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40.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41.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amith.ka\Desktop\TAX TEMPLATE\Testing\New folder\"/>
    </mc:Choice>
  </mc:AlternateContent>
  <bookViews>
    <workbookView xWindow="0" yWindow="0" windowWidth="19200" windowHeight="7340" tabRatio="883" firstSheet="5" activeTab="5"/>
  </bookViews>
  <sheets>
    <sheet name="TP - Legend" sheetId="159" state="hidden" r:id="rId1"/>
    <sheet name="Data(A)" sheetId="160" state="hidden" r:id="rId2"/>
    <sheet name="Codes" sheetId="166" state="hidden" r:id="rId3"/>
    <sheet name="Data" sheetId="167" state="hidden" r:id="rId4"/>
    <sheet name="Print CONFIG" sheetId="177" state="hidden" r:id="rId5"/>
    <sheet name="Selection" sheetId="139" r:id="rId6"/>
    <sheet name="Data English" sheetId="156" state="hidden" r:id="rId7"/>
    <sheet name="Adj-Legend" sheetId="150" state="hidden" r:id="rId8"/>
    <sheet name="OLDLEGEND" sheetId="89" state="hidden" r:id="rId9"/>
    <sheet name="Versioning" sheetId="165" state="hidden" r:id="rId10"/>
    <sheet name="Legend" sheetId="171" state="hidden" r:id="rId11"/>
    <sheet name="Map - Chart of Accounts" sheetId="169" state="hidden" r:id="rId12"/>
    <sheet name="Basic" sheetId="178" r:id="rId13"/>
    <sheet name="MAP" sheetId="168" r:id="rId14"/>
    <sheet name="FORM" sheetId="5" r:id="rId15"/>
    <sheet name="TB Report" sheetId="172" state="hidden" r:id="rId16"/>
    <sheet name="Schedule CONFIG" sheetId="173" state="hidden" r:id="rId17"/>
    <sheet name="1" sheetId="143" r:id="rId18"/>
    <sheet name="2" sheetId="51" r:id="rId19"/>
    <sheet name="3" sheetId="75" r:id="rId20"/>
    <sheet name="4" sheetId="76" r:id="rId21"/>
    <sheet name="5" sheetId="52" r:id="rId22"/>
    <sheet name="6" sheetId="58" r:id="rId23"/>
    <sheet name="7" sheetId="57" r:id="rId24"/>
    <sheet name="8" sheetId="30" r:id="rId25"/>
    <sheet name="9" sheetId="33" r:id="rId26"/>
    <sheet name="10A" sheetId="47" r:id="rId27"/>
    <sheet name="10B" sheetId="48" r:id="rId28"/>
    <sheet name="10B.1" sheetId="176" r:id="rId29"/>
    <sheet name="11" sheetId="49" r:id="rId30"/>
    <sheet name="12" sheetId="60" r:id="rId31"/>
    <sheet name="13" sheetId="61" r:id="rId32"/>
    <sheet name="14" sheetId="62" r:id="rId33"/>
    <sheet name="15" sheetId="63" r:id="rId34"/>
    <sheet name="16" sheetId="64" r:id="rId35"/>
    <sheet name="16.1" sheetId="175" r:id="rId36"/>
    <sheet name="17A" sheetId="66" r:id="rId37"/>
    <sheet name="17B" sheetId="68" r:id="rId38"/>
    <sheet name="18" sheetId="69" r:id="rId39"/>
    <sheet name="19A" sheetId="70" r:id="rId40"/>
    <sheet name="19B" sheetId="71" r:id="rId41"/>
    <sheet name="20" sheetId="72" r:id="rId42"/>
    <sheet name="21" sheetId="73" r:id="rId43"/>
    <sheet name="22" sheetId="74" r:id="rId44"/>
    <sheet name="23" sheetId="77" r:id="rId45"/>
    <sheet name="24" sheetId="78" r:id="rId46"/>
    <sheet name="25" sheetId="136" r:id="rId47"/>
    <sheet name="TP - English" sheetId="154" r:id="rId48"/>
    <sheet name="Zakat Calculation sheet" sheetId="137" r:id="rId49"/>
    <sheet name="Change in shareholding" sheetId="138" r:id="rId50"/>
    <sheet name="Cover" sheetId="90" r:id="rId51"/>
    <sheet name="A1." sheetId="91" r:id="rId52"/>
    <sheet name="A2." sheetId="92" r:id="rId53"/>
    <sheet name="A3." sheetId="93" r:id="rId54"/>
    <sheet name="A4." sheetId="94" r:id="rId55"/>
    <sheet name="(A)1" sheetId="97" r:id="rId56"/>
    <sheet name="(A)2" sheetId="98" r:id="rId57"/>
    <sheet name="(A)3" sheetId="127" r:id="rId58"/>
    <sheet name="(A)4" sheetId="128" r:id="rId59"/>
    <sheet name="(A)5" sheetId="101" r:id="rId60"/>
    <sheet name="(A)6" sheetId="106" r:id="rId61"/>
    <sheet name="(A)7" sheetId="105" r:id="rId62"/>
    <sheet name="(A)8" sheetId="99" r:id="rId63"/>
    <sheet name="(A)9" sheetId="107" r:id="rId64"/>
    <sheet name="(A)10A" sheetId="108" r:id="rId65"/>
    <sheet name="(A)10B" sheetId="109" r:id="rId66"/>
    <sheet name="(A)11" sheetId="110" r:id="rId67"/>
    <sheet name="(A)12" sheetId="111" r:id="rId68"/>
    <sheet name="(A)13" sheetId="112" r:id="rId69"/>
    <sheet name="(A)14" sheetId="113" r:id="rId70"/>
    <sheet name="(A)15" sheetId="114" r:id="rId71"/>
    <sheet name="(A)17A" sheetId="117" r:id="rId72"/>
    <sheet name="(A)17B" sheetId="119" r:id="rId73"/>
    <sheet name="(A)18" sheetId="120" r:id="rId74"/>
    <sheet name="(A)19A" sheetId="121" r:id="rId75"/>
    <sheet name="(A)19B" sheetId="122" r:id="rId76"/>
    <sheet name="(A)16" sheetId="115" r:id="rId77"/>
    <sheet name="(A)21" sheetId="124" r:id="rId78"/>
    <sheet name="(A)20B" sheetId="126" r:id="rId79"/>
    <sheet name="(A)22" sheetId="125" r:id="rId80"/>
    <sheet name="(A)23" sheetId="129" r:id="rId81"/>
    <sheet name="(A)24" sheetId="130" r:id="rId82"/>
    <sheet name="(A)25" sheetId="131" r:id="rId83"/>
    <sheet name="(A)20" sheetId="123" r:id="rId84"/>
    <sheet name="end" sheetId="95" r:id="rId85"/>
    <sheet name="(A)Index " sheetId="96" r:id="rId86"/>
    <sheet name="TP(A)" sheetId="158" r:id="rId87"/>
    <sheet name="Reclassification" sheetId="149" r:id="rId88"/>
    <sheet name="Validation Screen" sheetId="174" r:id="rId89"/>
    <sheet name="Pay" sheetId="79" r:id="rId90"/>
  </sheets>
  <functionGroups builtInGroupCount="18"/>
  <externalReferences>
    <externalReference r:id="rId91"/>
    <externalReference r:id="rId92"/>
    <externalReference r:id="rId93"/>
    <externalReference r:id="rId94"/>
    <externalReference r:id="rId95"/>
  </externalReferences>
  <definedNames>
    <definedName name="_____GER2"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GER2"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GER2"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GER2"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GER2"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GER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MO1"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MO1"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MO1"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MO1"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MO1"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MO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TES1"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TES1"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TES1"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TES1"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TES1"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__TES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GER2"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GER2"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GER2"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GER2"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GER2"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GER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MO1"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MO1"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MO1"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MO1"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MO1"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MO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TES1"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TES1"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TES1"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TES1"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TES1"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_TES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2"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2"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2"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2"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2"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GER2"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GER2"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GER2"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GER2"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GER2"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GER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MO1"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MO1"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MO1"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MO1"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MO1"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MO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TES1"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TES1"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TES1"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TES1"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TES1"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TES1"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__xlfn.BAHTTEXT" hidden="1">#NAME?</definedName>
    <definedName name="_Fill" localSheetId="12" hidden="1">#REF!</definedName>
    <definedName name="_Fill" localSheetId="49" hidden="1">#REF!</definedName>
    <definedName name="_Fill" localSheetId="2" hidden="1">#REF!</definedName>
    <definedName name="_Fill" localSheetId="1" hidden="1">#REF!</definedName>
    <definedName name="_Fill" localSheetId="4" hidden="1">#REF!</definedName>
    <definedName name="_Fill" localSheetId="48" hidden="1">#REF!</definedName>
    <definedName name="_Fill" hidden="1">#REF!</definedName>
    <definedName name="_xlnm._FilterDatabase" localSheetId="78" hidden="1">'(A)20B'!$A$9:$D$26</definedName>
    <definedName name="_xlnm._FilterDatabase" localSheetId="24" hidden="1">'8'!$A$13:$E$13</definedName>
    <definedName name="_xlnm._FilterDatabase" localSheetId="25" hidden="1">'9'!$D$13:$E$31</definedName>
    <definedName name="_xlnm._FilterDatabase" localSheetId="51" hidden="1">'A1.'!$G$3:$H$54</definedName>
    <definedName name="_xlnm._FilterDatabase" localSheetId="52" hidden="1">'A2.'!$G$2:$H$49</definedName>
    <definedName name="_xlnm._FilterDatabase" localSheetId="2" hidden="1">Codes!$A$1:$C$327</definedName>
    <definedName name="_xlnm._FilterDatabase" localSheetId="3" hidden="1">Data!$A$8:$T$186</definedName>
    <definedName name="_xlnm._FilterDatabase" localSheetId="14" hidden="1">FORM!$AA$26:$AB$211</definedName>
    <definedName name="_xlnm._FilterDatabase" localSheetId="10" hidden="1">Legend!$AP$1:$AS$32</definedName>
    <definedName name="_xlnm._FilterDatabase" localSheetId="13" hidden="1">MAP!$A$20:$X$20</definedName>
    <definedName name="_xlnm._FilterDatabase" localSheetId="11" hidden="1">'Map - Chart of Accounts'!$A$2:$D$141</definedName>
    <definedName name="_xlnm._FilterDatabase" localSheetId="4" hidden="1">'Print CONFIG'!$A$1:$C$92</definedName>
    <definedName name="_xlnm._FilterDatabase" localSheetId="87" hidden="1">Reclassification!$B$8:$R$8</definedName>
    <definedName name="_xlnm._FilterDatabase" localSheetId="15" hidden="1">'TB Report'!$A$9:$X$220</definedName>
    <definedName name="_xlnm._FilterDatabase" localSheetId="88" hidden="1">'Validation Screen'!$A$1:$M$28</definedName>
    <definedName name="_Key1" localSheetId="12" hidden="1">#REF!</definedName>
    <definedName name="_Key1" localSheetId="49" hidden="1">#REF!</definedName>
    <definedName name="_Key1" localSheetId="2" hidden="1">#REF!</definedName>
    <definedName name="_Key1" localSheetId="1" hidden="1">#REF!</definedName>
    <definedName name="_Key1" localSheetId="4" hidden="1">#REF!</definedName>
    <definedName name="_Key1" localSheetId="48" hidden="1">#REF!</definedName>
    <definedName name="_Key1" hidden="1">#REF!</definedName>
    <definedName name="_Key2" localSheetId="12" hidden="1">#REF!</definedName>
    <definedName name="_Key2" localSheetId="49" hidden="1">#REF!</definedName>
    <definedName name="_Key2" localSheetId="2" hidden="1">#REF!</definedName>
    <definedName name="_Key2" localSheetId="1" hidden="1">#REF!</definedName>
    <definedName name="_Key2" localSheetId="4" hidden="1">#REF!</definedName>
    <definedName name="_Key2" localSheetId="48" hidden="1">#REF!</definedName>
    <definedName name="_Key2" hidden="1">#REF!</definedName>
    <definedName name="_Order1" hidden="1">255</definedName>
    <definedName name="_Order2" hidden="1">255</definedName>
    <definedName name="_PrintOBS" localSheetId="1">#REF!,#REF!</definedName>
    <definedName name="_PrintOBS" localSheetId="8">#REF!,#REF!</definedName>
    <definedName name="_Sort" localSheetId="12" hidden="1">#REF!</definedName>
    <definedName name="_Sort" localSheetId="49" hidden="1">#REF!</definedName>
    <definedName name="_Sort" localSheetId="2" hidden="1">#REF!</definedName>
    <definedName name="_Sort" localSheetId="1" hidden="1">#REF!</definedName>
    <definedName name="_Sort" localSheetId="4" hidden="1">#REF!</definedName>
    <definedName name="_Sort" localSheetId="48" hidden="1">#REF!</definedName>
    <definedName name="_Sort" hidden="1">#REF!</definedName>
    <definedName name="_Table1_In1" localSheetId="12" hidden="1">#REF!</definedName>
    <definedName name="_Table1_In1" localSheetId="49" hidden="1">#REF!</definedName>
    <definedName name="_Table1_In1" localSheetId="2" hidden="1">#REF!</definedName>
    <definedName name="_Table1_In1" localSheetId="1" hidden="1">#REF!</definedName>
    <definedName name="_Table1_In1" localSheetId="4" hidden="1">#REF!</definedName>
    <definedName name="_Table1_In1" localSheetId="48" hidden="1">#REF!</definedName>
    <definedName name="_Table1_In1" hidden="1">#REF!</definedName>
    <definedName name="_Table1_Out" localSheetId="46" hidden="1">#REF!</definedName>
    <definedName name="_Table1_Out" localSheetId="12" hidden="1">#REF!</definedName>
    <definedName name="_Table1_Out" localSheetId="49" hidden="1">#REF!</definedName>
    <definedName name="_Table1_Out" localSheetId="2" hidden="1">#REF!</definedName>
    <definedName name="_Table1_Out" localSheetId="3" hidden="1">#REF!</definedName>
    <definedName name="_Table1_Out" localSheetId="1" hidden="1">#REF!</definedName>
    <definedName name="_Table1_Out" localSheetId="8" hidden="1">#REF!</definedName>
    <definedName name="_Table1_Out" localSheetId="4" hidden="1">#REF!</definedName>
    <definedName name="_Table1_Out" localSheetId="48" hidden="1">#REF!</definedName>
    <definedName name="_Table1_Out" hidden="1">#REF!</definedName>
    <definedName name="_Table2_In1" localSheetId="12" hidden="1">#REF!</definedName>
    <definedName name="_Table2_In1" localSheetId="49" hidden="1">#REF!</definedName>
    <definedName name="_Table2_In1" localSheetId="2" hidden="1">#REF!</definedName>
    <definedName name="_Table2_In1" localSheetId="1" hidden="1">#REF!</definedName>
    <definedName name="_Table2_In1" localSheetId="4" hidden="1">#REF!</definedName>
    <definedName name="_Table2_In1" localSheetId="48" hidden="1">#REF!</definedName>
    <definedName name="_Table2_In1" hidden="1">#REF!</definedName>
    <definedName name="_Table2_Out" localSheetId="12" hidden="1">#REF!</definedName>
    <definedName name="_Table2_Out" localSheetId="2" hidden="1">#REF!</definedName>
    <definedName name="_Table2_Out" localSheetId="1" hidden="1">#REF!</definedName>
    <definedName name="_Table2_Out" localSheetId="4" hidden="1">#REF!</definedName>
    <definedName name="_Table2_Out" localSheetId="48" hidden="1">#REF!</definedName>
    <definedName name="_Table2_Out" hidden="1">#REF!</definedName>
    <definedName name="a" localSheetId="12" hidden="1">{#N/A,#N/A,FALSE,"PPA";#N/A,#N/A,FALSE,"PSR";#N/A,#N/A,FALSE,"BS";#N/A,#N/A,FALSE,"P&amp;L";#N/A,#N/A,FALSE,"SCF"}</definedName>
    <definedName name="a" localSheetId="2" hidden="1">{#N/A,#N/A,FALSE,"PPA";#N/A,#N/A,FALSE,"PSR";#N/A,#N/A,FALSE,"BS";#N/A,#N/A,FALSE,"P&amp;L";#N/A,#N/A,FALSE,"SCF"}</definedName>
    <definedName name="a" localSheetId="3" hidden="1">{#N/A,#N/A,FALSE,"PPA";#N/A,#N/A,FALSE,"PSR";#N/A,#N/A,FALSE,"BS";#N/A,#N/A,FALSE,"P&amp;L";#N/A,#N/A,FALSE,"SCF"}</definedName>
    <definedName name="a" localSheetId="14" hidden="1">{#N/A,#N/A,FALSE,"PPA";#N/A,#N/A,FALSE,"PSR";#N/A,#N/A,FALSE,"BS";#N/A,#N/A,FALSE,"P&amp;L";#N/A,#N/A,FALSE,"SCF"}</definedName>
    <definedName name="a" localSheetId="8" hidden="1">{#N/A,#N/A,FALSE,"PPA";#N/A,#N/A,FALSE,"PSR";#N/A,#N/A,FALSE,"BS";#N/A,#N/A,FALSE,"P&amp;L";#N/A,#N/A,FALSE,"SCF"}</definedName>
    <definedName name="a" localSheetId="4" hidden="1">{#N/A,#N/A,FALSE,"PPA";#N/A,#N/A,FALSE,"PSR";#N/A,#N/A,FALSE,"BS";#N/A,#N/A,FALSE,"P&amp;L";#N/A,#N/A,FALSE,"SCF"}</definedName>
    <definedName name="a" hidden="1">{#N/A,#N/A,FALSE,"PPA";#N/A,#N/A,FALSE,"PSR";#N/A,#N/A,FALSE,"BS";#N/A,#N/A,FALSE,"P&amp;L";#N/A,#N/A,FALSE,"SCF"}</definedName>
    <definedName name="aa" localSheetId="12" hidden="1">{#N/A,#N/A,FALSE,"PPA";#N/A,#N/A,FALSE,"PSR";#N/A,#N/A,FALSE,"BS";#N/A,#N/A,FALSE,"P&amp;L";#N/A,#N/A,FALSE,"SCF"}</definedName>
    <definedName name="aa" localSheetId="2" hidden="1">{#N/A,#N/A,FALSE,"PPA";#N/A,#N/A,FALSE,"PSR";#N/A,#N/A,FALSE,"BS";#N/A,#N/A,FALSE,"P&amp;L";#N/A,#N/A,FALSE,"SCF"}</definedName>
    <definedName name="aa" localSheetId="3" hidden="1">{#N/A,#N/A,FALSE,"PPA";#N/A,#N/A,FALSE,"PSR";#N/A,#N/A,FALSE,"BS";#N/A,#N/A,FALSE,"P&amp;L";#N/A,#N/A,FALSE,"SCF"}</definedName>
    <definedName name="aa" localSheetId="8" hidden="1">{#N/A,#N/A,FALSE,"PPA";#N/A,#N/A,FALSE,"PSR";#N/A,#N/A,FALSE,"BS";#N/A,#N/A,FALSE,"P&amp;L";#N/A,#N/A,FALSE,"SCF"}</definedName>
    <definedName name="aa" localSheetId="4" hidden="1">{#N/A,#N/A,FALSE,"PPA";#N/A,#N/A,FALSE,"PSR";#N/A,#N/A,FALSE,"BS";#N/A,#N/A,FALSE,"P&amp;L";#N/A,#N/A,FALSE,"SCF"}</definedName>
    <definedName name="aa" hidden="1">{#N/A,#N/A,FALSE,"PPA";#N/A,#N/A,FALSE,"PSR";#N/A,#N/A,FALSE,"BS";#N/A,#N/A,FALSE,"P&amp;L";#N/A,#N/A,FALSE,"SCF"}</definedName>
    <definedName name="aaa" localSheetId="12" hidden="1">{#N/A,#N/A,FALSE,"TB.BS.IN."}</definedName>
    <definedName name="aaa" localSheetId="2" hidden="1">{#N/A,#N/A,FALSE,"TB.BS.IN."}</definedName>
    <definedName name="aaa" localSheetId="3" hidden="1">{#N/A,#N/A,FALSE,"TB.BS.IN."}</definedName>
    <definedName name="aaa" localSheetId="8" hidden="1">{#N/A,#N/A,FALSE,"TB.BS.IN."}</definedName>
    <definedName name="aaa" localSheetId="4" hidden="1">{#N/A,#N/A,FALSE,"TB.BS.IN."}</definedName>
    <definedName name="aaa" hidden="1">{#N/A,#N/A,FALSE,"TB.BS.IN."}</definedName>
    <definedName name="ab" localSheetId="12" hidden="1">{#N/A,#N/A,FALSE,"PPA";#N/A,#N/A,FALSE,"PSR";#N/A,#N/A,FALSE,"BS";#N/A,#N/A,FALSE,"P&amp;L";#N/A,#N/A,FALSE,"SCF"}</definedName>
    <definedName name="ab" localSheetId="2" hidden="1">{#N/A,#N/A,FALSE,"PPA";#N/A,#N/A,FALSE,"PSR";#N/A,#N/A,FALSE,"BS";#N/A,#N/A,FALSE,"P&amp;L";#N/A,#N/A,FALSE,"SCF"}</definedName>
    <definedName name="ab" localSheetId="3" hidden="1">{#N/A,#N/A,FALSE,"PPA";#N/A,#N/A,FALSE,"PSR";#N/A,#N/A,FALSE,"BS";#N/A,#N/A,FALSE,"P&amp;L";#N/A,#N/A,FALSE,"SCF"}</definedName>
    <definedName name="ab" localSheetId="8" hidden="1">{#N/A,#N/A,FALSE,"PPA";#N/A,#N/A,FALSE,"PSR";#N/A,#N/A,FALSE,"BS";#N/A,#N/A,FALSE,"P&amp;L";#N/A,#N/A,FALSE,"SCF"}</definedName>
    <definedName name="ab" localSheetId="4" hidden="1">{#N/A,#N/A,FALSE,"PPA";#N/A,#N/A,FALSE,"PSR";#N/A,#N/A,FALSE,"BS";#N/A,#N/A,FALSE,"P&amp;L";#N/A,#N/A,FALSE,"SCF"}</definedName>
    <definedName name="ab" hidden="1">{#N/A,#N/A,FALSE,"PPA";#N/A,#N/A,FALSE,"PSR";#N/A,#N/A,FALSE,"BS";#N/A,#N/A,FALSE,"P&amp;L";#N/A,#N/A,FALSE,"SCF"}</definedName>
    <definedName name="abc"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bc" localSheetId="49"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bc"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bc" localSheetId="50"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bc" localSheetId="3"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bc" localSheetId="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bc"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bc"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bc"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ctiveDrop" localSheetId="12">'Map - Chart of Accounts'!#REF!:INDEX('Map - Chart of Accounts'!#REF!,MAX('Map - Chart of Accounts'!#REF!),1)</definedName>
    <definedName name="ActiveDrop" localSheetId="4">'[1]Map - Chart of Accounts'!#REF!:INDEX('[1]Map - Chart of Accounts'!#REF!,MAX('[1]Map - Chart of Accounts'!#REF!),1)</definedName>
    <definedName name="ActiveDrop">'Map - Chart of Accounts'!#REF!:INDEX('Map - Chart of Accounts'!#REF!,MAX('Map - Chart of Accounts'!#REF!),1)</definedName>
    <definedName name="adeekl"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deekl" localSheetId="49"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deekl"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deekl"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deekl"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deekl"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deel"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deel" localSheetId="49"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deel"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deel"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deel"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deel"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ahme" localSheetId="12" hidden="1">{#N/A,#N/A,FALSE,"PPA";#N/A,#N/A,FALSE,"PSR";#N/A,#N/A,FALSE,"BS";#N/A,#N/A,FALSE,"P&amp;L";#N/A,#N/A,FALSE,"SCF"}</definedName>
    <definedName name="ahme" localSheetId="2" hidden="1">{#N/A,#N/A,FALSE,"PPA";#N/A,#N/A,FALSE,"PSR";#N/A,#N/A,FALSE,"BS";#N/A,#N/A,FALSE,"P&amp;L";#N/A,#N/A,FALSE,"SCF"}</definedName>
    <definedName name="ahme" localSheetId="3" hidden="1">{#N/A,#N/A,FALSE,"PPA";#N/A,#N/A,FALSE,"PSR";#N/A,#N/A,FALSE,"BS";#N/A,#N/A,FALSE,"P&amp;L";#N/A,#N/A,FALSE,"SCF"}</definedName>
    <definedName name="ahme" localSheetId="14" hidden="1">{#N/A,#N/A,FALSE,"PPA";#N/A,#N/A,FALSE,"PSR";#N/A,#N/A,FALSE,"BS";#N/A,#N/A,FALSE,"P&amp;L";#N/A,#N/A,FALSE,"SCF"}</definedName>
    <definedName name="ahme" localSheetId="8" hidden="1">{#N/A,#N/A,FALSE,"PPA";#N/A,#N/A,FALSE,"PSR";#N/A,#N/A,FALSE,"BS";#N/A,#N/A,FALSE,"P&amp;L";#N/A,#N/A,FALSE,"SCF"}</definedName>
    <definedName name="ahme" localSheetId="4" hidden="1">{#N/A,#N/A,FALSE,"PPA";#N/A,#N/A,FALSE,"PSR";#N/A,#N/A,FALSE,"BS";#N/A,#N/A,FALSE,"P&amp;L";#N/A,#N/A,FALSE,"SCF"}</definedName>
    <definedName name="ahme" hidden="1">{#N/A,#N/A,FALSE,"PPA";#N/A,#N/A,FALSE,"PSR";#N/A,#N/A,FALSE,"BS";#N/A,#N/A,FALSE,"P&amp;L";#N/A,#N/A,FALSE,"SCF"}</definedName>
    <definedName name="ahmed" localSheetId="12" hidden="1">{#N/A,#N/A,FALSE,"PPA";#N/A,#N/A,FALSE,"PSR";#N/A,#N/A,FALSE,"BS";#N/A,#N/A,FALSE,"P&amp;L";#N/A,#N/A,FALSE,"SCF"}</definedName>
    <definedName name="ahmed" localSheetId="2" hidden="1">{#N/A,#N/A,FALSE,"PPA";#N/A,#N/A,FALSE,"PSR";#N/A,#N/A,FALSE,"BS";#N/A,#N/A,FALSE,"P&amp;L";#N/A,#N/A,FALSE,"SCF"}</definedName>
    <definedName name="ahmed" localSheetId="3" hidden="1">{#N/A,#N/A,FALSE,"PPA";#N/A,#N/A,FALSE,"PSR";#N/A,#N/A,FALSE,"BS";#N/A,#N/A,FALSE,"P&amp;L";#N/A,#N/A,FALSE,"SCF"}</definedName>
    <definedName name="ahmed" localSheetId="14" hidden="1">{#N/A,#N/A,FALSE,"PPA";#N/A,#N/A,FALSE,"PSR";#N/A,#N/A,FALSE,"BS";#N/A,#N/A,FALSE,"P&amp;L";#N/A,#N/A,FALSE,"SCF"}</definedName>
    <definedName name="ahmed" localSheetId="8" hidden="1">{#N/A,#N/A,FALSE,"PPA";#N/A,#N/A,FALSE,"PSR";#N/A,#N/A,FALSE,"BS";#N/A,#N/A,FALSE,"P&amp;L";#N/A,#N/A,FALSE,"SCF"}</definedName>
    <definedName name="ahmed" localSheetId="4" hidden="1">{#N/A,#N/A,FALSE,"PPA";#N/A,#N/A,FALSE,"PSR";#N/A,#N/A,FALSE,"BS";#N/A,#N/A,FALSE,"P&amp;L";#N/A,#N/A,FALSE,"SCF"}</definedName>
    <definedName name="ahmed" hidden="1">{#N/A,#N/A,FALSE,"PPA";#N/A,#N/A,FALSE,"PSR";#N/A,#N/A,FALSE,"BS";#N/A,#N/A,FALSE,"P&amp;L";#N/A,#N/A,FALSE,"SCF"}</definedName>
    <definedName name="apple" localSheetId="17">INDIRECT('1'!$O$26)</definedName>
    <definedName name="AS2DocOpenMode" hidden="1">"AS2DocumentEdit"</definedName>
    <definedName name="AS2ReportLS" hidden="1">1</definedName>
    <definedName name="AS2StaticLS" localSheetId="18" hidden="1">#REF!</definedName>
    <definedName name="AS2StaticLS" localSheetId="46" hidden="1">#REF!</definedName>
    <definedName name="AS2StaticLS" localSheetId="21" hidden="1">#REF!</definedName>
    <definedName name="AS2StaticLS" localSheetId="22" hidden="1">#REF!</definedName>
    <definedName name="AS2StaticLS" localSheetId="23" hidden="1">#REF!</definedName>
    <definedName name="AS2StaticLS" localSheetId="12" hidden="1">#REF!</definedName>
    <definedName name="AS2StaticLS" localSheetId="2" hidden="1">#REF!</definedName>
    <definedName name="AS2StaticLS" localSheetId="3" hidden="1">#REF!</definedName>
    <definedName name="AS2StaticLS" localSheetId="1" hidden="1">#REF!</definedName>
    <definedName name="AS2StaticLS" localSheetId="8" hidden="1">#REF!</definedName>
    <definedName name="AS2StaticLS" localSheetId="4" hidden="1">#REF!</definedName>
    <definedName name="AS2StaticLS" hidden="1">#REF!</definedName>
    <definedName name="AS2SyncStepLS" hidden="1">0</definedName>
    <definedName name="AS2TickmarkLS" localSheetId="18" hidden="1">#REF!</definedName>
    <definedName name="AS2TickmarkLS" localSheetId="46" hidden="1">#REF!</definedName>
    <definedName name="AS2TickmarkLS" localSheetId="21" hidden="1">#REF!</definedName>
    <definedName name="AS2TickmarkLS" localSheetId="22" hidden="1">#REF!</definedName>
    <definedName name="AS2TickmarkLS" localSheetId="23" hidden="1">#REF!</definedName>
    <definedName name="AS2TickmarkLS" localSheetId="12" hidden="1">#REF!</definedName>
    <definedName name="AS2TickmarkLS" localSheetId="2" hidden="1">#REF!</definedName>
    <definedName name="AS2TickmarkLS" localSheetId="3" hidden="1">#REF!</definedName>
    <definedName name="AS2TickmarkLS" localSheetId="1" hidden="1">#REF!</definedName>
    <definedName name="AS2TickmarkLS" localSheetId="8" hidden="1">#REF!</definedName>
    <definedName name="AS2TickmarkLS" localSheetId="4" hidden="1">#REF!</definedName>
    <definedName name="AS2TickmarkLS" hidden="1">#REF!</definedName>
    <definedName name="AS2VersionLS" hidden="1">300</definedName>
    <definedName name="ASASA" localSheetId="12" hidden="1">{#N/A,#N/A,FALSE,"TB.BS.IN."}</definedName>
    <definedName name="ASASA" localSheetId="2" hidden="1">{#N/A,#N/A,FALSE,"TB.BS.IN."}</definedName>
    <definedName name="ASASA" localSheetId="3" hidden="1">{#N/A,#N/A,FALSE,"TB.BS.IN."}</definedName>
    <definedName name="ASASA" localSheetId="8" hidden="1">{#N/A,#N/A,FALSE,"TB.BS.IN."}</definedName>
    <definedName name="ASASA" localSheetId="4" hidden="1">{#N/A,#N/A,FALSE,"TB.BS.IN."}</definedName>
    <definedName name="ASASA" hidden="1">{#N/A,#N/A,FALSE,"TB.BS.IN."}</definedName>
    <definedName name="bALANCE" localSheetId="12" hidden="1">{"balance sheet summary",#N/A,FALSE,"BalSht";"BS detail p1",#N/A,FALSE,"BalSht";"bs detail p2",#N/A,FALSE,"BalSht";"bs detail p3",#N/A,FALSE,"BalSht";"bs detail p4",#N/A,FALSE,"BalSht"}</definedName>
    <definedName name="bALANCE" localSheetId="2" hidden="1">{"balance sheet summary",#N/A,FALSE,"BalSht";"BS detail p1",#N/A,FALSE,"BalSht";"bs detail p2",#N/A,FALSE,"BalSht";"bs detail p3",#N/A,FALSE,"BalSht";"bs detail p4",#N/A,FALSE,"BalSht"}</definedName>
    <definedName name="bALANCE" localSheetId="4" hidden="1">{"balance sheet summary",#N/A,FALSE,"BalSht";"BS detail p1",#N/A,FALSE,"BalSht";"bs detail p2",#N/A,FALSE,"BalSht";"bs detail p3",#N/A,FALSE,"BalSht";"bs detail p4",#N/A,FALSE,"BalSht"}</definedName>
    <definedName name="bALANCE" localSheetId="48" hidden="1">{"balance sheet summary",#N/A,FALSE,"BalSht";"BS detail p1",#N/A,FALSE,"BalSht";"bs detail p2",#N/A,FALSE,"BalSht";"bs detail p3",#N/A,FALSE,"BalSht";"bs detail p4",#N/A,FALSE,"BalSht"}</definedName>
    <definedName name="bALANCE" hidden="1">{"balance sheet summary",#N/A,FALSE,"BalSht";"BS detail p1",#N/A,FALSE,"BalSht";"bs detail p2",#N/A,FALSE,"BalSht";"bs detail p3",#N/A,FALSE,"BalSht";"bs detail p4",#N/A,FALSE,"BalSht"}</definedName>
    <definedName name="BB" localSheetId="12" hidden="1">{#N/A,#N/A,FALSE,"TB.BS.IN."}</definedName>
    <definedName name="BB" localSheetId="2" hidden="1">{#N/A,#N/A,FALSE,"TB.BS.IN."}</definedName>
    <definedName name="BB" localSheetId="3" hidden="1">{#N/A,#N/A,FALSE,"TB.BS.IN."}</definedName>
    <definedName name="BB" localSheetId="8" hidden="1">{#N/A,#N/A,FALSE,"TB.BS.IN."}</definedName>
    <definedName name="BB" localSheetId="4" hidden="1">{#N/A,#N/A,FALSE,"TB.BS.IN."}</definedName>
    <definedName name="BB" hidden="1">{#N/A,#N/A,FALSE,"TB.BS.IN."}</definedName>
    <definedName name="BG_Del" hidden="1">15</definedName>
    <definedName name="BG_Ins" hidden="1">4</definedName>
    <definedName name="BG_Mod" hidden="1">6</definedName>
    <definedName name="BNE_MESSAGES_HIDDEN" localSheetId="12" hidden="1">#REF!</definedName>
    <definedName name="BNE_MESSAGES_HIDDEN" localSheetId="2" hidden="1">#REF!</definedName>
    <definedName name="BNE_MESSAGES_HIDDEN" localSheetId="1" hidden="1">#REF!</definedName>
    <definedName name="BNE_MESSAGES_HIDDEN" localSheetId="4" hidden="1">#REF!</definedName>
    <definedName name="BNE_MESSAGES_HIDDEN" hidden="1">#REF!</definedName>
    <definedName name="BSheet" localSheetId="1">#REF!,#REF!,#REF!,#REF!,#REF!</definedName>
    <definedName name="cons" localSheetId="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 localSheetId="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 localSheetId="3"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 localSheetId="8"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 localSheetId="4"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 localSheetId="48"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 localSheetId="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 localSheetId="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 localSheetId="3"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 localSheetId="8"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 localSheetId="4"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2" localSheetId="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2" localSheetId="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2" localSheetId="3"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2" localSheetId="8"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2" localSheetId="4"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NS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corre" localSheetId="12" hidden="1">{#N/A,#N/A,FALSE,"KA.1";#N/A,#N/A,FALSE,"KA.2";#N/A,#N/A,FALSE,"KB.1";#N/A,#N/A,FALSE,"KB.2";#N/A,#N/A,FALSE,"KC.1";#N/A,#N/A,FALSE,"KC.2";#N/A,#N/A,FALSE,"KD.1";#N/A,#N/A,FALSE,"KD.2"}</definedName>
    <definedName name="corre" localSheetId="2" hidden="1">{#N/A,#N/A,FALSE,"KA.1";#N/A,#N/A,FALSE,"KA.2";#N/A,#N/A,FALSE,"KB.1";#N/A,#N/A,FALSE,"KB.2";#N/A,#N/A,FALSE,"KC.1";#N/A,#N/A,FALSE,"KC.2";#N/A,#N/A,FALSE,"KD.1";#N/A,#N/A,FALSE,"KD.2"}</definedName>
    <definedName name="corre" localSheetId="3" hidden="1">{#N/A,#N/A,FALSE,"KA.1";#N/A,#N/A,FALSE,"KA.2";#N/A,#N/A,FALSE,"KB.1";#N/A,#N/A,FALSE,"KB.2";#N/A,#N/A,FALSE,"KC.1";#N/A,#N/A,FALSE,"KC.2";#N/A,#N/A,FALSE,"KD.1";#N/A,#N/A,FALSE,"KD.2"}</definedName>
    <definedName name="corre" localSheetId="8" hidden="1">{#N/A,#N/A,FALSE,"KA.1";#N/A,#N/A,FALSE,"KA.2";#N/A,#N/A,FALSE,"KB.1";#N/A,#N/A,FALSE,"KB.2";#N/A,#N/A,FALSE,"KC.1";#N/A,#N/A,FALSE,"KC.2";#N/A,#N/A,FALSE,"KD.1";#N/A,#N/A,FALSE,"KD.2"}</definedName>
    <definedName name="corre" localSheetId="4" hidden="1">{#N/A,#N/A,FALSE,"KA.1";#N/A,#N/A,FALSE,"KA.2";#N/A,#N/A,FALSE,"KB.1";#N/A,#N/A,FALSE,"KB.2";#N/A,#N/A,FALSE,"KC.1";#N/A,#N/A,FALSE,"KC.2";#N/A,#N/A,FALSE,"KD.1";#N/A,#N/A,FALSE,"KD.2"}</definedName>
    <definedName name="corre" hidden="1">{#N/A,#N/A,FALSE,"KA.1";#N/A,#N/A,FALSE,"KA.2";#N/A,#N/A,FALSE,"KB.1";#N/A,#N/A,FALSE,"KB.2";#N/A,#N/A,FALSE,"KC.1";#N/A,#N/A,FALSE,"KC.2";#N/A,#N/A,FALSE,"KD.1";#N/A,#N/A,FALSE,"KD.2"}</definedName>
    <definedName name="CORRE1" localSheetId="12" hidden="1">{#N/A,#N/A,FALSE,"KA.1";#N/A,#N/A,FALSE,"KA.2";#N/A,#N/A,FALSE,"KB.1";#N/A,#N/A,FALSE,"KB.2";#N/A,#N/A,FALSE,"KC.1";#N/A,#N/A,FALSE,"KC.2";#N/A,#N/A,FALSE,"KD.1";#N/A,#N/A,FALSE,"KD.2"}</definedName>
    <definedName name="CORRE1" localSheetId="2" hidden="1">{#N/A,#N/A,FALSE,"KA.1";#N/A,#N/A,FALSE,"KA.2";#N/A,#N/A,FALSE,"KB.1";#N/A,#N/A,FALSE,"KB.2";#N/A,#N/A,FALSE,"KC.1";#N/A,#N/A,FALSE,"KC.2";#N/A,#N/A,FALSE,"KD.1";#N/A,#N/A,FALSE,"KD.2"}</definedName>
    <definedName name="CORRE1" localSheetId="3" hidden="1">{#N/A,#N/A,FALSE,"KA.1";#N/A,#N/A,FALSE,"KA.2";#N/A,#N/A,FALSE,"KB.1";#N/A,#N/A,FALSE,"KB.2";#N/A,#N/A,FALSE,"KC.1";#N/A,#N/A,FALSE,"KC.2";#N/A,#N/A,FALSE,"KD.1";#N/A,#N/A,FALSE,"KD.2"}</definedName>
    <definedName name="CORRE1" localSheetId="8" hidden="1">{#N/A,#N/A,FALSE,"KA.1";#N/A,#N/A,FALSE,"KA.2";#N/A,#N/A,FALSE,"KB.1";#N/A,#N/A,FALSE,"KB.2";#N/A,#N/A,FALSE,"KC.1";#N/A,#N/A,FALSE,"KC.2";#N/A,#N/A,FALSE,"KD.1";#N/A,#N/A,FALSE,"KD.2"}</definedName>
    <definedName name="CORRE1" localSheetId="4" hidden="1">{#N/A,#N/A,FALSE,"KA.1";#N/A,#N/A,FALSE,"KA.2";#N/A,#N/A,FALSE,"KB.1";#N/A,#N/A,FALSE,"KB.2";#N/A,#N/A,FALSE,"KC.1";#N/A,#N/A,FALSE,"KC.2";#N/A,#N/A,FALSE,"KD.1";#N/A,#N/A,FALSE,"KD.2"}</definedName>
    <definedName name="CORRE1" hidden="1">{#N/A,#N/A,FALSE,"KA.1";#N/A,#N/A,FALSE,"KA.2";#N/A,#N/A,FALSE,"KB.1";#N/A,#N/A,FALSE,"KB.2";#N/A,#N/A,FALSE,"KC.1";#N/A,#N/A,FALSE,"KC.2";#N/A,#N/A,FALSE,"KD.1";#N/A,#N/A,FALSE,"KD.2"}</definedName>
    <definedName name="corres" localSheetId="12" hidden="1">{#N/A,#N/A,FALSE,"KA.1";#N/A,#N/A,FALSE,"KA.2";#N/A,#N/A,FALSE,"KB.1";#N/A,#N/A,FALSE,"KB.2";#N/A,#N/A,FALSE,"KC.1";#N/A,#N/A,FALSE,"KC.2";#N/A,#N/A,FALSE,"KD.1";#N/A,#N/A,FALSE,"KD.2"}</definedName>
    <definedName name="corres" localSheetId="2" hidden="1">{#N/A,#N/A,FALSE,"KA.1";#N/A,#N/A,FALSE,"KA.2";#N/A,#N/A,FALSE,"KB.1";#N/A,#N/A,FALSE,"KB.2";#N/A,#N/A,FALSE,"KC.1";#N/A,#N/A,FALSE,"KC.2";#N/A,#N/A,FALSE,"KD.1";#N/A,#N/A,FALSE,"KD.2"}</definedName>
    <definedName name="corres" localSheetId="3" hidden="1">{#N/A,#N/A,FALSE,"KA.1";#N/A,#N/A,FALSE,"KA.2";#N/A,#N/A,FALSE,"KB.1";#N/A,#N/A,FALSE,"KB.2";#N/A,#N/A,FALSE,"KC.1";#N/A,#N/A,FALSE,"KC.2";#N/A,#N/A,FALSE,"KD.1";#N/A,#N/A,FALSE,"KD.2"}</definedName>
    <definedName name="corres" localSheetId="8" hidden="1">{#N/A,#N/A,FALSE,"KA.1";#N/A,#N/A,FALSE,"KA.2";#N/A,#N/A,FALSE,"KB.1";#N/A,#N/A,FALSE,"KB.2";#N/A,#N/A,FALSE,"KC.1";#N/A,#N/A,FALSE,"KC.2";#N/A,#N/A,FALSE,"KD.1";#N/A,#N/A,FALSE,"KD.2"}</definedName>
    <definedName name="corres" localSheetId="4" hidden="1">{#N/A,#N/A,FALSE,"KA.1";#N/A,#N/A,FALSE,"KA.2";#N/A,#N/A,FALSE,"KB.1";#N/A,#N/A,FALSE,"KB.2";#N/A,#N/A,FALSE,"KC.1";#N/A,#N/A,FALSE,"KC.2";#N/A,#N/A,FALSE,"KD.1";#N/A,#N/A,FALSE,"KD.2"}</definedName>
    <definedName name="corres" hidden="1">{#N/A,#N/A,FALSE,"KA.1";#N/A,#N/A,FALSE,"KA.2";#N/A,#N/A,FALSE,"KB.1";#N/A,#N/A,FALSE,"KB.2";#N/A,#N/A,FALSE,"KC.1";#N/A,#N/A,FALSE,"KC.2";#N/A,#N/A,FALSE,"KD.1";#N/A,#N/A,FALSE,"KD.2"}</definedName>
    <definedName name="dc"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dc" localSheetId="49"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dc"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dc"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dc"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dc"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dfdgf" localSheetId="12" hidden="1">{#N/A,#N/A,FALSE,"TB.BS.IN."}</definedName>
    <definedName name="dfdgf" localSheetId="2" hidden="1">{#N/A,#N/A,FALSE,"TB.BS.IN."}</definedName>
    <definedName name="dfdgf" localSheetId="3" hidden="1">{#N/A,#N/A,FALSE,"TB.BS.IN."}</definedName>
    <definedName name="dfdgf" localSheetId="8" hidden="1">{#N/A,#N/A,FALSE,"TB.BS.IN."}</definedName>
    <definedName name="dfdgf" localSheetId="4" hidden="1">{#N/A,#N/A,FALSE,"TB.BS.IN."}</definedName>
    <definedName name="dfdgf" hidden="1">{#N/A,#N/A,FALSE,"TB.BS.IN."}</definedName>
    <definedName name="dxqkw" localSheetId="12" hidden="1">{"FORM16",#N/A,TRUE,"Personnel1";"FORM16.2",#N/A,TRUE,"Personnel2";"FORM16.2",#N/A,TRUE,"Personnel3";"FORM16.3",#N/A,TRUE,"Personnel4";"FORM16.4",#N/A,TRUE,"Personnel5"}</definedName>
    <definedName name="dxqkw" localSheetId="2" hidden="1">{"FORM16",#N/A,TRUE,"Personnel1";"FORM16.2",#N/A,TRUE,"Personnel2";"FORM16.2",#N/A,TRUE,"Personnel3";"FORM16.3",#N/A,TRUE,"Personnel4";"FORM16.4",#N/A,TRUE,"Personnel5"}</definedName>
    <definedName name="dxqkw" localSheetId="4" hidden="1">{"FORM16",#N/A,TRUE,"Personnel1";"FORM16.2",#N/A,TRUE,"Personnel2";"FORM16.2",#N/A,TRUE,"Personnel3";"FORM16.3",#N/A,TRUE,"Personnel4";"FORM16.4",#N/A,TRUE,"Personnel5"}</definedName>
    <definedName name="dxqkw" localSheetId="48" hidden="1">{"FORM16",#N/A,TRUE,"Personnel1";"FORM16.2",#N/A,TRUE,"Personnel2";"FORM16.2",#N/A,TRUE,"Personnel3";"FORM16.3",#N/A,TRUE,"Personnel4";"FORM16.4",#N/A,TRUE,"Personnel5"}</definedName>
    <definedName name="dxqkw" hidden="1">{"FORM16",#N/A,TRUE,"Personnel1";"FORM16.2",#N/A,TRUE,"Personnel2";"FORM16.2",#N/A,TRUE,"Personnel3";"FORM16.3",#N/A,TRUE,"Personnel4";"FORM16.4",#N/A,TRUE,"Personnel5"}</definedName>
    <definedName name="FA" localSheetId="12" hidden="1">{"FORM17",#N/A,FALSE,"Commission1";"FORM17.1",#N/A,FALSE,"Commission2"}</definedName>
    <definedName name="FA" localSheetId="49" hidden="1">{"FORM17",#N/A,FALSE,"Commission1";"FORM17.1",#N/A,FALSE,"Commission2"}</definedName>
    <definedName name="FA" localSheetId="2" hidden="1">{"FORM17",#N/A,FALSE,"Commission1";"FORM17.1",#N/A,FALSE,"Commission2"}</definedName>
    <definedName name="FA" localSheetId="4" hidden="1">{"FORM17",#N/A,FALSE,"Commission1";"FORM17.1",#N/A,FALSE,"Commission2"}</definedName>
    <definedName name="FA" localSheetId="48" hidden="1">{"FORM17",#N/A,FALSE,"Commission1";"FORM17.1",#N/A,FALSE,"Commission2"}</definedName>
    <definedName name="FA" hidden="1">{"FORM17",#N/A,FALSE,"Commission1";"FORM17.1",#N/A,FALSE,"Commission2"}</definedName>
    <definedName name="FDSASD" localSheetId="12" hidden="1">{#N/A,#N/A,FALSE,"TB.BS.IN."}</definedName>
    <definedName name="FDSASD" localSheetId="2" hidden="1">{#N/A,#N/A,FALSE,"TB.BS.IN."}</definedName>
    <definedName name="FDSASD" localSheetId="3" hidden="1">{#N/A,#N/A,FALSE,"TB.BS.IN."}</definedName>
    <definedName name="FDSASD" localSheetId="8" hidden="1">{#N/A,#N/A,FALSE,"TB.BS.IN."}</definedName>
    <definedName name="FDSASD" localSheetId="4" hidden="1">{#N/A,#N/A,FALSE,"TB.BS.IN."}</definedName>
    <definedName name="FDSASD" hidden="1">{#N/A,#N/A,FALSE,"TB.BS.IN."}</definedName>
    <definedName name="fff" hidden="1">'[2]#¡REF'!$A$2</definedName>
    <definedName name="FG" localSheetId="12" hidden="1">{#N/A,#N/A,FALSE,"TB.BS.IN."}</definedName>
    <definedName name="FG" localSheetId="2" hidden="1">{#N/A,#N/A,FALSE,"TB.BS.IN."}</definedName>
    <definedName name="FG" localSheetId="3" hidden="1">{#N/A,#N/A,FALSE,"TB.BS.IN."}</definedName>
    <definedName name="FG" localSheetId="8" hidden="1">{#N/A,#N/A,FALSE,"TB.BS.IN."}</definedName>
    <definedName name="FG" localSheetId="4" hidden="1">{#N/A,#N/A,FALSE,"TB.BS.IN."}</definedName>
    <definedName name="FG" hidden="1">{#N/A,#N/A,FALSE,"TB.BS.IN."}</definedName>
    <definedName name="FGFGF" localSheetId="12" hidden="1">{#N/A,#N/A,FALSE,"TB.BS.IN."}</definedName>
    <definedName name="FGFGF" localSheetId="2" hidden="1">{#N/A,#N/A,FALSE,"TB.BS.IN."}</definedName>
    <definedName name="FGFGF" localSheetId="3" hidden="1">{#N/A,#N/A,FALSE,"TB.BS.IN."}</definedName>
    <definedName name="FGFGF" localSheetId="8" hidden="1">{#N/A,#N/A,FALSE,"TB.BS.IN."}</definedName>
    <definedName name="FGFGF" localSheetId="4" hidden="1">{#N/A,#N/A,FALSE,"TB.BS.IN."}</definedName>
    <definedName name="FGFGF" hidden="1">{#N/A,#N/A,FALSE,"TB.BS.IN."}</definedName>
    <definedName name="FGSDAJFKLJASDJFKL" localSheetId="12" hidden="1">{#N/A,#N/A,FALSE,"Aging Summary";#N/A,#N/A,FALSE,"Ratio Analysis";#N/A,#N/A,FALSE,"Test 120 Day Accts";#N/A,#N/A,FALSE,"Tickmarks"}</definedName>
    <definedName name="FGSDAJFKLJASDJFKL" localSheetId="2" hidden="1">{#N/A,#N/A,FALSE,"Aging Summary";#N/A,#N/A,FALSE,"Ratio Analysis";#N/A,#N/A,FALSE,"Test 120 Day Accts";#N/A,#N/A,FALSE,"Tickmarks"}</definedName>
    <definedName name="FGSDAJFKLJASDJFKL" localSheetId="3" hidden="1">{#N/A,#N/A,FALSE,"Aging Summary";#N/A,#N/A,FALSE,"Ratio Analysis";#N/A,#N/A,FALSE,"Test 120 Day Accts";#N/A,#N/A,FALSE,"Tickmarks"}</definedName>
    <definedName name="FGSDAJFKLJASDJFKL" localSheetId="8" hidden="1">{#N/A,#N/A,FALSE,"Aging Summary";#N/A,#N/A,FALSE,"Ratio Analysis";#N/A,#N/A,FALSE,"Test 120 Day Accts";#N/A,#N/A,FALSE,"Tickmarks"}</definedName>
    <definedName name="FGSDAJFKLJASDJFKL" localSheetId="4" hidden="1">{#N/A,#N/A,FALSE,"Aging Summary";#N/A,#N/A,FALSE,"Ratio Analysis";#N/A,#N/A,FALSE,"Test 120 Day Accts";#N/A,#N/A,FALSE,"Tickmarks"}</definedName>
    <definedName name="FGSDAJFKLJASDJFKL" hidden="1">{#N/A,#N/A,FALSE,"Aging Summary";#N/A,#N/A,FALSE,"Ratio Analysis";#N/A,#N/A,FALSE,"Test 120 Day Accts";#N/A,#N/A,FALSE,"Tickmarks"}</definedName>
    <definedName name="flkrewjf" localSheetId="12" hidden="1">{"FORM1",#N/A,FALSE,"Revenue";"FORMTR",#N/A,FALSE,"Revenue";"FORM3.1",#N/A,FALSE,"Revenue"}</definedName>
    <definedName name="flkrewjf" localSheetId="2" hidden="1">{"FORM1",#N/A,FALSE,"Revenue";"FORMTR",#N/A,FALSE,"Revenue";"FORM3.1",#N/A,FALSE,"Revenue"}</definedName>
    <definedName name="flkrewjf" localSheetId="4" hidden="1">{"FORM1",#N/A,FALSE,"Revenue";"FORMTR",#N/A,FALSE,"Revenue";"FORM3.1",#N/A,FALSE,"Revenue"}</definedName>
    <definedName name="flkrewjf" localSheetId="48" hidden="1">{"FORM1",#N/A,FALSE,"Revenue";"FORMTR",#N/A,FALSE,"Revenue";"FORM3.1",#N/A,FALSE,"Revenue"}</definedName>
    <definedName name="flkrewjf" hidden="1">{"FORM1",#N/A,FALSE,"Revenue";"FORMTR",#N/A,FALSE,"Revenue";"FORM3.1",#N/A,FALSE,"Revenue"}</definedName>
    <definedName name="G" localSheetId="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 localSheetId="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 localSheetId="3"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 localSheetId="8"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 localSheetId="4"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 localSheetId="48"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ER"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GER"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GER"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GER"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GER"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GER"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GGGGG" localSheetId="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GGGG" localSheetId="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GGGG" localSheetId="3"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GGGG" localSheetId="8"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GGGG" localSheetId="4"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GGGGG"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 localSheetId="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 localSheetId="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 localSheetId="3"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 localSheetId="8"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 localSheetId="4"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EEER" localSheetId="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EEER" localSheetId="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EEER" localSheetId="3"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EEER" localSheetId="8"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EEER" localSheetId="4"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EEER"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hjk" localSheetId="12" hidden="1">{"FORM16",#N/A,TRUE,"Personnel1";"FORM16.2",#N/A,TRUE,"Personnel2";"FORM16.2",#N/A,TRUE,"Personnel3";"FORM16.3",#N/A,TRUE,"Personnel4";"FORM16.4",#N/A,TRUE,"Personnel5"}</definedName>
    <definedName name="hjk" localSheetId="49" hidden="1">{"FORM16",#N/A,TRUE,"Personnel1";"FORM16.2",#N/A,TRUE,"Personnel2";"FORM16.2",#N/A,TRUE,"Personnel3";"FORM16.3",#N/A,TRUE,"Personnel4";"FORM16.4",#N/A,TRUE,"Personnel5"}</definedName>
    <definedName name="hjk" localSheetId="2" hidden="1">{"FORM16",#N/A,TRUE,"Personnel1";"FORM16.2",#N/A,TRUE,"Personnel2";"FORM16.2",#N/A,TRUE,"Personnel3";"FORM16.3",#N/A,TRUE,"Personnel4";"FORM16.4",#N/A,TRUE,"Personnel5"}</definedName>
    <definedName name="hjk" localSheetId="4" hidden="1">{"FORM16",#N/A,TRUE,"Personnel1";"FORM16.2",#N/A,TRUE,"Personnel2";"FORM16.2",#N/A,TRUE,"Personnel3";"FORM16.3",#N/A,TRUE,"Personnel4";"FORM16.4",#N/A,TRUE,"Personnel5"}</definedName>
    <definedName name="hjk" localSheetId="48" hidden="1">{"FORM16",#N/A,TRUE,"Personnel1";"FORM16.2",#N/A,TRUE,"Personnel2";"FORM16.2",#N/A,TRUE,"Personnel3";"FORM16.3",#N/A,TRUE,"Personnel4";"FORM16.4",#N/A,TRUE,"Personnel5"}</definedName>
    <definedName name="hjk" hidden="1">{"FORM16",#N/A,TRUE,"Personnel1";"FORM16.2",#N/A,TRUE,"Personnel2";"FORM16.2",#N/A,TRUE,"Personnel3";"FORM16.3",#N/A,TRUE,"Personnel4";"FORM16.4",#N/A,TRUE,"Personnel5"}</definedName>
    <definedName name="HTML_CodePage" hidden="1">1252</definedName>
    <definedName name="HTML_Control" localSheetId="12" hidden="1">{"'Sheet1'!$A$1:$M$69"}</definedName>
    <definedName name="HTML_Control" localSheetId="2" hidden="1">{"'Sheet1'!$A$1:$M$69"}</definedName>
    <definedName name="HTML_Control" localSheetId="4" hidden="1">{"'Sheet1'!$A$1:$M$69"}</definedName>
    <definedName name="HTML_Control" localSheetId="48" hidden="1">{"'Sheet1'!$A$1:$M$69"}</definedName>
    <definedName name="HTML_Control" hidden="1">{"'Sheet1'!$A$1:$M$69"}</definedName>
    <definedName name="HTML_Description" hidden="1">"Claudia Louvenia Hoover was the wife of Robert Winslow McDowell.  Although there is little information on him, there is alot of records on her side of the family."</definedName>
    <definedName name="HTML_Email" hidden="1">""</definedName>
    <definedName name="HTML_Header" hidden="1">"Sheet1"</definedName>
    <definedName name="HTML_LastUpdate" hidden="1">"12/31/98"</definedName>
    <definedName name="HTML_LineAfter" hidden="1">TRUE</definedName>
    <definedName name="HTML_LineBefore" hidden="1">TRUE</definedName>
    <definedName name="HTML_Name" hidden="1">""</definedName>
    <definedName name="HTML_OBDlg2" hidden="1">TRUE</definedName>
    <definedName name="HTML_OBDlg4" hidden="1">TRUE</definedName>
    <definedName name="HTML_OS" hidden="1">0</definedName>
    <definedName name="HTML_PathFile" hidden="1">"C:\My Documents\CLHoover.htm"</definedName>
    <definedName name="HTML_Title" hidden="1">"Claudia Louvenia Hoover's Ancestry"</definedName>
    <definedName name="jbcjew" localSheetId="12" hidden="1">{"FORM17",#N/A,FALSE,"Commission1";"FORM17.1",#N/A,FALSE,"Commission2"}</definedName>
    <definedName name="jbcjew" localSheetId="2" hidden="1">{"FORM17",#N/A,FALSE,"Commission1";"FORM17.1",#N/A,FALSE,"Commission2"}</definedName>
    <definedName name="jbcjew" localSheetId="4" hidden="1">{"FORM17",#N/A,FALSE,"Commission1";"FORM17.1",#N/A,FALSE,"Commission2"}</definedName>
    <definedName name="jbcjew" localSheetId="48" hidden="1">{"FORM17",#N/A,FALSE,"Commission1";"FORM17.1",#N/A,FALSE,"Commission2"}</definedName>
    <definedName name="jbcjew" hidden="1">{"FORM17",#N/A,FALSE,"Commission1";"FORM17.1",#N/A,FALSE,"Commission2"}</definedName>
    <definedName name="jewbdqjwnbd" localSheetId="12" hidden="1">{"FORM1",#N/A,TRUE,"Revenue";"FORM1.1",#N/A,TRUE,"Revenue";"FORM1.2",#N/A,TRUE,"Revenue";"FORM2",#N/A,TRUE,"Revenue";"FORM2.1",#N/A,TRUE,"Revenue"}</definedName>
    <definedName name="jewbdqjwnbd" localSheetId="2" hidden="1">{"FORM1",#N/A,TRUE,"Revenue";"FORM1.1",#N/A,TRUE,"Revenue";"FORM1.2",#N/A,TRUE,"Revenue";"FORM2",#N/A,TRUE,"Revenue";"FORM2.1",#N/A,TRUE,"Revenue"}</definedName>
    <definedName name="jewbdqjwnbd" localSheetId="4" hidden="1">{"FORM1",#N/A,TRUE,"Revenue";"FORM1.1",#N/A,TRUE,"Revenue";"FORM1.2",#N/A,TRUE,"Revenue";"FORM2",#N/A,TRUE,"Revenue";"FORM2.1",#N/A,TRUE,"Revenue"}</definedName>
    <definedName name="jewbdqjwnbd" localSheetId="48" hidden="1">{"FORM1",#N/A,TRUE,"Revenue";"FORM1.1",#N/A,TRUE,"Revenue";"FORM1.2",#N/A,TRUE,"Revenue";"FORM2",#N/A,TRUE,"Revenue";"FORM2.1",#N/A,TRUE,"Revenue"}</definedName>
    <definedName name="jewbdqjwnbd" hidden="1">{"FORM1",#N/A,TRUE,"Revenue";"FORM1.1",#N/A,TRUE,"Revenue";"FORM1.2",#N/A,TRUE,"Revenue";"FORM2",#N/A,TRUE,"Revenue";"FORM2.1",#N/A,TRUE,"Revenue"}</definedName>
    <definedName name="JHGJ" localSheetId="12" hidden="1">{#N/A,#N/A,FALSE,"TB.BS.IN."}</definedName>
    <definedName name="JHGJ" localSheetId="2" hidden="1">{#N/A,#N/A,FALSE,"TB.BS.IN."}</definedName>
    <definedName name="JHGJ" localSheetId="3" hidden="1">{#N/A,#N/A,FALSE,"TB.BS.IN."}</definedName>
    <definedName name="JHGJ" localSheetId="8" hidden="1">{#N/A,#N/A,FALSE,"TB.BS.IN."}</definedName>
    <definedName name="JHGJ" localSheetId="4" hidden="1">{#N/A,#N/A,FALSE,"TB.BS.IN."}</definedName>
    <definedName name="JHGJ" hidden="1">{#N/A,#N/A,FALSE,"TB.BS.IN."}</definedName>
    <definedName name="jjjj" hidden="1">'[3]#¡REF'!$A$2</definedName>
    <definedName name="jjjjaaa" hidden="1">'[3]#¡REF'!$A$2:$F$2</definedName>
    <definedName name="kewfqiewjf" localSheetId="12" hidden="1">{"balance sheet summary",#N/A,FALSE,"BalSht";"BS detail p1",#N/A,FALSE,"BalSht";"bs detail p2",#N/A,FALSE,"BalSht";"bs detail p3",#N/A,FALSE,"BalSht";"bs detail p4",#N/A,FALSE,"BalSht"}</definedName>
    <definedName name="kewfqiewjf" localSheetId="2" hidden="1">{"balance sheet summary",#N/A,FALSE,"BalSht";"BS detail p1",#N/A,FALSE,"BalSht";"bs detail p2",#N/A,FALSE,"BalSht";"bs detail p3",#N/A,FALSE,"BalSht";"bs detail p4",#N/A,FALSE,"BalSht"}</definedName>
    <definedName name="kewfqiewjf" localSheetId="4" hidden="1">{"balance sheet summary",#N/A,FALSE,"BalSht";"BS detail p1",#N/A,FALSE,"BalSht";"bs detail p2",#N/A,FALSE,"BalSht";"bs detail p3",#N/A,FALSE,"BalSht";"bs detail p4",#N/A,FALSE,"BalSht"}</definedName>
    <definedName name="kewfqiewjf" localSheetId="48" hidden="1">{"balance sheet summary",#N/A,FALSE,"BalSht";"BS detail p1",#N/A,FALSE,"BalSht";"bs detail p2",#N/A,FALSE,"BalSht";"bs detail p3",#N/A,FALSE,"BalSht";"bs detail p4",#N/A,FALSE,"BalSht"}</definedName>
    <definedName name="kewfqiewjf" hidden="1">{"balance sheet summary",#N/A,FALSE,"BalSht";"BS detail p1",#N/A,FALSE,"BalSht";"bs detail p2",#N/A,FALSE,"BalSht";"bs detail p3",#N/A,FALSE,"BalSht";"bs detail p4",#N/A,FALSE,"BalSht"}</definedName>
    <definedName name="KJHKJH" localSheetId="12" hidden="1">{#N/A,#N/A,FALSE,"TB.BS.IN."}</definedName>
    <definedName name="KJHKJH" localSheetId="2" hidden="1">{#N/A,#N/A,FALSE,"TB.BS.IN."}</definedName>
    <definedName name="KJHKJH" localSheetId="3" hidden="1">{#N/A,#N/A,FALSE,"TB.BS.IN."}</definedName>
    <definedName name="KJHKJH" localSheetId="8" hidden="1">{#N/A,#N/A,FALSE,"TB.BS.IN."}</definedName>
    <definedName name="KJHKJH" localSheetId="4" hidden="1">{#N/A,#N/A,FALSE,"TB.BS.IN."}</definedName>
    <definedName name="KJHKJH" hidden="1">{#N/A,#N/A,FALSE,"TB.BS.IN."}</definedName>
    <definedName name="ksa" hidden="1">'[4]#¡REF'!$A$2:$F$2</definedName>
    <definedName name="L"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L"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L"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L"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L"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L"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LFGSDLKFLKSD"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LFGSDLKFLKSD"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LFGSDLKFLKSD"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LFGSDLKFLKSD"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LFGSDLKFLKSD"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LFGSDLKFLKSD"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LOANS" localSheetId="12" hidden="1">{#N/A,#N/A,FALSE,"TB.BS.IN."}</definedName>
    <definedName name="LOANS" localSheetId="2" hidden="1">{#N/A,#N/A,FALSE,"TB.BS.IN."}</definedName>
    <definedName name="LOANS" localSheetId="3" hidden="1">{#N/A,#N/A,FALSE,"TB.BS.IN."}</definedName>
    <definedName name="LOANS" localSheetId="8" hidden="1">{#N/A,#N/A,FALSE,"TB.BS.IN."}</definedName>
    <definedName name="LOANS" localSheetId="4" hidden="1">{#N/A,#N/A,FALSE,"TB.BS.IN."}</definedName>
    <definedName name="LOANS" hidden="1">{#N/A,#N/A,FALSE,"TB.BS.IN."}</definedName>
    <definedName name="MO"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MO"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MO"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MO"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MO"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MO"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MTD" localSheetId="1">OFFSET(#REF!,0,0,COUNTA(#REF!)-1,COUNTA(#REF!)+1)</definedName>
    <definedName name="OBS" localSheetId="1">#REF!,#REF!</definedName>
    <definedName name="OBS" localSheetId="8">#REF!,#REF!</definedName>
    <definedName name="OTHER" localSheetId="12" hidden="1">{"FORM17",#N/A,FALSE,"Commission1";"FORM17.1",#N/A,FALSE,"Commission2"}</definedName>
    <definedName name="OTHER" localSheetId="49" hidden="1">{"FORM17",#N/A,FALSE,"Commission1";"FORM17.1",#N/A,FALSE,"Commission2"}</definedName>
    <definedName name="OTHER" localSheetId="2" hidden="1">{"FORM17",#N/A,FALSE,"Commission1";"FORM17.1",#N/A,FALSE,"Commission2"}</definedName>
    <definedName name="OTHER" localSheetId="4" hidden="1">{"FORM17",#N/A,FALSE,"Commission1";"FORM17.1",#N/A,FALSE,"Commission2"}</definedName>
    <definedName name="OTHER" localSheetId="48" hidden="1">{"FORM17",#N/A,FALSE,"Commission1";"FORM17.1",#N/A,FALSE,"Commission2"}</definedName>
    <definedName name="OTHER" hidden="1">{"FORM17",#N/A,FALSE,"Commission1";"FORM17.1",#N/A,FALSE,"Commission2"}</definedName>
    <definedName name="_xlnm.Print_Area" localSheetId="55">'(A)1'!$A$1:$K$51</definedName>
    <definedName name="_xlnm.Print_Area" localSheetId="64">'(A)10A'!$A$1:$M$19</definedName>
    <definedName name="_xlnm.Print_Area" localSheetId="65">'(A)10B'!$A$1:$O$18</definedName>
    <definedName name="_xlnm.Print_Area" localSheetId="66">'(A)11'!$A$1:$N$15</definedName>
    <definedName name="_xlnm.Print_Area" localSheetId="67">'(A)12'!$A$1:$H$28</definedName>
    <definedName name="_xlnm.Print_Area" localSheetId="68">'(A)13'!$A$1:$F$29</definedName>
    <definedName name="_xlnm.Print_Area" localSheetId="69">'(A)14'!$A$1:$L$15</definedName>
    <definedName name="_xlnm.Print_Area" localSheetId="70">'(A)15'!$A$1:$I$27</definedName>
    <definedName name="_xlnm.Print_Area" localSheetId="76">'(A)16'!$A$1:$C$23</definedName>
    <definedName name="_xlnm.Print_Area" localSheetId="71">'(A)17A'!$A$1:$L$30</definedName>
    <definedName name="_xlnm.Print_Area" localSheetId="72">'(A)17B'!$A$1:$M$36</definedName>
    <definedName name="_xlnm.Print_Area" localSheetId="73">'(A)18'!$A$1:$N$15</definedName>
    <definedName name="_xlnm.Print_Area" localSheetId="74">'(A)19A'!$A$1:$E$20</definedName>
    <definedName name="_xlnm.Print_Area" localSheetId="75">'(A)19B'!$A$1:$C$14</definedName>
    <definedName name="_xlnm.Print_Area" localSheetId="56">'(A)2'!$A$1:$E$22</definedName>
    <definedName name="_xlnm.Print_Area" localSheetId="83">'(A)20'!$A$1:$F$29</definedName>
    <definedName name="_xlnm.Print_Area" localSheetId="78">'(A)20B'!$A$1:$F$33</definedName>
    <definedName name="_xlnm.Print_Area" localSheetId="77">'(A)21'!$A$1:$F$25</definedName>
    <definedName name="_xlnm.Print_Area" localSheetId="79">'(A)22'!$A$1:$F$48</definedName>
    <definedName name="_xlnm.Print_Area" localSheetId="80">'(A)23'!$A$1:$G$26</definedName>
    <definedName name="_xlnm.Print_Area" localSheetId="81">'(A)24'!$A$1:$G$28</definedName>
    <definedName name="_xlnm.Print_Area" localSheetId="82">'(A)25'!$A$1:$D$23</definedName>
    <definedName name="_xlnm.Print_Area" localSheetId="57">'(A)3'!$A$1:$C$30</definedName>
    <definedName name="_xlnm.Print_Area" localSheetId="58">'(A)4'!$A$1:$C$35</definedName>
    <definedName name="_xlnm.Print_Area" localSheetId="59">'(A)5'!$A$1:$D$43</definedName>
    <definedName name="_xlnm.Print_Area" localSheetId="60">'(A)6'!$A$1:$E$28</definedName>
    <definedName name="_xlnm.Print_Area" localSheetId="61">'(A)7'!$A$1:$E$25</definedName>
    <definedName name="_xlnm.Print_Area" localSheetId="62">'(A)8'!$A$1:$C$125</definedName>
    <definedName name="_xlnm.Print_Area" localSheetId="63">'(A)9'!$A$1:$C$30</definedName>
    <definedName name="_xlnm.Print_Area" localSheetId="85">'(A)Index '!$A$1:$D$49</definedName>
    <definedName name="_xlnm.Print_Area" localSheetId="17">'1'!$A$1:$J$55</definedName>
    <definedName name="_xlnm.Print_Area" localSheetId="26">'10A'!$A$1:$M$20</definedName>
    <definedName name="_xlnm.Print_Area" localSheetId="27">'10B'!$A$1:$O$20</definedName>
    <definedName name="_xlnm.Print_Area" localSheetId="29">'11'!$A$1:$N$17</definedName>
    <definedName name="_xlnm.Print_Area" localSheetId="30">'12'!$A$1:$J$29</definedName>
    <definedName name="_xlnm.Print_Area" localSheetId="31">'13'!$A$1:$G$29</definedName>
    <definedName name="_xlnm.Print_Area" localSheetId="32">'14'!$A$1:$M$17</definedName>
    <definedName name="_xlnm.Print_Area" localSheetId="33">'15'!$A$1:$K$29</definedName>
    <definedName name="_xlnm.Print_Area" localSheetId="34">'16'!$A$1:$F$26</definedName>
    <definedName name="_xlnm.Print_Area" localSheetId="36">'17A'!$A$1:$L$33</definedName>
    <definedName name="_xlnm.Print_Area" localSheetId="37">'17B'!$A$1:$M$38</definedName>
    <definedName name="_xlnm.Print_Area" localSheetId="38">'18'!$A$1:$N$17</definedName>
    <definedName name="_xlnm.Print_Area" localSheetId="39">'19A'!$A$1:$F$24</definedName>
    <definedName name="_xlnm.Print_Area" localSheetId="40">'19B'!$A$1:$G$17</definedName>
    <definedName name="_xlnm.Print_Area" localSheetId="18">'2'!$A$1:$D$25</definedName>
    <definedName name="_xlnm.Print_Area" localSheetId="41">'20'!$A$1:$G$37</definedName>
    <definedName name="_xlnm.Print_Area" localSheetId="42">'21'!$A$1:$F$28</definedName>
    <definedName name="_xlnm.Print_Area" localSheetId="43">'22'!$A$1:$G$72</definedName>
    <definedName name="_xlnm.Print_Area" localSheetId="44">'23'!$A$1:$H$29</definedName>
    <definedName name="_xlnm.Print_Area" localSheetId="45">'24'!$A$1:$H$30</definedName>
    <definedName name="_xlnm.Print_Area" localSheetId="46">'25'!$A$1:$D$22</definedName>
    <definedName name="_xlnm.Print_Area" localSheetId="19">'3'!$A$1:$C$33</definedName>
    <definedName name="_xlnm.Print_Area" localSheetId="20">'4'!$A$1:$C$38</definedName>
    <definedName name="_xlnm.Print_Area" localSheetId="21">'5'!$A$1:$H$45</definedName>
    <definedName name="_xlnm.Print_Area" localSheetId="22">'6'!$A$1:$I$30</definedName>
    <definedName name="_xlnm.Print_Area" localSheetId="23">'7'!$A$1:$I$28</definedName>
    <definedName name="_xlnm.Print_Area" localSheetId="24">'8'!$A$1:$D$128</definedName>
    <definedName name="_xlnm.Print_Area" localSheetId="25">'9'!$A$1:$D$33</definedName>
    <definedName name="_xlnm.Print_Area" localSheetId="51">'A1.'!$A$1:$F$52</definedName>
    <definedName name="_xlnm.Print_Area" localSheetId="52">'A2.'!$A$2:$F$49</definedName>
    <definedName name="_xlnm.Print_Area" localSheetId="53">'A3.'!$A$1:$F$55</definedName>
    <definedName name="_xlnm.Print_Area" localSheetId="54">'A4.'!$A$1:$F$42</definedName>
    <definedName name="_xlnm.Print_Area" localSheetId="49">'Change in shareholding'!$A$1:$I$25</definedName>
    <definedName name="_xlnm.Print_Area" localSheetId="50">Cover!$A$3:$Z$28</definedName>
    <definedName name="_xlnm.Print_Area" localSheetId="3">Data!$A$7:$H$8</definedName>
    <definedName name="_xlnm.Print_Area" localSheetId="84">end!$A$1:$L$29</definedName>
    <definedName name="_xlnm.Print_Area" localSheetId="14">FORM!$A$1:$X$243</definedName>
    <definedName name="_xlnm.Print_Area" localSheetId="13">MAP!$A$1:$U$20</definedName>
    <definedName name="_xlnm.Print_Area" localSheetId="11">'Map - Chart of Accounts'!$A$1:$C$141</definedName>
    <definedName name="_xlnm.Print_Area" localSheetId="15">'TB Report'!$A$1:$V$9</definedName>
    <definedName name="_xlnm.Print_Area" localSheetId="47">'TP - English'!$A$1:$R$94</definedName>
    <definedName name="_xlnm.Print_Area" localSheetId="86">'TP(A)'!$A$1:$R$95</definedName>
    <definedName name="_xlnm.Print_Area" localSheetId="88">'Validation Screen'!$A$1:$M$28</definedName>
    <definedName name="_xlnm.Print_Area" localSheetId="48">'Zakat Calculation sheet'!$A$1:$E$36</definedName>
    <definedName name="_xlnm.Print_Titles" localSheetId="62">'(A)8'!$1:$7</definedName>
    <definedName name="_xlnm.Print_Titles" localSheetId="17">'1'!$1:$9</definedName>
    <definedName name="_xlnm.Print_Titles" localSheetId="36">'17A'!$1:$11</definedName>
    <definedName name="_xlnm.Print_Titles" localSheetId="37">'17B'!$1:$11</definedName>
    <definedName name="_xlnm.Print_Titles" localSheetId="19">'3'!$1:$10</definedName>
    <definedName name="_xlnm.Print_Titles" localSheetId="20">'4'!$1:$10</definedName>
    <definedName name="_xlnm.Print_Titles" localSheetId="21">'5'!$1:$10</definedName>
    <definedName name="_xlnm.Print_Titles" localSheetId="24">'8'!$1:$10</definedName>
    <definedName name="_xlnm.Print_Titles" localSheetId="15">'TB Report'!$9:$9</definedName>
    <definedName name="printBS" localSheetId="1">#REF!,#REF!,#REF!,#REF!,#REF!</definedName>
    <definedName name="QBS.ACT.BUD" localSheetId="12" hidden="1">{#N/A,#N/A,FALSE,"TB.BS.IN."}</definedName>
    <definedName name="QBS.ACT.BUD" localSheetId="2" hidden="1">{#N/A,#N/A,FALSE,"TB.BS.IN."}</definedName>
    <definedName name="QBS.ACT.BUD" localSheetId="3" hidden="1">{#N/A,#N/A,FALSE,"TB.BS.IN."}</definedName>
    <definedName name="QBS.ACT.BUD" localSheetId="8" hidden="1">{#N/A,#N/A,FALSE,"TB.BS.IN."}</definedName>
    <definedName name="QBS.ACT.BUD" localSheetId="4" hidden="1">{#N/A,#N/A,FALSE,"TB.BS.IN."}</definedName>
    <definedName name="QBS.ACT.BUD" hidden="1">{#N/A,#N/A,FALSE,"TB.BS.IN."}</definedName>
    <definedName name="qdxewqce"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qdxewqce"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qdxewqce"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qdxewqce"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qdxewqce"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QQ"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QQ"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QQ"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QQ"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QQ"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QQ"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qqq" localSheetId="12" hidden="1">{"FORM16",#N/A,TRUE,"Personnel1";"FORM16.2",#N/A,TRUE,"Personnel2";"FORM16.2",#N/A,TRUE,"Personnel3";"FORM16.3",#N/A,TRUE,"Personnel4";"FORM16.4",#N/A,TRUE,"Personnel5"}</definedName>
    <definedName name="qqq" localSheetId="2" hidden="1">{"FORM16",#N/A,TRUE,"Personnel1";"FORM16.2",#N/A,TRUE,"Personnel2";"FORM16.2",#N/A,TRUE,"Personnel3";"FORM16.3",#N/A,TRUE,"Personnel4";"FORM16.4",#N/A,TRUE,"Personnel5"}</definedName>
    <definedName name="qqq" localSheetId="4" hidden="1">{"FORM16",#N/A,TRUE,"Personnel1";"FORM16.2",#N/A,TRUE,"Personnel2";"FORM16.2",#N/A,TRUE,"Personnel3";"FORM16.3",#N/A,TRUE,"Personnel4";"FORM16.4",#N/A,TRUE,"Personnel5"}</definedName>
    <definedName name="qqq" localSheetId="48" hidden="1">{"FORM16",#N/A,TRUE,"Personnel1";"FORM16.2",#N/A,TRUE,"Personnel2";"FORM16.2",#N/A,TRUE,"Personnel3";"FORM16.3",#N/A,TRUE,"Personnel4";"FORM16.4",#N/A,TRUE,"Personnel5"}</definedName>
    <definedName name="qqq" hidden="1">{"FORM16",#N/A,TRUE,"Personnel1";"FORM16.2",#N/A,TRUE,"Personnel2";"FORM16.2",#N/A,TRUE,"Personnel3";"FORM16.3",#N/A,TRUE,"Personnel4";"FORM16.4",#N/A,TRUE,"Personnel5"}</definedName>
    <definedName name="QTY" localSheetId="12" hidden="1">{#N/A,#N/A,FALSE,"TB.BS.IN."}</definedName>
    <definedName name="QTY" localSheetId="2" hidden="1">{#N/A,#N/A,FALSE,"TB.BS.IN."}</definedName>
    <definedName name="QTY" localSheetId="3" hidden="1">{#N/A,#N/A,FALSE,"TB.BS.IN."}</definedName>
    <definedName name="QTY" localSheetId="8" hidden="1">{#N/A,#N/A,FALSE,"TB.BS.IN."}</definedName>
    <definedName name="QTY" localSheetId="4" hidden="1">{#N/A,#N/A,FALSE,"TB.BS.IN."}</definedName>
    <definedName name="QTY" hidden="1">{#N/A,#N/A,FALSE,"TB.BS.IN."}</definedName>
    <definedName name="RE"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RE" localSheetId="49"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RE"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RE"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RE"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RE"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REV" localSheetId="12" hidden="1">{"FORM1",#N/A,TRUE,"Revenue";"FORM1.1",#N/A,TRUE,"Revenue";"FORM1.2",#N/A,TRUE,"Revenue";"FORM2",#N/A,TRUE,"Revenue";"FORM2.1",#N/A,TRUE,"Revenue"}</definedName>
    <definedName name="REV" localSheetId="49" hidden="1">{"FORM1",#N/A,TRUE,"Revenue";"FORM1.1",#N/A,TRUE,"Revenue";"FORM1.2",#N/A,TRUE,"Revenue";"FORM2",#N/A,TRUE,"Revenue";"FORM2.1",#N/A,TRUE,"Revenue"}</definedName>
    <definedName name="REV" localSheetId="2" hidden="1">{"FORM1",#N/A,TRUE,"Revenue";"FORM1.1",#N/A,TRUE,"Revenue";"FORM1.2",#N/A,TRUE,"Revenue";"FORM2",#N/A,TRUE,"Revenue";"FORM2.1",#N/A,TRUE,"Revenue"}</definedName>
    <definedName name="REV" localSheetId="4" hidden="1">{"FORM1",#N/A,TRUE,"Revenue";"FORM1.1",#N/A,TRUE,"Revenue";"FORM1.2",#N/A,TRUE,"Revenue";"FORM2",#N/A,TRUE,"Revenue";"FORM2.1",#N/A,TRUE,"Revenue"}</definedName>
    <definedName name="REV" localSheetId="48" hidden="1">{"FORM1",#N/A,TRUE,"Revenue";"FORM1.1",#N/A,TRUE,"Revenue";"FORM1.2",#N/A,TRUE,"Revenue";"FORM2",#N/A,TRUE,"Revenue";"FORM2.1",#N/A,TRUE,"Revenue"}</definedName>
    <definedName name="REV" hidden="1">{"FORM1",#N/A,TRUE,"Revenue";"FORM1.1",#N/A,TRUE,"Revenue";"FORM1.2",#N/A,TRUE,"Revenue";"FORM2",#N/A,TRUE,"Revenue";"FORM2.1",#N/A,TRUE,"Revenue"}</definedName>
    <definedName name="REVB" localSheetId="12" hidden="1">{"FORM1",#N/A,TRUE,"Revenue";"FORM1.1",#N/A,TRUE,"Revenue";"FORM1.2",#N/A,TRUE,"Revenue";"FORM2",#N/A,TRUE,"Revenue";"FORM2.1",#N/A,TRUE,"Revenue"}</definedName>
    <definedName name="REVB" localSheetId="49" hidden="1">{"FORM1",#N/A,TRUE,"Revenue";"FORM1.1",#N/A,TRUE,"Revenue";"FORM1.2",#N/A,TRUE,"Revenue";"FORM2",#N/A,TRUE,"Revenue";"FORM2.1",#N/A,TRUE,"Revenue"}</definedName>
    <definedName name="REVB" localSheetId="2" hidden="1">{"FORM1",#N/A,TRUE,"Revenue";"FORM1.1",#N/A,TRUE,"Revenue";"FORM1.2",#N/A,TRUE,"Revenue";"FORM2",#N/A,TRUE,"Revenue";"FORM2.1",#N/A,TRUE,"Revenue"}</definedName>
    <definedName name="REVB" localSheetId="4" hidden="1">{"FORM1",#N/A,TRUE,"Revenue";"FORM1.1",#N/A,TRUE,"Revenue";"FORM1.2",#N/A,TRUE,"Revenue";"FORM2",#N/A,TRUE,"Revenue";"FORM2.1",#N/A,TRUE,"Revenue"}</definedName>
    <definedName name="REVB" localSheetId="48" hidden="1">{"FORM1",#N/A,TRUE,"Revenue";"FORM1.1",#N/A,TRUE,"Revenue";"FORM1.2",#N/A,TRUE,"Revenue";"FORM2",#N/A,TRUE,"Revenue";"FORM2.1",#N/A,TRUE,"Revenue"}</definedName>
    <definedName name="REVB" hidden="1">{"FORM1",#N/A,TRUE,"Revenue";"FORM1.1",#N/A,TRUE,"Revenue";"FORM1.2",#N/A,TRUE,"Revenue";"FORM2",#N/A,TRUE,"Revenue";"FORM2.1",#N/A,TRUE,"Revenue"}</definedName>
    <definedName name="REVNU" localSheetId="12" hidden="1">{"FORM17",#N/A,FALSE,"Commission1";"FORM17.1",#N/A,FALSE,"Commission2"}</definedName>
    <definedName name="REVNU" localSheetId="49" hidden="1">{"FORM17",#N/A,FALSE,"Commission1";"FORM17.1",#N/A,FALSE,"Commission2"}</definedName>
    <definedName name="REVNU" localSheetId="2" hidden="1">{"FORM17",#N/A,FALSE,"Commission1";"FORM17.1",#N/A,FALSE,"Commission2"}</definedName>
    <definedName name="REVNU" localSheetId="4" hidden="1">{"FORM17",#N/A,FALSE,"Commission1";"FORM17.1",#N/A,FALSE,"Commission2"}</definedName>
    <definedName name="REVNU" localSheetId="48" hidden="1">{"FORM17",#N/A,FALSE,"Commission1";"FORM17.1",#N/A,FALSE,"Commission2"}</definedName>
    <definedName name="REVNU" hidden="1">{"FORM17",#N/A,FALSE,"Commission1";"FORM17.1",#N/A,FALSE,"Commission2"}</definedName>
    <definedName name="REVNUE" localSheetId="12" hidden="1">{"FORM1",#N/A,TRUE,"Revenue";"FORM1.1",#N/A,TRUE,"Revenue";"FORM1.2",#N/A,TRUE,"Revenue";"FORM2",#N/A,TRUE,"Revenue";"FORM2.1",#N/A,TRUE,"Revenue"}</definedName>
    <definedName name="REVNUE" localSheetId="49" hidden="1">{"FORM1",#N/A,TRUE,"Revenue";"FORM1.1",#N/A,TRUE,"Revenue";"FORM1.2",#N/A,TRUE,"Revenue";"FORM2",#N/A,TRUE,"Revenue";"FORM2.1",#N/A,TRUE,"Revenue"}</definedName>
    <definedName name="REVNUE" localSheetId="2" hidden="1">{"FORM1",#N/A,TRUE,"Revenue";"FORM1.1",#N/A,TRUE,"Revenue";"FORM1.2",#N/A,TRUE,"Revenue";"FORM2",#N/A,TRUE,"Revenue";"FORM2.1",#N/A,TRUE,"Revenue"}</definedName>
    <definedName name="REVNUE" localSheetId="4" hidden="1">{"FORM1",#N/A,TRUE,"Revenue";"FORM1.1",#N/A,TRUE,"Revenue";"FORM1.2",#N/A,TRUE,"Revenue";"FORM2",#N/A,TRUE,"Revenue";"FORM2.1",#N/A,TRUE,"Revenue"}</definedName>
    <definedName name="REVNUE" localSheetId="48" hidden="1">{"FORM1",#N/A,TRUE,"Revenue";"FORM1.1",#N/A,TRUE,"Revenue";"FORM1.2",#N/A,TRUE,"Revenue";"FORM2",#N/A,TRUE,"Revenue";"FORM2.1",#N/A,TRUE,"Revenue"}</definedName>
    <definedName name="REVNUE" hidden="1">{"FORM1",#N/A,TRUE,"Revenue";"FORM1.1",#N/A,TRUE,"Revenue";"FORM1.2",#N/A,TRUE,"Revenue";"FORM2",#N/A,TRUE,"Revenue";"FORM2.1",#N/A,TRUE,"Revenue"}</definedName>
    <definedName name="RIGHT"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2"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2"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2"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2"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2"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RIGHT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s" localSheetId="49" hidden="1">{"FORM16",#N/A,TRUE,"Personnel1";"FORM16.2",#N/A,TRUE,"Personnel2";"FORM16.2",#N/A,TRUE,"Personnel3";"FORM16.3",#N/A,TRUE,"Personnel4";"FORM16.4",#N/A,TRUE,"Personnel5"}</definedName>
    <definedName name="SA" localSheetId="12" hidden="1">{"FORM16",#N/A,TRUE,"Personnel1";"FORM16.2",#N/A,TRUE,"Personnel2";"FORM16.2",#N/A,TRUE,"Personnel3";"FORM16.3",#N/A,TRUE,"Personnel4";"FORM16.4",#N/A,TRUE,"Personnel5"}</definedName>
    <definedName name="SA" localSheetId="49" hidden="1">{"FORM16",#N/A,TRUE,"Personnel1";"FORM16.2",#N/A,TRUE,"Personnel2";"FORM16.2",#N/A,TRUE,"Personnel3";"FORM16.3",#N/A,TRUE,"Personnel4";"FORM16.4",#N/A,TRUE,"Personnel5"}</definedName>
    <definedName name="SA" localSheetId="2" hidden="1">{"FORM16",#N/A,TRUE,"Personnel1";"FORM16.2",#N/A,TRUE,"Personnel2";"FORM16.2",#N/A,TRUE,"Personnel3";"FORM16.3",#N/A,TRUE,"Personnel4";"FORM16.4",#N/A,TRUE,"Personnel5"}</definedName>
    <definedName name="SA" localSheetId="4" hidden="1">{"FORM16",#N/A,TRUE,"Personnel1";"FORM16.2",#N/A,TRUE,"Personnel2";"FORM16.2",#N/A,TRUE,"Personnel3";"FORM16.3",#N/A,TRUE,"Personnel4";"FORM16.4",#N/A,TRUE,"Personnel5"}</definedName>
    <definedName name="SA" localSheetId="48" hidden="1">{"FORM16",#N/A,TRUE,"Personnel1";"FORM16.2",#N/A,TRUE,"Personnel2";"FORM16.2",#N/A,TRUE,"Personnel3";"FORM16.3",#N/A,TRUE,"Personnel4";"FORM16.4",#N/A,TRUE,"Personnel5"}</definedName>
    <definedName name="SA" hidden="1">{"FORM16",#N/A,TRUE,"Personnel1";"FORM16.2",#N/A,TRUE,"Personnel2";"FORM16.2",#N/A,TRUE,"Personnel3";"FORM16.3",#N/A,TRUE,"Personnel4";"FORM16.4",#N/A,TRUE,"Personnel5"}</definedName>
    <definedName name="SAPBEXrevision" hidden="1">1</definedName>
    <definedName name="SAPBEXsysID" hidden="1">"BWL"</definedName>
    <definedName name="SAPBEXwbID" hidden="1">"3GPB5IGFJME0EOWH024BN1EG8"</definedName>
    <definedName name="sasa"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asa" localSheetId="49"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asa"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asa"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asa"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asa"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asasa"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asasa" localSheetId="49"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asasa"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asasa"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asasa"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asasa"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SD" localSheetId="12" hidden="1">{#N/A,#N/A,FALSE,"TB.BS.IN."}</definedName>
    <definedName name="SD" localSheetId="2" hidden="1">{#N/A,#N/A,FALSE,"TB.BS.IN."}</definedName>
    <definedName name="SD" localSheetId="3" hidden="1">{#N/A,#N/A,FALSE,"TB.BS.IN."}</definedName>
    <definedName name="SD" localSheetId="8" hidden="1">{#N/A,#N/A,FALSE,"TB.BS.IN."}</definedName>
    <definedName name="SD" localSheetId="4" hidden="1">{#N/A,#N/A,FALSE,"TB.BS.IN."}</definedName>
    <definedName name="SD" hidden="1">{#N/A,#N/A,FALSE,"TB.BS.IN."}</definedName>
    <definedName name="SDASDAS" localSheetId="12" hidden="1">{#N/A,#N/A,FALSE,"TB.BS.IN."}</definedName>
    <definedName name="SDASDAS" localSheetId="2" hidden="1">{#N/A,#N/A,FALSE,"TB.BS.IN."}</definedName>
    <definedName name="SDASDAS" localSheetId="3" hidden="1">{#N/A,#N/A,FALSE,"TB.BS.IN."}</definedName>
    <definedName name="SDASDAS" localSheetId="8" hidden="1">{#N/A,#N/A,FALSE,"TB.BS.IN."}</definedName>
    <definedName name="SDASDAS" localSheetId="4" hidden="1">{#N/A,#N/A,FALSE,"TB.BS.IN."}</definedName>
    <definedName name="SDASDAS" hidden="1">{#N/A,#N/A,FALSE,"TB.BS.IN."}</definedName>
    <definedName name="sdfsdf" localSheetId="12" hidden="1">{#N/A,#N/A,FALSE,"PPA";#N/A,#N/A,FALSE,"PSR";#N/A,#N/A,FALSE,"BS";#N/A,#N/A,FALSE,"P&amp;L";#N/A,#N/A,FALSE,"SCF"}</definedName>
    <definedName name="sdfsdf" localSheetId="2" hidden="1">{#N/A,#N/A,FALSE,"PPA";#N/A,#N/A,FALSE,"PSR";#N/A,#N/A,FALSE,"BS";#N/A,#N/A,FALSE,"P&amp;L";#N/A,#N/A,FALSE,"SCF"}</definedName>
    <definedName name="sdfsdf" localSheetId="3" hidden="1">{#N/A,#N/A,FALSE,"PPA";#N/A,#N/A,FALSE,"PSR";#N/A,#N/A,FALSE,"BS";#N/A,#N/A,FALSE,"P&amp;L";#N/A,#N/A,FALSE,"SCF"}</definedName>
    <definedName name="sdfsdf" localSheetId="14" hidden="1">{#N/A,#N/A,FALSE,"PPA";#N/A,#N/A,FALSE,"PSR";#N/A,#N/A,FALSE,"BS";#N/A,#N/A,FALSE,"P&amp;L";#N/A,#N/A,FALSE,"SCF"}</definedName>
    <definedName name="sdfsdf" localSheetId="8" hidden="1">{#N/A,#N/A,FALSE,"PPA";#N/A,#N/A,FALSE,"PSR";#N/A,#N/A,FALSE,"BS";#N/A,#N/A,FALSE,"P&amp;L";#N/A,#N/A,FALSE,"SCF"}</definedName>
    <definedName name="sdfsdf" localSheetId="4" hidden="1">{#N/A,#N/A,FALSE,"PPA";#N/A,#N/A,FALSE,"PSR";#N/A,#N/A,FALSE,"BS";#N/A,#N/A,FALSE,"P&amp;L";#N/A,#N/A,FALSE,"SCF"}</definedName>
    <definedName name="sdfsdf" hidden="1">{#N/A,#N/A,FALSE,"PPA";#N/A,#N/A,FALSE,"PSR";#N/A,#N/A,FALSE,"BS";#N/A,#N/A,FALSE,"P&amp;L";#N/A,#N/A,FALSE,"SCF"}</definedName>
    <definedName name="solver_lin" hidden="1">0</definedName>
    <definedName name="solver_num" hidden="1">0</definedName>
    <definedName name="solver_typ" hidden="1">3</definedName>
    <definedName name="solver_val" hidden="1">9331479</definedName>
    <definedName name="T"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4EST3"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4EST3"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4EST3"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4EST3"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4EST3"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4EST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ANGO"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ANGO"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ANGO"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ANGO"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ANGO"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ANGO"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es"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tes"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tes"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tes"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tes"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tes"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Test"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est"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est"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est"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est"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est"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test2" localSheetId="12" hidden="1">{#N/A,#N/A,FALSE,"KA.1";#N/A,#N/A,FALSE,"KA.2";#N/A,#N/A,FALSE,"KB.1";#N/A,#N/A,FALSE,"KB.2";#N/A,#N/A,FALSE,"KC.1";#N/A,#N/A,FALSE,"KC.2";#N/A,#N/A,FALSE,"KD.1";#N/A,#N/A,FALSE,"KD.2"}</definedName>
    <definedName name="test2" localSheetId="2" hidden="1">{#N/A,#N/A,FALSE,"KA.1";#N/A,#N/A,FALSE,"KA.2";#N/A,#N/A,FALSE,"KB.1";#N/A,#N/A,FALSE,"KB.2";#N/A,#N/A,FALSE,"KC.1";#N/A,#N/A,FALSE,"KC.2";#N/A,#N/A,FALSE,"KD.1";#N/A,#N/A,FALSE,"KD.2"}</definedName>
    <definedName name="test2" localSheetId="3" hidden="1">{#N/A,#N/A,FALSE,"KA.1";#N/A,#N/A,FALSE,"KA.2";#N/A,#N/A,FALSE,"KB.1";#N/A,#N/A,FALSE,"KB.2";#N/A,#N/A,FALSE,"KC.1";#N/A,#N/A,FALSE,"KC.2";#N/A,#N/A,FALSE,"KD.1";#N/A,#N/A,FALSE,"KD.2"}</definedName>
    <definedName name="test2" localSheetId="8" hidden="1">{#N/A,#N/A,FALSE,"KA.1";#N/A,#N/A,FALSE,"KA.2";#N/A,#N/A,FALSE,"KB.1";#N/A,#N/A,FALSE,"KB.2";#N/A,#N/A,FALSE,"KC.1";#N/A,#N/A,FALSE,"KC.2";#N/A,#N/A,FALSE,"KD.1";#N/A,#N/A,FALSE,"KD.2"}</definedName>
    <definedName name="test2" localSheetId="4" hidden="1">{#N/A,#N/A,FALSE,"KA.1";#N/A,#N/A,FALSE,"KA.2";#N/A,#N/A,FALSE,"KB.1";#N/A,#N/A,FALSE,"KB.2";#N/A,#N/A,FALSE,"KC.1";#N/A,#N/A,FALSE,"KC.2";#N/A,#N/A,FALSE,"KD.1";#N/A,#N/A,FALSE,"KD.2"}</definedName>
    <definedName name="test2" hidden="1">{#N/A,#N/A,FALSE,"KA.1";#N/A,#N/A,FALSE,"KA.2";#N/A,#N/A,FALSE,"KB.1";#N/A,#N/A,FALSE,"KB.2";#N/A,#N/A,FALSE,"KC.1";#N/A,#N/A,FALSE,"KC.2";#N/A,#N/A,FALSE,"KD.1";#N/A,#N/A,FALSE,"KD.2"}</definedName>
    <definedName name="TEST222" localSheetId="12" hidden="1">{#N/A,#N/A,FALSE,"KA.1";#N/A,#N/A,FALSE,"KA.2";#N/A,#N/A,FALSE,"KB.1";#N/A,#N/A,FALSE,"KB.2";#N/A,#N/A,FALSE,"KC.1";#N/A,#N/A,FALSE,"KC.2";#N/A,#N/A,FALSE,"KD.1";#N/A,#N/A,FALSE,"KD.2"}</definedName>
    <definedName name="TEST222" localSheetId="2" hidden="1">{#N/A,#N/A,FALSE,"KA.1";#N/A,#N/A,FALSE,"KA.2";#N/A,#N/A,FALSE,"KB.1";#N/A,#N/A,FALSE,"KB.2";#N/A,#N/A,FALSE,"KC.1";#N/A,#N/A,FALSE,"KC.2";#N/A,#N/A,FALSE,"KD.1";#N/A,#N/A,FALSE,"KD.2"}</definedName>
    <definedName name="TEST222" localSheetId="3" hidden="1">{#N/A,#N/A,FALSE,"KA.1";#N/A,#N/A,FALSE,"KA.2";#N/A,#N/A,FALSE,"KB.1";#N/A,#N/A,FALSE,"KB.2";#N/A,#N/A,FALSE,"KC.1";#N/A,#N/A,FALSE,"KC.2";#N/A,#N/A,FALSE,"KD.1";#N/A,#N/A,FALSE,"KD.2"}</definedName>
    <definedName name="TEST222" localSheetId="8" hidden="1">{#N/A,#N/A,FALSE,"KA.1";#N/A,#N/A,FALSE,"KA.2";#N/A,#N/A,FALSE,"KB.1";#N/A,#N/A,FALSE,"KB.2";#N/A,#N/A,FALSE,"KC.1";#N/A,#N/A,FALSE,"KC.2";#N/A,#N/A,FALSE,"KD.1";#N/A,#N/A,FALSE,"KD.2"}</definedName>
    <definedName name="TEST222" localSheetId="4" hidden="1">{#N/A,#N/A,FALSE,"KA.1";#N/A,#N/A,FALSE,"KA.2";#N/A,#N/A,FALSE,"KB.1";#N/A,#N/A,FALSE,"KB.2";#N/A,#N/A,FALSE,"KC.1";#N/A,#N/A,FALSE,"KC.2";#N/A,#N/A,FALSE,"KD.1";#N/A,#N/A,FALSE,"KD.2"}</definedName>
    <definedName name="TEST222" hidden="1">{#N/A,#N/A,FALSE,"KA.1";#N/A,#N/A,FALSE,"KA.2";#N/A,#N/A,FALSE,"KB.1";#N/A,#N/A,FALSE,"KB.2";#N/A,#N/A,FALSE,"KC.1";#N/A,#N/A,FALSE,"KC.2";#N/A,#N/A,FALSE,"KD.1";#N/A,#N/A,FALSE,"KD.2"}</definedName>
    <definedName name="TextRefCopyRangeCount" hidden="1">1</definedName>
    <definedName name="tutnt" localSheetId="12" hidden="1">{#N/A,#N/A,FALSE,"TB.BS.IN."}</definedName>
    <definedName name="tutnt" localSheetId="2" hidden="1">{#N/A,#N/A,FALSE,"TB.BS.IN."}</definedName>
    <definedName name="tutnt" localSheetId="3" hidden="1">{#N/A,#N/A,FALSE,"TB.BS.IN."}</definedName>
    <definedName name="tutnt" localSheetId="8" hidden="1">{#N/A,#N/A,FALSE,"TB.BS.IN."}</definedName>
    <definedName name="tutnt" localSheetId="4" hidden="1">{#N/A,#N/A,FALSE,"TB.BS.IN."}</definedName>
    <definedName name="tutnt" hidden="1">{#N/A,#N/A,FALSE,"TB.BS.IN."}</definedName>
    <definedName name="UPDARED3"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RED3"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RED3"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RED3"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RED3"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RE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2"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2"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2"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2"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2"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UPDATE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EST"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EST"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EST"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EST"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EST"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EST"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Aging._.and._.Trend._.Analysis." localSheetId="12"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 localSheetId="8"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localSheetId="48"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rn.All." localSheetId="49"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rn.All."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rn.All." localSheetId="50"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rn.All." localSheetId="3"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rn.All." localSheetId="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rn.All."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rn.All."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rn.All."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rn.All._.Sheets."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n.All._.Sheets."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n.All._.Sheets."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n.All._.Sheets."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n.All._.Sheets."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n.All._.Sheets."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n.balance._.sheet." localSheetId="12" hidden="1">{"balance sheet summary",#N/A,FALSE,"BalSht";"BS detail p1",#N/A,FALSE,"BalSht";"bs detail p2",#N/A,FALSE,"BalSht";"bs detail p3",#N/A,FALSE,"BalSht";"bs detail p4",#N/A,FALSE,"BalSht"}</definedName>
    <definedName name="wrn.balance._.sheet." localSheetId="49" hidden="1">{"balance sheet summary",#N/A,FALSE,"BalSht";"BS detail p1",#N/A,FALSE,"BalSht";"bs detail p2",#N/A,FALSE,"BalSht";"bs detail p3",#N/A,FALSE,"BalSht";"bs detail p4",#N/A,FALSE,"BalSht"}</definedName>
    <definedName name="wrn.balance._.sheet." localSheetId="2" hidden="1">{"balance sheet summary",#N/A,FALSE,"BalSht";"BS detail p1",#N/A,FALSE,"BalSht";"bs detail p2",#N/A,FALSE,"BalSht";"bs detail p3",#N/A,FALSE,"BalSht";"bs detail p4",#N/A,FALSE,"BalSht"}</definedName>
    <definedName name="wrn.balance._.sheet." localSheetId="50" hidden="1">{"balance sheet summary",#N/A,FALSE,"BalSht";"BS detail p1",#N/A,FALSE,"BalSht";"bs detail p2",#N/A,FALSE,"BalSht";"bs detail p3",#N/A,FALSE,"BalSht";"bs detail p4",#N/A,FALSE,"BalSht"}</definedName>
    <definedName name="wrn.balance._.sheet." localSheetId="3" hidden="1">{"balance sheet summary",#N/A,FALSE,"BalSht";"BS detail p1",#N/A,FALSE,"BalSht";"bs detail p2",#N/A,FALSE,"BalSht";"bs detail p3",#N/A,FALSE,"BalSht";"bs detail p4",#N/A,FALSE,"BalSht"}</definedName>
    <definedName name="wrn.balance._.sheet." localSheetId="8" hidden="1">{"balance sheet summary",#N/A,FALSE,"BalSht";"BS detail p1",#N/A,FALSE,"BalSht";"bs detail p2",#N/A,FALSE,"BalSht";"bs detail p3",#N/A,FALSE,"BalSht";"bs detail p4",#N/A,FALSE,"BalSht"}</definedName>
    <definedName name="wrn.balance._.sheet." localSheetId="4" hidden="1">{"balance sheet summary",#N/A,FALSE,"BalSht";"BS detail p1",#N/A,FALSE,"BalSht";"bs detail p2",#N/A,FALSE,"BalSht";"bs detail p3",#N/A,FALSE,"BalSht";"bs detail p4",#N/A,FALSE,"BalSht"}</definedName>
    <definedName name="wrn.balance._.sheet." localSheetId="48" hidden="1">{"balance sheet summary",#N/A,FALSE,"BalSht";"BS detail p1",#N/A,FALSE,"BalSht";"bs detail p2",#N/A,FALSE,"BalSht";"bs detail p3",#N/A,FALSE,"BalSht";"bs detail p4",#N/A,FALSE,"BalSht"}</definedName>
    <definedName name="wrn.balance._.sheet." hidden="1">{"balance sheet summary",#N/A,FALSE,"BalSht";"BS detail p1",#N/A,FALSE,"BalSht";"bs detail p2",#N/A,FALSE,"BalSht";"bs detail p3",#N/A,FALSE,"BalSht";"bs detail p4",#N/A,FALSE,"BalSht"}</definedName>
    <definedName name="wrn.BS." localSheetId="12" hidden="1">{#N/A,#N/A,FALSE,"TB.BS.IN."}</definedName>
    <definedName name="wrn.BS." localSheetId="2" hidden="1">{#N/A,#N/A,FALSE,"TB.BS.IN."}</definedName>
    <definedName name="wrn.BS." localSheetId="3" hidden="1">{#N/A,#N/A,FALSE,"TB.BS.IN."}</definedName>
    <definedName name="wrn.BS." localSheetId="8" hidden="1">{#N/A,#N/A,FALSE,"TB.BS.IN."}</definedName>
    <definedName name="wrn.BS." localSheetId="4" hidden="1">{#N/A,#N/A,FALSE,"TB.BS.IN."}</definedName>
    <definedName name="wrn.BS." hidden="1">{#N/A,#N/A,FALSE,"TB.BS.IN."}</definedName>
    <definedName name="wrn.COMMENTAIRES." localSheetId="12" hidden="1">{#N/A,#N/A,FALSE,"SYNTHESE-c";#N/A,#N/A,FALSE,"PUB-c";#N/A,#N/A,FALSE,"OP CONSO-c";#N/A,#N/A,FALSE,"REFERENCTS-c";#N/A,#N/A,FALSE,"ETUDES MKG-c";#N/A,#N/A,FALSE,"PACKAGING-c";#N/A,#N/A,FALSE,"DIR COM-c";#N/A,#N/A,FALSE,"MEDIA-c"}</definedName>
    <definedName name="wrn.COMMENTAIRES." localSheetId="2" hidden="1">{#N/A,#N/A,FALSE,"SYNTHESE-c";#N/A,#N/A,FALSE,"PUB-c";#N/A,#N/A,FALSE,"OP CONSO-c";#N/A,#N/A,FALSE,"REFERENCTS-c";#N/A,#N/A,FALSE,"ETUDES MKG-c";#N/A,#N/A,FALSE,"PACKAGING-c";#N/A,#N/A,FALSE,"DIR COM-c";#N/A,#N/A,FALSE,"MEDIA-c"}</definedName>
    <definedName name="wrn.COMMENTAIRES." localSheetId="4" hidden="1">{#N/A,#N/A,FALSE,"SYNTHESE-c";#N/A,#N/A,FALSE,"PUB-c";#N/A,#N/A,FALSE,"OP CONSO-c";#N/A,#N/A,FALSE,"REFERENCTS-c";#N/A,#N/A,FALSE,"ETUDES MKG-c";#N/A,#N/A,FALSE,"PACKAGING-c";#N/A,#N/A,FALSE,"DIR COM-c";#N/A,#N/A,FALSE,"MEDIA-c"}</definedName>
    <definedName name="wrn.COMMENTAIRES." localSheetId="48" hidden="1">{#N/A,#N/A,FALSE,"SYNTHESE-c";#N/A,#N/A,FALSE,"PUB-c";#N/A,#N/A,FALSE,"OP CONSO-c";#N/A,#N/A,FALSE,"REFERENCTS-c";#N/A,#N/A,FALSE,"ETUDES MKG-c";#N/A,#N/A,FALSE,"PACKAGING-c";#N/A,#N/A,FALSE,"DIR COM-c";#N/A,#N/A,FALSE,"MEDIA-c"}</definedName>
    <definedName name="wrn.COMMENTAIRES." hidden="1">{#N/A,#N/A,FALSE,"SYNTHESE-c";#N/A,#N/A,FALSE,"PUB-c";#N/A,#N/A,FALSE,"OP CONSO-c";#N/A,#N/A,FALSE,"REFERENCTS-c";#N/A,#N/A,FALSE,"ETUDES MKG-c";#N/A,#N/A,FALSE,"PACKAGING-c";#N/A,#N/A,FALSE,"DIR COM-c";#N/A,#N/A,FALSE,"MEDIA-c"}</definedName>
    <definedName name="wrn.COMMISSION." localSheetId="12" hidden="1">{"FORM17",#N/A,FALSE,"Commission1";"FORM17.1",#N/A,FALSE,"Commission2"}</definedName>
    <definedName name="wrn.COMMISSION." localSheetId="49" hidden="1">{"FORM17",#N/A,FALSE,"Commission1";"FORM17.1",#N/A,FALSE,"Commission2"}</definedName>
    <definedName name="wrn.COMMISSION." localSheetId="2" hidden="1">{"FORM17",#N/A,FALSE,"Commission1";"FORM17.1",#N/A,FALSE,"Commission2"}</definedName>
    <definedName name="wrn.COMMISSION." localSheetId="4" hidden="1">{"FORM17",#N/A,FALSE,"Commission1";"FORM17.1",#N/A,FALSE,"Commission2"}</definedName>
    <definedName name="wrn.COMMISSION." localSheetId="48" hidden="1">{"FORM17",#N/A,FALSE,"Commission1";"FORM17.1",#N/A,FALSE,"Commission2"}</definedName>
    <definedName name="wrn.COMMISSION." hidden="1">{"FORM17",#N/A,FALSE,"Commission1";"FORM17.1",#N/A,FALSE,"Commission2"}</definedName>
    <definedName name="wrn.Evaluation._.Model._.Printout." localSheetId="1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Evaluation._.Model._.Printout." localSheetId="2"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Evaluation._.Model._.Printout." localSheetId="3"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Evaluation._.Model._.Printout." localSheetId="8"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Evaluation._.Model._.Printout." localSheetId="4"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Evaluation._.Model._.Printout." hidden="1">{#N/A,#N/A,TRUE,"Index";#N/A,#N/A,TRUE,"Summary";#N/A,#N/A,TRUE,"General Assumptions";#N/A,#N/A,TRUE,"Economic Assumptions";#N/A,#N/A,TRUE,"Technical Assumptions";#N/A,#N/A,TRUE,"Construction sheet";#N/A,#N/A,TRUE,"Revenues &amp; Costs";#N/A,#N/A,TRUE,"Debt Sheet";#N/A,#N/A,TRUE,"Depreciation";#N/A,#N/A,TRUE,"Cashflow Statement";#N/A,#N/A,TRUE,"Income Statement";#N/A,#N/A,TRUE,"Balance Sheet";#N/A,#N/A,TRUE,"Ratios"}</definedName>
    <definedName name="wrn.FSFEB." localSheetId="12" hidden="1">{#N/A,#N/A,FALSE,"PPA";#N/A,#N/A,FALSE,"PSR";#N/A,#N/A,FALSE,"BS";#N/A,#N/A,FALSE,"P&amp;L";#N/A,#N/A,FALSE,"SCF"}</definedName>
    <definedName name="wrn.FSFEB." localSheetId="2" hidden="1">{#N/A,#N/A,FALSE,"PPA";#N/A,#N/A,FALSE,"PSR";#N/A,#N/A,FALSE,"BS";#N/A,#N/A,FALSE,"P&amp;L";#N/A,#N/A,FALSE,"SCF"}</definedName>
    <definedName name="wrn.FSFEB." localSheetId="3" hidden="1">{#N/A,#N/A,FALSE,"PPA";#N/A,#N/A,FALSE,"PSR";#N/A,#N/A,FALSE,"BS";#N/A,#N/A,FALSE,"P&amp;L";#N/A,#N/A,FALSE,"SCF"}</definedName>
    <definedName name="wrn.FSFEB." localSheetId="14" hidden="1">{#N/A,#N/A,FALSE,"PPA";#N/A,#N/A,FALSE,"PSR";#N/A,#N/A,FALSE,"BS";#N/A,#N/A,FALSE,"P&amp;L";#N/A,#N/A,FALSE,"SCF"}</definedName>
    <definedName name="wrn.FSFEB." localSheetId="8" hidden="1">{#N/A,#N/A,FALSE,"PPA";#N/A,#N/A,FALSE,"PSR";#N/A,#N/A,FALSE,"BS";#N/A,#N/A,FALSE,"P&amp;L";#N/A,#N/A,FALSE,"SCF"}</definedName>
    <definedName name="wrn.FSFEB." localSheetId="4" hidden="1">{#N/A,#N/A,FALSE,"PPA";#N/A,#N/A,FALSE,"PSR";#N/A,#N/A,FALSE,"BS";#N/A,#N/A,FALSE,"P&amp;L";#N/A,#N/A,FALSE,"SCF"}</definedName>
    <definedName name="wrn.FSFEB." hidden="1">{#N/A,#N/A,FALSE,"PPA";#N/A,#N/A,FALSE,"PSR";#N/A,#N/A,FALSE,"BS";#N/A,#N/A,FALSE,"P&amp;L";#N/A,#N/A,FALSE,"SCF"}</definedName>
    <definedName name="wrn.fsjan." localSheetId="12" hidden="1">{#N/A,#N/A,FALSE,"PPA";#N/A,#N/A,FALSE,"PSR";#N/A,#N/A,FALSE,"BS";#N/A,#N/A,FALSE,"P&amp;L";#N/A,#N/A,FALSE,"SCF"}</definedName>
    <definedName name="wrn.fsjan." localSheetId="2" hidden="1">{#N/A,#N/A,FALSE,"PPA";#N/A,#N/A,FALSE,"PSR";#N/A,#N/A,FALSE,"BS";#N/A,#N/A,FALSE,"P&amp;L";#N/A,#N/A,FALSE,"SCF"}</definedName>
    <definedName name="wrn.fsjan." localSheetId="3" hidden="1">{#N/A,#N/A,FALSE,"PPA";#N/A,#N/A,FALSE,"PSR";#N/A,#N/A,FALSE,"BS";#N/A,#N/A,FALSE,"P&amp;L";#N/A,#N/A,FALSE,"SCF"}</definedName>
    <definedName name="wrn.fsjan." localSheetId="14" hidden="1">{#N/A,#N/A,FALSE,"PPA";#N/A,#N/A,FALSE,"PSR";#N/A,#N/A,FALSE,"BS";#N/A,#N/A,FALSE,"P&amp;L";#N/A,#N/A,FALSE,"SCF"}</definedName>
    <definedName name="wrn.fsjan." localSheetId="8" hidden="1">{#N/A,#N/A,FALSE,"PPA";#N/A,#N/A,FALSE,"PSR";#N/A,#N/A,FALSE,"BS";#N/A,#N/A,FALSE,"P&amp;L";#N/A,#N/A,FALSE,"SCF"}</definedName>
    <definedName name="wrn.fsjan." localSheetId="4" hidden="1">{#N/A,#N/A,FALSE,"PPA";#N/A,#N/A,FALSE,"PSR";#N/A,#N/A,FALSE,"BS";#N/A,#N/A,FALSE,"P&amp;L";#N/A,#N/A,FALSE,"SCF"}</definedName>
    <definedName name="wrn.fsjan." hidden="1">{#N/A,#N/A,FALSE,"PPA";#N/A,#N/A,FALSE,"PSR";#N/A,#N/A,FALSE,"BS";#N/A,#N/A,FALSE,"P&amp;L";#N/A,#N/A,FALSE,"SCF"}</definedName>
    <definedName name="wrn.IS." localSheetId="12" hidden="1">{#N/A,#N/A,FALSE,"TB.BS.IN."}</definedName>
    <definedName name="wrn.IS." localSheetId="2" hidden="1">{#N/A,#N/A,FALSE,"TB.BS.IN."}</definedName>
    <definedName name="wrn.IS." localSheetId="3" hidden="1">{#N/A,#N/A,FALSE,"TB.BS.IN."}</definedName>
    <definedName name="wrn.IS." localSheetId="8" hidden="1">{#N/A,#N/A,FALSE,"TB.BS.IN."}</definedName>
    <definedName name="wrn.IS." localSheetId="4" hidden="1">{#N/A,#N/A,FALSE,"TB.BS.IN."}</definedName>
    <definedName name="wrn.IS." hidden="1">{#N/A,#N/A,FALSE,"TB.BS.IN."}</definedName>
    <definedName name="wrn.PERSONNEL." localSheetId="12" hidden="1">{"FORM16",#N/A,TRUE,"Personnel1";"FORM16.2",#N/A,TRUE,"Personnel2";"FORM16.2",#N/A,TRUE,"Personnel3";"FORM16.3",#N/A,TRUE,"Personnel4";"FORM16.4",#N/A,TRUE,"Personnel5"}</definedName>
    <definedName name="wrn.PERSONNEL." localSheetId="49" hidden="1">{"FORM16",#N/A,TRUE,"Personnel1";"FORM16.2",#N/A,TRUE,"Personnel2";"FORM16.2",#N/A,TRUE,"Personnel3";"FORM16.3",#N/A,TRUE,"Personnel4";"FORM16.4",#N/A,TRUE,"Personnel5"}</definedName>
    <definedName name="wrn.PERSONNEL." localSheetId="2" hidden="1">{"FORM16",#N/A,TRUE,"Personnel1";"FORM16.2",#N/A,TRUE,"Personnel2";"FORM16.2",#N/A,TRUE,"Personnel3";"FORM16.3",#N/A,TRUE,"Personnel4";"FORM16.4",#N/A,TRUE,"Personnel5"}</definedName>
    <definedName name="wrn.PERSONNEL." localSheetId="4" hidden="1">{"FORM16",#N/A,TRUE,"Personnel1";"FORM16.2",#N/A,TRUE,"Personnel2";"FORM16.2",#N/A,TRUE,"Personnel3";"FORM16.3",#N/A,TRUE,"Personnel4";"FORM16.4",#N/A,TRUE,"Personnel5"}</definedName>
    <definedName name="wrn.PERSONNEL." localSheetId="48" hidden="1">{"FORM16",#N/A,TRUE,"Personnel1";"FORM16.2",#N/A,TRUE,"Personnel2";"FORM16.2",#N/A,TRUE,"Personnel3";"FORM16.3",#N/A,TRUE,"Personnel4";"FORM16.4",#N/A,TRUE,"Personnel5"}</definedName>
    <definedName name="wrn.PERSONNEL." hidden="1">{"FORM16",#N/A,TRUE,"Personnel1";"FORM16.2",#N/A,TRUE,"Personnel2";"FORM16.2",#N/A,TRUE,"Personnel3";"FORM16.3",#N/A,TRUE,"Personnel4";"FORM16.4",#N/A,TRUE,"Personnel5"}</definedName>
    <definedName name="wrn.Print._.All." localSheetId="1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wrn.Print._.All." localSheetId="2"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wrn.Print._.All." localSheetId="3"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wrn.Print._.All." localSheetId="8"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wrn.Print._.All." localSheetId="4"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wrn.Print._.All." localSheetId="48"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wrn.Print._.All." hidden="1">{#N/A,#N/A,TRUE,"Index";#N/A,#N/A,TRUE,"Summary";#N/A,#N/A,TRUE,"Assumptions";#N/A,#N/A,TRUE,"Sensitivity";#N/A,#N/A,TRUE,"Constr. U &amp; S";#N/A,#N/A,TRUE,"Constr. CF (ECP)";#N/A,#N/A,TRUE,"Constr. CF";#N/A,#N/A,TRUE,"Debt Service";#N/A,#N/A,TRUE,"Oper. Rev";#N/A,#N/A,TRUE,"Oper. Costs";#N/A,#N/A,TRUE,"PWPA CF";#N/A,#N/A,TRUE,"IS";#N/A,#N/A,TRUE,"BS";#N/A,#N/A,TRUE,"Depreciation";#N/A,#N/A,TRUE,"Depreciation"}</definedName>
    <definedName name="wrn.REV1." localSheetId="12" hidden="1">{"FORM1",#N/A,FALSE,"Revenue";"FORMTR",#N/A,FALSE,"Revenue";"FORM3.1",#N/A,FALSE,"Revenue"}</definedName>
    <definedName name="wrn.REV1." localSheetId="49" hidden="1">{"FORM1",#N/A,FALSE,"Revenue";"FORMTR",#N/A,FALSE,"Revenue";"FORM3.1",#N/A,FALSE,"Revenue"}</definedName>
    <definedName name="wrn.REV1." localSheetId="2" hidden="1">{"FORM1",#N/A,FALSE,"Revenue";"FORMTR",#N/A,FALSE,"Revenue";"FORM3.1",#N/A,FALSE,"Revenue"}</definedName>
    <definedName name="wrn.REV1." localSheetId="4" hidden="1">{"FORM1",#N/A,FALSE,"Revenue";"FORMTR",#N/A,FALSE,"Revenue";"FORM3.1",#N/A,FALSE,"Revenue"}</definedName>
    <definedName name="wrn.REV1." localSheetId="48" hidden="1">{"FORM1",#N/A,FALSE,"Revenue";"FORMTR",#N/A,FALSE,"Revenue";"FORM3.1",#N/A,FALSE,"Revenue"}</definedName>
    <definedName name="wrn.REV1." hidden="1">{"FORM1",#N/A,FALSE,"Revenue";"FORMTR",#N/A,FALSE,"Revenue";"FORM3.1",#N/A,FALSE,"Revenue"}</definedName>
    <definedName name="wrn.REVENUE." localSheetId="12" hidden="1">{"FORM1",#N/A,TRUE,"Revenue";"FORM1.1",#N/A,TRUE,"Revenue";"FORM1.2",#N/A,TRUE,"Revenue";"FORM2",#N/A,TRUE,"Revenue";"FORM2.1",#N/A,TRUE,"Revenue"}</definedName>
    <definedName name="wrn.REVENUE." localSheetId="49" hidden="1">{"FORM1",#N/A,TRUE,"Revenue";"FORM1.1",#N/A,TRUE,"Revenue";"FORM1.2",#N/A,TRUE,"Revenue";"FORM2",#N/A,TRUE,"Revenue";"FORM2.1",#N/A,TRUE,"Revenue"}</definedName>
    <definedName name="wrn.REVENUE." localSheetId="2" hidden="1">{"FORM1",#N/A,TRUE,"Revenue";"FORM1.1",#N/A,TRUE,"Revenue";"FORM1.2",#N/A,TRUE,"Revenue";"FORM2",#N/A,TRUE,"Revenue";"FORM2.1",#N/A,TRUE,"Revenue"}</definedName>
    <definedName name="wrn.REVENUE." localSheetId="4" hidden="1">{"FORM1",#N/A,TRUE,"Revenue";"FORM1.1",#N/A,TRUE,"Revenue";"FORM1.2",#N/A,TRUE,"Revenue";"FORM2",#N/A,TRUE,"Revenue";"FORM2.1",#N/A,TRUE,"Revenue"}</definedName>
    <definedName name="wrn.REVENUE." localSheetId="48" hidden="1">{"FORM1",#N/A,TRUE,"Revenue";"FORM1.1",#N/A,TRUE,"Revenue";"FORM1.2",#N/A,TRUE,"Revenue";"FORM2",#N/A,TRUE,"Revenue";"FORM2.1",#N/A,TRUE,"Revenue"}</definedName>
    <definedName name="wrn.REVENUE." hidden="1">{"FORM1",#N/A,TRUE,"Revenue";"FORM1.1",#N/A,TRUE,"Revenue";"FORM1.2",#N/A,TRUE,"Revenue";"FORM2",#N/A,TRUE,"Revenue";"FORM2.1",#N/A,TRUE,"Revenue"}</definedName>
    <definedName name="wrn.TABLEAUX." localSheetId="12" hidden="1">{#N/A,#N/A,TRUE,"SYNTHESE-t";#N/A,#N/A,TRUE,"PUB-t";#N/A,#N/A,TRUE,"OP CONSO-t";#N/A,#N/A,TRUE,"REFERENCTS-t";#N/A,#N/A,TRUE,"ETUDES MKG-t";#N/A,#N/A,TRUE,"PACKAGING-t";#N/A,#N/A,TRUE,"DIR COM-t";#N/A,#N/A,TRUE,"MEDIA-t"}</definedName>
    <definedName name="wrn.TABLEAUX." localSheetId="2" hidden="1">{#N/A,#N/A,TRUE,"SYNTHESE-t";#N/A,#N/A,TRUE,"PUB-t";#N/A,#N/A,TRUE,"OP CONSO-t";#N/A,#N/A,TRUE,"REFERENCTS-t";#N/A,#N/A,TRUE,"ETUDES MKG-t";#N/A,#N/A,TRUE,"PACKAGING-t";#N/A,#N/A,TRUE,"DIR COM-t";#N/A,#N/A,TRUE,"MEDIA-t"}</definedName>
    <definedName name="wrn.TABLEAUX." localSheetId="4" hidden="1">{#N/A,#N/A,TRUE,"SYNTHESE-t";#N/A,#N/A,TRUE,"PUB-t";#N/A,#N/A,TRUE,"OP CONSO-t";#N/A,#N/A,TRUE,"REFERENCTS-t";#N/A,#N/A,TRUE,"ETUDES MKG-t";#N/A,#N/A,TRUE,"PACKAGING-t";#N/A,#N/A,TRUE,"DIR COM-t";#N/A,#N/A,TRUE,"MEDIA-t"}</definedName>
    <definedName name="wrn.TABLEAUX." localSheetId="48" hidden="1">{#N/A,#N/A,TRUE,"SYNTHESE-t";#N/A,#N/A,TRUE,"PUB-t";#N/A,#N/A,TRUE,"OP CONSO-t";#N/A,#N/A,TRUE,"REFERENCTS-t";#N/A,#N/A,TRUE,"ETUDES MKG-t";#N/A,#N/A,TRUE,"PACKAGING-t";#N/A,#N/A,TRUE,"DIR COM-t";#N/A,#N/A,TRUE,"MEDIA-t"}</definedName>
    <definedName name="wrn.TABLEAUX." hidden="1">{#N/A,#N/A,TRUE,"SYNTHESE-t";#N/A,#N/A,TRUE,"PUB-t";#N/A,#N/A,TRUE,"OP CONSO-t";#N/A,#N/A,TRUE,"REFERENCTS-t";#N/A,#N/A,TRUE,"ETUDES MKG-t";#N/A,#N/A,TRUE,"PACKAGING-t";#N/A,#N/A,TRUE,"DIR COM-t";#N/A,#N/A,TRUE,"MEDIA-t"}</definedName>
    <definedName name="Wrong" localSheetId="1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ong" localSheetId="2"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ong" localSheetId="3"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ong" localSheetId="8"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ong" localSheetId="4"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ong" hidden="1">{#N/A,#N/A,FALSE,"JA.1";#N/A,#N/A,FALSE,"JA.2";#N/A,#N/A,FALSE,"JA.3";#N/A,#N/A,FALSE,"JA.4";#N/A,#N/A,FALSE,"JA.5";#N/A,#N/A,FALSE,"JA.6";#N/A,#N/A,FALSE,"JA.7";#N/A,#N/A,FALSE,"JA.8";#N/A,#N/A,FALSE,"JA.9";#N/A,#N/A,FALSE,"JA.10";#N/A,#N/A,FALSE,"JB.1";#N/A,#N/A,FALSE,"JB.2";#N/A,#N/A,FALSE,"JB.3";#N/A,#N/A,FALSE,"JB.4";#N/A,#N/A,FALSE,"JB.5";#N/A,#N/A,FALSE,"JB.6";#N/A,#N/A,FALSE,"JB.7";#N/A,#N/A,FALSE,"JB.8";#N/A,#N/A,FALSE,"JB.9";#N/A,#N/A,FALSE,"JB.10";#N/A,#N/A,FALSE,"JC.1";#N/A,#N/A,FALSE,"JC.2";#N/A,#N/A,FALSE,"JC.3";#N/A,#N/A,FALSE,"JC.4";#N/A,#N/A,FALSE,"JC.5";#N/A,#N/A,FALSE,"JC.6";#N/A,#N/A,FALSE,"JC.7";#N/A,#N/A,FALSE,"JC.8";#N/A,#N/A,FALSE,"JC.9";#N/A,#N/A,FALSE,"JC.10";#N/A,#N/A,FALSE,"JD.1";#N/A,#N/A,FALSE,"JD.2";#N/A,#N/A,FALSE,"JD.3";#N/A,#N/A,FALSE,"JD.4";#N/A,#N/A,FALSE,"JD.5";#N/A,#N/A,FALSE,"JD.6";#N/A,#N/A,FALSE,"JD.7";#N/A,#N/A,FALSE,"JD.8";#N/A,#N/A,FALSE,"JD.9";#N/A,#N/A,FALSE,"JD.10"}</definedName>
    <definedName name="Wrong2" localSheetId="12" hidden="1">{#N/A,#N/A,FALSE,"KA.1";#N/A,#N/A,FALSE,"KA.2";#N/A,#N/A,FALSE,"KB.1";#N/A,#N/A,FALSE,"KB.2";#N/A,#N/A,FALSE,"KC.1";#N/A,#N/A,FALSE,"KC.2";#N/A,#N/A,FALSE,"KD.1";#N/A,#N/A,FALSE,"KD.2"}</definedName>
    <definedName name="Wrong2" localSheetId="2" hidden="1">{#N/A,#N/A,FALSE,"KA.1";#N/A,#N/A,FALSE,"KA.2";#N/A,#N/A,FALSE,"KB.1";#N/A,#N/A,FALSE,"KB.2";#N/A,#N/A,FALSE,"KC.1";#N/A,#N/A,FALSE,"KC.2";#N/A,#N/A,FALSE,"KD.1";#N/A,#N/A,FALSE,"KD.2"}</definedName>
    <definedName name="Wrong2" localSheetId="3" hidden="1">{#N/A,#N/A,FALSE,"KA.1";#N/A,#N/A,FALSE,"KA.2";#N/A,#N/A,FALSE,"KB.1";#N/A,#N/A,FALSE,"KB.2";#N/A,#N/A,FALSE,"KC.1";#N/A,#N/A,FALSE,"KC.2";#N/A,#N/A,FALSE,"KD.1";#N/A,#N/A,FALSE,"KD.2"}</definedName>
    <definedName name="Wrong2" localSheetId="8" hidden="1">{#N/A,#N/A,FALSE,"KA.1";#N/A,#N/A,FALSE,"KA.2";#N/A,#N/A,FALSE,"KB.1";#N/A,#N/A,FALSE,"KB.2";#N/A,#N/A,FALSE,"KC.1";#N/A,#N/A,FALSE,"KC.2";#N/A,#N/A,FALSE,"KD.1";#N/A,#N/A,FALSE,"KD.2"}</definedName>
    <definedName name="Wrong2" localSheetId="4" hidden="1">{#N/A,#N/A,FALSE,"KA.1";#N/A,#N/A,FALSE,"KA.2";#N/A,#N/A,FALSE,"KB.1";#N/A,#N/A,FALSE,"KB.2";#N/A,#N/A,FALSE,"KC.1";#N/A,#N/A,FALSE,"KC.2";#N/A,#N/A,FALSE,"KD.1";#N/A,#N/A,FALSE,"KD.2"}</definedName>
    <definedName name="Wrong2" hidden="1">{#N/A,#N/A,FALSE,"KA.1";#N/A,#N/A,FALSE,"KA.2";#N/A,#N/A,FALSE,"KB.1";#N/A,#N/A,FALSE,"KB.2";#N/A,#N/A,FALSE,"KC.1";#N/A,#N/A,FALSE,"KC.2";#N/A,#N/A,FALSE,"KD.1";#N/A,#N/A,FALSE,"KD.2"}</definedName>
    <definedName name="WRONG3" localSheetId="12" hidden="1">{#N/A,#N/A,FALSE,"KA.1";#N/A,#N/A,FALSE,"KA.2";#N/A,#N/A,FALSE,"KB.1";#N/A,#N/A,FALSE,"KB.2";#N/A,#N/A,FALSE,"KC.1";#N/A,#N/A,FALSE,"KC.2";#N/A,#N/A,FALSE,"KD.1";#N/A,#N/A,FALSE,"KD.2"}</definedName>
    <definedName name="WRONG3" localSheetId="2" hidden="1">{#N/A,#N/A,FALSE,"KA.1";#N/A,#N/A,FALSE,"KA.2";#N/A,#N/A,FALSE,"KB.1";#N/A,#N/A,FALSE,"KB.2";#N/A,#N/A,FALSE,"KC.1";#N/A,#N/A,FALSE,"KC.2";#N/A,#N/A,FALSE,"KD.1";#N/A,#N/A,FALSE,"KD.2"}</definedName>
    <definedName name="WRONG3" localSheetId="3" hidden="1">{#N/A,#N/A,FALSE,"KA.1";#N/A,#N/A,FALSE,"KA.2";#N/A,#N/A,FALSE,"KB.1";#N/A,#N/A,FALSE,"KB.2";#N/A,#N/A,FALSE,"KC.1";#N/A,#N/A,FALSE,"KC.2";#N/A,#N/A,FALSE,"KD.1";#N/A,#N/A,FALSE,"KD.2"}</definedName>
    <definedName name="WRONG3" localSheetId="8" hidden="1">{#N/A,#N/A,FALSE,"KA.1";#N/A,#N/A,FALSE,"KA.2";#N/A,#N/A,FALSE,"KB.1";#N/A,#N/A,FALSE,"KB.2";#N/A,#N/A,FALSE,"KC.1";#N/A,#N/A,FALSE,"KC.2";#N/A,#N/A,FALSE,"KD.1";#N/A,#N/A,FALSE,"KD.2"}</definedName>
    <definedName name="WRONG3" localSheetId="4" hidden="1">{#N/A,#N/A,FALSE,"KA.1";#N/A,#N/A,FALSE,"KA.2";#N/A,#N/A,FALSE,"KB.1";#N/A,#N/A,FALSE,"KB.2";#N/A,#N/A,FALSE,"KC.1";#N/A,#N/A,FALSE,"KC.2";#N/A,#N/A,FALSE,"KD.1";#N/A,#N/A,FALSE,"KD.2"}</definedName>
    <definedName name="WRONG3" hidden="1">{#N/A,#N/A,FALSE,"KA.1";#N/A,#N/A,FALSE,"KA.2";#N/A,#N/A,FALSE,"KB.1";#N/A,#N/A,FALSE,"KB.2";#N/A,#N/A,FALSE,"KC.1";#N/A,#N/A,FALSE,"KC.2";#N/A,#N/A,FALSE,"KD.1";#N/A,#N/A,FALSE,"KD.2"}</definedName>
    <definedName name="WRONGG233" localSheetId="12" hidden="1">{#N/A,#N/A,FALSE,"KA.1";#N/A,#N/A,FALSE,"KA.2";#N/A,#N/A,FALSE,"KB.1";#N/A,#N/A,FALSE,"KB.2";#N/A,#N/A,FALSE,"KC.1";#N/A,#N/A,FALSE,"KC.2";#N/A,#N/A,FALSE,"KD.1";#N/A,#N/A,FALSE,"KD.2"}</definedName>
    <definedName name="WRONGG233" localSheetId="2" hidden="1">{#N/A,#N/A,FALSE,"KA.1";#N/A,#N/A,FALSE,"KA.2";#N/A,#N/A,FALSE,"KB.1";#N/A,#N/A,FALSE,"KB.2";#N/A,#N/A,FALSE,"KC.1";#N/A,#N/A,FALSE,"KC.2";#N/A,#N/A,FALSE,"KD.1";#N/A,#N/A,FALSE,"KD.2"}</definedName>
    <definedName name="WRONGG233" localSheetId="3" hidden="1">{#N/A,#N/A,FALSE,"KA.1";#N/A,#N/A,FALSE,"KA.2";#N/A,#N/A,FALSE,"KB.1";#N/A,#N/A,FALSE,"KB.2";#N/A,#N/A,FALSE,"KC.1";#N/A,#N/A,FALSE,"KC.2";#N/A,#N/A,FALSE,"KD.1";#N/A,#N/A,FALSE,"KD.2"}</definedName>
    <definedName name="WRONGG233" localSheetId="8" hidden="1">{#N/A,#N/A,FALSE,"KA.1";#N/A,#N/A,FALSE,"KA.2";#N/A,#N/A,FALSE,"KB.1";#N/A,#N/A,FALSE,"KB.2";#N/A,#N/A,FALSE,"KC.1";#N/A,#N/A,FALSE,"KC.2";#N/A,#N/A,FALSE,"KD.1";#N/A,#N/A,FALSE,"KD.2"}</definedName>
    <definedName name="WRONGG233" localSheetId="4" hidden="1">{#N/A,#N/A,FALSE,"KA.1";#N/A,#N/A,FALSE,"KA.2";#N/A,#N/A,FALSE,"KB.1";#N/A,#N/A,FALSE,"KB.2";#N/A,#N/A,FALSE,"KC.1";#N/A,#N/A,FALSE,"KC.2";#N/A,#N/A,FALSE,"KD.1";#N/A,#N/A,FALSE,"KD.2"}</definedName>
    <definedName name="WRONGG233" hidden="1">{#N/A,#N/A,FALSE,"KA.1";#N/A,#N/A,FALSE,"KA.2";#N/A,#N/A,FALSE,"KB.1";#N/A,#N/A,FALSE,"KB.2";#N/A,#N/A,FALSE,"KC.1";#N/A,#N/A,FALSE,"KC.2";#N/A,#N/A,FALSE,"KD.1";#N/A,#N/A,FALSE,"KD.2"}</definedName>
    <definedName name="ws"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s"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s"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s"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s"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ww"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ww"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ww"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ww"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www"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x" localSheetId="12" hidden="1">{"FORM1",#N/A,FALSE,"Revenue";"FORMTR",#N/A,FALSE,"Revenue";"FORM3.1",#N/A,FALSE,"Revenue"}</definedName>
    <definedName name="x" localSheetId="49" hidden="1">{"FORM1",#N/A,FALSE,"Revenue";"FORMTR",#N/A,FALSE,"Revenue";"FORM3.1",#N/A,FALSE,"Revenue"}</definedName>
    <definedName name="x" localSheetId="2" hidden="1">{"FORM1",#N/A,FALSE,"Revenue";"FORMTR",#N/A,FALSE,"Revenue";"FORM3.1",#N/A,FALSE,"Revenue"}</definedName>
    <definedName name="x" localSheetId="4" hidden="1">{"FORM1",#N/A,FALSE,"Revenue";"FORMTR",#N/A,FALSE,"Revenue";"FORM3.1",#N/A,FALSE,"Revenue"}</definedName>
    <definedName name="x" localSheetId="48" hidden="1">{"FORM1",#N/A,FALSE,"Revenue";"FORMTR",#N/A,FALSE,"Revenue";"FORM3.1",#N/A,FALSE,"Revenue"}</definedName>
    <definedName name="x" hidden="1">{"FORM1",#N/A,FALSE,"Revenue";"FORMTR",#N/A,FALSE,"Revenue";"FORM3.1",#N/A,FALSE,"Revenue"}</definedName>
    <definedName name="xxx" hidden="1">'[3]#¡REF'!$A$2:$F$2</definedName>
    <definedName name="XXXXX" localSheetId="12" hidden="1">{#N/A,#N/A,FALSE,"TB.BS.IN."}</definedName>
    <definedName name="XXXXX" localSheetId="2" hidden="1">{#N/A,#N/A,FALSE,"TB.BS.IN."}</definedName>
    <definedName name="XXXXX" localSheetId="3" hidden="1">{#N/A,#N/A,FALSE,"TB.BS.IN."}</definedName>
    <definedName name="XXXXX" localSheetId="8" hidden="1">{#N/A,#N/A,FALSE,"TB.BS.IN."}</definedName>
    <definedName name="XXXXX" localSheetId="4" hidden="1">{#N/A,#N/A,FALSE,"TB.BS.IN."}</definedName>
    <definedName name="XXXXX" hidden="1">{#N/A,#N/A,FALSE,"TB.BS.IN."}</definedName>
    <definedName name="Xyz" localSheetId="1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Xyz" localSheetId="2"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Xyz" localSheetId="4"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Xyz" localSheetId="48"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Xyz" hidden="1">{"balance sheet summary",#N/A,FALSE,"BalSht";"BS detail p1",#N/A,FALSE,"BalSht";"bs detail p2",#N/A,FALSE,"BalSht";"bs detail p3",#N/A,FALSE,"BalSht";"bs detail p4",#N/A,FALSE,"BalSht";"Inc&amp;Exp",#N/A,FALSE,"Inc&amp;Exp";"Other Invest Income",#N/A,FALSE,"OthInvstInc";"Available 4 Sale",#N/A,FALSE,"AFSS";"OBSDer&amp;FX",#N/A,FALSE,"OBSDer&amp;FX";"OBSCRC",#N/A,FALSE,"OBSCRC";"ULC",#N/A,FALSE,"ULC";"Fas",#N/A,FALSE,"Fas"}</definedName>
    <definedName name="yualgi" localSheetId="12" hidden="1">{#N/A,#N/A,FALSE,"TB.BS.IN."}</definedName>
    <definedName name="yualgi" localSheetId="2" hidden="1">{#N/A,#N/A,FALSE,"TB.BS.IN."}</definedName>
    <definedName name="yualgi" localSheetId="3" hidden="1">{#N/A,#N/A,FALSE,"TB.BS.IN."}</definedName>
    <definedName name="yualgi" localSheetId="8" hidden="1">{#N/A,#N/A,FALSE,"TB.BS.IN."}</definedName>
    <definedName name="yualgi" localSheetId="4" hidden="1">{#N/A,#N/A,FALSE,"TB.BS.IN."}</definedName>
    <definedName name="yualgi" hidden="1">{#N/A,#N/A,FALSE,"TB.BS.IN."}</definedName>
    <definedName name="Z_65478D1B_37CA_4B40_9E59_153F65F60913_.wvu.PrintArea" localSheetId="48" hidden="1">'Zakat Calculation sheet'!$A$1:$C$35</definedName>
    <definedName name="Z_6A03F929_76F7_11D1_A58D_00805F1A2049_.wvu.Cols" hidden="1">'[5]12 weeks'!$K$1:$L$65536,'[5]12 weeks'!$U$1:$V$65536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R32" i="171" l="1"/>
  <c r="AQ32" i="171"/>
  <c r="AS32" i="171" s="1"/>
  <c r="AR31" i="171"/>
  <c r="AQ31" i="171"/>
  <c r="AS31" i="171" s="1"/>
  <c r="AR30" i="171"/>
  <c r="AQ30" i="171"/>
  <c r="AS30" i="171" s="1"/>
  <c r="AR29" i="171"/>
  <c r="AQ29" i="171"/>
  <c r="AR28" i="171"/>
  <c r="AQ28" i="171"/>
  <c r="AR27" i="171"/>
  <c r="AQ27" i="171"/>
  <c r="AR26" i="171"/>
  <c r="AQ26" i="171"/>
  <c r="AS26" i="171" s="1"/>
  <c r="AR25" i="171"/>
  <c r="AQ25" i="171"/>
  <c r="AR24" i="171"/>
  <c r="AQ24" i="171"/>
  <c r="AS24" i="171" s="1"/>
  <c r="AR23" i="171"/>
  <c r="AQ23" i="171"/>
  <c r="AS23" i="171" s="1"/>
  <c r="AR22" i="171"/>
  <c r="AQ22" i="171"/>
  <c r="AR21" i="171"/>
  <c r="AQ21" i="171"/>
  <c r="AR20" i="171"/>
  <c r="AQ20" i="171"/>
  <c r="AR19" i="171"/>
  <c r="AQ19" i="171"/>
  <c r="AR18" i="171"/>
  <c r="AQ18" i="171"/>
  <c r="AS18" i="171" s="1"/>
  <c r="AR17" i="171"/>
  <c r="AQ17" i="171"/>
  <c r="AR16" i="171"/>
  <c r="AQ16" i="171"/>
  <c r="AR15" i="171"/>
  <c r="AQ15" i="171"/>
  <c r="AR14" i="171"/>
  <c r="AQ14" i="171"/>
  <c r="AR13" i="171"/>
  <c r="AQ13" i="171"/>
  <c r="AR12" i="171"/>
  <c r="AQ12" i="171"/>
  <c r="AS12" i="171" s="1"/>
  <c r="AR11" i="171"/>
  <c r="AQ11" i="171"/>
  <c r="AS11" i="171" s="1"/>
  <c r="AR10" i="171"/>
  <c r="AQ10" i="171"/>
  <c r="AR9" i="171"/>
  <c r="AQ9" i="171"/>
  <c r="AR8" i="171"/>
  <c r="AQ8" i="171"/>
  <c r="AR7" i="171"/>
  <c r="AQ7" i="171"/>
  <c r="AR6" i="171"/>
  <c r="AQ6" i="171"/>
  <c r="AR5" i="171"/>
  <c r="AQ5" i="171"/>
  <c r="AR4" i="171"/>
  <c r="AQ4" i="171"/>
  <c r="AR3" i="171"/>
  <c r="AQ3" i="171"/>
  <c r="AR2" i="171"/>
  <c r="AQ2" i="171"/>
  <c r="AS2" i="171" s="1"/>
  <c r="M186" i="167"/>
  <c r="M185" i="167"/>
  <c r="M184" i="167"/>
  <c r="M183" i="167"/>
  <c r="M182" i="167"/>
  <c r="M181" i="167"/>
  <c r="M180" i="167"/>
  <c r="M179" i="167"/>
  <c r="M178" i="167"/>
  <c r="M177" i="167"/>
  <c r="M176" i="167"/>
  <c r="M175" i="167"/>
  <c r="M174" i="167"/>
  <c r="M173" i="167"/>
  <c r="M172" i="167"/>
  <c r="M171" i="167"/>
  <c r="M170" i="167"/>
  <c r="M169" i="167"/>
  <c r="M168" i="167"/>
  <c r="M167" i="167"/>
  <c r="M166" i="167"/>
  <c r="M165" i="167"/>
  <c r="M164" i="167"/>
  <c r="M163" i="167"/>
  <c r="M162" i="167"/>
  <c r="M161" i="167"/>
  <c r="M160" i="167"/>
  <c r="M159" i="167"/>
  <c r="M158" i="167"/>
  <c r="M157" i="167"/>
  <c r="M156" i="167"/>
  <c r="M155" i="167"/>
  <c r="M154" i="167"/>
  <c r="M153" i="167"/>
  <c r="M152" i="167"/>
  <c r="M151" i="167"/>
  <c r="M150" i="167"/>
  <c r="M149" i="167"/>
  <c r="M148" i="167"/>
  <c r="M147" i="167"/>
  <c r="M146" i="167"/>
  <c r="M145" i="167"/>
  <c r="M144" i="167"/>
  <c r="M143" i="167"/>
  <c r="M142" i="167"/>
  <c r="M141" i="167"/>
  <c r="M140" i="167"/>
  <c r="M139" i="167"/>
  <c r="M138" i="167"/>
  <c r="M137" i="167"/>
  <c r="M136" i="167"/>
  <c r="M135" i="167"/>
  <c r="M134" i="167"/>
  <c r="M133" i="167"/>
  <c r="M132" i="167"/>
  <c r="M131" i="167"/>
  <c r="M130" i="167"/>
  <c r="M129" i="167"/>
  <c r="M128" i="167"/>
  <c r="M127" i="167"/>
  <c r="M126" i="167"/>
  <c r="M125" i="167"/>
  <c r="M124" i="167"/>
  <c r="M123" i="167"/>
  <c r="M122" i="167"/>
  <c r="M121" i="167"/>
  <c r="M120" i="167"/>
  <c r="M119" i="167"/>
  <c r="M118" i="167"/>
  <c r="M117" i="167"/>
  <c r="M116" i="167"/>
  <c r="M115" i="167"/>
  <c r="M114" i="167"/>
  <c r="M113" i="167"/>
  <c r="M112" i="167"/>
  <c r="M111" i="167"/>
  <c r="M110" i="167"/>
  <c r="M109" i="167"/>
  <c r="M108" i="167"/>
  <c r="M107" i="167"/>
  <c r="M106" i="167"/>
  <c r="M105" i="167"/>
  <c r="M104" i="167"/>
  <c r="M103" i="167"/>
  <c r="M102" i="167"/>
  <c r="M101" i="167"/>
  <c r="M100" i="167"/>
  <c r="M99" i="167"/>
  <c r="M98" i="167"/>
  <c r="M97" i="167"/>
  <c r="M96" i="167"/>
  <c r="M95" i="167"/>
  <c r="M94" i="167"/>
  <c r="M93" i="167"/>
  <c r="M92" i="167"/>
  <c r="M91" i="167"/>
  <c r="M90" i="167"/>
  <c r="M89" i="167"/>
  <c r="M88" i="167"/>
  <c r="M87" i="167"/>
  <c r="M86" i="167"/>
  <c r="M85" i="167"/>
  <c r="M84" i="167"/>
  <c r="M83" i="167"/>
  <c r="M82" i="167"/>
  <c r="M81" i="167"/>
  <c r="M80" i="167"/>
  <c r="M79" i="167"/>
  <c r="M78" i="167"/>
  <c r="M77" i="167"/>
  <c r="M76" i="167"/>
  <c r="M75" i="167"/>
  <c r="M74" i="167"/>
  <c r="M73" i="167"/>
  <c r="M72" i="167"/>
  <c r="M71" i="167"/>
  <c r="M70" i="167"/>
  <c r="M69" i="167"/>
  <c r="M68" i="167"/>
  <c r="M67" i="167"/>
  <c r="M66" i="167"/>
  <c r="M65" i="167"/>
  <c r="M64" i="167"/>
  <c r="M63" i="167"/>
  <c r="M62" i="167"/>
  <c r="M61" i="167"/>
  <c r="M60" i="167"/>
  <c r="M59" i="167"/>
  <c r="M58" i="167"/>
  <c r="M57" i="167"/>
  <c r="M56" i="167"/>
  <c r="M55" i="167"/>
  <c r="M54" i="167"/>
  <c r="M53" i="167"/>
  <c r="M52" i="167"/>
  <c r="M51" i="167"/>
  <c r="M50" i="167"/>
  <c r="M49" i="167"/>
  <c r="M48" i="167"/>
  <c r="M47" i="167"/>
  <c r="M46" i="167"/>
  <c r="M45" i="167"/>
  <c r="M44" i="167"/>
  <c r="M43" i="167"/>
  <c r="M42" i="167"/>
  <c r="M41" i="167"/>
  <c r="M40" i="167"/>
  <c r="M39" i="167"/>
  <c r="M38" i="167"/>
  <c r="M37" i="167"/>
  <c r="M36" i="167"/>
  <c r="M35" i="167"/>
  <c r="M34" i="167"/>
  <c r="M33" i="167"/>
  <c r="M32" i="167"/>
  <c r="M31" i="167"/>
  <c r="M30" i="167"/>
  <c r="M29" i="167"/>
  <c r="M28" i="167"/>
  <c r="M27" i="167"/>
  <c r="M26" i="167"/>
  <c r="M25" i="167"/>
  <c r="M24" i="167"/>
  <c r="M23" i="167"/>
  <c r="M22" i="167"/>
  <c r="M21" i="167"/>
  <c r="M20" i="167"/>
  <c r="M19" i="167"/>
  <c r="M18" i="167"/>
  <c r="M17" i="167"/>
  <c r="M16" i="167"/>
  <c r="M15" i="167"/>
  <c r="M14" i="167"/>
  <c r="M13" i="167"/>
  <c r="M12" i="167"/>
  <c r="M11" i="167"/>
  <c r="M10" i="167"/>
  <c r="L186" i="167"/>
  <c r="L185" i="167"/>
  <c r="L184" i="167"/>
  <c r="L183" i="167"/>
  <c r="L182" i="167"/>
  <c r="L181" i="167"/>
  <c r="L180" i="167"/>
  <c r="L179" i="167"/>
  <c r="L178" i="167"/>
  <c r="L177" i="167"/>
  <c r="L176" i="167"/>
  <c r="L175" i="167"/>
  <c r="L174" i="167"/>
  <c r="L173" i="167"/>
  <c r="L172" i="167"/>
  <c r="L171" i="167"/>
  <c r="L170" i="167"/>
  <c r="L169" i="167"/>
  <c r="L168" i="167"/>
  <c r="L167" i="167"/>
  <c r="L166" i="167"/>
  <c r="L165" i="167"/>
  <c r="L164" i="167"/>
  <c r="L163" i="167"/>
  <c r="L162" i="167"/>
  <c r="L161" i="167"/>
  <c r="L160" i="167"/>
  <c r="L159" i="167"/>
  <c r="L158" i="167"/>
  <c r="L157" i="167"/>
  <c r="L156" i="167"/>
  <c r="L155" i="167"/>
  <c r="L154" i="167"/>
  <c r="L153" i="167"/>
  <c r="L152" i="167"/>
  <c r="L151" i="167"/>
  <c r="L150" i="167"/>
  <c r="L149" i="167"/>
  <c r="L148" i="167"/>
  <c r="L147" i="167"/>
  <c r="L146" i="167"/>
  <c r="L145" i="167"/>
  <c r="L144" i="167"/>
  <c r="L143" i="167"/>
  <c r="L142" i="167"/>
  <c r="L141" i="167"/>
  <c r="L140" i="167"/>
  <c r="L139" i="167"/>
  <c r="L138" i="167"/>
  <c r="L137" i="167"/>
  <c r="L136" i="167"/>
  <c r="L135" i="167"/>
  <c r="L134" i="167"/>
  <c r="L133" i="167"/>
  <c r="L132" i="167"/>
  <c r="L131" i="167"/>
  <c r="L130" i="167"/>
  <c r="L129" i="167"/>
  <c r="L128" i="167"/>
  <c r="L127" i="167"/>
  <c r="L126" i="167"/>
  <c r="L125" i="167"/>
  <c r="L124" i="167"/>
  <c r="L123" i="167"/>
  <c r="L122" i="167"/>
  <c r="L121" i="167"/>
  <c r="L120" i="167"/>
  <c r="L119" i="167"/>
  <c r="L118" i="167"/>
  <c r="L117" i="167"/>
  <c r="L116" i="167"/>
  <c r="L115" i="167"/>
  <c r="L114" i="167"/>
  <c r="L113" i="167"/>
  <c r="L112" i="167"/>
  <c r="L111" i="167"/>
  <c r="L110" i="167"/>
  <c r="L109" i="167"/>
  <c r="L108" i="167"/>
  <c r="L107" i="167"/>
  <c r="L106" i="167"/>
  <c r="L105" i="167"/>
  <c r="L104" i="167"/>
  <c r="L103" i="167"/>
  <c r="L102" i="167"/>
  <c r="L101" i="167"/>
  <c r="L100" i="167"/>
  <c r="L99" i="167"/>
  <c r="L98" i="167"/>
  <c r="L97" i="167"/>
  <c r="L96" i="167"/>
  <c r="L95" i="167"/>
  <c r="L94" i="167"/>
  <c r="L93" i="167"/>
  <c r="L92" i="167"/>
  <c r="L91" i="167"/>
  <c r="L90" i="167"/>
  <c r="L89" i="167"/>
  <c r="L88" i="167"/>
  <c r="L87" i="167"/>
  <c r="L86" i="167"/>
  <c r="L85" i="167"/>
  <c r="L84" i="167"/>
  <c r="L83" i="167"/>
  <c r="L82" i="167"/>
  <c r="L81" i="167"/>
  <c r="L80" i="167"/>
  <c r="L79" i="167"/>
  <c r="L78" i="167"/>
  <c r="L77" i="167"/>
  <c r="L76" i="167"/>
  <c r="L75" i="167"/>
  <c r="L74" i="167"/>
  <c r="L73" i="167"/>
  <c r="L72" i="167"/>
  <c r="L71" i="167"/>
  <c r="L70" i="167"/>
  <c r="L69" i="167"/>
  <c r="L68" i="167"/>
  <c r="L67" i="167"/>
  <c r="L66" i="167"/>
  <c r="L65" i="167"/>
  <c r="L64" i="167"/>
  <c r="L63" i="167"/>
  <c r="L62" i="167"/>
  <c r="L61" i="167"/>
  <c r="L60" i="167"/>
  <c r="L59" i="167"/>
  <c r="L58" i="167"/>
  <c r="L57" i="167"/>
  <c r="L56" i="167"/>
  <c r="L55" i="167"/>
  <c r="L54" i="167"/>
  <c r="L53" i="167"/>
  <c r="L52" i="167"/>
  <c r="L51" i="167"/>
  <c r="L50" i="167"/>
  <c r="L49" i="167"/>
  <c r="L48" i="167"/>
  <c r="L47" i="167"/>
  <c r="L46" i="167"/>
  <c r="L45" i="167"/>
  <c r="L44" i="167"/>
  <c r="L43" i="167"/>
  <c r="L42" i="167"/>
  <c r="L41" i="167"/>
  <c r="L40" i="167"/>
  <c r="L39" i="167"/>
  <c r="L38" i="167"/>
  <c r="L37" i="167"/>
  <c r="L36" i="167"/>
  <c r="L35" i="167"/>
  <c r="L34" i="167"/>
  <c r="L33" i="167"/>
  <c r="L32" i="167"/>
  <c r="L31" i="167"/>
  <c r="L30" i="167"/>
  <c r="L29" i="167"/>
  <c r="L28" i="167"/>
  <c r="L27" i="167"/>
  <c r="L26" i="167"/>
  <c r="L25" i="167"/>
  <c r="L24" i="167"/>
  <c r="L23" i="167"/>
  <c r="L22" i="167"/>
  <c r="L21" i="167"/>
  <c r="L20" i="167"/>
  <c r="L19" i="167"/>
  <c r="L18" i="167"/>
  <c r="L17" i="167"/>
  <c r="L16" i="167"/>
  <c r="L15" i="167"/>
  <c r="L14" i="167"/>
  <c r="L13" i="167"/>
  <c r="L12" i="167"/>
  <c r="L11" i="167"/>
  <c r="L10" i="167"/>
  <c r="M9" i="167"/>
  <c r="L9" i="167"/>
  <c r="G21" i="168" l="1"/>
  <c r="Q21" i="168"/>
  <c r="AS5" i="171"/>
  <c r="AS13" i="171"/>
  <c r="AS6" i="171"/>
  <c r="AS8" i="171"/>
  <c r="AS10" i="171"/>
  <c r="AS14" i="171"/>
  <c r="AS16" i="171"/>
  <c r="AS21" i="171"/>
  <c r="AS29" i="171"/>
  <c r="AS7" i="171"/>
  <c r="AS15" i="171"/>
  <c r="AS22" i="171"/>
  <c r="AS3" i="171"/>
  <c r="AS17" i="171"/>
  <c r="AS19" i="171"/>
  <c r="AS28" i="171"/>
  <c r="AS4" i="171"/>
  <c r="AS9" i="171"/>
  <c r="AS20" i="171"/>
  <c r="AS25" i="171"/>
  <c r="AS27" i="171"/>
  <c r="H11" i="149"/>
  <c r="H10" i="149"/>
  <c r="C28" i="174" l="1"/>
  <c r="N14" i="49"/>
  <c r="R21" i="168" l="1"/>
  <c r="F17" i="168" s="1"/>
  <c r="E14" i="137"/>
  <c r="E13" i="137"/>
  <c r="H17" i="149" l="1"/>
  <c r="H16" i="149"/>
  <c r="H15" i="149"/>
  <c r="H14" i="149"/>
  <c r="H13" i="149"/>
  <c r="H12" i="149"/>
  <c r="A14" i="33" l="1"/>
  <c r="A15" i="33" s="1"/>
  <c r="A16" i="33" s="1"/>
  <c r="A17" i="33" s="1"/>
  <c r="A18" i="33" s="1"/>
  <c r="A19" i="33" s="1"/>
  <c r="A20" i="33" s="1"/>
  <c r="A21" i="33" s="1"/>
  <c r="A22" i="33" s="1"/>
  <c r="A23" i="33" s="1"/>
  <c r="A24" i="33" s="1"/>
  <c r="A25" i="33" s="1"/>
  <c r="A26" i="33" s="1"/>
  <c r="A27" i="33" s="1"/>
  <c r="A28" i="33" s="1"/>
  <c r="A29" i="33" s="1"/>
  <c r="A30" i="33" s="1"/>
  <c r="A31" i="33" s="1"/>
  <c r="H13" i="30"/>
  <c r="J49" i="97" l="1"/>
  <c r="H49" i="97"/>
  <c r="G49" i="97"/>
  <c r="E49" i="97"/>
  <c r="D49" i="97"/>
  <c r="C49" i="97"/>
  <c r="A49" i="97"/>
  <c r="J48" i="97"/>
  <c r="H48" i="97"/>
  <c r="G48" i="97"/>
  <c r="E48" i="97"/>
  <c r="D48" i="97"/>
  <c r="C48" i="97"/>
  <c r="A48" i="97"/>
  <c r="J47" i="97"/>
  <c r="H47" i="97"/>
  <c r="G47" i="97"/>
  <c r="E47" i="97"/>
  <c r="D47" i="97"/>
  <c r="C47" i="97"/>
  <c r="A47" i="97"/>
  <c r="J46" i="97"/>
  <c r="H46" i="97"/>
  <c r="G46" i="97"/>
  <c r="E46" i="97"/>
  <c r="D46" i="97"/>
  <c r="C46" i="97"/>
  <c r="A46" i="97"/>
  <c r="J45" i="97"/>
  <c r="H45" i="97"/>
  <c r="G45" i="97"/>
  <c r="E45" i="97"/>
  <c r="D45" i="97"/>
  <c r="C45" i="97"/>
  <c r="A45" i="97"/>
  <c r="I54" i="143"/>
  <c r="G54" i="143"/>
  <c r="F54" i="143"/>
  <c r="D54" i="143"/>
  <c r="C54" i="143"/>
  <c r="E52" i="143"/>
  <c r="H52" i="143" s="1"/>
  <c r="J52" i="143" s="1"/>
  <c r="E51" i="143"/>
  <c r="H51" i="143" s="1"/>
  <c r="J51" i="143" s="1"/>
  <c r="E50" i="143"/>
  <c r="H50" i="143" s="1"/>
  <c r="J50" i="143" s="1"/>
  <c r="E49" i="143"/>
  <c r="H49" i="143" s="1"/>
  <c r="J49" i="143" s="1"/>
  <c r="E48" i="143"/>
  <c r="H48" i="143" s="1"/>
  <c r="J48" i="143" s="1"/>
  <c r="F49" i="97" l="1"/>
  <c r="I49" i="97" s="1"/>
  <c r="K49" i="97" s="1"/>
  <c r="F48" i="97"/>
  <c r="I48" i="97" s="1"/>
  <c r="K48" i="97" s="1"/>
  <c r="F47" i="97"/>
  <c r="I47" i="97" s="1"/>
  <c r="K47" i="97" s="1"/>
  <c r="F45" i="97"/>
  <c r="I45" i="97" s="1"/>
  <c r="K45" i="97" s="1"/>
  <c r="F46" i="97"/>
  <c r="I46" i="97" s="1"/>
  <c r="K46" i="97" s="1"/>
  <c r="D41" i="101"/>
  <c r="C41" i="101"/>
  <c r="B41" i="101"/>
  <c r="A41" i="101"/>
  <c r="H45" i="52"/>
  <c r="J44" i="97"/>
  <c r="H44" i="97"/>
  <c r="G44" i="97"/>
  <c r="E44" i="97"/>
  <c r="D44" i="97"/>
  <c r="C44" i="97"/>
  <c r="A44" i="97"/>
  <c r="E47" i="143"/>
  <c r="H47" i="143" s="1"/>
  <c r="J47" i="143" s="1"/>
  <c r="C37" i="76"/>
  <c r="B37" i="76"/>
  <c r="A37" i="76"/>
  <c r="C36" i="76"/>
  <c r="B36" i="76"/>
  <c r="B33" i="128" s="1"/>
  <c r="A36" i="76"/>
  <c r="A33" i="128" s="1"/>
  <c r="L34" i="119"/>
  <c r="I34" i="119"/>
  <c r="H34" i="119"/>
  <c r="G34" i="119"/>
  <c r="F34" i="119"/>
  <c r="E34" i="119"/>
  <c r="D34" i="119"/>
  <c r="C34" i="119"/>
  <c r="B34" i="119"/>
  <c r="A34" i="119"/>
  <c r="L38" i="68"/>
  <c r="I38" i="68"/>
  <c r="H38" i="68"/>
  <c r="G38" i="68"/>
  <c r="F38" i="68"/>
  <c r="E38" i="68"/>
  <c r="D38" i="68"/>
  <c r="M36" i="68"/>
  <c r="J36" i="68"/>
  <c r="K36" i="68" s="1"/>
  <c r="C33" i="128"/>
  <c r="A28" i="75"/>
  <c r="A29" i="75"/>
  <c r="A26" i="127" s="1"/>
  <c r="A30" i="75"/>
  <c r="A31" i="75"/>
  <c r="A28" i="127" s="1"/>
  <c r="C32" i="75"/>
  <c r="B32" i="75"/>
  <c r="C31" i="75"/>
  <c r="B31" i="75"/>
  <c r="B28" i="127" s="1"/>
  <c r="K28" i="117"/>
  <c r="H28" i="117"/>
  <c r="G28" i="117"/>
  <c r="F28" i="117"/>
  <c r="E28" i="117"/>
  <c r="D28" i="117"/>
  <c r="C28" i="117"/>
  <c r="B28" i="117"/>
  <c r="A28" i="117"/>
  <c r="K33" i="66"/>
  <c r="H33" i="66"/>
  <c r="G33" i="66"/>
  <c r="F33" i="66"/>
  <c r="E33" i="66"/>
  <c r="D33" i="66"/>
  <c r="C33" i="66"/>
  <c r="L31" i="66"/>
  <c r="I31" i="66"/>
  <c r="J31" i="66" s="1"/>
  <c r="J28" i="117" s="1"/>
  <c r="C28" i="127"/>
  <c r="C30" i="75"/>
  <c r="C27" i="127" s="1"/>
  <c r="B30" i="75"/>
  <c r="B27" i="127" s="1"/>
  <c r="C29" i="75"/>
  <c r="C26" i="127" s="1"/>
  <c r="B29" i="75"/>
  <c r="B26" i="127" s="1"/>
  <c r="K27" i="117"/>
  <c r="H27" i="117"/>
  <c r="G27" i="117"/>
  <c r="F27" i="117"/>
  <c r="E27" i="117"/>
  <c r="D27" i="117"/>
  <c r="C27" i="117"/>
  <c r="B27" i="117"/>
  <c r="A27" i="117"/>
  <c r="K26" i="117"/>
  <c r="H26" i="117"/>
  <c r="G26" i="117"/>
  <c r="F26" i="117"/>
  <c r="E26" i="117"/>
  <c r="D26" i="117"/>
  <c r="C26" i="117"/>
  <c r="B26" i="117"/>
  <c r="A26" i="117"/>
  <c r="L30" i="66"/>
  <c r="I30" i="66"/>
  <c r="J30" i="66" s="1"/>
  <c r="J27" i="117" s="1"/>
  <c r="L29" i="66"/>
  <c r="I29" i="66"/>
  <c r="J29" i="66" s="1"/>
  <c r="J26" i="117" s="1"/>
  <c r="A27" i="127"/>
  <c r="B4" i="168"/>
  <c r="B3" i="168"/>
  <c r="B2" i="168"/>
  <c r="L28" i="117" l="1"/>
  <c r="I27" i="117"/>
  <c r="I28" i="117"/>
  <c r="F44" i="97"/>
  <c r="I44" i="97" s="1"/>
  <c r="K44" i="97" s="1"/>
  <c r="I26" i="117"/>
  <c r="J34" i="119"/>
  <c r="K34" i="119" s="1"/>
  <c r="M34" i="119"/>
  <c r="L27" i="117"/>
  <c r="L26" i="117"/>
  <c r="D3" i="93"/>
  <c r="C225" i="5"/>
  <c r="P219" i="5"/>
  <c r="C219" i="5"/>
  <c r="H147" i="5"/>
  <c r="Q149" i="5" s="1"/>
  <c r="T24" i="5"/>
  <c r="P24" i="5"/>
  <c r="J24" i="5"/>
  <c r="E24" i="5"/>
  <c r="Q21" i="5"/>
  <c r="N21" i="5"/>
  <c r="I21" i="5"/>
  <c r="G21" i="5"/>
  <c r="E21" i="5"/>
  <c r="E16" i="5"/>
  <c r="E14" i="5"/>
  <c r="I12" i="5"/>
  <c r="T11" i="5"/>
  <c r="I11" i="5"/>
  <c r="T9" i="5"/>
  <c r="E8" i="5"/>
  <c r="S6" i="5"/>
  <c r="C5" i="5"/>
  <c r="G4" i="5"/>
  <c r="A4" i="5"/>
  <c r="A3" i="5"/>
  <c r="V27" i="90"/>
  <c r="R27" i="90"/>
  <c r="G27" i="90"/>
  <c r="E27" i="90"/>
  <c r="E21" i="90"/>
  <c r="E19" i="90"/>
  <c r="E12" i="90"/>
  <c r="B18" i="178"/>
  <c r="E8" i="137" l="1"/>
  <c r="I34" i="137"/>
  <c r="A3" i="143"/>
  <c r="A3" i="47"/>
  <c r="A3" i="138"/>
  <c r="A3" i="64"/>
  <c r="A3" i="137"/>
  <c r="A3" i="58"/>
  <c r="A3" i="68"/>
  <c r="A3" i="60"/>
  <c r="A3" i="77"/>
  <c r="A3" i="51"/>
  <c r="A3" i="75"/>
  <c r="A3" i="57"/>
  <c r="A3" i="48"/>
  <c r="A3" i="61"/>
  <c r="A3" i="69"/>
  <c r="A3" i="72"/>
  <c r="A3" i="78"/>
  <c r="A3" i="76"/>
  <c r="A3" i="30"/>
  <c r="A3" i="176"/>
  <c r="A3" i="62"/>
  <c r="A3" i="175"/>
  <c r="A3" i="70"/>
  <c r="A3" i="73"/>
  <c r="A3" i="136"/>
  <c r="A3" i="52"/>
  <c r="A3" i="33"/>
  <c r="A3" i="49"/>
  <c r="A3" i="63"/>
  <c r="A3" i="66"/>
  <c r="A3" i="71"/>
  <c r="A3" i="74"/>
  <c r="D40" i="101"/>
  <c r="C40" i="101"/>
  <c r="B40" i="101"/>
  <c r="A40" i="101"/>
  <c r="D39" i="101"/>
  <c r="C39" i="101"/>
  <c r="B39" i="101"/>
  <c r="A39" i="101"/>
  <c r="D38" i="101"/>
  <c r="C38" i="101"/>
  <c r="B38" i="101"/>
  <c r="A38" i="101"/>
  <c r="D37" i="101"/>
  <c r="C37" i="101"/>
  <c r="B37" i="101"/>
  <c r="A37" i="101"/>
  <c r="D36" i="101"/>
  <c r="C36" i="101"/>
  <c r="B36" i="101"/>
  <c r="A36" i="101"/>
  <c r="L32" i="66"/>
  <c r="I32" i="66"/>
  <c r="J32" i="66" s="1"/>
  <c r="J43" i="97"/>
  <c r="H43" i="97"/>
  <c r="G43" i="97"/>
  <c r="E43" i="97"/>
  <c r="D43" i="97"/>
  <c r="C43" i="97"/>
  <c r="A43" i="97"/>
  <c r="J42" i="97"/>
  <c r="H42" i="97"/>
  <c r="G42" i="97"/>
  <c r="E42" i="97"/>
  <c r="D42" i="97"/>
  <c r="C42" i="97"/>
  <c r="A42" i="97"/>
  <c r="J41" i="97"/>
  <c r="H41" i="97"/>
  <c r="G41" i="97"/>
  <c r="E41" i="97"/>
  <c r="D41" i="97"/>
  <c r="C41" i="97"/>
  <c r="A41" i="97"/>
  <c r="E46" i="143"/>
  <c r="H46" i="143" s="1"/>
  <c r="J46" i="143" s="1"/>
  <c r="E45" i="143"/>
  <c r="E44" i="143"/>
  <c r="H44" i="143" s="1"/>
  <c r="J44" i="143" s="1"/>
  <c r="J40" i="97"/>
  <c r="H40" i="97"/>
  <c r="G40" i="97"/>
  <c r="E40" i="97"/>
  <c r="D40" i="97"/>
  <c r="C40" i="97"/>
  <c r="A40" i="97"/>
  <c r="J39" i="97"/>
  <c r="H39" i="97"/>
  <c r="G39" i="97"/>
  <c r="E39" i="97"/>
  <c r="D39" i="97"/>
  <c r="C39" i="97"/>
  <c r="A39" i="97"/>
  <c r="J38" i="97"/>
  <c r="H38" i="97"/>
  <c r="G38" i="97"/>
  <c r="E38" i="97"/>
  <c r="D38" i="97"/>
  <c r="C38" i="97"/>
  <c r="A38" i="97"/>
  <c r="J37" i="97"/>
  <c r="H37" i="97"/>
  <c r="G37" i="97"/>
  <c r="E37" i="97"/>
  <c r="D37" i="97"/>
  <c r="C37" i="97"/>
  <c r="A37" i="97"/>
  <c r="J36" i="97"/>
  <c r="H36" i="97"/>
  <c r="G36" i="97"/>
  <c r="E36" i="97"/>
  <c r="D36" i="97"/>
  <c r="C36" i="97"/>
  <c r="A36" i="97"/>
  <c r="E43" i="143"/>
  <c r="H43" i="143" s="1"/>
  <c r="J43" i="143" s="1"/>
  <c r="E42" i="143"/>
  <c r="H42" i="143" s="1"/>
  <c r="J42" i="143" s="1"/>
  <c r="E41" i="143"/>
  <c r="H41" i="143" s="1"/>
  <c r="J41" i="143" s="1"/>
  <c r="E40" i="143"/>
  <c r="H40" i="143" s="1"/>
  <c r="J40" i="143" s="1"/>
  <c r="E39" i="143"/>
  <c r="H39" i="143" s="1"/>
  <c r="J39" i="143" s="1"/>
  <c r="G35" i="97"/>
  <c r="G34" i="97"/>
  <c r="G33" i="97"/>
  <c r="G32" i="97"/>
  <c r="G31" i="97"/>
  <c r="G30" i="97"/>
  <c r="G29" i="97"/>
  <c r="G28" i="97"/>
  <c r="G27" i="97"/>
  <c r="G26" i="97"/>
  <c r="G25" i="97"/>
  <c r="G24" i="97"/>
  <c r="G23" i="97"/>
  <c r="G22" i="97"/>
  <c r="G21" i="97"/>
  <c r="G20" i="97"/>
  <c r="G19" i="97"/>
  <c r="G18" i="97"/>
  <c r="G17" i="97"/>
  <c r="G16" i="97"/>
  <c r="G15" i="97"/>
  <c r="G14" i="97"/>
  <c r="G13" i="97"/>
  <c r="G12" i="97"/>
  <c r="J35" i="97"/>
  <c r="J34" i="97"/>
  <c r="J33" i="97"/>
  <c r="J32" i="97"/>
  <c r="J31" i="97"/>
  <c r="J30" i="97"/>
  <c r="J29" i="97"/>
  <c r="J28" i="97"/>
  <c r="J27" i="97"/>
  <c r="J26" i="97"/>
  <c r="J25" i="97"/>
  <c r="J24" i="97"/>
  <c r="J23" i="97"/>
  <c r="J22" i="97"/>
  <c r="J21" i="97"/>
  <c r="J20" i="97"/>
  <c r="J19" i="97"/>
  <c r="J18" i="97"/>
  <c r="J17" i="97"/>
  <c r="J16" i="97"/>
  <c r="J15" i="97"/>
  <c r="J14" i="97"/>
  <c r="J13" i="97"/>
  <c r="J12" i="97"/>
  <c r="H35" i="97"/>
  <c r="H34" i="97"/>
  <c r="H33" i="97"/>
  <c r="H32" i="97"/>
  <c r="H31" i="97"/>
  <c r="H30" i="97"/>
  <c r="H29" i="97"/>
  <c r="H28" i="97"/>
  <c r="H27" i="97"/>
  <c r="H26" i="97"/>
  <c r="H25" i="97"/>
  <c r="H24" i="97"/>
  <c r="H23" i="97"/>
  <c r="H22" i="97"/>
  <c r="H21" i="97"/>
  <c r="H20" i="97"/>
  <c r="H19" i="97"/>
  <c r="H18" i="97"/>
  <c r="H17" i="97"/>
  <c r="H16" i="97"/>
  <c r="H15" i="97"/>
  <c r="H14" i="97"/>
  <c r="H13" i="97"/>
  <c r="H12" i="97"/>
  <c r="J11" i="97"/>
  <c r="H11" i="97"/>
  <c r="G11" i="97"/>
  <c r="H45" i="143" l="1"/>
  <c r="F41" i="97"/>
  <c r="I41" i="97" s="1"/>
  <c r="K41" i="97" s="1"/>
  <c r="F43" i="97"/>
  <c r="I43" i="97" s="1"/>
  <c r="K43" i="97" s="1"/>
  <c r="F42" i="97"/>
  <c r="F37" i="97"/>
  <c r="I37" i="97" s="1"/>
  <c r="K37" i="97" s="1"/>
  <c r="F40" i="97"/>
  <c r="F39" i="97"/>
  <c r="I39" i="97" s="1"/>
  <c r="K39" i="97" s="1"/>
  <c r="F38" i="97"/>
  <c r="I38" i="97" s="1"/>
  <c r="K38" i="97" s="1"/>
  <c r="F36" i="97"/>
  <c r="I36" i="97" s="1"/>
  <c r="K36" i="97" s="1"/>
  <c r="A35" i="72"/>
  <c r="A34" i="72"/>
  <c r="A33" i="72"/>
  <c r="A32" i="72"/>
  <c r="A31" i="72"/>
  <c r="A30" i="72"/>
  <c r="A29" i="72"/>
  <c r="A28" i="72"/>
  <c r="A27" i="72"/>
  <c r="A26" i="72"/>
  <c r="A25" i="72"/>
  <c r="A24" i="72"/>
  <c r="A23" i="72"/>
  <c r="A22" i="72"/>
  <c r="A21" i="72"/>
  <c r="A20" i="72"/>
  <c r="A19" i="72"/>
  <c r="A18" i="72"/>
  <c r="A17" i="72"/>
  <c r="A16" i="72"/>
  <c r="A15" i="72"/>
  <c r="A14" i="72"/>
  <c r="B13" i="33"/>
  <c r="A2" i="62"/>
  <c r="A1" i="62"/>
  <c r="A2" i="61"/>
  <c r="A1" i="61"/>
  <c r="A2" i="60"/>
  <c r="A1" i="60"/>
  <c r="A2" i="49"/>
  <c r="A1" i="49"/>
  <c r="A2" i="176"/>
  <c r="A1" i="176"/>
  <c r="A2" i="48"/>
  <c r="A1" i="48"/>
  <c r="A2" i="47"/>
  <c r="A1" i="47"/>
  <c r="A2" i="33"/>
  <c r="A1" i="33"/>
  <c r="A2" i="30"/>
  <c r="A1" i="30"/>
  <c r="A2" i="57"/>
  <c r="A1" i="57"/>
  <c r="A2" i="58"/>
  <c r="A1" i="58"/>
  <c r="A2" i="52"/>
  <c r="A1" i="52"/>
  <c r="A2" i="76"/>
  <c r="A1" i="76"/>
  <c r="A2" i="75"/>
  <c r="A1" i="75"/>
  <c r="A2" i="51"/>
  <c r="A1" i="51"/>
  <c r="I42" i="97" l="1"/>
  <c r="J45" i="143"/>
  <c r="I40" i="97"/>
  <c r="K42" i="97" l="1"/>
  <c r="K40" i="97"/>
  <c r="A28" i="107"/>
  <c r="A27" i="107"/>
  <c r="A26" i="107"/>
  <c r="A25" i="107"/>
  <c r="A24" i="107"/>
  <c r="A23" i="107"/>
  <c r="A22" i="107"/>
  <c r="A21" i="107"/>
  <c r="A20" i="107"/>
  <c r="A19" i="107"/>
  <c r="A18" i="107"/>
  <c r="A17" i="107"/>
  <c r="A16" i="107"/>
  <c r="A15" i="107"/>
  <c r="A14" i="107"/>
  <c r="A13" i="107"/>
  <c r="A12" i="107"/>
  <c r="A11" i="107"/>
  <c r="A10" i="107"/>
  <c r="B18" i="121"/>
  <c r="C18" i="121"/>
  <c r="D18" i="121"/>
  <c r="E18" i="121"/>
  <c r="E17" i="121"/>
  <c r="D17" i="121"/>
  <c r="C17" i="121"/>
  <c r="B17" i="121"/>
  <c r="C2" i="174" l="1"/>
  <c r="J23" i="62"/>
  <c r="J22" i="62"/>
  <c r="I23" i="62"/>
  <c r="I22" i="62"/>
  <c r="N20" i="69"/>
  <c r="N21" i="69"/>
  <c r="M21" i="69"/>
  <c r="M20" i="69"/>
  <c r="C19" i="174" l="1"/>
  <c r="T208" i="5"/>
  <c r="C7" i="174"/>
  <c r="T205" i="5"/>
  <c r="C11" i="174"/>
  <c r="C4" i="174"/>
  <c r="C6" i="174"/>
  <c r="C5" i="174"/>
  <c r="F16" i="168"/>
  <c r="C10" i="174"/>
  <c r="C3" i="174"/>
  <c r="C9" i="174"/>
  <c r="C8" i="174"/>
  <c r="J14" i="62"/>
  <c r="N15" i="69"/>
  <c r="J15" i="62"/>
  <c r="I14" i="62"/>
  <c r="I15" i="62"/>
  <c r="N14" i="69"/>
  <c r="M15" i="69"/>
  <c r="M14" i="69"/>
  <c r="D35" i="101" l="1"/>
  <c r="C35" i="101"/>
  <c r="B35" i="101"/>
  <c r="A35" i="101"/>
  <c r="D34" i="101"/>
  <c r="C34" i="101"/>
  <c r="B34" i="101"/>
  <c r="A34" i="101"/>
  <c r="D33" i="101"/>
  <c r="C33" i="101"/>
  <c r="B33" i="101"/>
  <c r="A33" i="101"/>
  <c r="B47" i="52"/>
  <c r="E26" i="106" l="1"/>
  <c r="D26" i="106"/>
  <c r="C26" i="106"/>
  <c r="B26" i="106"/>
  <c r="A26" i="106"/>
  <c r="E25" i="106"/>
  <c r="D25" i="106"/>
  <c r="C25" i="106"/>
  <c r="B25" i="106"/>
  <c r="A25" i="106"/>
  <c r="E24" i="106"/>
  <c r="D24" i="106"/>
  <c r="C24" i="106"/>
  <c r="B24" i="106"/>
  <c r="A24" i="106"/>
  <c r="E23" i="106"/>
  <c r="D23" i="106"/>
  <c r="C23" i="106"/>
  <c r="B23" i="106"/>
  <c r="A23" i="106"/>
  <c r="E22" i="106"/>
  <c r="D22" i="106"/>
  <c r="C22" i="106"/>
  <c r="B22" i="106"/>
  <c r="A22" i="106"/>
  <c r="I30" i="58"/>
  <c r="B32" i="58" s="1"/>
  <c r="A15" i="76"/>
  <c r="B15" i="76"/>
  <c r="B12" i="128" s="1"/>
  <c r="A16" i="76"/>
  <c r="B16" i="76"/>
  <c r="B13" i="128" s="1"/>
  <c r="A17" i="76"/>
  <c r="B17" i="76"/>
  <c r="B14" i="128" s="1"/>
  <c r="A18" i="76"/>
  <c r="B18" i="76"/>
  <c r="B15" i="128" s="1"/>
  <c r="A19" i="76"/>
  <c r="B19" i="76"/>
  <c r="B16" i="128" s="1"/>
  <c r="A20" i="76"/>
  <c r="B20" i="76"/>
  <c r="B17" i="128" s="1"/>
  <c r="A21" i="76"/>
  <c r="B21" i="76"/>
  <c r="B18" i="128" s="1"/>
  <c r="A22" i="76"/>
  <c r="B22" i="76"/>
  <c r="B19" i="128" s="1"/>
  <c r="A23" i="76"/>
  <c r="B23" i="76"/>
  <c r="B20" i="128" s="1"/>
  <c r="A24" i="76"/>
  <c r="B24" i="76"/>
  <c r="B21" i="128" s="1"/>
  <c r="A25" i="76"/>
  <c r="B25" i="76"/>
  <c r="B22" i="128" s="1"/>
  <c r="A26" i="76"/>
  <c r="B26" i="76"/>
  <c r="B23" i="128" s="1"/>
  <c r="A27" i="76"/>
  <c r="B27" i="76"/>
  <c r="B24" i="128" s="1"/>
  <c r="A28" i="76"/>
  <c r="B28" i="76"/>
  <c r="B25" i="128" s="1"/>
  <c r="A29" i="76"/>
  <c r="B29" i="76"/>
  <c r="B26" i="128" s="1"/>
  <c r="A30" i="76"/>
  <c r="B30" i="76"/>
  <c r="B27" i="128" s="1"/>
  <c r="A31" i="76"/>
  <c r="B31" i="76"/>
  <c r="B28" i="128" s="1"/>
  <c r="A32" i="76"/>
  <c r="B32" i="76"/>
  <c r="B29" i="128" s="1"/>
  <c r="A33" i="76"/>
  <c r="B33" i="76"/>
  <c r="B30" i="128" s="1"/>
  <c r="A34" i="76"/>
  <c r="B34" i="76"/>
  <c r="B31" i="128" s="1"/>
  <c r="A35" i="76"/>
  <c r="B35" i="76"/>
  <c r="B32" i="128" s="1"/>
  <c r="C33" i="119"/>
  <c r="C32" i="119"/>
  <c r="C31" i="119"/>
  <c r="C30" i="119"/>
  <c r="C29" i="119"/>
  <c r="C28" i="119"/>
  <c r="C27" i="119"/>
  <c r="C26" i="119"/>
  <c r="C25" i="119"/>
  <c r="C24" i="119"/>
  <c r="C23" i="119"/>
  <c r="C22" i="119"/>
  <c r="C21" i="119"/>
  <c r="C20" i="119"/>
  <c r="C19" i="119"/>
  <c r="C18" i="119"/>
  <c r="C17" i="119"/>
  <c r="C16" i="119"/>
  <c r="C15" i="119"/>
  <c r="C14" i="119"/>
  <c r="C13" i="119"/>
  <c r="C12" i="119"/>
  <c r="B33" i="119"/>
  <c r="B32" i="119"/>
  <c r="B31" i="119"/>
  <c r="B30" i="119"/>
  <c r="B29" i="119"/>
  <c r="B28" i="119"/>
  <c r="B27" i="119"/>
  <c r="B26" i="119"/>
  <c r="B25" i="119"/>
  <c r="B24" i="119"/>
  <c r="B23" i="119"/>
  <c r="B22" i="119"/>
  <c r="B21" i="119"/>
  <c r="B20" i="119"/>
  <c r="B19" i="119"/>
  <c r="B18" i="119"/>
  <c r="B17" i="119"/>
  <c r="B16" i="119"/>
  <c r="B15" i="119"/>
  <c r="B14" i="119"/>
  <c r="B13" i="119"/>
  <c r="B12" i="119"/>
  <c r="B36" i="119" s="1"/>
  <c r="E35" i="97"/>
  <c r="D35" i="97"/>
  <c r="C35" i="97"/>
  <c r="A35" i="97"/>
  <c r="F35" i="97" l="1"/>
  <c r="I35" i="97" l="1"/>
  <c r="E34" i="97"/>
  <c r="D34" i="97"/>
  <c r="C34" i="97"/>
  <c r="A34" i="97"/>
  <c r="E33" i="97"/>
  <c r="D33" i="97"/>
  <c r="C33" i="97"/>
  <c r="A33" i="97"/>
  <c r="E32" i="97"/>
  <c r="D32" i="97"/>
  <c r="C32" i="97"/>
  <c r="A32" i="97"/>
  <c r="E31" i="97"/>
  <c r="D31" i="97"/>
  <c r="C31" i="97"/>
  <c r="A31" i="97"/>
  <c r="E30" i="97"/>
  <c r="D30" i="97"/>
  <c r="C30" i="97"/>
  <c r="A30" i="97"/>
  <c r="E29" i="97"/>
  <c r="D29" i="97"/>
  <c r="C29" i="97"/>
  <c r="A29" i="97"/>
  <c r="E28" i="97"/>
  <c r="D28" i="97"/>
  <c r="C28" i="97"/>
  <c r="A28" i="97"/>
  <c r="E27" i="97"/>
  <c r="D27" i="97"/>
  <c r="C27" i="97"/>
  <c r="A27" i="97"/>
  <c r="E26" i="97"/>
  <c r="D26" i="97"/>
  <c r="C26" i="97"/>
  <c r="A26" i="97"/>
  <c r="E25" i="97"/>
  <c r="D25" i="97"/>
  <c r="C25" i="97"/>
  <c r="A25" i="97"/>
  <c r="E24" i="97"/>
  <c r="D24" i="97"/>
  <c r="C24" i="97"/>
  <c r="A24" i="97"/>
  <c r="E23" i="97"/>
  <c r="D23" i="97"/>
  <c r="C23" i="97"/>
  <c r="A23" i="97"/>
  <c r="E22" i="97"/>
  <c r="D22" i="97"/>
  <c r="C22" i="97"/>
  <c r="A22" i="97"/>
  <c r="E21" i="97"/>
  <c r="D21" i="97"/>
  <c r="C21" i="97"/>
  <c r="A21" i="97"/>
  <c r="E20" i="97"/>
  <c r="D20" i="97"/>
  <c r="C20" i="97"/>
  <c r="A20" i="97"/>
  <c r="E19" i="97"/>
  <c r="D19" i="97"/>
  <c r="C19" i="97"/>
  <c r="A19" i="97"/>
  <c r="E18" i="97"/>
  <c r="D18" i="97"/>
  <c r="C18" i="97"/>
  <c r="A18" i="97"/>
  <c r="E17" i="97"/>
  <c r="D17" i="97"/>
  <c r="C17" i="97"/>
  <c r="A17" i="97"/>
  <c r="E16" i="97"/>
  <c r="D16" i="97"/>
  <c r="C16" i="97"/>
  <c r="A16" i="97"/>
  <c r="E15" i="97"/>
  <c r="D15" i="97"/>
  <c r="C15" i="97"/>
  <c r="A15" i="97"/>
  <c r="E14" i="97"/>
  <c r="D14" i="97"/>
  <c r="C14" i="97"/>
  <c r="A14" i="97"/>
  <c r="E13" i="97"/>
  <c r="D13" i="97"/>
  <c r="C13" i="97"/>
  <c r="A13" i="97"/>
  <c r="E12" i="97"/>
  <c r="D12" i="97"/>
  <c r="C12" i="97"/>
  <c r="A12" i="97"/>
  <c r="E11" i="97"/>
  <c r="D11" i="97"/>
  <c r="C11" i="97"/>
  <c r="A11" i="97"/>
  <c r="K35" i="97" l="1"/>
  <c r="F34" i="97"/>
  <c r="I34" i="97" s="1"/>
  <c r="K34" i="97" s="1"/>
  <c r="H22" i="94"/>
  <c r="D32" i="101" l="1"/>
  <c r="C32" i="101"/>
  <c r="B32" i="101"/>
  <c r="A32" i="101"/>
  <c r="D31" i="101"/>
  <c r="C31" i="101"/>
  <c r="B31" i="101"/>
  <c r="A31" i="101"/>
  <c r="C35" i="76"/>
  <c r="C32" i="128" s="1"/>
  <c r="A32" i="128"/>
  <c r="L33" i="119"/>
  <c r="I33" i="119"/>
  <c r="H33" i="119"/>
  <c r="G33" i="119"/>
  <c r="F33" i="119"/>
  <c r="E33" i="119"/>
  <c r="D33" i="119"/>
  <c r="A33" i="119"/>
  <c r="M35" i="68"/>
  <c r="J35" i="68"/>
  <c r="K35" i="68" s="1"/>
  <c r="E38" i="143"/>
  <c r="E37" i="143"/>
  <c r="H37" i="143" s="1"/>
  <c r="J37" i="143" s="1"/>
  <c r="D21" i="131"/>
  <c r="C21" i="131"/>
  <c r="B21" i="131"/>
  <c r="A21" i="131"/>
  <c r="D20" i="131"/>
  <c r="C20" i="131"/>
  <c r="B20" i="131"/>
  <c r="A20" i="131"/>
  <c r="D19" i="131"/>
  <c r="C19" i="131"/>
  <c r="B19" i="131"/>
  <c r="A19" i="131"/>
  <c r="D18" i="131"/>
  <c r="C18" i="131"/>
  <c r="B18" i="131"/>
  <c r="A18" i="131"/>
  <c r="F24" i="129"/>
  <c r="E24" i="129"/>
  <c r="D24" i="129"/>
  <c r="C24" i="129"/>
  <c r="B24" i="129"/>
  <c r="A24" i="129"/>
  <c r="F23" i="129"/>
  <c r="E23" i="129"/>
  <c r="D23" i="129"/>
  <c r="C23" i="129"/>
  <c r="B23" i="129"/>
  <c r="A23" i="129"/>
  <c r="E27" i="123"/>
  <c r="D27" i="123"/>
  <c r="B27" i="123"/>
  <c r="E26" i="123"/>
  <c r="D26" i="123"/>
  <c r="B26" i="123"/>
  <c r="E25" i="123"/>
  <c r="D25" i="123"/>
  <c r="B25" i="123"/>
  <c r="E24" i="123"/>
  <c r="D24" i="123"/>
  <c r="B24" i="123"/>
  <c r="E37" i="72"/>
  <c r="D37" i="72"/>
  <c r="Q125" i="5" s="1"/>
  <c r="B37" i="72"/>
  <c r="C35" i="72"/>
  <c r="F35" i="72" s="1"/>
  <c r="C34" i="72"/>
  <c r="F34" i="72" s="1"/>
  <c r="C33" i="72"/>
  <c r="F33" i="72" s="1"/>
  <c r="C32" i="72"/>
  <c r="F32" i="72" s="1"/>
  <c r="D30" i="101"/>
  <c r="C30" i="101"/>
  <c r="B30" i="101"/>
  <c r="A30" i="101"/>
  <c r="D29" i="101"/>
  <c r="C29" i="101"/>
  <c r="B29" i="101"/>
  <c r="A29" i="101"/>
  <c r="D28" i="101"/>
  <c r="C28" i="101"/>
  <c r="B28" i="101"/>
  <c r="A28" i="101"/>
  <c r="D27" i="101"/>
  <c r="C27" i="101"/>
  <c r="B27" i="101"/>
  <c r="A27" i="101"/>
  <c r="D26" i="101"/>
  <c r="C26" i="101"/>
  <c r="B26" i="101"/>
  <c r="A26" i="101"/>
  <c r="L32" i="119"/>
  <c r="I32" i="119"/>
  <c r="H32" i="119"/>
  <c r="G32" i="119"/>
  <c r="F32" i="119"/>
  <c r="E32" i="119"/>
  <c r="D32" i="119"/>
  <c r="A32" i="119"/>
  <c r="L31" i="119"/>
  <c r="I31" i="119"/>
  <c r="H31" i="119"/>
  <c r="G31" i="119"/>
  <c r="F31" i="119"/>
  <c r="E31" i="119"/>
  <c r="D31" i="119"/>
  <c r="A31" i="119"/>
  <c r="L30" i="119"/>
  <c r="I30" i="119"/>
  <c r="H30" i="119"/>
  <c r="G30" i="119"/>
  <c r="F30" i="119"/>
  <c r="E30" i="119"/>
  <c r="D30" i="119"/>
  <c r="A30" i="119"/>
  <c r="L29" i="119"/>
  <c r="I29" i="119"/>
  <c r="H29" i="119"/>
  <c r="G29" i="119"/>
  <c r="F29" i="119"/>
  <c r="E29" i="119"/>
  <c r="D29" i="119"/>
  <c r="A29" i="119"/>
  <c r="L28" i="119"/>
  <c r="I28" i="119"/>
  <c r="H28" i="119"/>
  <c r="G28" i="119"/>
  <c r="F28" i="119"/>
  <c r="E28" i="119"/>
  <c r="D28" i="119"/>
  <c r="A28" i="119"/>
  <c r="L27" i="119"/>
  <c r="I27" i="119"/>
  <c r="H27" i="119"/>
  <c r="G27" i="119"/>
  <c r="F27" i="119"/>
  <c r="E27" i="119"/>
  <c r="D27" i="119"/>
  <c r="A27" i="119"/>
  <c r="L26" i="119"/>
  <c r="I26" i="119"/>
  <c r="H26" i="119"/>
  <c r="G26" i="119"/>
  <c r="F26" i="119"/>
  <c r="E26" i="119"/>
  <c r="D26" i="119"/>
  <c r="A26" i="119"/>
  <c r="L25" i="119"/>
  <c r="I25" i="119"/>
  <c r="H25" i="119"/>
  <c r="G25" i="119"/>
  <c r="F25" i="119"/>
  <c r="E25" i="119"/>
  <c r="D25" i="119"/>
  <c r="A25" i="119"/>
  <c r="L24" i="119"/>
  <c r="I24" i="119"/>
  <c r="H24" i="119"/>
  <c r="G24" i="119"/>
  <c r="F24" i="119"/>
  <c r="E24" i="119"/>
  <c r="D24" i="119"/>
  <c r="A24" i="119"/>
  <c r="K25" i="117"/>
  <c r="H25" i="117"/>
  <c r="G25" i="117"/>
  <c r="F25" i="117"/>
  <c r="E25" i="117"/>
  <c r="D25" i="117"/>
  <c r="C25" i="117"/>
  <c r="B25" i="117"/>
  <c r="A25" i="117"/>
  <c r="K24" i="117"/>
  <c r="H24" i="117"/>
  <c r="G24" i="117"/>
  <c r="F24" i="117"/>
  <c r="E24" i="117"/>
  <c r="D24" i="117"/>
  <c r="C24" i="117"/>
  <c r="B24" i="117"/>
  <c r="A24" i="117"/>
  <c r="K23" i="117"/>
  <c r="H23" i="117"/>
  <c r="G23" i="117"/>
  <c r="F23" i="117"/>
  <c r="E23" i="117"/>
  <c r="D23" i="117"/>
  <c r="C23" i="117"/>
  <c r="B23" i="117"/>
  <c r="A23" i="117"/>
  <c r="K22" i="117"/>
  <c r="H22" i="117"/>
  <c r="G22" i="117"/>
  <c r="F22" i="117"/>
  <c r="E22" i="117"/>
  <c r="D22" i="117"/>
  <c r="C22" i="117"/>
  <c r="B22" i="117"/>
  <c r="A22" i="117"/>
  <c r="C20" i="137" l="1"/>
  <c r="E20" i="137" s="1"/>
  <c r="Q150" i="5"/>
  <c r="H38" i="143"/>
  <c r="J33" i="119"/>
  <c r="K33" i="119" s="1"/>
  <c r="M33" i="119"/>
  <c r="G24" i="129"/>
  <c r="D128" i="30"/>
  <c r="B130" i="30" s="1"/>
  <c r="C24" i="123"/>
  <c r="F24" i="123" s="1"/>
  <c r="C25" i="123"/>
  <c r="F25" i="123" s="1"/>
  <c r="C26" i="123"/>
  <c r="F26" i="123" s="1"/>
  <c r="C27" i="123"/>
  <c r="F27" i="123" s="1"/>
  <c r="F33" i="97"/>
  <c r="G23" i="129"/>
  <c r="M32" i="119"/>
  <c r="J32" i="119"/>
  <c r="K32" i="119" s="1"/>
  <c r="J31" i="119"/>
  <c r="K31" i="119" s="1"/>
  <c r="M31" i="119"/>
  <c r="J30" i="119"/>
  <c r="K30" i="119" s="1"/>
  <c r="M30" i="119"/>
  <c r="J29" i="119"/>
  <c r="K29" i="119" s="1"/>
  <c r="M29" i="119"/>
  <c r="J28" i="119"/>
  <c r="K28" i="119" s="1"/>
  <c r="M28" i="119"/>
  <c r="J27" i="119"/>
  <c r="K27" i="119" s="1"/>
  <c r="M27" i="119"/>
  <c r="J26" i="119"/>
  <c r="K26" i="119" s="1"/>
  <c r="M26" i="119"/>
  <c r="J25" i="119"/>
  <c r="K25" i="119" s="1"/>
  <c r="J24" i="119"/>
  <c r="K24" i="119" s="1"/>
  <c r="M25" i="119"/>
  <c r="M24" i="119"/>
  <c r="L25" i="117"/>
  <c r="L24" i="117"/>
  <c r="L23" i="117"/>
  <c r="L22" i="117"/>
  <c r="F32" i="97"/>
  <c r="J38" i="143" l="1"/>
  <c r="I32" i="97"/>
  <c r="K32" i="97" s="1"/>
  <c r="I33" i="97"/>
  <c r="K33" i="97" s="1"/>
  <c r="D22" i="136"/>
  <c r="F30" i="78" l="1"/>
  <c r="E30" i="78"/>
  <c r="D30" i="78"/>
  <c r="F29" i="77"/>
  <c r="E29" i="77"/>
  <c r="D29" i="77"/>
  <c r="L17" i="69"/>
  <c r="K17" i="69"/>
  <c r="J17" i="69"/>
  <c r="I17" i="69"/>
  <c r="H17" i="69"/>
  <c r="G17" i="69"/>
  <c r="C14" i="137" s="1"/>
  <c r="F17" i="69"/>
  <c r="E17" i="69"/>
  <c r="D17" i="69"/>
  <c r="C17" i="69"/>
  <c r="B17" i="69"/>
  <c r="C13" i="137" s="1"/>
  <c r="G29" i="63"/>
  <c r="E29" i="63"/>
  <c r="D29" i="63"/>
  <c r="C29" i="63"/>
  <c r="H17" i="62"/>
  <c r="G17" i="62"/>
  <c r="F17" i="62"/>
  <c r="E17" i="62"/>
  <c r="D17" i="62"/>
  <c r="C17" i="62"/>
  <c r="B17" i="62"/>
  <c r="E29" i="61"/>
  <c r="D29" i="61"/>
  <c r="C29" i="61"/>
  <c r="A14" i="61"/>
  <c r="A15" i="61" s="1"/>
  <c r="A16" i="61" s="1"/>
  <c r="A17" i="61" s="1"/>
  <c r="A18" i="61" s="1"/>
  <c r="A19" i="61" s="1"/>
  <c r="A20" i="61" s="1"/>
  <c r="A21" i="61" s="1"/>
  <c r="A22" i="61" s="1"/>
  <c r="A23" i="61" s="1"/>
  <c r="A24" i="61" s="1"/>
  <c r="A25" i="61" s="1"/>
  <c r="A26" i="61" s="1"/>
  <c r="A27" i="61" s="1"/>
  <c r="H29" i="60"/>
  <c r="E29" i="60"/>
  <c r="D29" i="60"/>
  <c r="C29" i="60"/>
  <c r="A14" i="60"/>
  <c r="A15" i="60" s="1"/>
  <c r="A16" i="60" s="1"/>
  <c r="A17" i="60" s="1"/>
  <c r="A18" i="60" s="1"/>
  <c r="A19" i="60" s="1"/>
  <c r="A20" i="60" s="1"/>
  <c r="A21" i="60" s="1"/>
  <c r="A22" i="60" s="1"/>
  <c r="A23" i="60" s="1"/>
  <c r="A24" i="60" s="1"/>
  <c r="A25" i="60" s="1"/>
  <c r="A26" i="60" s="1"/>
  <c r="A27" i="60" s="1"/>
  <c r="L17" i="49"/>
  <c r="J17" i="49"/>
  <c r="I17" i="49"/>
  <c r="H17" i="49"/>
  <c r="G17" i="49"/>
  <c r="F17" i="49"/>
  <c r="E17" i="49"/>
  <c r="D17" i="49"/>
  <c r="B17" i="49"/>
  <c r="C11" i="137" s="1"/>
  <c r="E11" i="137" s="1"/>
  <c r="M20" i="48"/>
  <c r="G20" i="48"/>
  <c r="F20" i="48"/>
  <c r="D20" i="48"/>
  <c r="C20" i="48"/>
  <c r="B20" i="48"/>
  <c r="L20" i="47"/>
  <c r="F20" i="47"/>
  <c r="D20" i="47"/>
  <c r="C20" i="47"/>
  <c r="B20" i="47"/>
  <c r="I27" i="57"/>
  <c r="B29" i="57" s="1"/>
  <c r="M37" i="68"/>
  <c r="J37" i="68"/>
  <c r="K37" i="68" s="1"/>
  <c r="M34" i="68"/>
  <c r="J34" i="68"/>
  <c r="K34" i="68" s="1"/>
  <c r="C34" i="76"/>
  <c r="C31" i="128" s="1"/>
  <c r="A31" i="128"/>
  <c r="A29" i="128"/>
  <c r="C32" i="76"/>
  <c r="C29" i="128" s="1"/>
  <c r="A30" i="128"/>
  <c r="C33" i="76"/>
  <c r="C30" i="128" s="1"/>
  <c r="E36" i="143"/>
  <c r="H36" i="143" s="1"/>
  <c r="J36" i="143" s="1"/>
  <c r="E53" i="143"/>
  <c r="H53" i="143" s="1"/>
  <c r="J53" i="143" s="1"/>
  <c r="C28" i="137" l="1"/>
  <c r="E28" i="137" s="1"/>
  <c r="F12" i="71"/>
  <c r="A1" i="96"/>
  <c r="L24" i="90"/>
  <c r="P207" i="5"/>
  <c r="P206" i="5"/>
  <c r="P205" i="5"/>
  <c r="P203" i="5"/>
  <c r="P202" i="5"/>
  <c r="P199" i="5"/>
  <c r="P195" i="5"/>
  <c r="S131" i="5"/>
  <c r="A1" i="131" l="1"/>
  <c r="A1" i="126"/>
  <c r="A1" i="107"/>
  <c r="A1" i="125"/>
  <c r="A1" i="129"/>
  <c r="A1" i="115"/>
  <c r="A1" i="121"/>
  <c r="A1" i="130"/>
  <c r="A1" i="124"/>
  <c r="A1" i="122"/>
  <c r="A1" i="123"/>
  <c r="A1" i="114"/>
  <c r="A1" i="113"/>
  <c r="A1" i="120"/>
  <c r="A1" i="111"/>
  <c r="A1" i="108"/>
  <c r="A1" i="112"/>
  <c r="A1" i="110"/>
  <c r="A1" i="109"/>
  <c r="A1" i="99"/>
  <c r="A1" i="101"/>
  <c r="A1" i="105"/>
  <c r="A1" i="106"/>
  <c r="A1" i="119"/>
  <c r="A1" i="98"/>
  <c r="A1" i="127"/>
  <c r="A1" i="128"/>
  <c r="A1" i="117"/>
  <c r="A1" i="97"/>
  <c r="D31" i="33"/>
  <c r="C28" i="107" s="1"/>
  <c r="B31" i="33"/>
  <c r="B28" i="107" s="1"/>
  <c r="D30" i="33"/>
  <c r="C27" i="107" s="1"/>
  <c r="B30" i="33"/>
  <c r="B27" i="107" s="1"/>
  <c r="D29" i="33"/>
  <c r="C26" i="107" s="1"/>
  <c r="B29" i="33"/>
  <c r="B26" i="107" s="1"/>
  <c r="D28" i="33"/>
  <c r="C25" i="107" s="1"/>
  <c r="B28" i="33"/>
  <c r="B25" i="107" s="1"/>
  <c r="D27" i="33"/>
  <c r="C24" i="107" s="1"/>
  <c r="B27" i="33"/>
  <c r="B24" i="107" s="1"/>
  <c r="D26" i="33"/>
  <c r="C23" i="107" s="1"/>
  <c r="B26" i="33"/>
  <c r="B23" i="107" s="1"/>
  <c r="D25" i="33"/>
  <c r="C22" i="107" s="1"/>
  <c r="B25" i="33"/>
  <c r="B22" i="107" s="1"/>
  <c r="D24" i="33"/>
  <c r="C21" i="107" s="1"/>
  <c r="B24" i="33"/>
  <c r="B21" i="107" s="1"/>
  <c r="D23" i="33"/>
  <c r="C20" i="107" s="1"/>
  <c r="B23" i="33"/>
  <c r="B20" i="107" s="1"/>
  <c r="D22" i="33"/>
  <c r="C19" i="107" s="1"/>
  <c r="B22" i="33"/>
  <c r="B19" i="107" s="1"/>
  <c r="D21" i="33"/>
  <c r="B21" i="33"/>
  <c r="D20" i="33"/>
  <c r="B20" i="33"/>
  <c r="D19" i="33"/>
  <c r="B19" i="33"/>
  <c r="D18" i="33"/>
  <c r="B18" i="33"/>
  <c r="D17" i="33"/>
  <c r="B17" i="33"/>
  <c r="D16" i="33"/>
  <c r="B16" i="33"/>
  <c r="D15" i="33"/>
  <c r="B15" i="33"/>
  <c r="D14" i="33"/>
  <c r="B14" i="33"/>
  <c r="D13" i="33"/>
  <c r="D33" i="33" l="1"/>
  <c r="B35" i="33" l="1"/>
  <c r="Q110" i="5"/>
  <c r="P110" i="5" s="1"/>
  <c r="T206" i="5"/>
  <c r="M33" i="68" l="1"/>
  <c r="J33" i="68"/>
  <c r="M32" i="68"/>
  <c r="J32" i="68"/>
  <c r="K32" i="68" s="1"/>
  <c r="Q54" i="5"/>
  <c r="I28" i="66"/>
  <c r="I27" i="66"/>
  <c r="I26" i="66"/>
  <c r="I25" i="66"/>
  <c r="I24" i="66"/>
  <c r="I23" i="66"/>
  <c r="I22" i="66"/>
  <c r="I21" i="66"/>
  <c r="I20" i="66"/>
  <c r="I19" i="66"/>
  <c r="I18" i="66"/>
  <c r="I17" i="66"/>
  <c r="I16" i="66"/>
  <c r="I15" i="66"/>
  <c r="I12" i="117" s="1"/>
  <c r="I14" i="66"/>
  <c r="M31" i="68"/>
  <c r="M30" i="68"/>
  <c r="M29" i="68"/>
  <c r="M28" i="68"/>
  <c r="M27" i="68"/>
  <c r="M26" i="68"/>
  <c r="L15" i="66"/>
  <c r="B15" i="75"/>
  <c r="B12" i="127" s="1"/>
  <c r="B16" i="75"/>
  <c r="B13" i="127" s="1"/>
  <c r="B17" i="75"/>
  <c r="B14" i="127" s="1"/>
  <c r="B18" i="75"/>
  <c r="B15" i="127" s="1"/>
  <c r="B19" i="75"/>
  <c r="B16" i="127" s="1"/>
  <c r="B20" i="75"/>
  <c r="B17" i="127" s="1"/>
  <c r="B21" i="75"/>
  <c r="B18" i="127" s="1"/>
  <c r="B22" i="75"/>
  <c r="B19" i="127" s="1"/>
  <c r="B23" i="75"/>
  <c r="B20" i="127" s="1"/>
  <c r="B24" i="75"/>
  <c r="B21" i="127" s="1"/>
  <c r="B25" i="75"/>
  <c r="B22" i="127" s="1"/>
  <c r="B26" i="75"/>
  <c r="B23" i="127" s="1"/>
  <c r="B27" i="75"/>
  <c r="B24" i="127" s="1"/>
  <c r="B28" i="75"/>
  <c r="B25" i="127" s="1"/>
  <c r="B14" i="75"/>
  <c r="C15" i="76"/>
  <c r="C12" i="128" s="1"/>
  <c r="C16" i="76"/>
  <c r="C13" i="128" s="1"/>
  <c r="C17" i="76"/>
  <c r="C14" i="128" s="1"/>
  <c r="C18" i="76"/>
  <c r="C15" i="128" s="1"/>
  <c r="C19" i="76"/>
  <c r="C16" i="128" s="1"/>
  <c r="C20" i="76"/>
  <c r="C17" i="128" s="1"/>
  <c r="C21" i="76"/>
  <c r="C18" i="128" s="1"/>
  <c r="C22" i="76"/>
  <c r="C19" i="128" s="1"/>
  <c r="C23" i="76"/>
  <c r="C20" i="128" s="1"/>
  <c r="C24" i="76"/>
  <c r="C21" i="128" s="1"/>
  <c r="C25" i="76"/>
  <c r="C22" i="128" s="1"/>
  <c r="C26" i="76"/>
  <c r="C23" i="128" s="1"/>
  <c r="C27" i="76"/>
  <c r="C24" i="128" s="1"/>
  <c r="C28" i="76"/>
  <c r="C25" i="128" s="1"/>
  <c r="C29" i="76"/>
  <c r="C26" i="128" s="1"/>
  <c r="C30" i="76"/>
  <c r="C27" i="128" s="1"/>
  <c r="C31" i="76"/>
  <c r="C28" i="128" s="1"/>
  <c r="A12" i="128"/>
  <c r="A13" i="128"/>
  <c r="A14" i="128"/>
  <c r="A15" i="128"/>
  <c r="A16" i="128"/>
  <c r="A17" i="128"/>
  <c r="A18" i="128"/>
  <c r="A19" i="128"/>
  <c r="A20" i="128"/>
  <c r="A21" i="128"/>
  <c r="A22" i="128"/>
  <c r="A23" i="128"/>
  <c r="A24" i="128"/>
  <c r="A25" i="128"/>
  <c r="A26" i="128"/>
  <c r="A27" i="128"/>
  <c r="A28" i="128"/>
  <c r="A14" i="76"/>
  <c r="A11" i="128" s="1"/>
  <c r="J26" i="68"/>
  <c r="K26" i="68" s="1"/>
  <c r="J27" i="68"/>
  <c r="K27" i="68" s="1"/>
  <c r="J28" i="68"/>
  <c r="K28" i="68" s="1"/>
  <c r="J29" i="68"/>
  <c r="K29" i="68" s="1"/>
  <c r="J30" i="68"/>
  <c r="K30" i="68" s="1"/>
  <c r="J31" i="68"/>
  <c r="K31" i="68" s="1"/>
  <c r="A15" i="75"/>
  <c r="A12" i="127" s="1"/>
  <c r="A16" i="75"/>
  <c r="A13" i="127" s="1"/>
  <c r="A17" i="75"/>
  <c r="A14" i="127" s="1"/>
  <c r="A18" i="75"/>
  <c r="A15" i="127" s="1"/>
  <c r="A19" i="75"/>
  <c r="A16" i="127" s="1"/>
  <c r="A20" i="75"/>
  <c r="A17" i="127" s="1"/>
  <c r="A21" i="75"/>
  <c r="A18" i="127" s="1"/>
  <c r="A22" i="75"/>
  <c r="A19" i="127" s="1"/>
  <c r="A23" i="75"/>
  <c r="A20" i="127" s="1"/>
  <c r="A24" i="75"/>
  <c r="A21" i="127" s="1"/>
  <c r="A25" i="75"/>
  <c r="A22" i="127" s="1"/>
  <c r="A26" i="75"/>
  <c r="A23" i="127" s="1"/>
  <c r="A27" i="75"/>
  <c r="A24" i="127" s="1"/>
  <c r="A25" i="127"/>
  <c r="A14" i="75"/>
  <c r="C28" i="75"/>
  <c r="C25" i="127" s="1"/>
  <c r="C27" i="75"/>
  <c r="C24" i="127" s="1"/>
  <c r="C26" i="75"/>
  <c r="C23" i="127" s="1"/>
  <c r="C25" i="75"/>
  <c r="C22" i="127" s="1"/>
  <c r="C24" i="75"/>
  <c r="C21" i="127" s="1"/>
  <c r="C23" i="75"/>
  <c r="C20" i="127" s="1"/>
  <c r="C22" i="75"/>
  <c r="C19" i="127" s="1"/>
  <c r="C21" i="75"/>
  <c r="C18" i="127" s="1"/>
  <c r="C20" i="75"/>
  <c r="C17" i="127" s="1"/>
  <c r="C19" i="75"/>
  <c r="C16" i="127" s="1"/>
  <c r="C18" i="75"/>
  <c r="C15" i="127" s="1"/>
  <c r="C17" i="75"/>
  <c r="C14" i="127" s="1"/>
  <c r="C16" i="75"/>
  <c r="C13" i="127" s="1"/>
  <c r="C15" i="75"/>
  <c r="C12" i="127" s="1"/>
  <c r="L25" i="66"/>
  <c r="L26" i="66"/>
  <c r="L27" i="66"/>
  <c r="L28" i="66"/>
  <c r="C14" i="75"/>
  <c r="C33" i="75" l="1"/>
  <c r="I33" i="66"/>
  <c r="I11" i="117"/>
  <c r="J19" i="66"/>
  <c r="I16" i="117"/>
  <c r="J23" i="66"/>
  <c r="I20" i="117"/>
  <c r="J27" i="66"/>
  <c r="J24" i="117" s="1"/>
  <c r="I24" i="117"/>
  <c r="J26" i="66"/>
  <c r="J23" i="117" s="1"/>
  <c r="I23" i="117"/>
  <c r="J16" i="66"/>
  <c r="I13" i="117"/>
  <c r="J20" i="66"/>
  <c r="I17" i="117"/>
  <c r="J24" i="66"/>
  <c r="I21" i="117"/>
  <c r="J28" i="66"/>
  <c r="J25" i="117" s="1"/>
  <c r="I25" i="117"/>
  <c r="J18" i="66"/>
  <c r="I15" i="117"/>
  <c r="J22" i="66"/>
  <c r="I19" i="117"/>
  <c r="J17" i="66"/>
  <c r="I14" i="117"/>
  <c r="J21" i="66"/>
  <c r="I18" i="117"/>
  <c r="J25" i="66"/>
  <c r="J22" i="117" s="1"/>
  <c r="I22" i="117"/>
  <c r="K33" i="68"/>
  <c r="J15" i="66"/>
  <c r="J14" i="66"/>
  <c r="J33" i="66" s="1"/>
  <c r="E14" i="143"/>
  <c r="E13" i="143"/>
  <c r="H14" i="143" l="1"/>
  <c r="I30" i="117"/>
  <c r="S24" i="90"/>
  <c r="P24" i="90"/>
  <c r="H24" i="90"/>
  <c r="E24" i="90"/>
  <c r="A2" i="137"/>
  <c r="J14" i="143" l="1"/>
  <c r="A2" i="74"/>
  <c r="A2" i="136"/>
  <c r="A2" i="71"/>
  <c r="A2" i="77"/>
  <c r="A2" i="78"/>
  <c r="A2" i="70"/>
  <c r="A2" i="73"/>
  <c r="A2" i="138"/>
  <c r="A2" i="72"/>
  <c r="A2" i="63"/>
  <c r="A2" i="69"/>
  <c r="A2" i="64"/>
  <c r="C2" i="94"/>
  <c r="A2" i="66"/>
  <c r="A2" i="143"/>
  <c r="A2" i="68"/>
  <c r="A2" i="175"/>
  <c r="O169" i="5"/>
  <c r="T200" i="5"/>
  <c r="T201" i="5"/>
  <c r="T202" i="5"/>
  <c r="T203" i="5"/>
  <c r="T199" i="5"/>
  <c r="T194" i="5"/>
  <c r="T195" i="5"/>
  <c r="T196" i="5"/>
  <c r="T191" i="5"/>
  <c r="B3" i="171" l="1"/>
  <c r="B4" i="171" s="1"/>
  <c r="T197" i="5" l="1"/>
  <c r="T193" i="5"/>
  <c r="T192" i="5"/>
  <c r="C17" i="174"/>
  <c r="AC127" i="5"/>
  <c r="AC207" i="5"/>
  <c r="AC206" i="5"/>
  <c r="AC205" i="5"/>
  <c r="AC203" i="5"/>
  <c r="AC202" i="5"/>
  <c r="AC199" i="5"/>
  <c r="AC195" i="5"/>
  <c r="AC177" i="5"/>
  <c r="AC161" i="5"/>
  <c r="AC159" i="5"/>
  <c r="AC154" i="5"/>
  <c r="AC153" i="5"/>
  <c r="AC152" i="5"/>
  <c r="AC151" i="5"/>
  <c r="AC150" i="5"/>
  <c r="AC149" i="5"/>
  <c r="AC138" i="5"/>
  <c r="AC120" i="5"/>
  <c r="AC73" i="5"/>
  <c r="AC65" i="5"/>
  <c r="AC64" i="5"/>
  <c r="AC63" i="5"/>
  <c r="AC57" i="5"/>
  <c r="AC39" i="5"/>
  <c r="AC38" i="5"/>
  <c r="AC37" i="5"/>
  <c r="AC36" i="5"/>
  <c r="AC27" i="5"/>
  <c r="AC28" i="5"/>
  <c r="Q72" i="5" l="1"/>
  <c r="Q71" i="5"/>
  <c r="Q70" i="5"/>
  <c r="Q69" i="5"/>
  <c r="Q68" i="5"/>
  <c r="Q67" i="5"/>
  <c r="Q66" i="5"/>
  <c r="Q65" i="5"/>
  <c r="Q63" i="5"/>
  <c r="Q62" i="5"/>
  <c r="Q61" i="5"/>
  <c r="Q60" i="5"/>
  <c r="Q59" i="5"/>
  <c r="Q58" i="5"/>
  <c r="Q57" i="5"/>
  <c r="P65" i="5" l="1"/>
  <c r="P57" i="5"/>
  <c r="P63" i="5"/>
  <c r="D17" i="174"/>
  <c r="Q42" i="5"/>
  <c r="Q41" i="5"/>
  <c r="Q40" i="5"/>
  <c r="Q115" i="5" s="1"/>
  <c r="Q39" i="5"/>
  <c r="Q38" i="5"/>
  <c r="D7" i="174" s="1"/>
  <c r="Q37" i="5"/>
  <c r="Q36" i="5"/>
  <c r="Q29" i="5"/>
  <c r="Q28" i="5"/>
  <c r="Q27" i="5"/>
  <c r="C31" i="72"/>
  <c r="F31" i="72" s="1"/>
  <c r="C30" i="72"/>
  <c r="F30" i="72" s="1"/>
  <c r="C29" i="72"/>
  <c r="F29" i="72" s="1"/>
  <c r="C28" i="72"/>
  <c r="F28" i="72" s="1"/>
  <c r="C27" i="72"/>
  <c r="F27" i="72" s="1"/>
  <c r="C26" i="72"/>
  <c r="F26" i="72" s="1"/>
  <c r="C25" i="72"/>
  <c r="F25" i="72" s="1"/>
  <c r="C24" i="72"/>
  <c r="F24" i="72" s="1"/>
  <c r="C23" i="72"/>
  <c r="C22" i="72"/>
  <c r="C21" i="72"/>
  <c r="C20" i="72"/>
  <c r="C19" i="72"/>
  <c r="C18" i="72"/>
  <c r="C17" i="72"/>
  <c r="C16" i="72"/>
  <c r="C15" i="72"/>
  <c r="C14" i="72"/>
  <c r="H7" i="174" l="1"/>
  <c r="P28" i="5"/>
  <c r="P38" i="5"/>
  <c r="P39" i="5"/>
  <c r="P36" i="5"/>
  <c r="P27" i="5"/>
  <c r="P37" i="5"/>
  <c r="C37" i="72"/>
  <c r="B39" i="72" s="1"/>
  <c r="E4" i="174"/>
  <c r="J4" i="174" s="1"/>
  <c r="E9" i="174"/>
  <c r="E10" i="174"/>
  <c r="E11" i="174"/>
  <c r="E12" i="174"/>
  <c r="E14" i="174"/>
  <c r="E15" i="174"/>
  <c r="E16" i="174"/>
  <c r="E17" i="174"/>
  <c r="E21" i="174"/>
  <c r="E22" i="174"/>
  <c r="E23" i="174"/>
  <c r="E24" i="174"/>
  <c r="E25" i="174"/>
  <c r="E26" i="174"/>
  <c r="E27" i="174"/>
  <c r="C27" i="174"/>
  <c r="C26" i="174"/>
  <c r="C25" i="174"/>
  <c r="C24" i="174"/>
  <c r="C23" i="174"/>
  <c r="C22" i="174"/>
  <c r="C21" i="174"/>
  <c r="C20" i="174"/>
  <c r="C18" i="174"/>
  <c r="C16" i="174"/>
  <c r="C15" i="174"/>
  <c r="C14" i="174"/>
  <c r="C13" i="174"/>
  <c r="C12" i="174"/>
  <c r="J27" i="174" l="1"/>
  <c r="I27" i="174"/>
  <c r="J23" i="174"/>
  <c r="I23" i="174"/>
  <c r="J26" i="174"/>
  <c r="I26" i="174"/>
  <c r="I22" i="174"/>
  <c r="J22" i="174"/>
  <c r="J25" i="174"/>
  <c r="I25" i="174"/>
  <c r="J21" i="174"/>
  <c r="I21" i="174"/>
  <c r="I24" i="174"/>
  <c r="J24" i="174"/>
  <c r="J16" i="174"/>
  <c r="I16" i="174"/>
  <c r="J15" i="174"/>
  <c r="I15" i="174"/>
  <c r="J14" i="174"/>
  <c r="I14" i="174"/>
  <c r="J17" i="174"/>
  <c r="I17" i="174"/>
  <c r="J11" i="174"/>
  <c r="I11" i="174"/>
  <c r="J10" i="174"/>
  <c r="I10" i="174"/>
  <c r="I9" i="174"/>
  <c r="J9" i="174"/>
  <c r="J12" i="174"/>
  <c r="I12" i="174"/>
  <c r="I4" i="174"/>
  <c r="R6" i="172" l="1"/>
  <c r="D24" i="70" l="1"/>
  <c r="B26" i="70" s="1"/>
  <c r="E24" i="70"/>
  <c r="G6" i="167"/>
  <c r="D32" i="79" l="1"/>
  <c r="A3" i="79"/>
  <c r="A2" i="79"/>
  <c r="B93" i="158"/>
  <c r="Z2" i="160" s="1"/>
  <c r="B87" i="158"/>
  <c r="B81" i="158"/>
  <c r="B75" i="158"/>
  <c r="B68" i="158"/>
  <c r="V2" i="160" s="1"/>
  <c r="B62" i="158"/>
  <c r="B56" i="158"/>
  <c r="B50" i="158"/>
  <c r="I41" i="158"/>
  <c r="F41" i="158"/>
  <c r="C41" i="158"/>
  <c r="O2" i="160" s="1"/>
  <c r="C34" i="158"/>
  <c r="N2" i="160" s="1"/>
  <c r="C28" i="158"/>
  <c r="M2" i="160" s="1"/>
  <c r="I22" i="158"/>
  <c r="F22" i="158"/>
  <c r="K2" i="160" s="1"/>
  <c r="C22" i="158"/>
  <c r="C15" i="158"/>
  <c r="I2" i="160" s="1"/>
  <c r="I9" i="158"/>
  <c r="H9" i="158"/>
  <c r="G2" i="160" s="1"/>
  <c r="G9" i="158"/>
  <c r="F2" i="160" s="1"/>
  <c r="F9" i="158"/>
  <c r="E2" i="160" s="1"/>
  <c r="E9" i="158"/>
  <c r="D9" i="158"/>
  <c r="C2" i="160" s="1"/>
  <c r="C9" i="158"/>
  <c r="D17" i="131"/>
  <c r="C17" i="131"/>
  <c r="B17" i="131"/>
  <c r="A17" i="131"/>
  <c r="D16" i="131"/>
  <c r="C16" i="131"/>
  <c r="B16" i="131"/>
  <c r="A16" i="131"/>
  <c r="D15" i="131"/>
  <c r="C15" i="131"/>
  <c r="B15" i="131"/>
  <c r="A15" i="131"/>
  <c r="D14" i="131"/>
  <c r="C14" i="131"/>
  <c r="B14" i="131"/>
  <c r="A14" i="131"/>
  <c r="D13" i="131"/>
  <c r="C13" i="131"/>
  <c r="B13" i="131"/>
  <c r="A13" i="131"/>
  <c r="D12" i="131"/>
  <c r="C12" i="131"/>
  <c r="B12" i="131"/>
  <c r="A12" i="131"/>
  <c r="D11" i="131"/>
  <c r="C11" i="131"/>
  <c r="B11" i="131"/>
  <c r="A11" i="131"/>
  <c r="D10" i="131"/>
  <c r="D23" i="131" s="1"/>
  <c r="C10" i="131"/>
  <c r="B10" i="131"/>
  <c r="A10" i="131"/>
  <c r="F26" i="130"/>
  <c r="E26" i="130"/>
  <c r="D26" i="130"/>
  <c r="C26" i="130"/>
  <c r="B26" i="130"/>
  <c r="A26" i="130"/>
  <c r="F25" i="130"/>
  <c r="E25" i="130"/>
  <c r="D25" i="130"/>
  <c r="C25" i="130"/>
  <c r="B25" i="130"/>
  <c r="A25" i="130"/>
  <c r="F24" i="130"/>
  <c r="E24" i="130"/>
  <c r="D24" i="130"/>
  <c r="C24" i="130"/>
  <c r="B24" i="130"/>
  <c r="A24" i="130"/>
  <c r="F23" i="130"/>
  <c r="E23" i="130"/>
  <c r="D23" i="130"/>
  <c r="C23" i="130"/>
  <c r="B23" i="130"/>
  <c r="A23" i="130"/>
  <c r="F22" i="130"/>
  <c r="E22" i="130"/>
  <c r="D22" i="130"/>
  <c r="C22" i="130"/>
  <c r="B22" i="130"/>
  <c r="A22" i="130"/>
  <c r="F21" i="130"/>
  <c r="E21" i="130"/>
  <c r="D21" i="130"/>
  <c r="C21" i="130"/>
  <c r="B21" i="130"/>
  <c r="A21" i="130"/>
  <c r="F20" i="130"/>
  <c r="E20" i="130"/>
  <c r="D20" i="130"/>
  <c r="C20" i="130"/>
  <c r="B20" i="130"/>
  <c r="A20" i="130"/>
  <c r="F19" i="130"/>
  <c r="E19" i="130"/>
  <c r="D19" i="130"/>
  <c r="C19" i="130"/>
  <c r="B19" i="130"/>
  <c r="A19" i="130"/>
  <c r="F18" i="130"/>
  <c r="E18" i="130"/>
  <c r="D18" i="130"/>
  <c r="C18" i="130"/>
  <c r="B18" i="130"/>
  <c r="A18" i="130"/>
  <c r="F17" i="130"/>
  <c r="E17" i="130"/>
  <c r="D17" i="130"/>
  <c r="C17" i="130"/>
  <c r="B17" i="130"/>
  <c r="A17" i="130"/>
  <c r="F16" i="130"/>
  <c r="E16" i="130"/>
  <c r="D16" i="130"/>
  <c r="C16" i="130"/>
  <c r="B16" i="130"/>
  <c r="A16" i="130"/>
  <c r="F15" i="130"/>
  <c r="E15" i="130"/>
  <c r="D15" i="130"/>
  <c r="C15" i="130"/>
  <c r="B15" i="130"/>
  <c r="A15" i="130"/>
  <c r="F14" i="130"/>
  <c r="E14" i="130"/>
  <c r="D14" i="130"/>
  <c r="C14" i="130"/>
  <c r="B14" i="130"/>
  <c r="A14" i="130"/>
  <c r="F13" i="130"/>
  <c r="E13" i="130"/>
  <c r="D13" i="130"/>
  <c r="C13" i="130"/>
  <c r="B13" i="130"/>
  <c r="A13" i="130"/>
  <c r="F12" i="130"/>
  <c r="E12" i="130"/>
  <c r="D12" i="130"/>
  <c r="C12" i="130"/>
  <c r="B12" i="130"/>
  <c r="A12" i="130"/>
  <c r="F11" i="130"/>
  <c r="E11" i="130"/>
  <c r="D11" i="130"/>
  <c r="C11" i="130"/>
  <c r="B11" i="130"/>
  <c r="A11" i="130"/>
  <c r="F22" i="129"/>
  <c r="E22" i="129"/>
  <c r="D22" i="129"/>
  <c r="C22" i="129"/>
  <c r="B22" i="129"/>
  <c r="A22" i="129"/>
  <c r="F21" i="129"/>
  <c r="E21" i="129"/>
  <c r="D21" i="129"/>
  <c r="C21" i="129"/>
  <c r="B21" i="129"/>
  <c r="A21" i="129"/>
  <c r="F20" i="129"/>
  <c r="E20" i="129"/>
  <c r="D20" i="129"/>
  <c r="C20" i="129"/>
  <c r="B20" i="129"/>
  <c r="A20" i="129"/>
  <c r="F19" i="129"/>
  <c r="E19" i="129"/>
  <c r="D19" i="129"/>
  <c r="C19" i="129"/>
  <c r="B19" i="129"/>
  <c r="A19" i="129"/>
  <c r="F18" i="129"/>
  <c r="E18" i="129"/>
  <c r="D18" i="129"/>
  <c r="C18" i="129"/>
  <c r="B18" i="129"/>
  <c r="A18" i="129"/>
  <c r="F17" i="129"/>
  <c r="E17" i="129"/>
  <c r="D17" i="129"/>
  <c r="C17" i="129"/>
  <c r="B17" i="129"/>
  <c r="A17" i="129"/>
  <c r="F16" i="129"/>
  <c r="E16" i="129"/>
  <c r="D16" i="129"/>
  <c r="C16" i="129"/>
  <c r="B16" i="129"/>
  <c r="A16" i="129"/>
  <c r="F15" i="129"/>
  <c r="E15" i="129"/>
  <c r="D15" i="129"/>
  <c r="C15" i="129"/>
  <c r="B15" i="129"/>
  <c r="A15" i="129"/>
  <c r="F14" i="129"/>
  <c r="E14" i="129"/>
  <c r="D14" i="129"/>
  <c r="C14" i="129"/>
  <c r="B14" i="129"/>
  <c r="A14" i="129"/>
  <c r="F13" i="129"/>
  <c r="E13" i="129"/>
  <c r="D13" i="129"/>
  <c r="C13" i="129"/>
  <c r="B13" i="129"/>
  <c r="A13" i="129"/>
  <c r="F12" i="129"/>
  <c r="E12" i="129"/>
  <c r="D12" i="129"/>
  <c r="C12" i="129"/>
  <c r="B12" i="129"/>
  <c r="A12" i="129"/>
  <c r="F11" i="129"/>
  <c r="E11" i="129"/>
  <c r="D11" i="129"/>
  <c r="C11" i="129"/>
  <c r="B11" i="129"/>
  <c r="A11" i="129"/>
  <c r="E44" i="125"/>
  <c r="E43" i="125"/>
  <c r="F41" i="125"/>
  <c r="F40" i="125"/>
  <c r="E37" i="125"/>
  <c r="E36" i="125"/>
  <c r="F35" i="125"/>
  <c r="F30" i="125"/>
  <c r="F24" i="125"/>
  <c r="F19" i="125"/>
  <c r="F16" i="125"/>
  <c r="E23" i="124"/>
  <c r="D23" i="124"/>
  <c r="C23" i="124"/>
  <c r="B23" i="124"/>
  <c r="A23" i="124"/>
  <c r="E22" i="124"/>
  <c r="D22" i="124"/>
  <c r="C22" i="124"/>
  <c r="B22" i="124"/>
  <c r="A22" i="124"/>
  <c r="E21" i="124"/>
  <c r="D21" i="124"/>
  <c r="C21" i="124"/>
  <c r="B21" i="124"/>
  <c r="A21" i="124"/>
  <c r="E20" i="124"/>
  <c r="D20" i="124"/>
  <c r="C20" i="124"/>
  <c r="B20" i="124"/>
  <c r="A20" i="124"/>
  <c r="E19" i="124"/>
  <c r="D19" i="124"/>
  <c r="C19" i="124"/>
  <c r="B19" i="124"/>
  <c r="A19" i="124"/>
  <c r="E18" i="124"/>
  <c r="D18" i="124"/>
  <c r="C18" i="124"/>
  <c r="B18" i="124"/>
  <c r="A18" i="124"/>
  <c r="E17" i="124"/>
  <c r="D17" i="124"/>
  <c r="C17" i="124"/>
  <c r="B17" i="124"/>
  <c r="A17" i="124"/>
  <c r="E16" i="124"/>
  <c r="D16" i="124"/>
  <c r="C16" i="124"/>
  <c r="B16" i="124"/>
  <c r="A16" i="124"/>
  <c r="E15" i="124"/>
  <c r="D15" i="124"/>
  <c r="C15" i="124"/>
  <c r="B15" i="124"/>
  <c r="A15" i="124"/>
  <c r="E14" i="124"/>
  <c r="D14" i="124"/>
  <c r="C14" i="124"/>
  <c r="B14" i="124"/>
  <c r="A14" i="124"/>
  <c r="E13" i="124"/>
  <c r="D13" i="124"/>
  <c r="C13" i="124"/>
  <c r="B13" i="124"/>
  <c r="A13" i="124"/>
  <c r="E12" i="124"/>
  <c r="D12" i="124"/>
  <c r="C12" i="124"/>
  <c r="B12" i="124"/>
  <c r="A12" i="124"/>
  <c r="E11" i="124"/>
  <c r="D11" i="124"/>
  <c r="C11" i="124"/>
  <c r="B11" i="124"/>
  <c r="E23" i="123"/>
  <c r="D23" i="123"/>
  <c r="C23" i="123"/>
  <c r="B23" i="123"/>
  <c r="E22" i="123"/>
  <c r="D22" i="123"/>
  <c r="C22" i="123"/>
  <c r="B22" i="123"/>
  <c r="E21" i="123"/>
  <c r="D21" i="123"/>
  <c r="C21" i="123"/>
  <c r="B21" i="123"/>
  <c r="E20" i="123"/>
  <c r="D20" i="123"/>
  <c r="B20" i="123"/>
  <c r="E19" i="123"/>
  <c r="D19" i="123"/>
  <c r="B19" i="123"/>
  <c r="E18" i="123"/>
  <c r="D18" i="123"/>
  <c r="B18" i="123"/>
  <c r="E17" i="123"/>
  <c r="D17" i="123"/>
  <c r="B17" i="123"/>
  <c r="E16" i="123"/>
  <c r="D16" i="123"/>
  <c r="B16" i="123"/>
  <c r="E15" i="123"/>
  <c r="D15" i="123"/>
  <c r="B15" i="123"/>
  <c r="E14" i="123"/>
  <c r="D14" i="123"/>
  <c r="B14" i="123"/>
  <c r="E13" i="123"/>
  <c r="D13" i="123"/>
  <c r="B13" i="123"/>
  <c r="E12" i="123"/>
  <c r="D12" i="123"/>
  <c r="B12" i="123"/>
  <c r="E11" i="123"/>
  <c r="D11" i="123"/>
  <c r="B11" i="123"/>
  <c r="C13" i="122"/>
  <c r="C12" i="122"/>
  <c r="D16" i="121"/>
  <c r="C16" i="121"/>
  <c r="B16" i="121"/>
  <c r="D15" i="121"/>
  <c r="C15" i="121"/>
  <c r="B15" i="121"/>
  <c r="D14" i="121"/>
  <c r="C14" i="121"/>
  <c r="B14" i="121"/>
  <c r="D13" i="121"/>
  <c r="C13" i="121"/>
  <c r="B13" i="121"/>
  <c r="D12" i="121"/>
  <c r="C12" i="121"/>
  <c r="B12" i="121"/>
  <c r="D11" i="121"/>
  <c r="C11" i="121"/>
  <c r="B11" i="121"/>
  <c r="D10" i="121"/>
  <c r="C10" i="121"/>
  <c r="B10" i="121"/>
  <c r="L13" i="120"/>
  <c r="K13" i="120"/>
  <c r="J13" i="120"/>
  <c r="I13" i="120"/>
  <c r="H13" i="120"/>
  <c r="G13" i="120"/>
  <c r="F13" i="120"/>
  <c r="E13" i="120"/>
  <c r="D13" i="120"/>
  <c r="C13" i="120"/>
  <c r="B13" i="120"/>
  <c r="L12" i="120"/>
  <c r="K12" i="120"/>
  <c r="J12" i="120"/>
  <c r="I12" i="120"/>
  <c r="H12" i="120"/>
  <c r="G12" i="120"/>
  <c r="F12" i="120"/>
  <c r="E12" i="120"/>
  <c r="D12" i="120"/>
  <c r="C12" i="120"/>
  <c r="B12" i="120"/>
  <c r="L23" i="119"/>
  <c r="I23" i="119"/>
  <c r="H23" i="119"/>
  <c r="G23" i="119"/>
  <c r="F23" i="119"/>
  <c r="E23" i="119"/>
  <c r="D23" i="119"/>
  <c r="A23" i="119"/>
  <c r="L22" i="119"/>
  <c r="I22" i="119"/>
  <c r="H22" i="119"/>
  <c r="G22" i="119"/>
  <c r="F22" i="119"/>
  <c r="E22" i="119"/>
  <c r="D22" i="119"/>
  <c r="A22" i="119"/>
  <c r="L21" i="119"/>
  <c r="I21" i="119"/>
  <c r="H21" i="119"/>
  <c r="G21" i="119"/>
  <c r="F21" i="119"/>
  <c r="E21" i="119"/>
  <c r="D21" i="119"/>
  <c r="A21" i="119"/>
  <c r="L20" i="119"/>
  <c r="I20" i="119"/>
  <c r="H20" i="119"/>
  <c r="G20" i="119"/>
  <c r="F20" i="119"/>
  <c r="M20" i="119" s="1"/>
  <c r="E20" i="119"/>
  <c r="D20" i="119"/>
  <c r="A20" i="119"/>
  <c r="L19" i="119"/>
  <c r="I19" i="119"/>
  <c r="H19" i="119"/>
  <c r="G19" i="119"/>
  <c r="F19" i="119"/>
  <c r="E19" i="119"/>
  <c r="D19" i="119"/>
  <c r="A19" i="119"/>
  <c r="L18" i="119"/>
  <c r="I18" i="119"/>
  <c r="H18" i="119"/>
  <c r="G18" i="119"/>
  <c r="F18" i="119"/>
  <c r="E18" i="119"/>
  <c r="D18" i="119"/>
  <c r="A18" i="119"/>
  <c r="L17" i="119"/>
  <c r="I17" i="119"/>
  <c r="H17" i="119"/>
  <c r="G17" i="119"/>
  <c r="F17" i="119"/>
  <c r="E17" i="119"/>
  <c r="D17" i="119"/>
  <c r="A17" i="119"/>
  <c r="L16" i="119"/>
  <c r="I16" i="119"/>
  <c r="H16" i="119"/>
  <c r="G16" i="119"/>
  <c r="F16" i="119"/>
  <c r="M16" i="119" s="1"/>
  <c r="E16" i="119"/>
  <c r="D16" i="119"/>
  <c r="A16" i="119"/>
  <c r="L15" i="119"/>
  <c r="I15" i="119"/>
  <c r="H15" i="119"/>
  <c r="G15" i="119"/>
  <c r="F15" i="119"/>
  <c r="E15" i="119"/>
  <c r="D15" i="119"/>
  <c r="A15" i="119"/>
  <c r="L14" i="119"/>
  <c r="I14" i="119"/>
  <c r="H14" i="119"/>
  <c r="G14" i="119"/>
  <c r="F14" i="119"/>
  <c r="E14" i="119"/>
  <c r="D14" i="119"/>
  <c r="A14" i="119"/>
  <c r="L13" i="119"/>
  <c r="I13" i="119"/>
  <c r="H13" i="119"/>
  <c r="G13" i="119"/>
  <c r="F13" i="119"/>
  <c r="E13" i="119"/>
  <c r="D13" i="119"/>
  <c r="A13" i="119"/>
  <c r="L12" i="119"/>
  <c r="L36" i="119" s="1"/>
  <c r="I12" i="119"/>
  <c r="I36" i="119" s="1"/>
  <c r="H12" i="119"/>
  <c r="H36" i="119" s="1"/>
  <c r="G12" i="119"/>
  <c r="G36" i="119" s="1"/>
  <c r="F12" i="119"/>
  <c r="F36" i="119" s="1"/>
  <c r="E12" i="119"/>
  <c r="E36" i="119" s="1"/>
  <c r="D12" i="119"/>
  <c r="D36" i="119" s="1"/>
  <c r="A12" i="119"/>
  <c r="K21" i="117"/>
  <c r="J21" i="117"/>
  <c r="H21" i="117"/>
  <c r="G21" i="117"/>
  <c r="F21" i="117"/>
  <c r="E21" i="117"/>
  <c r="D21" i="117"/>
  <c r="C21" i="117"/>
  <c r="B21" i="117"/>
  <c r="A21" i="117"/>
  <c r="K20" i="117"/>
  <c r="J20" i="117"/>
  <c r="H20" i="117"/>
  <c r="G20" i="117"/>
  <c r="F20" i="117"/>
  <c r="E20" i="117"/>
  <c r="D20" i="117"/>
  <c r="C20" i="117"/>
  <c r="B20" i="117"/>
  <c r="A20" i="117"/>
  <c r="K19" i="117"/>
  <c r="J19" i="117"/>
  <c r="H19" i="117"/>
  <c r="G19" i="117"/>
  <c r="F19" i="117"/>
  <c r="E19" i="117"/>
  <c r="D19" i="117"/>
  <c r="C19" i="117"/>
  <c r="B19" i="117"/>
  <c r="A19" i="117"/>
  <c r="K18" i="117"/>
  <c r="J18" i="117"/>
  <c r="H18" i="117"/>
  <c r="G18" i="117"/>
  <c r="F18" i="117"/>
  <c r="E18" i="117"/>
  <c r="D18" i="117"/>
  <c r="C18" i="117"/>
  <c r="B18" i="117"/>
  <c r="A18" i="117"/>
  <c r="K17" i="117"/>
  <c r="J17" i="117"/>
  <c r="H17" i="117"/>
  <c r="G17" i="117"/>
  <c r="F17" i="117"/>
  <c r="E17" i="117"/>
  <c r="D17" i="117"/>
  <c r="C17" i="117"/>
  <c r="B17" i="117"/>
  <c r="A17" i="117"/>
  <c r="K16" i="117"/>
  <c r="J16" i="117"/>
  <c r="H16" i="117"/>
  <c r="G16" i="117"/>
  <c r="F16" i="117"/>
  <c r="E16" i="117"/>
  <c r="D16" i="117"/>
  <c r="C16" i="117"/>
  <c r="B16" i="117"/>
  <c r="A16" i="117"/>
  <c r="K15" i="117"/>
  <c r="J15" i="117"/>
  <c r="H15" i="117"/>
  <c r="G15" i="117"/>
  <c r="F15" i="117"/>
  <c r="E15" i="117"/>
  <c r="D15" i="117"/>
  <c r="C15" i="117"/>
  <c r="B15" i="117"/>
  <c r="A15" i="117"/>
  <c r="K14" i="117"/>
  <c r="J14" i="117"/>
  <c r="H14" i="117"/>
  <c r="G14" i="117"/>
  <c r="F14" i="117"/>
  <c r="E14" i="117"/>
  <c r="D14" i="117"/>
  <c r="C14" i="117"/>
  <c r="B14" i="117"/>
  <c r="A14" i="117"/>
  <c r="K13" i="117"/>
  <c r="J13" i="117"/>
  <c r="H13" i="117"/>
  <c r="G13" i="117"/>
  <c r="F13" i="117"/>
  <c r="E13" i="117"/>
  <c r="D13" i="117"/>
  <c r="C13" i="117"/>
  <c r="B13" i="117"/>
  <c r="A13" i="117"/>
  <c r="K12" i="117"/>
  <c r="J12" i="117"/>
  <c r="H12" i="117"/>
  <c r="G12" i="117"/>
  <c r="F12" i="117"/>
  <c r="E12" i="117"/>
  <c r="D12" i="117"/>
  <c r="C12" i="117"/>
  <c r="B12" i="117"/>
  <c r="A12" i="117"/>
  <c r="K11" i="117"/>
  <c r="J11" i="117"/>
  <c r="J30" i="117" s="1"/>
  <c r="H11" i="117"/>
  <c r="G11" i="117"/>
  <c r="G30" i="117" s="1"/>
  <c r="F11" i="117"/>
  <c r="E11" i="117"/>
  <c r="E30" i="117" s="1"/>
  <c r="D11" i="117"/>
  <c r="D30" i="117" s="1"/>
  <c r="C11" i="117"/>
  <c r="C30" i="117" s="1"/>
  <c r="B11" i="117"/>
  <c r="A11" i="117"/>
  <c r="G25" i="114"/>
  <c r="E25" i="114"/>
  <c r="D25" i="114"/>
  <c r="C25" i="114"/>
  <c r="B25" i="114"/>
  <c r="A25" i="114"/>
  <c r="G24" i="114"/>
  <c r="E24" i="114"/>
  <c r="D24" i="114"/>
  <c r="C24" i="114"/>
  <c r="B24" i="114"/>
  <c r="A24" i="114"/>
  <c r="G23" i="114"/>
  <c r="E23" i="114"/>
  <c r="D23" i="114"/>
  <c r="C23" i="114"/>
  <c r="B23" i="114"/>
  <c r="A23" i="114"/>
  <c r="G22" i="114"/>
  <c r="E22" i="114"/>
  <c r="D22" i="114"/>
  <c r="C22" i="114"/>
  <c r="B22" i="114"/>
  <c r="A22" i="114"/>
  <c r="G21" i="114"/>
  <c r="E21" i="114"/>
  <c r="D21" i="114"/>
  <c r="C21" i="114"/>
  <c r="B21" i="114"/>
  <c r="A21" i="114"/>
  <c r="G20" i="114"/>
  <c r="E20" i="114"/>
  <c r="D20" i="114"/>
  <c r="C20" i="114"/>
  <c r="B20" i="114"/>
  <c r="A20" i="114"/>
  <c r="G19" i="114"/>
  <c r="E19" i="114"/>
  <c r="D19" i="114"/>
  <c r="C19" i="114"/>
  <c r="B19" i="114"/>
  <c r="A19" i="114"/>
  <c r="G18" i="114"/>
  <c r="E18" i="114"/>
  <c r="D18" i="114"/>
  <c r="C18" i="114"/>
  <c r="B18" i="114"/>
  <c r="A18" i="114"/>
  <c r="G17" i="114"/>
  <c r="E17" i="114"/>
  <c r="D17" i="114"/>
  <c r="C17" i="114"/>
  <c r="B17" i="114"/>
  <c r="A17" i="114"/>
  <c r="G16" i="114"/>
  <c r="E16" i="114"/>
  <c r="D16" i="114"/>
  <c r="C16" i="114"/>
  <c r="B16" i="114"/>
  <c r="A16" i="114"/>
  <c r="G15" i="114"/>
  <c r="E15" i="114"/>
  <c r="D15" i="114"/>
  <c r="C15" i="114"/>
  <c r="B15" i="114"/>
  <c r="A15" i="114"/>
  <c r="G14" i="114"/>
  <c r="E14" i="114"/>
  <c r="D14" i="114"/>
  <c r="C14" i="114"/>
  <c r="B14" i="114"/>
  <c r="A14" i="114"/>
  <c r="G13" i="114"/>
  <c r="E13" i="114"/>
  <c r="D13" i="114"/>
  <c r="C13" i="114"/>
  <c r="B13" i="114"/>
  <c r="A13" i="114"/>
  <c r="G12" i="114"/>
  <c r="E12" i="114"/>
  <c r="D12" i="114"/>
  <c r="C12" i="114"/>
  <c r="B12" i="114"/>
  <c r="A12" i="114"/>
  <c r="H13" i="113"/>
  <c r="G13" i="113"/>
  <c r="F13" i="113"/>
  <c r="E13" i="113"/>
  <c r="D13" i="113"/>
  <c r="C13" i="113"/>
  <c r="B13" i="113"/>
  <c r="H12" i="113"/>
  <c r="G12" i="113"/>
  <c r="F12" i="113"/>
  <c r="E12" i="113"/>
  <c r="D12" i="113"/>
  <c r="C12" i="113"/>
  <c r="B12" i="113"/>
  <c r="D27" i="112"/>
  <c r="C27" i="112"/>
  <c r="B27" i="112"/>
  <c r="A27" i="112"/>
  <c r="D26" i="112"/>
  <c r="C26" i="112"/>
  <c r="B26" i="112"/>
  <c r="A26" i="112"/>
  <c r="D25" i="112"/>
  <c r="C25" i="112"/>
  <c r="B25" i="112"/>
  <c r="A25" i="112"/>
  <c r="D24" i="112"/>
  <c r="C24" i="112"/>
  <c r="B24" i="112"/>
  <c r="A24" i="112"/>
  <c r="D23" i="112"/>
  <c r="C23" i="112"/>
  <c r="B23" i="112"/>
  <c r="A23" i="112"/>
  <c r="D22" i="112"/>
  <c r="C22" i="112"/>
  <c r="B22" i="112"/>
  <c r="A22" i="112"/>
  <c r="D21" i="112"/>
  <c r="C21" i="112"/>
  <c r="B21" i="112"/>
  <c r="A21" i="112"/>
  <c r="D20" i="112"/>
  <c r="C20" i="112"/>
  <c r="B20" i="112"/>
  <c r="A20" i="112"/>
  <c r="D19" i="112"/>
  <c r="C19" i="112"/>
  <c r="B19" i="112"/>
  <c r="A19" i="112"/>
  <c r="D18" i="112"/>
  <c r="C18" i="112"/>
  <c r="B18" i="112"/>
  <c r="A18" i="112"/>
  <c r="D17" i="112"/>
  <c r="C17" i="112"/>
  <c r="B17" i="112"/>
  <c r="A17" i="112"/>
  <c r="D16" i="112"/>
  <c r="C16" i="112"/>
  <c r="B16" i="112"/>
  <c r="A16" i="112"/>
  <c r="D15" i="112"/>
  <c r="C15" i="112"/>
  <c r="B15" i="112"/>
  <c r="A15" i="112"/>
  <c r="D14" i="112"/>
  <c r="C14" i="112"/>
  <c r="B14" i="112"/>
  <c r="A14" i="112"/>
  <c r="D13" i="112"/>
  <c r="C13" i="112"/>
  <c r="C29" i="112" s="1"/>
  <c r="B13" i="112"/>
  <c r="B29" i="112" s="1"/>
  <c r="A13" i="112"/>
  <c r="G26" i="111"/>
  <c r="D26" i="111"/>
  <c r="C26" i="111"/>
  <c r="B26" i="111"/>
  <c r="A26" i="111"/>
  <c r="G25" i="111"/>
  <c r="D25" i="111"/>
  <c r="C25" i="111"/>
  <c r="B25" i="111"/>
  <c r="A25" i="111"/>
  <c r="G24" i="111"/>
  <c r="D24" i="111"/>
  <c r="C24" i="111"/>
  <c r="B24" i="111"/>
  <c r="A24" i="111"/>
  <c r="G23" i="111"/>
  <c r="D23" i="111"/>
  <c r="C23" i="111"/>
  <c r="B23" i="111"/>
  <c r="A23" i="111"/>
  <c r="G22" i="111"/>
  <c r="D22" i="111"/>
  <c r="C22" i="111"/>
  <c r="B22" i="111"/>
  <c r="A22" i="111"/>
  <c r="G21" i="111"/>
  <c r="D21" i="111"/>
  <c r="C21" i="111"/>
  <c r="B21" i="111"/>
  <c r="A21" i="111"/>
  <c r="G20" i="111"/>
  <c r="D20" i="111"/>
  <c r="C20" i="111"/>
  <c r="B20" i="111"/>
  <c r="A20" i="111"/>
  <c r="G19" i="111"/>
  <c r="D19" i="111"/>
  <c r="C19" i="111"/>
  <c r="B19" i="111"/>
  <c r="A19" i="111"/>
  <c r="G18" i="111"/>
  <c r="D18" i="111"/>
  <c r="C18" i="111"/>
  <c r="B18" i="111"/>
  <c r="A18" i="111"/>
  <c r="G17" i="111"/>
  <c r="D17" i="111"/>
  <c r="C17" i="111"/>
  <c r="B17" i="111"/>
  <c r="A17" i="111"/>
  <c r="G16" i="111"/>
  <c r="D16" i="111"/>
  <c r="C16" i="111"/>
  <c r="B16" i="111"/>
  <c r="A16" i="111"/>
  <c r="G15" i="111"/>
  <c r="D15" i="111"/>
  <c r="C15" i="111"/>
  <c r="B15" i="111"/>
  <c r="A15" i="111"/>
  <c r="G14" i="111"/>
  <c r="D14" i="111"/>
  <c r="C14" i="111"/>
  <c r="B14" i="111"/>
  <c r="A14" i="111"/>
  <c r="G13" i="111"/>
  <c r="D13" i="111"/>
  <c r="C13" i="111"/>
  <c r="B13" i="111"/>
  <c r="A13" i="111"/>
  <c r="G12" i="111"/>
  <c r="D12" i="111"/>
  <c r="C12" i="111"/>
  <c r="B12" i="111"/>
  <c r="A12" i="111"/>
  <c r="L13" i="110"/>
  <c r="J13" i="110"/>
  <c r="I13" i="110"/>
  <c r="H13" i="110"/>
  <c r="G13" i="110"/>
  <c r="F13" i="110"/>
  <c r="E13" i="110"/>
  <c r="D13" i="110"/>
  <c r="C13" i="110"/>
  <c r="B13" i="110"/>
  <c r="L12" i="110"/>
  <c r="J12" i="110"/>
  <c r="I12" i="110"/>
  <c r="H12" i="110"/>
  <c r="G12" i="110"/>
  <c r="F12" i="110"/>
  <c r="E12" i="110"/>
  <c r="D12" i="110"/>
  <c r="C12" i="110"/>
  <c r="B12" i="110"/>
  <c r="M16" i="109"/>
  <c r="J16" i="109"/>
  <c r="G16" i="109"/>
  <c r="F16" i="109"/>
  <c r="D16" i="109"/>
  <c r="C16" i="109"/>
  <c r="B16" i="109"/>
  <c r="M15" i="109"/>
  <c r="J15" i="109"/>
  <c r="G15" i="109"/>
  <c r="F15" i="109"/>
  <c r="D15" i="109"/>
  <c r="C15" i="109"/>
  <c r="B15" i="109"/>
  <c r="M14" i="109"/>
  <c r="J14" i="109"/>
  <c r="G14" i="109"/>
  <c r="F14" i="109"/>
  <c r="D14" i="109"/>
  <c r="C14" i="109"/>
  <c r="B14" i="109"/>
  <c r="M13" i="109"/>
  <c r="J13" i="109"/>
  <c r="G13" i="109"/>
  <c r="F13" i="109"/>
  <c r="D13" i="109"/>
  <c r="C13" i="109"/>
  <c r="B13" i="109"/>
  <c r="M12" i="109"/>
  <c r="J12" i="109"/>
  <c r="G12" i="109"/>
  <c r="F12" i="109"/>
  <c r="D12" i="109"/>
  <c r="C12" i="109"/>
  <c r="B12" i="109"/>
  <c r="M11" i="109"/>
  <c r="M18" i="109" s="1"/>
  <c r="J11" i="109"/>
  <c r="G11" i="109"/>
  <c r="F11" i="109"/>
  <c r="D11" i="109"/>
  <c r="C11" i="109"/>
  <c r="B11" i="109"/>
  <c r="K17" i="108"/>
  <c r="H17" i="108"/>
  <c r="F17" i="108"/>
  <c r="D17" i="108"/>
  <c r="C17" i="108"/>
  <c r="B17" i="108"/>
  <c r="K16" i="108"/>
  <c r="F16" i="108"/>
  <c r="D16" i="108"/>
  <c r="C16" i="108"/>
  <c r="B16" i="108"/>
  <c r="K15" i="108"/>
  <c r="H15" i="108"/>
  <c r="F15" i="108"/>
  <c r="D15" i="108"/>
  <c r="C15" i="108"/>
  <c r="B15" i="108"/>
  <c r="K14" i="108"/>
  <c r="H14" i="108"/>
  <c r="F14" i="108"/>
  <c r="D14" i="108"/>
  <c r="C14" i="108"/>
  <c r="B14" i="108"/>
  <c r="K13" i="108"/>
  <c r="H13" i="108"/>
  <c r="F13" i="108"/>
  <c r="D13" i="108"/>
  <c r="C13" i="108"/>
  <c r="B13" i="108"/>
  <c r="K12" i="108"/>
  <c r="H12" i="108"/>
  <c r="F12" i="108"/>
  <c r="D12" i="108"/>
  <c r="C12" i="108"/>
  <c r="B12" i="108"/>
  <c r="A18" i="99"/>
  <c r="E23" i="105"/>
  <c r="D23" i="105"/>
  <c r="C23" i="105"/>
  <c r="B23" i="105"/>
  <c r="A23" i="105"/>
  <c r="E22" i="105"/>
  <c r="D22" i="105"/>
  <c r="C22" i="105"/>
  <c r="B22" i="105"/>
  <c r="A22" i="105"/>
  <c r="E21" i="105"/>
  <c r="D21" i="105"/>
  <c r="C21" i="105"/>
  <c r="B21" i="105"/>
  <c r="A21" i="105"/>
  <c r="E20" i="105"/>
  <c r="D20" i="105"/>
  <c r="C20" i="105"/>
  <c r="B20" i="105"/>
  <c r="A20" i="105"/>
  <c r="E19" i="105"/>
  <c r="D19" i="105"/>
  <c r="C19" i="105"/>
  <c r="B19" i="105"/>
  <c r="A19" i="105"/>
  <c r="E18" i="105"/>
  <c r="D18" i="105"/>
  <c r="C18" i="105"/>
  <c r="B18" i="105"/>
  <c r="A18" i="105"/>
  <c r="E17" i="105"/>
  <c r="D17" i="105"/>
  <c r="C17" i="105"/>
  <c r="B17" i="105"/>
  <c r="A17" i="105"/>
  <c r="E16" i="105"/>
  <c r="D16" i="105"/>
  <c r="C16" i="105"/>
  <c r="B16" i="105"/>
  <c r="A16" i="105"/>
  <c r="E15" i="105"/>
  <c r="D15" i="105"/>
  <c r="C15" i="105"/>
  <c r="B15" i="105"/>
  <c r="A15" i="105"/>
  <c r="E14" i="105"/>
  <c r="D14" i="105"/>
  <c r="C14" i="105"/>
  <c r="B14" i="105"/>
  <c r="A14" i="105"/>
  <c r="E13" i="105"/>
  <c r="D13" i="105"/>
  <c r="C13" i="105"/>
  <c r="B13" i="105"/>
  <c r="A13" i="105"/>
  <c r="E12" i="105"/>
  <c r="D12" i="105"/>
  <c r="C12" i="105"/>
  <c r="B12" i="105"/>
  <c r="A12" i="105"/>
  <c r="E11" i="105"/>
  <c r="D11" i="105"/>
  <c r="C11" i="105"/>
  <c r="B11" i="105"/>
  <c r="A11" i="105"/>
  <c r="E21" i="106"/>
  <c r="D21" i="106"/>
  <c r="C21" i="106"/>
  <c r="B21" i="106"/>
  <c r="A21" i="106"/>
  <c r="E20" i="106"/>
  <c r="D20" i="106"/>
  <c r="C20" i="106"/>
  <c r="B20" i="106"/>
  <c r="A20" i="106"/>
  <c r="E19" i="106"/>
  <c r="D19" i="106"/>
  <c r="C19" i="106"/>
  <c r="B19" i="106"/>
  <c r="A19" i="106"/>
  <c r="E18" i="106"/>
  <c r="D18" i="106"/>
  <c r="C18" i="106"/>
  <c r="B18" i="106"/>
  <c r="A18" i="106"/>
  <c r="E17" i="106"/>
  <c r="D17" i="106"/>
  <c r="C17" i="106"/>
  <c r="B17" i="106"/>
  <c r="A17" i="106"/>
  <c r="E16" i="106"/>
  <c r="D16" i="106"/>
  <c r="C16" i="106"/>
  <c r="B16" i="106"/>
  <c r="A16" i="106"/>
  <c r="E15" i="106"/>
  <c r="D15" i="106"/>
  <c r="C15" i="106"/>
  <c r="B15" i="106"/>
  <c r="A15" i="106"/>
  <c r="E14" i="106"/>
  <c r="D14" i="106"/>
  <c r="C14" i="106"/>
  <c r="B14" i="106"/>
  <c r="A14" i="106"/>
  <c r="E13" i="106"/>
  <c r="D13" i="106"/>
  <c r="C13" i="106"/>
  <c r="B13" i="106"/>
  <c r="A13" i="106"/>
  <c r="E12" i="106"/>
  <c r="D12" i="106"/>
  <c r="C12" i="106"/>
  <c r="B12" i="106"/>
  <c r="A12" i="106"/>
  <c r="E11" i="106"/>
  <c r="D11" i="106"/>
  <c r="C11" i="106"/>
  <c r="B11" i="106"/>
  <c r="A11" i="106"/>
  <c r="D25" i="101"/>
  <c r="C25" i="101"/>
  <c r="B25" i="101"/>
  <c r="A25" i="101"/>
  <c r="D24" i="101"/>
  <c r="C24" i="101"/>
  <c r="B24" i="101"/>
  <c r="A24" i="101"/>
  <c r="D23" i="101"/>
  <c r="C23" i="101"/>
  <c r="B23" i="101"/>
  <c r="A23" i="101"/>
  <c r="D22" i="101"/>
  <c r="C22" i="101"/>
  <c r="B22" i="101"/>
  <c r="A22" i="101"/>
  <c r="D21" i="101"/>
  <c r="C21" i="101"/>
  <c r="B21" i="101"/>
  <c r="A21" i="101"/>
  <c r="D20" i="101"/>
  <c r="C20" i="101"/>
  <c r="B20" i="101"/>
  <c r="A20" i="101"/>
  <c r="D19" i="101"/>
  <c r="C19" i="101"/>
  <c r="B19" i="101"/>
  <c r="A19" i="101"/>
  <c r="D18" i="101"/>
  <c r="C18" i="101"/>
  <c r="B18" i="101"/>
  <c r="A18" i="101"/>
  <c r="D17" i="101"/>
  <c r="C17" i="101"/>
  <c r="B17" i="101"/>
  <c r="A17" i="101"/>
  <c r="D16" i="101"/>
  <c r="C16" i="101"/>
  <c r="B16" i="101"/>
  <c r="A16" i="101"/>
  <c r="D15" i="101"/>
  <c r="C15" i="101"/>
  <c r="B15" i="101"/>
  <c r="A15" i="101"/>
  <c r="D14" i="101"/>
  <c r="C14" i="101"/>
  <c r="B14" i="101"/>
  <c r="A14" i="101"/>
  <c r="D13" i="101"/>
  <c r="C13" i="101"/>
  <c r="B13" i="101"/>
  <c r="A13" i="101"/>
  <c r="D12" i="101"/>
  <c r="C12" i="101"/>
  <c r="B12" i="101"/>
  <c r="A12" i="101"/>
  <c r="D11" i="101"/>
  <c r="D43" i="101" s="1"/>
  <c r="C11" i="101"/>
  <c r="B11" i="101"/>
  <c r="A11" i="101"/>
  <c r="C11" i="127"/>
  <c r="C30" i="127" s="1"/>
  <c r="B11" i="127"/>
  <c r="A11" i="127"/>
  <c r="D20" i="98"/>
  <c r="D19" i="98"/>
  <c r="D18" i="98"/>
  <c r="C17" i="98"/>
  <c r="C16" i="98"/>
  <c r="C14" i="98"/>
  <c r="C13" i="98"/>
  <c r="C12" i="98"/>
  <c r="C10" i="98"/>
  <c r="J10" i="97"/>
  <c r="J51" i="97" s="1"/>
  <c r="H10" i="97"/>
  <c r="H51" i="97" s="1"/>
  <c r="G10" i="97"/>
  <c r="G51" i="97" s="1"/>
  <c r="E10" i="97"/>
  <c r="E51" i="97" s="1"/>
  <c r="D10" i="97"/>
  <c r="D51" i="97" s="1"/>
  <c r="C10" i="97"/>
  <c r="A10" i="97"/>
  <c r="F51" i="93"/>
  <c r="F16" i="93"/>
  <c r="E16" i="93" s="1"/>
  <c r="D4" i="93"/>
  <c r="V53" i="90"/>
  <c r="V39" i="90"/>
  <c r="V40" i="90" s="1"/>
  <c r="V42" i="90" s="1"/>
  <c r="V44" i="90" s="1"/>
  <c r="D22" i="138"/>
  <c r="R21" i="138"/>
  <c r="D21" i="138"/>
  <c r="Q20" i="138"/>
  <c r="P20" i="138" s="1"/>
  <c r="G28" i="78"/>
  <c r="G27" i="78"/>
  <c r="G26" i="78"/>
  <c r="G25" i="78"/>
  <c r="G24" i="78"/>
  <c r="G23" i="78"/>
  <c r="G22" i="78"/>
  <c r="G21" i="78"/>
  <c r="G20" i="78"/>
  <c r="G19" i="78"/>
  <c r="G18" i="78"/>
  <c r="G17" i="78"/>
  <c r="G16" i="78"/>
  <c r="G15" i="78"/>
  <c r="G14" i="78"/>
  <c r="G13" i="78"/>
  <c r="Q177" i="5"/>
  <c r="P177" i="5" s="1"/>
  <c r="G27" i="77"/>
  <c r="G26" i="77"/>
  <c r="G25" i="77"/>
  <c r="G24" i="77"/>
  <c r="G23" i="77"/>
  <c r="G22" i="77"/>
  <c r="G21" i="77"/>
  <c r="G20" i="77"/>
  <c r="G19" i="77"/>
  <c r="G18" i="77"/>
  <c r="G17" i="77"/>
  <c r="G16" i="77"/>
  <c r="G15" i="77"/>
  <c r="G14" i="77"/>
  <c r="F63" i="74"/>
  <c r="E57" i="74"/>
  <c r="E56" i="74"/>
  <c r="F55" i="74"/>
  <c r="E47" i="74"/>
  <c r="E46" i="74"/>
  <c r="E40" i="74"/>
  <c r="E39" i="74"/>
  <c r="F38" i="74"/>
  <c r="F33" i="74"/>
  <c r="F27" i="74"/>
  <c r="F22" i="74"/>
  <c r="F19" i="74"/>
  <c r="E28" i="73"/>
  <c r="D28" i="73"/>
  <c r="C28" i="73"/>
  <c r="B28" i="73"/>
  <c r="F26" i="73"/>
  <c r="F25" i="73"/>
  <c r="F24" i="73"/>
  <c r="F23" i="73"/>
  <c r="F22" i="73"/>
  <c r="F21" i="73"/>
  <c r="F20" i="73"/>
  <c r="F19" i="73"/>
  <c r="F18" i="73"/>
  <c r="F17" i="73"/>
  <c r="F16" i="73"/>
  <c r="F15" i="73"/>
  <c r="F14" i="73"/>
  <c r="E11" i="121"/>
  <c r="E10" i="121"/>
  <c r="N13" i="120"/>
  <c r="M13" i="120"/>
  <c r="M25" i="68"/>
  <c r="J25" i="68"/>
  <c r="K25" i="68" s="1"/>
  <c r="M24" i="68"/>
  <c r="J24" i="68"/>
  <c r="K24" i="68" s="1"/>
  <c r="M23" i="68"/>
  <c r="J23" i="68"/>
  <c r="K23" i="68" s="1"/>
  <c r="M22" i="68"/>
  <c r="J22" i="68"/>
  <c r="K22" i="68" s="1"/>
  <c r="M21" i="68"/>
  <c r="J21" i="68"/>
  <c r="K21" i="68" s="1"/>
  <c r="M20" i="68"/>
  <c r="J20" i="68"/>
  <c r="K20" i="68" s="1"/>
  <c r="M19" i="68"/>
  <c r="J19" i="68"/>
  <c r="K19" i="68" s="1"/>
  <c r="M18" i="68"/>
  <c r="J18" i="68"/>
  <c r="K18" i="68" s="1"/>
  <c r="M17" i="68"/>
  <c r="J17" i="68"/>
  <c r="K17" i="68" s="1"/>
  <c r="M16" i="68"/>
  <c r="J16" i="68"/>
  <c r="K16" i="68" s="1"/>
  <c r="M15" i="68"/>
  <c r="J15" i="68"/>
  <c r="M14" i="68"/>
  <c r="J14" i="68"/>
  <c r="L24" i="66"/>
  <c r="L23" i="66"/>
  <c r="L22" i="66"/>
  <c r="L21" i="66"/>
  <c r="L20" i="66"/>
  <c r="L19" i="66"/>
  <c r="L18" i="66"/>
  <c r="L17" i="66"/>
  <c r="L16" i="66"/>
  <c r="L14" i="66"/>
  <c r="I27" i="63"/>
  <c r="H27" i="63"/>
  <c r="F27" i="63"/>
  <c r="I26" i="63"/>
  <c r="H26" i="63"/>
  <c r="F26" i="63"/>
  <c r="I25" i="63"/>
  <c r="H25" i="63"/>
  <c r="F25" i="63"/>
  <c r="I24" i="63"/>
  <c r="H24" i="63"/>
  <c r="F24" i="63"/>
  <c r="I23" i="63"/>
  <c r="H23" i="63"/>
  <c r="F23" i="63"/>
  <c r="I22" i="63"/>
  <c r="H22" i="63"/>
  <c r="F22" i="63"/>
  <c r="I21" i="63"/>
  <c r="H21" i="63"/>
  <c r="F21" i="63"/>
  <c r="I20" i="63"/>
  <c r="H20" i="63"/>
  <c r="F20" i="63"/>
  <c r="I19" i="63"/>
  <c r="H19" i="63"/>
  <c r="F19" i="63"/>
  <c r="I18" i="63"/>
  <c r="H18" i="63"/>
  <c r="F18" i="63"/>
  <c r="I17" i="63"/>
  <c r="H17" i="63"/>
  <c r="F17" i="63"/>
  <c r="I16" i="63"/>
  <c r="H16" i="63"/>
  <c r="F16" i="63"/>
  <c r="I15" i="63"/>
  <c r="H15" i="63"/>
  <c r="F15" i="63"/>
  <c r="I14" i="63"/>
  <c r="H14" i="63"/>
  <c r="F14" i="63"/>
  <c r="I13" i="113"/>
  <c r="F27" i="61"/>
  <c r="F26" i="61"/>
  <c r="F25" i="61"/>
  <c r="F24" i="61"/>
  <c r="F23" i="61"/>
  <c r="F22" i="61"/>
  <c r="F21" i="61"/>
  <c r="F20" i="61"/>
  <c r="F19" i="61"/>
  <c r="F18" i="61"/>
  <c r="F17" i="61"/>
  <c r="F16" i="61"/>
  <c r="F15" i="61"/>
  <c r="F14" i="61"/>
  <c r="F13" i="61"/>
  <c r="G27" i="60"/>
  <c r="F26" i="111" s="1"/>
  <c r="F27" i="60"/>
  <c r="G26" i="60"/>
  <c r="F25" i="111" s="1"/>
  <c r="F26" i="60"/>
  <c r="G25" i="60"/>
  <c r="F24" i="111" s="1"/>
  <c r="F25" i="60"/>
  <c r="G24" i="60"/>
  <c r="F23" i="111" s="1"/>
  <c r="F24" i="60"/>
  <c r="G23" i="60"/>
  <c r="F22" i="111" s="1"/>
  <c r="F23" i="60"/>
  <c r="G22" i="60"/>
  <c r="F21" i="111" s="1"/>
  <c r="F22" i="60"/>
  <c r="G21" i="60"/>
  <c r="F20" i="111" s="1"/>
  <c r="F21" i="60"/>
  <c r="G20" i="60"/>
  <c r="F19" i="111" s="1"/>
  <c r="F20" i="60"/>
  <c r="G19" i="60"/>
  <c r="F18" i="111" s="1"/>
  <c r="F19" i="60"/>
  <c r="G18" i="60"/>
  <c r="F17" i="111" s="1"/>
  <c r="F18" i="60"/>
  <c r="G17" i="60"/>
  <c r="F16" i="111" s="1"/>
  <c r="F17" i="60"/>
  <c r="G16" i="60"/>
  <c r="F16" i="60"/>
  <c r="G15" i="60"/>
  <c r="F14" i="111" s="1"/>
  <c r="F15" i="60"/>
  <c r="G14" i="60"/>
  <c r="F13" i="111" s="1"/>
  <c r="F14" i="60"/>
  <c r="F13" i="60"/>
  <c r="G13" i="60" s="1"/>
  <c r="N15" i="49"/>
  <c r="M15" i="49"/>
  <c r="K15" i="49"/>
  <c r="M14" i="49"/>
  <c r="K14" i="49"/>
  <c r="H18" i="48"/>
  <c r="E18" i="48"/>
  <c r="H17" i="48"/>
  <c r="E17" i="48"/>
  <c r="H16" i="48"/>
  <c r="E16" i="48"/>
  <c r="H15" i="48"/>
  <c r="E15" i="48"/>
  <c r="H14" i="48"/>
  <c r="E14" i="48"/>
  <c r="H13" i="48"/>
  <c r="E13" i="48"/>
  <c r="I18" i="47"/>
  <c r="E18" i="47"/>
  <c r="I17" i="47"/>
  <c r="E17" i="47"/>
  <c r="H20" i="47" s="1"/>
  <c r="I16" i="47"/>
  <c r="E16" i="47"/>
  <c r="I15" i="47"/>
  <c r="E15" i="47"/>
  <c r="I14" i="47"/>
  <c r="E14" i="47"/>
  <c r="I13" i="47"/>
  <c r="E13" i="47"/>
  <c r="C18" i="107"/>
  <c r="B18" i="107"/>
  <c r="C17" i="107"/>
  <c r="B17" i="107"/>
  <c r="C16" i="107"/>
  <c r="B16" i="107"/>
  <c r="C15" i="107"/>
  <c r="B15" i="107"/>
  <c r="C14" i="107"/>
  <c r="B14" i="107"/>
  <c r="C13" i="107"/>
  <c r="B13" i="107"/>
  <c r="C12" i="107"/>
  <c r="B12" i="107"/>
  <c r="B11" i="107"/>
  <c r="B10" i="107"/>
  <c r="B123" i="99"/>
  <c r="B122" i="99"/>
  <c r="B121" i="99"/>
  <c r="B120" i="99"/>
  <c r="B119" i="99"/>
  <c r="B118" i="99"/>
  <c r="B117" i="99"/>
  <c r="B116" i="99"/>
  <c r="B115" i="99"/>
  <c r="B114" i="99"/>
  <c r="B113" i="99"/>
  <c r="B112" i="99"/>
  <c r="C111" i="99"/>
  <c r="B111" i="99"/>
  <c r="B110" i="99"/>
  <c r="B109" i="99"/>
  <c r="B108" i="99"/>
  <c r="B107" i="99"/>
  <c r="B106" i="99"/>
  <c r="B105" i="99"/>
  <c r="B104" i="99"/>
  <c r="C103" i="99"/>
  <c r="B103" i="99"/>
  <c r="B102" i="99"/>
  <c r="B101" i="99"/>
  <c r="B100" i="99"/>
  <c r="B99" i="99"/>
  <c r="B98" i="99"/>
  <c r="B97" i="99"/>
  <c r="B96" i="99"/>
  <c r="B95" i="99"/>
  <c r="B94" i="99"/>
  <c r="B93" i="99"/>
  <c r="B92" i="99"/>
  <c r="B91" i="99"/>
  <c r="B90" i="99"/>
  <c r="B89" i="99"/>
  <c r="B88" i="99"/>
  <c r="B87" i="99"/>
  <c r="B86" i="99"/>
  <c r="B85" i="99"/>
  <c r="B84" i="99"/>
  <c r="B83" i="99"/>
  <c r="B82" i="99"/>
  <c r="B81" i="99"/>
  <c r="B80" i="99"/>
  <c r="C79" i="99"/>
  <c r="B79" i="99"/>
  <c r="B78" i="99"/>
  <c r="B77" i="99"/>
  <c r="B76" i="99"/>
  <c r="B75" i="99"/>
  <c r="B74" i="99"/>
  <c r="B73" i="99"/>
  <c r="B72" i="99"/>
  <c r="C71" i="99"/>
  <c r="B71" i="99"/>
  <c r="B70" i="99"/>
  <c r="C69" i="99"/>
  <c r="B68" i="99"/>
  <c r="B67" i="99"/>
  <c r="C66" i="99"/>
  <c r="B66" i="99"/>
  <c r="B65" i="99"/>
  <c r="B64" i="99"/>
  <c r="C63" i="99"/>
  <c r="B63" i="99"/>
  <c r="B62" i="99"/>
  <c r="B61" i="99"/>
  <c r="B60" i="99"/>
  <c r="B59" i="99"/>
  <c r="B58" i="99"/>
  <c r="B57" i="99"/>
  <c r="B56" i="99"/>
  <c r="C55" i="99"/>
  <c r="B55" i="99"/>
  <c r="B54" i="99"/>
  <c r="B53" i="99"/>
  <c r="B52" i="99"/>
  <c r="B51" i="99"/>
  <c r="B50" i="99"/>
  <c r="B49" i="99"/>
  <c r="B48" i="99"/>
  <c r="C47" i="99"/>
  <c r="B47" i="99"/>
  <c r="B46" i="99"/>
  <c r="B45" i="99"/>
  <c r="B44" i="99"/>
  <c r="B43" i="99"/>
  <c r="B42" i="99"/>
  <c r="B41" i="99"/>
  <c r="B40" i="99"/>
  <c r="C39" i="99"/>
  <c r="B39" i="99"/>
  <c r="B38" i="99"/>
  <c r="B37" i="99"/>
  <c r="B36" i="99"/>
  <c r="B35" i="99"/>
  <c r="B34" i="99"/>
  <c r="B33" i="99"/>
  <c r="B32" i="99"/>
  <c r="C31" i="99"/>
  <c r="B31" i="99"/>
  <c r="B30" i="99"/>
  <c r="B29" i="99"/>
  <c r="B28" i="99"/>
  <c r="B27" i="99"/>
  <c r="B26" i="99"/>
  <c r="B25" i="99"/>
  <c r="B24" i="99"/>
  <c r="C23" i="99"/>
  <c r="B23" i="99"/>
  <c r="B22" i="99"/>
  <c r="B21" i="99"/>
  <c r="B20" i="99"/>
  <c r="B19" i="99"/>
  <c r="B18" i="99"/>
  <c r="B17" i="99"/>
  <c r="B16" i="99"/>
  <c r="C15" i="99"/>
  <c r="B15" i="99"/>
  <c r="B14" i="99"/>
  <c r="B13" i="99"/>
  <c r="B12" i="99"/>
  <c r="B11" i="99"/>
  <c r="B10" i="99"/>
  <c r="C14" i="76"/>
  <c r="C38" i="76" s="1"/>
  <c r="B14" i="76"/>
  <c r="B11" i="128" s="1"/>
  <c r="D18" i="51"/>
  <c r="D25" i="51" s="1"/>
  <c r="E35" i="143"/>
  <c r="E34" i="143"/>
  <c r="E33" i="143"/>
  <c r="E32" i="143"/>
  <c r="E31" i="143"/>
  <c r="E30" i="143"/>
  <c r="E29" i="143"/>
  <c r="E28" i="143"/>
  <c r="E27" i="143"/>
  <c r="H27" i="143" s="1"/>
  <c r="E26" i="143"/>
  <c r="E25" i="143"/>
  <c r="E24" i="143"/>
  <c r="E23" i="143"/>
  <c r="E22" i="143"/>
  <c r="E21" i="143"/>
  <c r="E20" i="143"/>
  <c r="E19" i="143"/>
  <c r="E18" i="143"/>
  <c r="E17" i="143"/>
  <c r="E16" i="143"/>
  <c r="E15" i="143"/>
  <c r="H13" i="143"/>
  <c r="C11" i="107"/>
  <c r="C62" i="99"/>
  <c r="C58" i="99"/>
  <c r="C54" i="99"/>
  <c r="C50" i="99"/>
  <c r="C123" i="99"/>
  <c r="C122" i="99"/>
  <c r="C119" i="99"/>
  <c r="C118" i="99"/>
  <c r="C115" i="99"/>
  <c r="C110" i="99"/>
  <c r="C102" i="99"/>
  <c r="C46" i="99"/>
  <c r="C94" i="99"/>
  <c r="C86" i="99"/>
  <c r="C74" i="99"/>
  <c r="C70" i="99"/>
  <c r="C42" i="99"/>
  <c r="C34" i="99"/>
  <c r="C26" i="99"/>
  <c r="C18" i="99"/>
  <c r="AB210" i="5"/>
  <c r="AA210" i="5" s="1"/>
  <c r="Q210" i="5"/>
  <c r="AB208" i="5"/>
  <c r="AA208" i="5" s="1"/>
  <c r="AB207" i="5"/>
  <c r="AA207" i="5" s="1"/>
  <c r="AB206" i="5"/>
  <c r="AA206" i="5" s="1"/>
  <c r="AB205" i="5"/>
  <c r="AA205" i="5" s="1"/>
  <c r="AB204" i="5"/>
  <c r="AA204" i="5" s="1"/>
  <c r="Q204" i="5"/>
  <c r="AB203" i="5"/>
  <c r="AA203" i="5" s="1"/>
  <c r="AB202" i="5"/>
  <c r="AA202" i="5" s="1"/>
  <c r="AB201" i="5"/>
  <c r="AA201" i="5" s="1"/>
  <c r="AB200" i="5"/>
  <c r="AA200" i="5" s="1"/>
  <c r="AB199" i="5"/>
  <c r="AA199" i="5" s="1"/>
  <c r="AB198" i="5"/>
  <c r="AA198" i="5" s="1"/>
  <c r="Q198" i="5"/>
  <c r="AB197" i="5"/>
  <c r="AA197" i="5" s="1"/>
  <c r="AB196" i="5"/>
  <c r="AA196" i="5" s="1"/>
  <c r="AB195" i="5"/>
  <c r="AA195" i="5" s="1"/>
  <c r="AB194" i="5"/>
  <c r="AA194" i="5" s="1"/>
  <c r="AB193" i="5"/>
  <c r="AA193" i="5" s="1"/>
  <c r="AB192" i="5"/>
  <c r="AA192" i="5" s="1"/>
  <c r="AB191" i="5"/>
  <c r="AA191" i="5" s="1"/>
  <c r="AB188" i="5"/>
  <c r="AA188" i="5" s="1"/>
  <c r="Q188" i="5"/>
  <c r="AB187" i="5"/>
  <c r="AA187" i="5" s="1"/>
  <c r="T187" i="5"/>
  <c r="AB186" i="5"/>
  <c r="AA186" i="5" s="1"/>
  <c r="T186" i="5"/>
  <c r="AB185" i="5"/>
  <c r="AA185" i="5" s="1"/>
  <c r="Q185" i="5"/>
  <c r="AB184" i="5"/>
  <c r="AA184" i="5" s="1"/>
  <c r="T184" i="5"/>
  <c r="AB183" i="5"/>
  <c r="AA183" i="5" s="1"/>
  <c r="T183" i="5"/>
  <c r="AB182" i="5"/>
  <c r="AA182" i="5" s="1"/>
  <c r="T182" i="5"/>
  <c r="AB181" i="5"/>
  <c r="AA181" i="5" s="1"/>
  <c r="AB180" i="5"/>
  <c r="AA180" i="5" s="1"/>
  <c r="T180" i="5"/>
  <c r="AB179" i="5"/>
  <c r="AA179" i="5" s="1"/>
  <c r="AB178" i="5"/>
  <c r="AA178" i="5" s="1"/>
  <c r="T178" i="5"/>
  <c r="AB177" i="5"/>
  <c r="AA177" i="5" s="1"/>
  <c r="T177" i="5"/>
  <c r="AB176" i="5"/>
  <c r="AA176" i="5" s="1"/>
  <c r="AB175" i="5"/>
  <c r="AA175" i="5" s="1"/>
  <c r="AB174" i="5"/>
  <c r="AA174" i="5" s="1"/>
  <c r="AB173" i="5"/>
  <c r="AA173" i="5" s="1"/>
  <c r="AB172" i="5"/>
  <c r="AA172" i="5" s="1"/>
  <c r="T172" i="5"/>
  <c r="AB171" i="5"/>
  <c r="AA171" i="5" s="1"/>
  <c r="AB168" i="5"/>
  <c r="AA168" i="5" s="1"/>
  <c r="AB167" i="5"/>
  <c r="AA167" i="5" s="1"/>
  <c r="AB165" i="5"/>
  <c r="AA165" i="5" s="1"/>
  <c r="AB164" i="5"/>
  <c r="AA164" i="5" s="1"/>
  <c r="AB163" i="5"/>
  <c r="AA163" i="5" s="1"/>
  <c r="AB162" i="5"/>
  <c r="AA162" i="5" s="1"/>
  <c r="AB161" i="5"/>
  <c r="AA161" i="5" s="1"/>
  <c r="AB160" i="5"/>
  <c r="AA160" i="5" s="1"/>
  <c r="AB159" i="5"/>
  <c r="AA159" i="5" s="1"/>
  <c r="AB158" i="5"/>
  <c r="AA158" i="5" s="1"/>
  <c r="AB157" i="5"/>
  <c r="AA157" i="5" s="1"/>
  <c r="AB155" i="5"/>
  <c r="AA155" i="5" s="1"/>
  <c r="AB154" i="5"/>
  <c r="AA154" i="5" s="1"/>
  <c r="AB153" i="5"/>
  <c r="AA153" i="5" s="1"/>
  <c r="AB152" i="5"/>
  <c r="AA152" i="5" s="1"/>
  <c r="AB151" i="5"/>
  <c r="AA151" i="5" s="1"/>
  <c r="AB150" i="5"/>
  <c r="AA150" i="5" s="1"/>
  <c r="AB149" i="5"/>
  <c r="AA149" i="5" s="1"/>
  <c r="P149" i="5"/>
  <c r="AB148" i="5"/>
  <c r="AA148" i="5" s="1"/>
  <c r="AB147" i="5"/>
  <c r="AA147" i="5" s="1"/>
  <c r="AB143" i="5"/>
  <c r="AA143" i="5" s="1"/>
  <c r="T143" i="5"/>
  <c r="AB142" i="5"/>
  <c r="AA142" i="5" s="1"/>
  <c r="AB141" i="5"/>
  <c r="AA141" i="5" s="1"/>
  <c r="AB140" i="5"/>
  <c r="AA140" i="5" s="1"/>
  <c r="AB139" i="5"/>
  <c r="AA139" i="5" s="1"/>
  <c r="AB138" i="5"/>
  <c r="AA138" i="5" s="1"/>
  <c r="AB137" i="5"/>
  <c r="AA137" i="5" s="1"/>
  <c r="AB136" i="5"/>
  <c r="AA136" i="5" s="1"/>
  <c r="AB135" i="5"/>
  <c r="AA135" i="5" s="1"/>
  <c r="AB134" i="5"/>
  <c r="AA134" i="5" s="1"/>
  <c r="AB133" i="5"/>
  <c r="AA133" i="5" s="1"/>
  <c r="AB131" i="5"/>
  <c r="AA131" i="5" s="1"/>
  <c r="AB130" i="5"/>
  <c r="AA130" i="5" s="1"/>
  <c r="AB129" i="5"/>
  <c r="AA129" i="5" s="1"/>
  <c r="AB128" i="5"/>
  <c r="AA128" i="5" s="1"/>
  <c r="AB127" i="5"/>
  <c r="AA127" i="5" s="1"/>
  <c r="AB126" i="5"/>
  <c r="AA126" i="5" s="1"/>
  <c r="AB125" i="5"/>
  <c r="AA125" i="5" s="1"/>
  <c r="AB124" i="5"/>
  <c r="AA124" i="5" s="1"/>
  <c r="AB123" i="5"/>
  <c r="AA123" i="5" s="1"/>
  <c r="AB122" i="5"/>
  <c r="AA122" i="5" s="1"/>
  <c r="AB121" i="5"/>
  <c r="AA121" i="5" s="1"/>
  <c r="AB120" i="5"/>
  <c r="AA120" i="5" s="1"/>
  <c r="AB119" i="5"/>
  <c r="AA119" i="5" s="1"/>
  <c r="AB118" i="5"/>
  <c r="AA118" i="5" s="1"/>
  <c r="AB116" i="5"/>
  <c r="AA116" i="5" s="1"/>
  <c r="AB115" i="5"/>
  <c r="AA115" i="5" s="1"/>
  <c r="AB114" i="5"/>
  <c r="AB113" i="5"/>
  <c r="AB112" i="5"/>
  <c r="AA112" i="5" s="1"/>
  <c r="AB111" i="5"/>
  <c r="AA111" i="5" s="1"/>
  <c r="C96" i="5"/>
  <c r="AB95" i="5"/>
  <c r="AA95" i="5" s="1"/>
  <c r="AB94" i="5"/>
  <c r="AA94" i="5" s="1"/>
  <c r="AB92" i="5"/>
  <c r="AA92" i="5" s="1"/>
  <c r="AB91" i="5"/>
  <c r="AA91" i="5" s="1"/>
  <c r="AB90" i="5"/>
  <c r="AA90" i="5" s="1"/>
  <c r="Q90" i="5"/>
  <c r="AB89" i="5"/>
  <c r="AA89" i="5" s="1"/>
  <c r="Q89" i="5"/>
  <c r="AB88" i="5"/>
  <c r="AA88" i="5" s="1"/>
  <c r="Q88" i="5"/>
  <c r="AB87" i="5"/>
  <c r="AA87" i="5" s="1"/>
  <c r="Q87" i="5"/>
  <c r="AB86" i="5"/>
  <c r="AA86" i="5" s="1"/>
  <c r="Q86" i="5"/>
  <c r="AB85" i="5"/>
  <c r="AA85" i="5" s="1"/>
  <c r="Q85" i="5"/>
  <c r="AB84" i="5"/>
  <c r="AA84" i="5" s="1"/>
  <c r="AB83" i="5"/>
  <c r="AA83" i="5" s="1"/>
  <c r="Q83" i="5"/>
  <c r="AB82" i="5"/>
  <c r="AA82" i="5" s="1"/>
  <c r="Q82" i="5"/>
  <c r="AB81" i="5"/>
  <c r="AA81" i="5" s="1"/>
  <c r="Q81" i="5"/>
  <c r="AB80" i="5"/>
  <c r="AA80" i="5" s="1"/>
  <c r="Q80" i="5"/>
  <c r="AB79" i="5"/>
  <c r="AA79" i="5" s="1"/>
  <c r="Q79" i="5"/>
  <c r="AB78" i="5"/>
  <c r="AA78" i="5" s="1"/>
  <c r="Q78" i="5"/>
  <c r="AB77" i="5"/>
  <c r="AA77" i="5" s="1"/>
  <c r="Q77" i="5"/>
  <c r="AB76" i="5"/>
  <c r="AA76" i="5" s="1"/>
  <c r="AB75" i="5"/>
  <c r="AA75" i="5" s="1"/>
  <c r="AB74" i="5"/>
  <c r="AA74" i="5" s="1"/>
  <c r="AB73" i="5"/>
  <c r="AA73" i="5" s="1"/>
  <c r="AB72" i="5"/>
  <c r="AA72" i="5" s="1"/>
  <c r="AB71" i="5"/>
  <c r="AA71" i="5" s="1"/>
  <c r="AB70" i="5"/>
  <c r="AA70" i="5" s="1"/>
  <c r="AB69" i="5"/>
  <c r="AA69" i="5" s="1"/>
  <c r="AB68" i="5"/>
  <c r="AA68" i="5" s="1"/>
  <c r="AB67" i="5"/>
  <c r="AA67" i="5" s="1"/>
  <c r="AB66" i="5"/>
  <c r="AA66" i="5" s="1"/>
  <c r="AB65" i="5"/>
  <c r="AA65" i="5" s="1"/>
  <c r="AB64" i="5"/>
  <c r="AA64" i="5" s="1"/>
  <c r="AB63" i="5"/>
  <c r="AA63" i="5" s="1"/>
  <c r="AB62" i="5"/>
  <c r="AA62" i="5" s="1"/>
  <c r="AB61" i="5"/>
  <c r="AA61" i="5" s="1"/>
  <c r="AB60" i="5"/>
  <c r="AA60" i="5" s="1"/>
  <c r="AB59" i="5"/>
  <c r="AA59" i="5" s="1"/>
  <c r="AB58" i="5"/>
  <c r="AA58" i="5" s="1"/>
  <c r="AB57" i="5"/>
  <c r="AA57" i="5" s="1"/>
  <c r="AB56" i="5"/>
  <c r="AA56" i="5" s="1"/>
  <c r="AB55" i="5"/>
  <c r="AA55" i="5" s="1"/>
  <c r="AB54" i="5"/>
  <c r="AA54" i="5" s="1"/>
  <c r="AB53" i="5"/>
  <c r="AA53" i="5" s="1"/>
  <c r="AB52" i="5"/>
  <c r="AA52" i="5" s="1"/>
  <c r="AB50" i="5"/>
  <c r="AA50" i="5" s="1"/>
  <c r="AB49" i="5"/>
  <c r="AA49" i="5" s="1"/>
  <c r="AB48" i="5"/>
  <c r="AA48" i="5" s="1"/>
  <c r="AB47" i="5"/>
  <c r="AA47" i="5" s="1"/>
  <c r="Q47" i="5"/>
  <c r="AB46" i="5"/>
  <c r="AA46" i="5" s="1"/>
  <c r="Q46" i="5"/>
  <c r="AB45" i="5"/>
  <c r="AA45" i="5" s="1"/>
  <c r="Q45" i="5"/>
  <c r="AB44" i="5"/>
  <c r="AA44" i="5" s="1"/>
  <c r="Q44" i="5"/>
  <c r="AB43" i="5"/>
  <c r="AA43" i="5" s="1"/>
  <c r="Q43" i="5"/>
  <c r="AB42" i="5"/>
  <c r="AA42" i="5" s="1"/>
  <c r="AB41" i="5"/>
  <c r="AA41" i="5" s="1"/>
  <c r="AB40" i="5"/>
  <c r="AA40" i="5" s="1"/>
  <c r="AB39" i="5"/>
  <c r="AA39" i="5" s="1"/>
  <c r="AB38" i="5"/>
  <c r="AA38" i="5" s="1"/>
  <c r="AB37" i="5"/>
  <c r="AA37" i="5" s="1"/>
  <c r="AB36" i="5"/>
  <c r="AA36" i="5" s="1"/>
  <c r="AB34" i="5"/>
  <c r="AA34" i="5" s="1"/>
  <c r="AB33" i="5"/>
  <c r="AA33" i="5" s="1"/>
  <c r="Q33" i="5"/>
  <c r="AB32" i="5"/>
  <c r="AA32" i="5" s="1"/>
  <c r="Q32" i="5"/>
  <c r="AB31" i="5"/>
  <c r="AA31" i="5" s="1"/>
  <c r="Q31" i="5"/>
  <c r="AB30" i="5"/>
  <c r="AA30" i="5" s="1"/>
  <c r="Q30" i="5"/>
  <c r="AB29" i="5"/>
  <c r="AA29" i="5" s="1"/>
  <c r="AB28" i="5"/>
  <c r="AA28" i="5" s="1"/>
  <c r="AB27" i="5"/>
  <c r="AA27" i="5" s="1"/>
  <c r="I17" i="90"/>
  <c r="X13" i="90"/>
  <c r="A3" i="96" s="1"/>
  <c r="V13" i="90"/>
  <c r="A1" i="137"/>
  <c r="U10" i="90"/>
  <c r="A2" i="96" s="1"/>
  <c r="T8" i="172"/>
  <c r="P6" i="172"/>
  <c r="O6" i="172"/>
  <c r="B6" i="172"/>
  <c r="B5" i="172"/>
  <c r="AH1" i="171"/>
  <c r="AD1" i="171"/>
  <c r="AE1" i="171" s="1"/>
  <c r="X1" i="171"/>
  <c r="V1" i="171" s="1"/>
  <c r="C17" i="89"/>
  <c r="F17" i="89" s="1"/>
  <c r="C16" i="89"/>
  <c r="F16" i="89" s="1"/>
  <c r="C15" i="89"/>
  <c r="F15" i="89" s="1"/>
  <c r="C14" i="89"/>
  <c r="F14" i="89" s="1"/>
  <c r="C13" i="89"/>
  <c r="F13" i="89" s="1"/>
  <c r="C12" i="89"/>
  <c r="F12" i="89" s="1"/>
  <c r="C11" i="89"/>
  <c r="F11" i="89" s="1"/>
  <c r="C10" i="89"/>
  <c r="F10" i="89" s="1"/>
  <c r="C9" i="89"/>
  <c r="F9" i="89" s="1"/>
  <c r="C8" i="89"/>
  <c r="F8" i="89" s="1"/>
  <c r="C7" i="89"/>
  <c r="F7" i="89" s="1"/>
  <c r="C6" i="89"/>
  <c r="F6" i="89" s="1"/>
  <c r="C5" i="89"/>
  <c r="F5" i="89" s="1"/>
  <c r="C4" i="89"/>
  <c r="F4" i="89" s="1"/>
  <c r="C3" i="89"/>
  <c r="F3" i="89" s="1"/>
  <c r="C2" i="89"/>
  <c r="F2" i="89" s="1"/>
  <c r="M1" i="89"/>
  <c r="Z2" i="156"/>
  <c r="Y2" i="156"/>
  <c r="X2" i="156"/>
  <c r="W2" i="156"/>
  <c r="V2" i="156"/>
  <c r="U2" i="156"/>
  <c r="T2" i="156"/>
  <c r="S2" i="156"/>
  <c r="R2" i="156"/>
  <c r="Q2" i="156"/>
  <c r="P2" i="156"/>
  <c r="O2" i="156"/>
  <c r="N2" i="156"/>
  <c r="M2" i="156"/>
  <c r="L2" i="156"/>
  <c r="K2" i="156"/>
  <c r="J2" i="156"/>
  <c r="I2" i="156"/>
  <c r="H2" i="156"/>
  <c r="G2" i="156"/>
  <c r="F2" i="156"/>
  <c r="E2" i="156"/>
  <c r="D2" i="156"/>
  <c r="C2" i="156"/>
  <c r="B2" i="156"/>
  <c r="Y2" i="160"/>
  <c r="X2" i="160"/>
  <c r="W2" i="160"/>
  <c r="U2" i="160"/>
  <c r="T2" i="160"/>
  <c r="S2" i="160"/>
  <c r="R2" i="160"/>
  <c r="Q2" i="160"/>
  <c r="P2" i="160"/>
  <c r="L2" i="160"/>
  <c r="J2" i="160"/>
  <c r="H2" i="160"/>
  <c r="D2" i="160"/>
  <c r="B2" i="160"/>
  <c r="B2" i="159"/>
  <c r="C2" i="159" s="1"/>
  <c r="B1" i="159"/>
  <c r="C1" i="159" s="1"/>
  <c r="F18" i="109" l="1"/>
  <c r="D29" i="123"/>
  <c r="M38" i="68"/>
  <c r="G18" i="109"/>
  <c r="C28" i="111"/>
  <c r="F30" i="117"/>
  <c r="K30" i="117"/>
  <c r="D28" i="130"/>
  <c r="J38" i="68"/>
  <c r="E28" i="106"/>
  <c r="C27" i="114"/>
  <c r="E54" i="143"/>
  <c r="O58" i="143" s="1"/>
  <c r="H30" i="117"/>
  <c r="C12" i="137"/>
  <c r="E12" i="137" s="1"/>
  <c r="Q151" i="5"/>
  <c r="P151" i="5" s="1"/>
  <c r="L33" i="66"/>
  <c r="B35" i="66" s="1"/>
  <c r="D32" i="93"/>
  <c r="B27" i="51"/>
  <c r="A1" i="78"/>
  <c r="A1" i="70"/>
  <c r="A1" i="136"/>
  <c r="A1" i="71"/>
  <c r="A1" i="74"/>
  <c r="A1" i="73"/>
  <c r="A1" i="77"/>
  <c r="A2" i="125"/>
  <c r="A2" i="129"/>
  <c r="A2" i="115"/>
  <c r="A2" i="130"/>
  <c r="A2" i="124"/>
  <c r="A2" i="122"/>
  <c r="A2" i="121"/>
  <c r="A2" i="131"/>
  <c r="A2" i="126"/>
  <c r="A2" i="107"/>
  <c r="A3" i="129"/>
  <c r="A3" i="115"/>
  <c r="A3" i="121"/>
  <c r="A3" i="130"/>
  <c r="A3" i="124"/>
  <c r="A3" i="131"/>
  <c r="A3" i="126"/>
  <c r="A3" i="107"/>
  <c r="A3" i="125"/>
  <c r="A3" i="122"/>
  <c r="A1" i="138"/>
  <c r="A1" i="72"/>
  <c r="A1" i="63"/>
  <c r="A1" i="69"/>
  <c r="A1" i="68"/>
  <c r="A1" i="64"/>
  <c r="C11" i="128"/>
  <c r="C35" i="128" s="1"/>
  <c r="C18" i="109"/>
  <c r="D18" i="109"/>
  <c r="A2" i="123"/>
  <c r="A2" i="114"/>
  <c r="A2" i="113"/>
  <c r="A2" i="120"/>
  <c r="A2" i="108"/>
  <c r="A2" i="112"/>
  <c r="A2" i="110"/>
  <c r="A2" i="109"/>
  <c r="A2" i="111"/>
  <c r="A2" i="99"/>
  <c r="A2" i="101"/>
  <c r="A2" i="105"/>
  <c r="A2" i="106"/>
  <c r="H20" i="48"/>
  <c r="A3" i="113"/>
  <c r="A3" i="114"/>
  <c r="A3" i="123"/>
  <c r="A3" i="120"/>
  <c r="A3" i="111"/>
  <c r="A3" i="112"/>
  <c r="A3" i="110"/>
  <c r="A3" i="109"/>
  <c r="A3" i="108"/>
  <c r="A3" i="99"/>
  <c r="A3" i="105"/>
  <c r="A3" i="101"/>
  <c r="A3" i="106"/>
  <c r="E15" i="113"/>
  <c r="H16" i="108"/>
  <c r="I16" i="108" s="1"/>
  <c r="M16" i="108" s="1"/>
  <c r="C20" i="176"/>
  <c r="C19" i="176"/>
  <c r="C10" i="176"/>
  <c r="I15" i="90"/>
  <c r="A2" i="117"/>
  <c r="A2" i="119"/>
  <c r="A2" i="127"/>
  <c r="A2" i="98"/>
  <c r="A2" i="128"/>
  <c r="A2" i="97"/>
  <c r="A3" i="117"/>
  <c r="A3" i="119"/>
  <c r="A3" i="97"/>
  <c r="A3" i="128"/>
  <c r="A3" i="98"/>
  <c r="A3" i="127"/>
  <c r="E28" i="91"/>
  <c r="E8" i="91"/>
  <c r="E7" i="91"/>
  <c r="E29" i="91"/>
  <c r="E30" i="92"/>
  <c r="E31" i="91"/>
  <c r="E10" i="91"/>
  <c r="E9" i="91"/>
  <c r="E30" i="91"/>
  <c r="E35" i="91"/>
  <c r="E42" i="91"/>
  <c r="E43" i="91"/>
  <c r="E36" i="91"/>
  <c r="E46" i="91"/>
  <c r="E47" i="91"/>
  <c r="E41" i="91"/>
  <c r="E39" i="91"/>
  <c r="E45" i="91"/>
  <c r="E34" i="91"/>
  <c r="E44" i="91"/>
  <c r="E37" i="91"/>
  <c r="E38" i="91"/>
  <c r="E48" i="91"/>
  <c r="E33" i="91"/>
  <c r="E18" i="91"/>
  <c r="E6" i="91"/>
  <c r="E5" i="91"/>
  <c r="D5" i="91" s="1"/>
  <c r="E15" i="91"/>
  <c r="D15" i="91" s="1"/>
  <c r="E4" i="91"/>
  <c r="D4" i="91" s="1"/>
  <c r="E16" i="91"/>
  <c r="E17" i="91"/>
  <c r="E14" i="91"/>
  <c r="D14" i="91" s="1"/>
  <c r="E12" i="91"/>
  <c r="D12" i="91" s="1"/>
  <c r="E13" i="91"/>
  <c r="D13" i="91" s="1"/>
  <c r="M17" i="49"/>
  <c r="B15" i="120"/>
  <c r="F15" i="120"/>
  <c r="J15" i="120"/>
  <c r="E29" i="123"/>
  <c r="E28" i="130"/>
  <c r="E20" i="47"/>
  <c r="F29" i="63"/>
  <c r="F19" i="108"/>
  <c r="B15" i="110"/>
  <c r="F15" i="110"/>
  <c r="J15" i="110"/>
  <c r="D27" i="114"/>
  <c r="C15" i="120"/>
  <c r="G15" i="120"/>
  <c r="K15" i="120"/>
  <c r="F28" i="130"/>
  <c r="D29" i="112"/>
  <c r="A1" i="175"/>
  <c r="A1" i="66"/>
  <c r="A1" i="143"/>
  <c r="B40" i="68"/>
  <c r="B19" i="108"/>
  <c r="E12" i="109"/>
  <c r="G15" i="110"/>
  <c r="L15" i="110"/>
  <c r="B29" i="123"/>
  <c r="F39" i="125"/>
  <c r="D15" i="120"/>
  <c r="L15" i="120"/>
  <c r="H15" i="120"/>
  <c r="E15" i="120"/>
  <c r="I15" i="120"/>
  <c r="E27" i="114"/>
  <c r="G27" i="114"/>
  <c r="I12" i="114"/>
  <c r="H13" i="114"/>
  <c r="H15" i="114"/>
  <c r="I16" i="114"/>
  <c r="H19" i="114"/>
  <c r="H21" i="114"/>
  <c r="I24" i="114"/>
  <c r="H25" i="114"/>
  <c r="B15" i="113"/>
  <c r="F15" i="113"/>
  <c r="C15" i="113"/>
  <c r="G15" i="113"/>
  <c r="D15" i="113"/>
  <c r="H15" i="113"/>
  <c r="D28" i="111"/>
  <c r="G28" i="111"/>
  <c r="B28" i="111"/>
  <c r="E15" i="110"/>
  <c r="I15" i="110"/>
  <c r="D15" i="110"/>
  <c r="H15" i="110"/>
  <c r="B18" i="109"/>
  <c r="D19" i="108"/>
  <c r="C19" i="108"/>
  <c r="E25" i="105"/>
  <c r="K14" i="68"/>
  <c r="G30" i="78"/>
  <c r="G29" i="77"/>
  <c r="M12" i="120"/>
  <c r="M15" i="120" s="1"/>
  <c r="M17" i="69"/>
  <c r="N12" i="120"/>
  <c r="N15" i="120" s="1"/>
  <c r="N17" i="69"/>
  <c r="H29" i="63"/>
  <c r="I29" i="63"/>
  <c r="I12" i="113"/>
  <c r="I15" i="113" s="1"/>
  <c r="I17" i="62"/>
  <c r="F29" i="61"/>
  <c r="F12" i="111"/>
  <c r="G29" i="60"/>
  <c r="F29" i="60"/>
  <c r="I20" i="60"/>
  <c r="H19" i="111" s="1"/>
  <c r="N17" i="49"/>
  <c r="T147" i="5" s="1"/>
  <c r="F32" i="93" s="1"/>
  <c r="E32" i="93" s="1"/>
  <c r="K17" i="49"/>
  <c r="E20" i="48"/>
  <c r="E13" i="109"/>
  <c r="I20" i="47"/>
  <c r="J14" i="47"/>
  <c r="M14" i="47" s="1"/>
  <c r="J18" i="47"/>
  <c r="M18" i="47" s="1"/>
  <c r="G13" i="47"/>
  <c r="K15" i="68"/>
  <c r="L13" i="117"/>
  <c r="L15" i="117"/>
  <c r="B35" i="75"/>
  <c r="L21" i="117"/>
  <c r="H33" i="143"/>
  <c r="J33" i="143" s="1"/>
  <c r="H34" i="143"/>
  <c r="J34" i="143" s="1"/>
  <c r="H19" i="143"/>
  <c r="J19" i="143" s="1"/>
  <c r="H23" i="143"/>
  <c r="J23" i="143" s="1"/>
  <c r="H31" i="143"/>
  <c r="J31" i="143" s="1"/>
  <c r="H17" i="143"/>
  <c r="J17" i="143" s="1"/>
  <c r="H21" i="143"/>
  <c r="J21" i="143" s="1"/>
  <c r="H25" i="143"/>
  <c r="J25" i="143" s="1"/>
  <c r="H29" i="143"/>
  <c r="J29" i="143" s="1"/>
  <c r="H18" i="143"/>
  <c r="J18" i="143" s="1"/>
  <c r="H22" i="143"/>
  <c r="J22" i="143" s="1"/>
  <c r="H26" i="143"/>
  <c r="J26" i="143" s="1"/>
  <c r="H30" i="143"/>
  <c r="J30" i="143" s="1"/>
  <c r="H15" i="143"/>
  <c r="H35" i="143"/>
  <c r="J35" i="143" s="1"/>
  <c r="H16" i="143"/>
  <c r="J16" i="143" s="1"/>
  <c r="H20" i="143"/>
  <c r="J20" i="143" s="1"/>
  <c r="H24" i="143"/>
  <c r="J24" i="143" s="1"/>
  <c r="H28" i="143"/>
  <c r="J28" i="143" s="1"/>
  <c r="H32" i="143"/>
  <c r="J32" i="143" s="1"/>
  <c r="I16" i="48"/>
  <c r="G17" i="47"/>
  <c r="E14" i="108"/>
  <c r="E16" i="108"/>
  <c r="E19" i="112"/>
  <c r="E21" i="112"/>
  <c r="F47" i="125"/>
  <c r="AB96" i="5"/>
  <c r="AA96" i="5" s="1"/>
  <c r="AC96" i="5"/>
  <c r="M21" i="119"/>
  <c r="B3" i="174"/>
  <c r="B7" i="174"/>
  <c r="B11" i="174"/>
  <c r="B16" i="174"/>
  <c r="B19" i="174"/>
  <c r="B23" i="174"/>
  <c r="B27" i="174"/>
  <c r="B2" i="174"/>
  <c r="B6" i="174"/>
  <c r="B15" i="174"/>
  <c r="B22" i="174"/>
  <c r="B26" i="174"/>
  <c r="B4" i="174"/>
  <c r="B8" i="174"/>
  <c r="B13" i="174"/>
  <c r="B17" i="174"/>
  <c r="B20" i="174"/>
  <c r="B24" i="174"/>
  <c r="B28" i="174"/>
  <c r="B5" i="174"/>
  <c r="B9" i="174"/>
  <c r="B14" i="174"/>
  <c r="B21" i="174"/>
  <c r="B25" i="174"/>
  <c r="B10" i="174"/>
  <c r="B18" i="174"/>
  <c r="G18" i="129"/>
  <c r="G12" i="130"/>
  <c r="I19" i="114"/>
  <c r="H24" i="114"/>
  <c r="M13" i="110"/>
  <c r="E13" i="111"/>
  <c r="E14" i="111"/>
  <c r="E19" i="111"/>
  <c r="E23" i="111"/>
  <c r="E13" i="112"/>
  <c r="F23" i="114"/>
  <c r="M13" i="119"/>
  <c r="G14" i="129"/>
  <c r="G20" i="130"/>
  <c r="F20" i="114"/>
  <c r="I17" i="48"/>
  <c r="K17" i="48" s="1"/>
  <c r="L17" i="48" s="1"/>
  <c r="E15" i="109"/>
  <c r="F16" i="97"/>
  <c r="F20" i="97"/>
  <c r="F24" i="97"/>
  <c r="F28" i="97"/>
  <c r="D21" i="174"/>
  <c r="H21" i="174" s="1"/>
  <c r="M21" i="174" s="1"/>
  <c r="Q11" i="5"/>
  <c r="Q15" i="90" s="1"/>
  <c r="D25" i="174"/>
  <c r="H25" i="174" s="1"/>
  <c r="M25" i="174" s="1"/>
  <c r="D26" i="174"/>
  <c r="H26" i="174" s="1"/>
  <c r="M26" i="174" s="1"/>
  <c r="J27" i="143"/>
  <c r="F15" i="111"/>
  <c r="I16" i="60"/>
  <c r="H15" i="111" s="1"/>
  <c r="Q12" i="5"/>
  <c r="Q211" i="5"/>
  <c r="H17" i="174"/>
  <c r="M17" i="174" s="1"/>
  <c r="J16" i="47"/>
  <c r="M16" i="47" s="1"/>
  <c r="D24" i="138"/>
  <c r="G12" i="138" s="1"/>
  <c r="F21" i="97"/>
  <c r="I13" i="108"/>
  <c r="M13" i="108" s="1"/>
  <c r="I15" i="108"/>
  <c r="M15" i="108" s="1"/>
  <c r="I17" i="108"/>
  <c r="H14" i="109"/>
  <c r="H15" i="109"/>
  <c r="E16" i="109"/>
  <c r="E22" i="112"/>
  <c r="E24" i="112"/>
  <c r="E25" i="112"/>
  <c r="H17" i="114"/>
  <c r="L11" i="117"/>
  <c r="L19" i="117"/>
  <c r="G22" i="129"/>
  <c r="G22" i="130"/>
  <c r="G24" i="130"/>
  <c r="E13" i="108"/>
  <c r="E15" i="108"/>
  <c r="E17" i="108"/>
  <c r="G15" i="129"/>
  <c r="I15" i="48"/>
  <c r="K15" i="48" s="1"/>
  <c r="L15" i="48" s="1"/>
  <c r="I24" i="60"/>
  <c r="H23" i="111" s="1"/>
  <c r="F42" i="74"/>
  <c r="F43" i="74" s="1"/>
  <c r="F59" i="74"/>
  <c r="F15" i="97"/>
  <c r="F23" i="97"/>
  <c r="F27" i="97"/>
  <c r="F31" i="97"/>
  <c r="I14" i="108"/>
  <c r="M14" i="108" s="1"/>
  <c r="H12" i="109"/>
  <c r="E14" i="109"/>
  <c r="E14" i="112"/>
  <c r="E17" i="112"/>
  <c r="I23" i="114"/>
  <c r="L16" i="117"/>
  <c r="L18" i="117"/>
  <c r="J14" i="119"/>
  <c r="K14" i="119" s="1"/>
  <c r="M17" i="119"/>
  <c r="D25" i="124"/>
  <c r="F26" i="125"/>
  <c r="G21" i="129"/>
  <c r="G11" i="130"/>
  <c r="G16" i="130"/>
  <c r="G17" i="130"/>
  <c r="D8" i="174"/>
  <c r="D16" i="174"/>
  <c r="H16" i="174" s="1"/>
  <c r="M16" i="174" s="1"/>
  <c r="D3" i="174"/>
  <c r="D10" i="174"/>
  <c r="H10" i="174" s="1"/>
  <c r="M10" i="174" s="1"/>
  <c r="D2" i="174"/>
  <c r="D5" i="174"/>
  <c r="D6" i="174"/>
  <c r="G15" i="47"/>
  <c r="I12" i="108"/>
  <c r="M12" i="108" s="1"/>
  <c r="E12" i="108"/>
  <c r="H13" i="109"/>
  <c r="I14" i="48"/>
  <c r="K14" i="48" s="1"/>
  <c r="L14" i="48" s="1"/>
  <c r="H11" i="109"/>
  <c r="I13" i="48"/>
  <c r="K13" i="48" s="1"/>
  <c r="I18" i="48"/>
  <c r="E11" i="109"/>
  <c r="H16" i="109"/>
  <c r="K13" i="110"/>
  <c r="I13" i="60"/>
  <c r="I21" i="60"/>
  <c r="H20" i="111" s="1"/>
  <c r="E20" i="111"/>
  <c r="E24" i="111"/>
  <c r="E15" i="111"/>
  <c r="E17" i="111"/>
  <c r="E21" i="111"/>
  <c r="E25" i="111"/>
  <c r="I17" i="60"/>
  <c r="H16" i="111" s="1"/>
  <c r="I25" i="60"/>
  <c r="H24" i="111" s="1"/>
  <c r="E16" i="111"/>
  <c r="E18" i="111"/>
  <c r="E22" i="111"/>
  <c r="E16" i="112"/>
  <c r="E23" i="112"/>
  <c r="E18" i="112"/>
  <c r="E20" i="112"/>
  <c r="E26" i="112"/>
  <c r="F19" i="114"/>
  <c r="I20" i="114"/>
  <c r="I21" i="114"/>
  <c r="F13" i="114"/>
  <c r="F15" i="114"/>
  <c r="F21" i="114"/>
  <c r="I13" i="114"/>
  <c r="I15" i="114"/>
  <c r="H18" i="114"/>
  <c r="H20" i="114"/>
  <c r="H23" i="114"/>
  <c r="L12" i="117"/>
  <c r="L14" i="117"/>
  <c r="L17" i="117"/>
  <c r="L20" i="117"/>
  <c r="M14" i="119"/>
  <c r="J22" i="119"/>
  <c r="K22" i="119" s="1"/>
  <c r="J23" i="119"/>
  <c r="K23" i="119" s="1"/>
  <c r="M23" i="119"/>
  <c r="M18" i="119"/>
  <c r="J21" i="119"/>
  <c r="K21" i="119" s="1"/>
  <c r="M15" i="119"/>
  <c r="M22" i="119"/>
  <c r="J18" i="119"/>
  <c r="K18" i="119" s="1"/>
  <c r="M19" i="119"/>
  <c r="P150" i="5"/>
  <c r="F21" i="123"/>
  <c r="F22" i="123"/>
  <c r="B25" i="124"/>
  <c r="F15" i="124"/>
  <c r="F19" i="124"/>
  <c r="F23" i="124"/>
  <c r="F28" i="73"/>
  <c r="F12" i="124"/>
  <c r="F16" i="124"/>
  <c r="F20" i="124"/>
  <c r="E25" i="124"/>
  <c r="E64" i="74"/>
  <c r="F67" i="74" s="1"/>
  <c r="F29" i="74"/>
  <c r="G19" i="129"/>
  <c r="E26" i="129"/>
  <c r="G16" i="129"/>
  <c r="G20" i="129"/>
  <c r="G14" i="130"/>
  <c r="G19" i="130"/>
  <c r="G21" i="130"/>
  <c r="G18" i="130"/>
  <c r="G23" i="130"/>
  <c r="G25" i="130"/>
  <c r="D15" i="98"/>
  <c r="D22" i="98" s="1"/>
  <c r="F12" i="97"/>
  <c r="F14" i="97"/>
  <c r="F10" i="97"/>
  <c r="F13" i="97"/>
  <c r="F17" i="97"/>
  <c r="F18" i="97"/>
  <c r="F22" i="97"/>
  <c r="F26" i="97"/>
  <c r="F30" i="97"/>
  <c r="F11" i="97"/>
  <c r="F19" i="97"/>
  <c r="F25" i="97"/>
  <c r="F29" i="97"/>
  <c r="T56" i="5"/>
  <c r="D12" i="174" s="1"/>
  <c r="H12" i="174" s="1"/>
  <c r="M12" i="174" s="1"/>
  <c r="T204" i="5"/>
  <c r="C10" i="99"/>
  <c r="G50" i="93"/>
  <c r="H50" i="93" s="1"/>
  <c r="G41" i="94"/>
  <c r="H41" i="94" s="1"/>
  <c r="G36" i="94"/>
  <c r="H36" i="94" s="1"/>
  <c r="G30" i="94"/>
  <c r="H30" i="94" s="1"/>
  <c r="G51" i="93"/>
  <c r="H51" i="93" s="1"/>
  <c r="G41" i="93"/>
  <c r="H41" i="93" s="1"/>
  <c r="G32" i="93"/>
  <c r="H32" i="93" s="1"/>
  <c r="G14" i="93"/>
  <c r="H14" i="93" s="1"/>
  <c r="G54" i="93"/>
  <c r="H54" i="93" s="1"/>
  <c r="G48" i="93"/>
  <c r="H48" i="93" s="1"/>
  <c r="G15" i="93"/>
  <c r="H15" i="93" s="1"/>
  <c r="G21" i="94"/>
  <c r="H21" i="94" s="1"/>
  <c r="G18" i="94"/>
  <c r="H18" i="94" s="1"/>
  <c r="G12" i="94"/>
  <c r="H12" i="94" s="1"/>
  <c r="G55" i="93"/>
  <c r="H55" i="93" s="1"/>
  <c r="G49" i="93"/>
  <c r="H49" i="93" s="1"/>
  <c r="G25" i="93"/>
  <c r="H25" i="93" s="1"/>
  <c r="G3" i="93"/>
  <c r="H3" i="93" s="1"/>
  <c r="G46" i="92"/>
  <c r="H46" i="92" s="1"/>
  <c r="G50" i="91"/>
  <c r="H50" i="91" s="1"/>
  <c r="G24" i="91"/>
  <c r="H24" i="91" s="1"/>
  <c r="G4" i="93"/>
  <c r="H4" i="93" s="1"/>
  <c r="G47" i="92"/>
  <c r="H47" i="92" s="1"/>
  <c r="G25" i="92"/>
  <c r="H25" i="92" s="1"/>
  <c r="G51" i="91"/>
  <c r="H51" i="91" s="1"/>
  <c r="G25" i="91"/>
  <c r="H25" i="91" s="1"/>
  <c r="G9" i="93"/>
  <c r="H9" i="93" s="1"/>
  <c r="G26" i="92"/>
  <c r="H26" i="92" s="1"/>
  <c r="G52" i="91"/>
  <c r="H52" i="91" s="1"/>
  <c r="G32" i="91"/>
  <c r="H32" i="91" s="1"/>
  <c r="G16" i="93"/>
  <c r="H16" i="93" s="1"/>
  <c r="G49" i="92"/>
  <c r="H49" i="92" s="1"/>
  <c r="G29" i="92"/>
  <c r="H29" i="92" s="1"/>
  <c r="G11" i="91"/>
  <c r="H11" i="91" s="1"/>
  <c r="C97" i="5"/>
  <c r="C17" i="123"/>
  <c r="F17" i="123" s="1"/>
  <c r="F20" i="72"/>
  <c r="C116" i="99"/>
  <c r="C10" i="107"/>
  <c r="C30" i="107" s="1"/>
  <c r="C15" i="123"/>
  <c r="F15" i="123" s="1"/>
  <c r="F18" i="72"/>
  <c r="C95" i="99"/>
  <c r="G30" i="92"/>
  <c r="H30" i="92" s="1"/>
  <c r="G46" i="91"/>
  <c r="H46" i="91" s="1"/>
  <c r="G42" i="91"/>
  <c r="H42" i="91" s="1"/>
  <c r="G38" i="91"/>
  <c r="H38" i="91" s="1"/>
  <c r="G34" i="91"/>
  <c r="H34" i="91" s="1"/>
  <c r="G30" i="91"/>
  <c r="H30" i="91" s="1"/>
  <c r="G16" i="91"/>
  <c r="H16" i="91" s="1"/>
  <c r="G12" i="91"/>
  <c r="H12" i="91" s="1"/>
  <c r="G8" i="91"/>
  <c r="H8" i="91" s="1"/>
  <c r="G4" i="91"/>
  <c r="H4" i="91" s="1"/>
  <c r="G31" i="92"/>
  <c r="H31" i="92" s="1"/>
  <c r="G47" i="91"/>
  <c r="H47" i="91" s="1"/>
  <c r="G43" i="91"/>
  <c r="H43" i="91" s="1"/>
  <c r="G39" i="91"/>
  <c r="H39" i="91" s="1"/>
  <c r="G35" i="91"/>
  <c r="H35" i="91" s="1"/>
  <c r="G31" i="91"/>
  <c r="H31" i="91" s="1"/>
  <c r="G17" i="91"/>
  <c r="H17" i="91" s="1"/>
  <c r="G13" i="91"/>
  <c r="H13" i="91" s="1"/>
  <c r="G9" i="91"/>
  <c r="H9" i="91" s="1"/>
  <c r="G5" i="91"/>
  <c r="H5" i="91" s="1"/>
  <c r="G32" i="92"/>
  <c r="H32" i="92" s="1"/>
  <c r="G48" i="91"/>
  <c r="H48" i="91" s="1"/>
  <c r="G44" i="91"/>
  <c r="H44" i="91" s="1"/>
  <c r="G40" i="91"/>
  <c r="H40" i="91" s="1"/>
  <c r="G36" i="91"/>
  <c r="H36" i="91" s="1"/>
  <c r="G28" i="91"/>
  <c r="H28" i="91" s="1"/>
  <c r="G18" i="91"/>
  <c r="H18" i="91" s="1"/>
  <c r="G14" i="91"/>
  <c r="H14" i="91" s="1"/>
  <c r="G10" i="91"/>
  <c r="H10" i="91" s="1"/>
  <c r="G6" i="91"/>
  <c r="H6" i="91" s="1"/>
  <c r="G49" i="91"/>
  <c r="H49" i="91" s="1"/>
  <c r="G45" i="91"/>
  <c r="H45" i="91" s="1"/>
  <c r="G41" i="91"/>
  <c r="H41" i="91" s="1"/>
  <c r="G37" i="91"/>
  <c r="H37" i="91" s="1"/>
  <c r="G33" i="91"/>
  <c r="H33" i="91" s="1"/>
  <c r="G29" i="91"/>
  <c r="H29" i="91" s="1"/>
  <c r="G15" i="91"/>
  <c r="H15" i="91" s="1"/>
  <c r="G7" i="91"/>
  <c r="H7" i="91" s="1"/>
  <c r="C78" i="99"/>
  <c r="C87" i="99"/>
  <c r="C11" i="123"/>
  <c r="F14" i="72"/>
  <c r="Q64" i="5"/>
  <c r="C18" i="123"/>
  <c r="F18" i="123" s="1"/>
  <c r="F21" i="72"/>
  <c r="C19" i="123"/>
  <c r="F19" i="123" s="1"/>
  <c r="F22" i="72"/>
  <c r="B40" i="76"/>
  <c r="C11" i="99"/>
  <c r="C19" i="99"/>
  <c r="C27" i="99"/>
  <c r="C35" i="99"/>
  <c r="C43" i="99"/>
  <c r="C48" i="99"/>
  <c r="C51" i="99"/>
  <c r="C56" i="99"/>
  <c r="C59" i="99"/>
  <c r="C64" i="99"/>
  <c r="C67" i="99"/>
  <c r="B69" i="99"/>
  <c r="C72" i="99"/>
  <c r="C80" i="99"/>
  <c r="C83" i="99"/>
  <c r="C88" i="99"/>
  <c r="C91" i="99"/>
  <c r="C96" i="99"/>
  <c r="C99" i="99"/>
  <c r="C104" i="99"/>
  <c r="C107" i="99"/>
  <c r="C112" i="99"/>
  <c r="C117" i="99"/>
  <c r="T188" i="5"/>
  <c r="C13" i="123"/>
  <c r="F13" i="123" s="1"/>
  <c r="F16" i="72"/>
  <c r="C16" i="123"/>
  <c r="F16" i="123" s="1"/>
  <c r="F19" i="72"/>
  <c r="C13" i="99"/>
  <c r="C21" i="99"/>
  <c r="C29" i="99"/>
  <c r="C37" i="99"/>
  <c r="C45" i="99"/>
  <c r="C53" i="99"/>
  <c r="C61" i="99"/>
  <c r="C77" i="99"/>
  <c r="C82" i="99"/>
  <c r="C85" i="99"/>
  <c r="C90" i="99"/>
  <c r="C93" i="99"/>
  <c r="C98" i="99"/>
  <c r="C101" i="99"/>
  <c r="C106" i="99"/>
  <c r="C109" i="99"/>
  <c r="C114" i="99"/>
  <c r="C14" i="123"/>
  <c r="F14" i="123" s="1"/>
  <c r="F17" i="72"/>
  <c r="C24" i="99"/>
  <c r="C40" i="99"/>
  <c r="C12" i="99"/>
  <c r="C20" i="99"/>
  <c r="C28" i="99"/>
  <c r="C36" i="99"/>
  <c r="C44" i="99"/>
  <c r="C52" i="99"/>
  <c r="C60" i="99"/>
  <c r="C68" i="99"/>
  <c r="C76" i="99"/>
  <c r="C84" i="99"/>
  <c r="C92" i="99"/>
  <c r="C100" i="99"/>
  <c r="C108" i="99"/>
  <c r="C120" i="99"/>
  <c r="Q179" i="5"/>
  <c r="Q189" i="5" s="1"/>
  <c r="O211" i="5" s="1"/>
  <c r="C12" i="123"/>
  <c r="F12" i="123" s="1"/>
  <c r="F15" i="72"/>
  <c r="C20" i="123"/>
  <c r="F20" i="123" s="1"/>
  <c r="F23" i="72"/>
  <c r="C14" i="99"/>
  <c r="C22" i="99"/>
  <c r="C30" i="99"/>
  <c r="C38" i="99"/>
  <c r="J13" i="143"/>
  <c r="C17" i="99"/>
  <c r="C25" i="99"/>
  <c r="C33" i="99"/>
  <c r="C41" i="99"/>
  <c r="C49" i="99"/>
  <c r="C57" i="99"/>
  <c r="C65" i="99"/>
  <c r="C73" i="99"/>
  <c r="C81" i="99"/>
  <c r="C89" i="99"/>
  <c r="C97" i="99"/>
  <c r="C105" i="99"/>
  <c r="C113" i="99"/>
  <c r="C121" i="99"/>
  <c r="K16" i="48"/>
  <c r="L16" i="48" s="1"/>
  <c r="E15" i="137"/>
  <c r="C15" i="137"/>
  <c r="P22" i="138"/>
  <c r="R20" i="138"/>
  <c r="R22" i="138" s="1"/>
  <c r="I37" i="137"/>
  <c r="G37" i="137"/>
  <c r="Q22" i="138"/>
  <c r="I15" i="60"/>
  <c r="H14" i="111" s="1"/>
  <c r="I19" i="60"/>
  <c r="H18" i="111" s="1"/>
  <c r="I23" i="60"/>
  <c r="H22" i="111" s="1"/>
  <c r="I27" i="60"/>
  <c r="H26" i="111" s="1"/>
  <c r="F13" i="71"/>
  <c r="J13" i="47"/>
  <c r="G14" i="47"/>
  <c r="J15" i="47"/>
  <c r="M15" i="47" s="1"/>
  <c r="G16" i="47"/>
  <c r="J17" i="47"/>
  <c r="M17" i="47" s="1"/>
  <c r="G18" i="47"/>
  <c r="I14" i="60"/>
  <c r="I18" i="60"/>
  <c r="H17" i="111" s="1"/>
  <c r="I22" i="60"/>
  <c r="H21" i="111" s="1"/>
  <c r="I26" i="60"/>
  <c r="H25" i="111" s="1"/>
  <c r="K14" i="62"/>
  <c r="K15" i="62"/>
  <c r="K13" i="113" s="1"/>
  <c r="I15" i="109"/>
  <c r="N12" i="110"/>
  <c r="F12" i="114"/>
  <c r="H12" i="114"/>
  <c r="I14" i="114"/>
  <c r="F14" i="114"/>
  <c r="F17" i="114"/>
  <c r="H22" i="114"/>
  <c r="J13" i="119"/>
  <c r="K13" i="119" s="1"/>
  <c r="F14" i="124"/>
  <c r="F18" i="124"/>
  <c r="F22" i="124"/>
  <c r="G12" i="129"/>
  <c r="G17" i="129"/>
  <c r="G15" i="130"/>
  <c r="G26" i="130"/>
  <c r="K12" i="110"/>
  <c r="N13" i="110"/>
  <c r="J20" i="119"/>
  <c r="K20" i="119" s="1"/>
  <c r="E12" i="111"/>
  <c r="E27" i="112"/>
  <c r="H14" i="114"/>
  <c r="I22" i="114"/>
  <c r="F22" i="114"/>
  <c r="F25" i="114"/>
  <c r="J16" i="119"/>
  <c r="K16" i="119" s="1"/>
  <c r="J19" i="119"/>
  <c r="K19" i="119" s="1"/>
  <c r="D26" i="129"/>
  <c r="G11" i="129"/>
  <c r="F26" i="129"/>
  <c r="M12" i="110"/>
  <c r="M15" i="110" s="1"/>
  <c r="E26" i="111"/>
  <c r="E15" i="112"/>
  <c r="F16" i="114"/>
  <c r="H16" i="114"/>
  <c r="I18" i="114"/>
  <c r="F18" i="114"/>
  <c r="F24" i="114"/>
  <c r="M12" i="119"/>
  <c r="J12" i="119"/>
  <c r="J15" i="119"/>
  <c r="K15" i="119" s="1"/>
  <c r="J17" i="119"/>
  <c r="K17" i="119" s="1"/>
  <c r="F23" i="123"/>
  <c r="C25" i="124"/>
  <c r="F13" i="124"/>
  <c r="F17" i="124"/>
  <c r="F21" i="124"/>
  <c r="G13" i="129"/>
  <c r="G13" i="130"/>
  <c r="I17" i="114"/>
  <c r="I25" i="114"/>
  <c r="F11" i="124"/>
  <c r="E6" i="174"/>
  <c r="E7" i="174"/>
  <c r="E18" i="174"/>
  <c r="E8" i="174"/>
  <c r="E13" i="174"/>
  <c r="E5" i="174"/>
  <c r="E3" i="174"/>
  <c r="E20" i="174"/>
  <c r="F51" i="97" l="1"/>
  <c r="H19" i="108"/>
  <c r="I12" i="109"/>
  <c r="M36" i="119"/>
  <c r="J15" i="143"/>
  <c r="J54" i="143" s="1"/>
  <c r="B57" i="143" s="1"/>
  <c r="H54" i="143"/>
  <c r="C30" i="137"/>
  <c r="E30" i="137" s="1"/>
  <c r="Q161" i="5"/>
  <c r="J36" i="119"/>
  <c r="L30" i="117"/>
  <c r="C17" i="137"/>
  <c r="E17" i="137" s="1"/>
  <c r="Q154" i="5"/>
  <c r="C18" i="137"/>
  <c r="E18" i="137" s="1"/>
  <c r="Q152" i="5"/>
  <c r="P152" i="5" s="1"/>
  <c r="K38" i="68"/>
  <c r="J7" i="174"/>
  <c r="I7" i="174"/>
  <c r="J13" i="174"/>
  <c r="J18" i="174"/>
  <c r="J20" i="174"/>
  <c r="J8" i="174"/>
  <c r="I8" i="174"/>
  <c r="I5" i="174"/>
  <c r="J5" i="174"/>
  <c r="J6" i="174"/>
  <c r="I6" i="174"/>
  <c r="J3" i="174"/>
  <c r="I3" i="174"/>
  <c r="H18" i="109"/>
  <c r="J17" i="108"/>
  <c r="M17" i="108"/>
  <c r="E18" i="109"/>
  <c r="G22" i="138"/>
  <c r="H21" i="138"/>
  <c r="G21" i="138"/>
  <c r="H22" i="138"/>
  <c r="K17" i="62"/>
  <c r="I19" i="108"/>
  <c r="I10" i="97"/>
  <c r="I19" i="97"/>
  <c r="K19" i="97" s="1"/>
  <c r="I22" i="97"/>
  <c r="K22" i="97" s="1"/>
  <c r="I15" i="97"/>
  <c r="K15" i="97" s="1"/>
  <c r="I24" i="97"/>
  <c r="K24" i="97" s="1"/>
  <c r="I11" i="97"/>
  <c r="I18" i="97"/>
  <c r="K18" i="97" s="1"/>
  <c r="I14" i="97"/>
  <c r="K14" i="97" s="1"/>
  <c r="I31" i="97"/>
  <c r="K31" i="97" s="1"/>
  <c r="I21" i="97"/>
  <c r="K21" i="97" s="1"/>
  <c r="I20" i="97"/>
  <c r="K20" i="97" s="1"/>
  <c r="I29" i="97"/>
  <c r="K29" i="97" s="1"/>
  <c r="I30" i="97"/>
  <c r="K30" i="97" s="1"/>
  <c r="I17" i="97"/>
  <c r="K17" i="97" s="1"/>
  <c r="I12" i="97"/>
  <c r="K12" i="97" s="1"/>
  <c r="I27" i="97"/>
  <c r="K27" i="97" s="1"/>
  <c r="I16" i="97"/>
  <c r="K16" i="97" s="1"/>
  <c r="I25" i="97"/>
  <c r="K25" i="97" s="1"/>
  <c r="I26" i="97"/>
  <c r="K26" i="97" s="1"/>
  <c r="I13" i="97"/>
  <c r="K13" i="97" s="1"/>
  <c r="I23" i="97"/>
  <c r="K23" i="97" s="1"/>
  <c r="I28" i="97"/>
  <c r="K28" i="97" s="1"/>
  <c r="F32" i="91"/>
  <c r="P64" i="5"/>
  <c r="E40" i="91"/>
  <c r="D40" i="91" s="1"/>
  <c r="F28" i="111"/>
  <c r="F37" i="72"/>
  <c r="F11" i="123"/>
  <c r="F29" i="123" s="1"/>
  <c r="C29" i="123"/>
  <c r="G28" i="130"/>
  <c r="H27" i="114"/>
  <c r="F27" i="114"/>
  <c r="I27" i="114"/>
  <c r="E29" i="112"/>
  <c r="E28" i="111"/>
  <c r="N15" i="110"/>
  <c r="K15" i="110"/>
  <c r="I13" i="109"/>
  <c r="E19" i="108"/>
  <c r="G17" i="108"/>
  <c r="L19" i="108"/>
  <c r="J17" i="62"/>
  <c r="H12" i="111"/>
  <c r="I29" i="60"/>
  <c r="L13" i="48"/>
  <c r="I20" i="48"/>
  <c r="I16" i="109"/>
  <c r="K16" i="109" s="1"/>
  <c r="L16" i="109" s="1"/>
  <c r="J20" i="47"/>
  <c r="J15" i="108"/>
  <c r="G15" i="108"/>
  <c r="M13" i="47"/>
  <c r="M20" i="47" s="1"/>
  <c r="C18" i="176" s="1"/>
  <c r="G16" i="108"/>
  <c r="J16" i="108"/>
  <c r="G12" i="108"/>
  <c r="J13" i="108"/>
  <c r="J14" i="108"/>
  <c r="G14" i="108"/>
  <c r="E17" i="64"/>
  <c r="E14" i="64"/>
  <c r="C31" i="175"/>
  <c r="C30" i="175"/>
  <c r="Q17" i="90"/>
  <c r="C24" i="175"/>
  <c r="F44" i="74"/>
  <c r="I14" i="109"/>
  <c r="K14" i="109" s="1"/>
  <c r="L14" i="109" s="1"/>
  <c r="D19" i="174"/>
  <c r="H19" i="174" s="1"/>
  <c r="G13" i="108"/>
  <c r="I11" i="109"/>
  <c r="D39" i="91"/>
  <c r="D18" i="174"/>
  <c r="I18" i="174" s="1"/>
  <c r="H6" i="174"/>
  <c r="H2" i="174"/>
  <c r="H3" i="174"/>
  <c r="H8" i="174"/>
  <c r="H5" i="174"/>
  <c r="D15" i="174"/>
  <c r="H15" i="174" s="1"/>
  <c r="M15" i="174" s="1"/>
  <c r="J12" i="108"/>
  <c r="K13" i="109"/>
  <c r="L13" i="109" s="1"/>
  <c r="N13" i="109" s="1"/>
  <c r="O13" i="109" s="1"/>
  <c r="K18" i="48"/>
  <c r="L18" i="48" s="1"/>
  <c r="N18" i="48" s="1"/>
  <c r="T171" i="5"/>
  <c r="T176" i="5"/>
  <c r="T181" i="5"/>
  <c r="T173" i="5"/>
  <c r="T174" i="5"/>
  <c r="D20" i="174"/>
  <c r="I20" i="174" s="1"/>
  <c r="T175" i="5"/>
  <c r="N16" i="48"/>
  <c r="O16" i="48" s="1"/>
  <c r="N14" i="48"/>
  <c r="O14" i="48" s="1"/>
  <c r="K12" i="109"/>
  <c r="L12" i="109" s="1"/>
  <c r="H13" i="111"/>
  <c r="E12" i="121"/>
  <c r="J12" i="113"/>
  <c r="L14" i="62"/>
  <c r="N15" i="48"/>
  <c r="O15" i="48" s="1"/>
  <c r="F25" i="124"/>
  <c r="G26" i="129"/>
  <c r="C75" i="99"/>
  <c r="C32" i="99"/>
  <c r="C16" i="99"/>
  <c r="E32" i="92"/>
  <c r="C98" i="5"/>
  <c r="AB97" i="5"/>
  <c r="AA97" i="5" s="1"/>
  <c r="K15" i="109"/>
  <c r="N17" i="48"/>
  <c r="O17" i="48" s="1"/>
  <c r="K12" i="119"/>
  <c r="K36" i="119" s="1"/>
  <c r="K12" i="113"/>
  <c r="K15" i="113" s="1"/>
  <c r="C10" i="122"/>
  <c r="F16" i="71"/>
  <c r="Q159" i="5" s="1"/>
  <c r="Y165" i="5" s="1"/>
  <c r="J13" i="113"/>
  <c r="L15" i="62"/>
  <c r="L13" i="113" s="1"/>
  <c r="N13" i="48"/>
  <c r="Q102" i="5"/>
  <c r="Q84" i="5"/>
  <c r="E2" i="174"/>
  <c r="C19" i="137" l="1"/>
  <c r="E19" i="137" s="1"/>
  <c r="Q153" i="5"/>
  <c r="P153" i="5" s="1"/>
  <c r="K11" i="97"/>
  <c r="I51" i="97"/>
  <c r="C29" i="137"/>
  <c r="E29" i="137" s="1"/>
  <c r="Q158" i="5"/>
  <c r="P158" i="5" s="1"/>
  <c r="C11" i="122"/>
  <c r="C14" i="122" s="1"/>
  <c r="M7" i="174"/>
  <c r="J2" i="174"/>
  <c r="I2" i="174"/>
  <c r="M6" i="174"/>
  <c r="M5" i="174"/>
  <c r="M8" i="174"/>
  <c r="M3" i="174"/>
  <c r="I18" i="109"/>
  <c r="J19" i="108"/>
  <c r="L15" i="109"/>
  <c r="C125" i="99"/>
  <c r="P154" i="5"/>
  <c r="P161" i="5"/>
  <c r="P102" i="5"/>
  <c r="T185" i="5"/>
  <c r="L17" i="62"/>
  <c r="J15" i="113"/>
  <c r="H28" i="111"/>
  <c r="K11" i="109"/>
  <c r="K18" i="109" s="1"/>
  <c r="M19" i="108"/>
  <c r="K10" i="97"/>
  <c r="O13" i="48"/>
  <c r="N20" i="48"/>
  <c r="K20" i="48"/>
  <c r="L20" i="48"/>
  <c r="E22" i="137"/>
  <c r="D23" i="174"/>
  <c r="H23" i="174" s="1"/>
  <c r="M23" i="174" s="1"/>
  <c r="D27" i="174"/>
  <c r="H27" i="174" s="1"/>
  <c r="M27" i="174" s="1"/>
  <c r="D22" i="174"/>
  <c r="H22" i="174" s="1"/>
  <c r="M22" i="174" s="1"/>
  <c r="D24" i="174"/>
  <c r="H24" i="174" s="1"/>
  <c r="M24" i="174" s="1"/>
  <c r="H18" i="174"/>
  <c r="T34" i="5"/>
  <c r="D4" i="174"/>
  <c r="H4" i="174" s="1"/>
  <c r="M4" i="174" s="1"/>
  <c r="D14" i="174"/>
  <c r="H14" i="174" s="1"/>
  <c r="M14" i="174" s="1"/>
  <c r="H20" i="174"/>
  <c r="D11" i="174"/>
  <c r="H11" i="174" s="1"/>
  <c r="M11" i="174" s="1"/>
  <c r="D9" i="174"/>
  <c r="H9" i="174" s="1"/>
  <c r="M9" i="174" s="1"/>
  <c r="D33" i="91"/>
  <c r="D13" i="174"/>
  <c r="I13" i="174" s="1"/>
  <c r="N16" i="109"/>
  <c r="O16" i="109" s="1"/>
  <c r="O18" i="48"/>
  <c r="F11" i="91"/>
  <c r="T48" i="5"/>
  <c r="T179" i="5"/>
  <c r="D41" i="91"/>
  <c r="T198" i="5"/>
  <c r="N15" i="109"/>
  <c r="N12" i="109"/>
  <c r="O12" i="109" s="1"/>
  <c r="E13" i="121"/>
  <c r="L12" i="113"/>
  <c r="L15" i="113" s="1"/>
  <c r="E33" i="92"/>
  <c r="C99" i="5"/>
  <c r="AB98" i="5"/>
  <c r="AA98" i="5" s="1"/>
  <c r="G33" i="92"/>
  <c r="H33" i="92" s="1"/>
  <c r="N14" i="109"/>
  <c r="O14" i="109" s="1"/>
  <c r="C22" i="137"/>
  <c r="K51" i="97" l="1"/>
  <c r="M2" i="174"/>
  <c r="M20" i="174"/>
  <c r="M18" i="174"/>
  <c r="C11" i="176"/>
  <c r="C12" i="176" s="1"/>
  <c r="Q96" i="5" s="1"/>
  <c r="O15" i="109"/>
  <c r="T189" i="5"/>
  <c r="P159" i="5"/>
  <c r="L11" i="109"/>
  <c r="L18" i="109" s="1"/>
  <c r="O20" i="48"/>
  <c r="C17" i="176" s="1"/>
  <c r="C21" i="176" s="1"/>
  <c r="C27" i="137" s="1"/>
  <c r="F24" i="91"/>
  <c r="F25" i="91" s="1"/>
  <c r="Q73" i="5"/>
  <c r="T49" i="5"/>
  <c r="E13" i="64" s="1"/>
  <c r="H13" i="174"/>
  <c r="F48" i="92"/>
  <c r="E14" i="121"/>
  <c r="E34" i="92"/>
  <c r="C100" i="5"/>
  <c r="AB99" i="5"/>
  <c r="AA99" i="5" s="1"/>
  <c r="G34" i="92"/>
  <c r="H34" i="92" s="1"/>
  <c r="Q101" i="5"/>
  <c r="M13" i="174" l="1"/>
  <c r="Q157" i="5"/>
  <c r="P157" i="5" s="1"/>
  <c r="E27" i="137"/>
  <c r="P73" i="5"/>
  <c r="E49" i="91"/>
  <c r="D49" i="91" s="1"/>
  <c r="N11" i="109"/>
  <c r="N18" i="109" s="1"/>
  <c r="D28" i="174"/>
  <c r="H28" i="174" s="1"/>
  <c r="F15" i="64"/>
  <c r="C23" i="175"/>
  <c r="C25" i="175" s="1"/>
  <c r="C10" i="175" s="1"/>
  <c r="T74" i="5"/>
  <c r="T75" i="5" s="1"/>
  <c r="E15" i="121"/>
  <c r="G35" i="92"/>
  <c r="H35" i="92" s="1"/>
  <c r="E35" i="92"/>
  <c r="C101" i="5"/>
  <c r="AB100" i="5"/>
  <c r="AA100" i="5" s="1"/>
  <c r="E36" i="92" l="1"/>
  <c r="F50" i="91"/>
  <c r="F51" i="91" s="1"/>
  <c r="F52" i="91" s="1"/>
  <c r="P96" i="5"/>
  <c r="E31" i="92"/>
  <c r="D31" i="92" s="1"/>
  <c r="O11" i="109"/>
  <c r="O18" i="109" s="1"/>
  <c r="T76" i="5"/>
  <c r="C28" i="175"/>
  <c r="T162" i="5"/>
  <c r="E16" i="121"/>
  <c r="E20" i="121" s="1"/>
  <c r="C102" i="5"/>
  <c r="AB101" i="5"/>
  <c r="AA101" i="5" s="1"/>
  <c r="G36" i="92"/>
  <c r="H36" i="92" s="1"/>
  <c r="E31" i="137"/>
  <c r="C31" i="137"/>
  <c r="C33" i="137" l="1"/>
  <c r="E33" i="137"/>
  <c r="B6" i="178"/>
  <c r="T207" i="5"/>
  <c r="E37" i="92"/>
  <c r="AC102" i="5"/>
  <c r="F29" i="92"/>
  <c r="M21" i="154"/>
  <c r="G37" i="92"/>
  <c r="H37" i="92" s="1"/>
  <c r="T94" i="5"/>
  <c r="AB102" i="5"/>
  <c r="AA102" i="5" s="1"/>
  <c r="C103" i="5"/>
  <c r="T210" i="5" l="1"/>
  <c r="T211" i="5" s="1"/>
  <c r="P211" i="5" s="1"/>
  <c r="D20" i="121"/>
  <c r="AB103" i="5"/>
  <c r="AA103" i="5" s="1"/>
  <c r="C104" i="5"/>
  <c r="E38" i="92"/>
  <c r="Q127" i="5" l="1"/>
  <c r="AB104" i="5"/>
  <c r="AA104" i="5" s="1"/>
  <c r="C105" i="5"/>
  <c r="E39" i="92"/>
  <c r="P127" i="5" l="1"/>
  <c r="T129" i="5"/>
  <c r="AB105" i="5"/>
  <c r="AA105" i="5" s="1"/>
  <c r="C106" i="5"/>
  <c r="E40" i="92"/>
  <c r="D37" i="92"/>
  <c r="AB106" i="5" l="1"/>
  <c r="AA106" i="5" s="1"/>
  <c r="C107" i="5"/>
  <c r="E41" i="92"/>
  <c r="AB107" i="5" l="1"/>
  <c r="AA107" i="5" s="1"/>
  <c r="C108" i="5"/>
  <c r="E42" i="92"/>
  <c r="AB108" i="5" l="1"/>
  <c r="AA108" i="5" s="1"/>
  <c r="C109" i="5"/>
  <c r="E43" i="92"/>
  <c r="AB109" i="5" l="1"/>
  <c r="AA109" i="5" s="1"/>
  <c r="C110" i="5"/>
  <c r="E44" i="92"/>
  <c r="F15" i="94" l="1"/>
  <c r="F6" i="94"/>
  <c r="F5" i="94"/>
  <c r="E11" i="92"/>
  <c r="E13" i="94"/>
  <c r="E20" i="91"/>
  <c r="E21" i="92"/>
  <c r="E10" i="93"/>
  <c r="E19" i="93"/>
  <c r="E37" i="93"/>
  <c r="D37" i="93" s="1"/>
  <c r="E21" i="91"/>
  <c r="F20" i="94"/>
  <c r="E16" i="94"/>
  <c r="E4" i="92"/>
  <c r="E24" i="92"/>
  <c r="E6" i="94"/>
  <c r="F38" i="94"/>
  <c r="E4" i="94"/>
  <c r="E12" i="92"/>
  <c r="F35" i="94"/>
  <c r="F19" i="94"/>
  <c r="F32" i="94"/>
  <c r="E14" i="92"/>
  <c r="E17" i="94"/>
  <c r="E29" i="94"/>
  <c r="E13" i="92"/>
  <c r="F25" i="94"/>
  <c r="E27" i="93"/>
  <c r="F16" i="94"/>
  <c r="E27" i="94"/>
  <c r="E35" i="93"/>
  <c r="D35" i="93" s="1"/>
  <c r="E38" i="94"/>
  <c r="D38" i="94" s="1"/>
  <c r="E19" i="92"/>
  <c r="F28" i="94"/>
  <c r="F24" i="94"/>
  <c r="E23" i="91"/>
  <c r="E26" i="93"/>
  <c r="F31" i="94"/>
  <c r="E5" i="92"/>
  <c r="E8" i="92"/>
  <c r="E24" i="94"/>
  <c r="E25" i="94"/>
  <c r="E39" i="94"/>
  <c r="D39" i="94" s="1"/>
  <c r="E24" i="93"/>
  <c r="F23" i="94"/>
  <c r="E22" i="91"/>
  <c r="E7" i="92"/>
  <c r="F10" i="94"/>
  <c r="E16" i="92"/>
  <c r="E20" i="93"/>
  <c r="E21" i="93"/>
  <c r="E6" i="93"/>
  <c r="F17" i="94"/>
  <c r="E42" i="93"/>
  <c r="E15" i="94"/>
  <c r="E14" i="94"/>
  <c r="E22" i="93"/>
  <c r="E35" i="94"/>
  <c r="D35" i="94" s="1"/>
  <c r="E20" i="92"/>
  <c r="E26" i="94"/>
  <c r="E19" i="94"/>
  <c r="E13" i="93"/>
  <c r="E17" i="92"/>
  <c r="E8" i="94"/>
  <c r="E45" i="92"/>
  <c r="D45" i="92" s="1"/>
  <c r="E28" i="94"/>
  <c r="F13" i="94"/>
  <c r="E8" i="93"/>
  <c r="E40" i="94"/>
  <c r="E9" i="94"/>
  <c r="E6" i="92"/>
  <c r="F27" i="94"/>
  <c r="E32" i="94"/>
  <c r="E39" i="93"/>
  <c r="D39" i="93" s="1"/>
  <c r="F29" i="94"/>
  <c r="F40" i="94"/>
  <c r="E11" i="93"/>
  <c r="F34" i="94"/>
  <c r="E9" i="92"/>
  <c r="E15" i="92"/>
  <c r="E20" i="94"/>
  <c r="E23" i="92"/>
  <c r="E37" i="94"/>
  <c r="E7" i="93"/>
  <c r="E5" i="94"/>
  <c r="F11" i="94"/>
  <c r="E3" i="92"/>
  <c r="E46" i="93"/>
  <c r="E22" i="92"/>
  <c r="E38" i="93"/>
  <c r="D38" i="93" s="1"/>
  <c r="E19" i="91"/>
  <c r="F4" i="94"/>
  <c r="F8" i="94"/>
  <c r="F26" i="94"/>
  <c r="E7" i="94"/>
  <c r="F7" i="94"/>
  <c r="E18" i="92"/>
  <c r="E11" i="94"/>
  <c r="E10" i="94"/>
  <c r="D10" i="94" s="1"/>
  <c r="E10" i="92"/>
  <c r="E34" i="94"/>
  <c r="F33" i="94"/>
  <c r="E31" i="94"/>
  <c r="E33" i="94"/>
  <c r="F9" i="94"/>
  <c r="E45" i="93"/>
  <c r="D45" i="93" s="1"/>
  <c r="E23" i="94"/>
  <c r="F37" i="94"/>
  <c r="E36" i="93"/>
  <c r="D36" i="93" s="1"/>
  <c r="E44" i="93"/>
  <c r="D44" i="93" s="1"/>
  <c r="E47" i="93"/>
  <c r="D47" i="93" s="1"/>
  <c r="E40" i="93"/>
  <c r="D40" i="93" s="1"/>
  <c r="F14" i="94"/>
  <c r="E43" i="93"/>
  <c r="D43" i="93" s="1"/>
  <c r="F39" i="94"/>
  <c r="E12" i="93"/>
  <c r="D12" i="93" s="1"/>
  <c r="E16" i="64"/>
  <c r="F18" i="64" s="1"/>
  <c r="F19" i="64" s="1"/>
  <c r="F23" i="64" s="1"/>
  <c r="AC110" i="5"/>
  <c r="T111" i="5"/>
  <c r="AB110" i="5"/>
  <c r="AA110" i="5" s="1"/>
  <c r="G13" i="93"/>
  <c r="H13" i="93" s="1"/>
  <c r="G19" i="91"/>
  <c r="H19" i="91" s="1"/>
  <c r="G26" i="94"/>
  <c r="H26" i="94" s="1"/>
  <c r="G23" i="94"/>
  <c r="H23" i="94" s="1"/>
  <c r="G28" i="94"/>
  <c r="H28" i="94" s="1"/>
  <c r="G16" i="92"/>
  <c r="H16" i="92" s="1"/>
  <c r="G21" i="92"/>
  <c r="H21" i="92" s="1"/>
  <c r="G38" i="92"/>
  <c r="H38" i="92" s="1"/>
  <c r="G14" i="92"/>
  <c r="H14" i="92" s="1"/>
  <c r="G40" i="93"/>
  <c r="H40" i="93" s="1"/>
  <c r="G18" i="92"/>
  <c r="H18" i="92" s="1"/>
  <c r="G34" i="94"/>
  <c r="H34" i="94" s="1"/>
  <c r="G15" i="92"/>
  <c r="H15" i="92" s="1"/>
  <c r="G3" i="92"/>
  <c r="H3" i="92" s="1"/>
  <c r="G46" i="93"/>
  <c r="H46" i="93" s="1"/>
  <c r="G19" i="94"/>
  <c r="H19" i="94" s="1"/>
  <c r="G11" i="94"/>
  <c r="H11" i="94" s="1"/>
  <c r="G22" i="91"/>
  <c r="H22" i="91" s="1"/>
  <c r="G44" i="93"/>
  <c r="H44" i="93" s="1"/>
  <c r="G26" i="93"/>
  <c r="H26" i="93" s="1"/>
  <c r="G23" i="91"/>
  <c r="H23" i="91" s="1"/>
  <c r="G12" i="93"/>
  <c r="H12" i="93" s="1"/>
  <c r="G35" i="93"/>
  <c r="H35" i="93" s="1"/>
  <c r="G6" i="94"/>
  <c r="H6" i="94" s="1"/>
  <c r="G33" i="94"/>
  <c r="H33" i="94" s="1"/>
  <c r="G27" i="93"/>
  <c r="H27" i="93" s="1"/>
  <c r="G6" i="92"/>
  <c r="H6" i="92" s="1"/>
  <c r="G24" i="93"/>
  <c r="H24" i="93" s="1"/>
  <c r="G19" i="93"/>
  <c r="H19" i="93" s="1"/>
  <c r="G40" i="92"/>
  <c r="H40" i="92" s="1"/>
  <c r="G28" i="93"/>
  <c r="H28" i="93" s="1"/>
  <c r="G5" i="92"/>
  <c r="H5" i="92" s="1"/>
  <c r="G7" i="94"/>
  <c r="H7" i="94" s="1"/>
  <c r="G18" i="93"/>
  <c r="H18" i="93" s="1"/>
  <c r="G41" i="92"/>
  <c r="H41" i="92" s="1"/>
  <c r="G45" i="92"/>
  <c r="H45" i="92" s="1"/>
  <c r="G39" i="94"/>
  <c r="H39" i="94" s="1"/>
  <c r="G29" i="94"/>
  <c r="H29" i="94" s="1"/>
  <c r="G20" i="92"/>
  <c r="H20" i="92" s="1"/>
  <c r="G14" i="94"/>
  <c r="H14" i="94" s="1"/>
  <c r="G24" i="94"/>
  <c r="H24" i="94" s="1"/>
  <c r="G43" i="92"/>
  <c r="H43" i="92" s="1"/>
  <c r="G39" i="92"/>
  <c r="H39" i="92" s="1"/>
  <c r="G20" i="94"/>
  <c r="H20" i="94" s="1"/>
  <c r="G39" i="93"/>
  <c r="H39" i="93" s="1"/>
  <c r="G5" i="94"/>
  <c r="H5" i="94" s="1"/>
  <c r="G13" i="92"/>
  <c r="H13" i="92" s="1"/>
  <c r="G45" i="93"/>
  <c r="H45" i="93" s="1"/>
  <c r="G20" i="93"/>
  <c r="H20" i="93" s="1"/>
  <c r="G9" i="94"/>
  <c r="H9" i="94" s="1"/>
  <c r="G21" i="91"/>
  <c r="H21" i="91" s="1"/>
  <c r="G17" i="92"/>
  <c r="H17" i="92" s="1"/>
  <c r="G12" i="92"/>
  <c r="H12" i="92" s="1"/>
  <c r="G23" i="92"/>
  <c r="H23" i="92" s="1"/>
  <c r="G44" i="92"/>
  <c r="H44" i="92" s="1"/>
  <c r="G10" i="93"/>
  <c r="H10" i="93" s="1"/>
  <c r="G20" i="91"/>
  <c r="H20" i="91" s="1"/>
  <c r="G7" i="92"/>
  <c r="H7" i="92" s="1"/>
  <c r="G10" i="94"/>
  <c r="H10" i="94" s="1"/>
  <c r="G7" i="93"/>
  <c r="H7" i="93" s="1"/>
  <c r="G37" i="94"/>
  <c r="H37" i="94" s="1"/>
  <c r="G38" i="93"/>
  <c r="H38" i="93" s="1"/>
  <c r="G8" i="93"/>
  <c r="H8" i="93" s="1"/>
  <c r="G37" i="93"/>
  <c r="H37" i="93" s="1"/>
  <c r="G4" i="92"/>
  <c r="H4" i="92" s="1"/>
  <c r="G22" i="93"/>
  <c r="H22" i="93" s="1"/>
  <c r="G38" i="94"/>
  <c r="H38" i="94" s="1"/>
  <c r="G15" i="94"/>
  <c r="H15" i="94" s="1"/>
  <c r="G36" i="93"/>
  <c r="H36" i="93" s="1"/>
  <c r="G16" i="94"/>
  <c r="H16" i="94" s="1"/>
  <c r="G22" i="92"/>
  <c r="H22" i="92" s="1"/>
  <c r="G27" i="94"/>
  <c r="H27" i="94" s="1"/>
  <c r="G43" i="93"/>
  <c r="H43" i="93" s="1"/>
  <c r="G32" i="94"/>
  <c r="H32" i="94" s="1"/>
  <c r="G19" i="92"/>
  <c r="H19" i="92" s="1"/>
  <c r="G25" i="94"/>
  <c r="H25" i="94" s="1"/>
  <c r="G11" i="92"/>
  <c r="H11" i="92" s="1"/>
  <c r="G9" i="92"/>
  <c r="H9" i="92" s="1"/>
  <c r="G8" i="94"/>
  <c r="H8" i="94" s="1"/>
  <c r="G47" i="93"/>
  <c r="H47" i="93" s="1"/>
  <c r="G4" i="94"/>
  <c r="H4" i="94" s="1"/>
  <c r="G10" i="92"/>
  <c r="H10" i="92" s="1"/>
  <c r="G31" i="94"/>
  <c r="H31" i="94" s="1"/>
  <c r="G21" i="93"/>
  <c r="H21" i="93" s="1"/>
  <c r="G48" i="92"/>
  <c r="H48" i="92" s="1"/>
  <c r="G6" i="93"/>
  <c r="H6" i="93" s="1"/>
  <c r="G23" i="93"/>
  <c r="H23" i="93" s="1"/>
  <c r="G24" i="92"/>
  <c r="H24" i="92" s="1"/>
  <c r="G8" i="92"/>
  <c r="H8" i="92" s="1"/>
  <c r="G34" i="93"/>
  <c r="H34" i="93" s="1"/>
  <c r="G13" i="94"/>
  <c r="H13" i="94" s="1"/>
  <c r="G40" i="94"/>
  <c r="H40" i="94" s="1"/>
  <c r="G11" i="93"/>
  <c r="H11" i="93" s="1"/>
  <c r="G42" i="92"/>
  <c r="H42" i="92" s="1"/>
  <c r="G17" i="94"/>
  <c r="H17" i="94" s="1"/>
  <c r="G35" i="94"/>
  <c r="H35" i="94" s="1"/>
  <c r="G5" i="93"/>
  <c r="H5" i="93" s="1"/>
  <c r="E20" i="64" l="1"/>
  <c r="E21" i="64"/>
  <c r="F18" i="94"/>
  <c r="E30" i="94"/>
  <c r="F28" i="93"/>
  <c r="E36" i="94"/>
  <c r="F25" i="92"/>
  <c r="F26" i="92" s="1"/>
  <c r="D37" i="94"/>
  <c r="E41" i="94"/>
  <c r="F14" i="93"/>
  <c r="F48" i="93"/>
  <c r="F36" i="94"/>
  <c r="E12" i="94"/>
  <c r="F41" i="94"/>
  <c r="F12" i="94"/>
  <c r="E21" i="94"/>
  <c r="F30" i="94"/>
  <c r="F21" i="94"/>
  <c r="E18" i="94"/>
  <c r="T112" i="5"/>
  <c r="T116" i="5" s="1"/>
  <c r="C29" i="175"/>
  <c r="C32" i="175" s="1"/>
  <c r="C11" i="175" s="1"/>
  <c r="C13" i="175" s="1"/>
  <c r="F46" i="92"/>
  <c r="F47" i="92" s="1"/>
  <c r="F49" i="92" s="1"/>
  <c r="F3" i="93" s="1"/>
  <c r="C15" i="175" l="1"/>
  <c r="C17" i="175"/>
  <c r="C14" i="175"/>
  <c r="F22" i="64"/>
  <c r="F24" i="64" s="1"/>
  <c r="F25" i="64" s="1"/>
  <c r="Q120" i="5" s="1"/>
  <c r="P120" i="5" s="1"/>
  <c r="C24" i="137"/>
  <c r="T118" i="5"/>
  <c r="Q148" i="5" s="1"/>
  <c r="E42" i="94"/>
  <c r="E22" i="94"/>
  <c r="F22" i="94"/>
  <c r="F42" i="94"/>
  <c r="F4" i="93"/>
  <c r="C16" i="175" l="1"/>
  <c r="C18" i="175" s="1"/>
  <c r="E5" i="93"/>
  <c r="F9" i="93" s="1"/>
  <c r="F15" i="93" s="1"/>
  <c r="T124" i="5"/>
  <c r="E24" i="137"/>
  <c r="G36" i="137"/>
  <c r="G38" i="137" s="1"/>
  <c r="T119" i="5"/>
  <c r="Y164" i="5"/>
  <c r="Y166" i="5" s="1"/>
  <c r="I22" i="138"/>
  <c r="H24" i="138"/>
  <c r="D5" i="93" l="1"/>
  <c r="T130" i="5"/>
  <c r="Q133" i="5" s="1"/>
  <c r="E18" i="93" s="1"/>
  <c r="I36" i="137"/>
  <c r="I38" i="137" s="1"/>
  <c r="E35" i="137" s="1"/>
  <c r="T155" i="5"/>
  <c r="E34" i="93"/>
  <c r="F41" i="93" s="1"/>
  <c r="F49" i="93" s="1"/>
  <c r="I21" i="138"/>
  <c r="I24" i="138" s="1"/>
  <c r="G24" i="138"/>
  <c r="C35" i="137" l="1"/>
  <c r="T163" i="5"/>
  <c r="T164" i="5" s="1"/>
  <c r="T168" i="5" l="1"/>
  <c r="F50" i="93"/>
  <c r="F55" i="93" s="1"/>
  <c r="I13" i="168"/>
  <c r="E19" i="174"/>
  <c r="E28" i="174"/>
  <c r="J28" i="174" l="1"/>
  <c r="I28" i="174"/>
  <c r="J19" i="174"/>
  <c r="I19" i="174"/>
  <c r="A14" i="99"/>
  <c r="A26" i="99"/>
  <c r="A34" i="99"/>
  <c r="A42" i="99"/>
  <c r="A54" i="99"/>
  <c r="A66" i="99"/>
  <c r="A74" i="99"/>
  <c r="A82" i="99"/>
  <c r="A86" i="99"/>
  <c r="A94" i="99"/>
  <c r="A98" i="99"/>
  <c r="A102" i="99"/>
  <c r="A114" i="99"/>
  <c r="A122" i="99"/>
  <c r="A31" i="99"/>
  <c r="A39" i="99"/>
  <c r="A47" i="99"/>
  <c r="A59" i="99"/>
  <c r="A67" i="99"/>
  <c r="A75" i="99"/>
  <c r="A83" i="99"/>
  <c r="A91" i="99"/>
  <c r="A99" i="99"/>
  <c r="A107" i="99"/>
  <c r="A115" i="99"/>
  <c r="A123" i="99"/>
  <c r="A12" i="99"/>
  <c r="A16" i="99"/>
  <c r="A20" i="99"/>
  <c r="A24" i="99"/>
  <c r="A28" i="99"/>
  <c r="A32" i="99"/>
  <c r="A36" i="99"/>
  <c r="A40" i="99"/>
  <c r="A44" i="99"/>
  <c r="A48" i="99"/>
  <c r="A52" i="99"/>
  <c r="A56" i="99"/>
  <c r="A60" i="99"/>
  <c r="A64" i="99"/>
  <c r="A68" i="99"/>
  <c r="A72" i="99"/>
  <c r="A76" i="99"/>
  <c r="A80" i="99"/>
  <c r="A84" i="99"/>
  <c r="A88" i="99"/>
  <c r="A92" i="99"/>
  <c r="A96" i="99"/>
  <c r="A100" i="99"/>
  <c r="A104" i="99"/>
  <c r="A108" i="99"/>
  <c r="A112" i="99"/>
  <c r="A116" i="99"/>
  <c r="A120" i="99"/>
  <c r="A10" i="99"/>
  <c r="A22" i="99"/>
  <c r="A30" i="99"/>
  <c r="A38" i="99"/>
  <c r="A46" i="99"/>
  <c r="A50" i="99"/>
  <c r="A58" i="99"/>
  <c r="A62" i="99"/>
  <c r="A70" i="99"/>
  <c r="A78" i="99"/>
  <c r="A90" i="99"/>
  <c r="A106" i="99"/>
  <c r="A110" i="99"/>
  <c r="A118" i="99"/>
  <c r="A11" i="99"/>
  <c r="A19" i="99"/>
  <c r="A27" i="99"/>
  <c r="A35" i="99"/>
  <c r="A43" i="99"/>
  <c r="A51" i="99"/>
  <c r="A55" i="99"/>
  <c r="A63" i="99"/>
  <c r="A71" i="99"/>
  <c r="A79" i="99"/>
  <c r="A87" i="99"/>
  <c r="A95" i="99"/>
  <c r="A103" i="99"/>
  <c r="A111" i="99"/>
  <c r="A119" i="99"/>
  <c r="A13" i="99"/>
  <c r="A17" i="99"/>
  <c r="A21" i="99"/>
  <c r="A25" i="99"/>
  <c r="A29" i="99"/>
  <c r="A33" i="99"/>
  <c r="A37" i="99"/>
  <c r="A41" i="99"/>
  <c r="A45" i="99"/>
  <c r="A49" i="99"/>
  <c r="A53" i="99"/>
  <c r="A57" i="99"/>
  <c r="A61" i="99"/>
  <c r="A65" i="99"/>
  <c r="A69" i="99"/>
  <c r="A73" i="99"/>
  <c r="A77" i="99"/>
  <c r="A81" i="99"/>
  <c r="A85" i="99"/>
  <c r="A89" i="99"/>
  <c r="A93" i="99"/>
  <c r="A97" i="99"/>
  <c r="A101" i="99"/>
  <c r="A105" i="99"/>
  <c r="A109" i="99"/>
  <c r="A113" i="99"/>
  <c r="A117" i="99"/>
  <c r="A121" i="99"/>
  <c r="A23" i="99"/>
  <c r="A15" i="99"/>
  <c r="M19" i="174" l="1"/>
  <c r="M28" i="174"/>
  <c r="B24" i="136"/>
  <c r="Q138" i="5"/>
  <c r="E23" i="93" l="1"/>
  <c r="F25" i="93" s="1"/>
  <c r="F29" i="93" s="1"/>
  <c r="P138" i="5"/>
  <c r="T140" i="5"/>
  <c r="T144" i="5" s="1"/>
  <c r="T167" i="5" s="1"/>
  <c r="F54" i="93" s="1"/>
</calcChain>
</file>

<file path=xl/comments1.xml><?xml version="1.0" encoding="utf-8"?>
<comments xmlns="http://schemas.openxmlformats.org/spreadsheetml/2006/main">
  <authors>
    <author>Amith K A</author>
  </authors>
  <commentList>
    <comment ref="C7" authorId="0" shapeId="0">
      <text>
        <r>
          <rPr>
            <sz val="9"/>
            <color indexed="81"/>
            <rFont val="Tahoma"/>
            <family val="2"/>
          </rPr>
          <t>Balance Sheet/ Income Statement item</t>
        </r>
      </text>
    </comment>
  </commentList>
</comments>
</file>

<file path=xl/comments2.xml><?xml version="1.0" encoding="utf-8"?>
<comments xmlns="http://schemas.openxmlformats.org/spreadsheetml/2006/main">
  <authors>
    <author>Hanif Khatri</author>
  </authors>
  <commentList>
    <comment ref="M213" authorId="0" shapeId="0">
      <text>
        <r>
          <rPr>
            <sz val="8"/>
            <color indexed="81"/>
            <rFont val="Tahoma"/>
            <family val="2"/>
          </rPr>
          <t>type "x" to check
type "o" to uncheck</t>
        </r>
      </text>
    </comment>
    <comment ref="O213" authorId="0" shapeId="0">
      <text>
        <r>
          <rPr>
            <sz val="8"/>
            <color indexed="81"/>
            <rFont val="Tahoma"/>
            <family val="2"/>
          </rPr>
          <t>type "x" to check
type "o" to uncheck</t>
        </r>
      </text>
    </comment>
    <comment ref="M214" authorId="0" shapeId="0">
      <text>
        <r>
          <rPr>
            <sz val="8"/>
            <color indexed="81"/>
            <rFont val="Tahoma"/>
            <family val="2"/>
          </rPr>
          <t>type "x" to check
type "o" to uncheck</t>
        </r>
      </text>
    </comment>
    <comment ref="O214" authorId="0" shapeId="0">
      <text>
        <r>
          <rPr>
            <sz val="8"/>
            <color indexed="81"/>
            <rFont val="Tahoma"/>
            <family val="2"/>
          </rPr>
          <t>type "x" to check
type "o" to uncheck</t>
        </r>
      </text>
    </comment>
    <comment ref="M215" authorId="0" shapeId="0">
      <text>
        <r>
          <rPr>
            <sz val="8"/>
            <color indexed="81"/>
            <rFont val="Tahoma"/>
            <family val="2"/>
          </rPr>
          <t>type "x" to check
type "o" to uncheck</t>
        </r>
      </text>
    </comment>
    <comment ref="O215" authorId="0" shapeId="0">
      <text>
        <r>
          <rPr>
            <sz val="8"/>
            <color indexed="81"/>
            <rFont val="Tahoma"/>
            <family val="2"/>
          </rPr>
          <t>type "x" to check
type "o" to uncheck</t>
        </r>
      </text>
    </comment>
    <comment ref="M216" authorId="0" shapeId="0">
      <text>
        <r>
          <rPr>
            <sz val="8"/>
            <color indexed="81"/>
            <rFont val="Tahoma"/>
            <family val="2"/>
          </rPr>
          <t>type "x" to check
type "o" to uncheck</t>
        </r>
      </text>
    </comment>
    <comment ref="O216" authorId="0" shapeId="0">
      <text>
        <r>
          <rPr>
            <sz val="8"/>
            <color indexed="81"/>
            <rFont val="Tahoma"/>
            <family val="2"/>
          </rPr>
          <t>type "x" to check
type "o" to uncheck</t>
        </r>
      </text>
    </comment>
  </commentList>
</comments>
</file>

<file path=xl/sharedStrings.xml><?xml version="1.0" encoding="utf-8"?>
<sst xmlns="http://schemas.openxmlformats.org/spreadsheetml/2006/main" count="5879" uniqueCount="3140">
  <si>
    <t>RECONCILIATION TOOL (ARABIC - ENGLISH)</t>
  </si>
  <si>
    <t>Click to pick file</t>
  </si>
  <si>
    <t>Map fields / RUN</t>
  </si>
  <si>
    <t>GO to Arabic section</t>
  </si>
  <si>
    <t>(K= I + J)</t>
  </si>
  <si>
    <t>Client GL number</t>
  </si>
  <si>
    <t>Account description from client's chart of account</t>
  </si>
  <si>
    <t>BS/IS</t>
  </si>
  <si>
    <t>Tax map number</t>
  </si>
  <si>
    <t>Opening balance of account</t>
  </si>
  <si>
    <t>Debit transactions</t>
  </si>
  <si>
    <t>Credit transactions</t>
  </si>
  <si>
    <t>Closing balance per client TB / audit TB</t>
  </si>
  <si>
    <t>Adjustments</t>
  </si>
  <si>
    <t>Reference</t>
  </si>
  <si>
    <t>Comments</t>
  </si>
  <si>
    <t>Concatenated Calculated Column</t>
  </si>
  <si>
    <t>Match</t>
  </si>
  <si>
    <t>A/c #</t>
  </si>
  <si>
    <t>A/c description</t>
  </si>
  <si>
    <t>Type</t>
  </si>
  <si>
    <t>TaxMap</t>
  </si>
  <si>
    <t>Opening</t>
  </si>
  <si>
    <t>Debits</t>
  </si>
  <si>
    <t>Credits</t>
  </si>
  <si>
    <t>Closing</t>
  </si>
  <si>
    <t>Taxmap_AccountNumber</t>
  </si>
  <si>
    <t>Description</t>
  </si>
  <si>
    <t>Group to</t>
  </si>
  <si>
    <t>Inventory at beginning of period</t>
  </si>
  <si>
    <t>Purchases from abroad</t>
  </si>
  <si>
    <t>Local purchases</t>
  </si>
  <si>
    <t>Inventory at end of period</t>
  </si>
  <si>
    <t>Custom Duties</t>
  </si>
  <si>
    <t>D-Cust</t>
  </si>
  <si>
    <t>Shipment and clearance charges</t>
  </si>
  <si>
    <t>D-Ship</t>
  </si>
  <si>
    <t>Direct Salaries and wages</t>
  </si>
  <si>
    <t>Subcontractors</t>
  </si>
  <si>
    <t>Fixed assets depreciation as per books (direct expenses)</t>
  </si>
  <si>
    <t>Rents (Direct)</t>
  </si>
  <si>
    <t>Repair and maintenance expenses</t>
  </si>
  <si>
    <t>Hire of equipment ( Schedule 5- B)</t>
  </si>
  <si>
    <t>Loan fees (interests and bank services) - direct</t>
  </si>
  <si>
    <t>D-INT</t>
  </si>
  <si>
    <t>10511.A.01</t>
  </si>
  <si>
    <t>Staff recruitment cost</t>
  </si>
  <si>
    <t>D-REC</t>
  </si>
  <si>
    <t>10511.A.02</t>
  </si>
  <si>
    <t>Medical expenses</t>
  </si>
  <si>
    <t>D-MED</t>
  </si>
  <si>
    <t>10511.A.03</t>
  </si>
  <si>
    <t>Messing costs</t>
  </si>
  <si>
    <t>D-EMP</t>
  </si>
  <si>
    <t>10511.A.04</t>
  </si>
  <si>
    <t>Other employee related costs</t>
  </si>
  <si>
    <t>10511.A.05</t>
  </si>
  <si>
    <t>Social insurance paid abroad</t>
  </si>
  <si>
    <t>D-SIA</t>
  </si>
  <si>
    <t>10511.A.06</t>
  </si>
  <si>
    <t>Hire of personnel/temporary labour</t>
  </si>
  <si>
    <t>D-HOP</t>
  </si>
  <si>
    <t>10511.A.07</t>
  </si>
  <si>
    <t>Staff welfare</t>
  </si>
  <si>
    <t>D-SW</t>
  </si>
  <si>
    <t>10511.B.02</t>
  </si>
  <si>
    <t>Consumables and supplies</t>
  </si>
  <si>
    <t>D-C&amp;S</t>
  </si>
  <si>
    <t>10511.B.03</t>
  </si>
  <si>
    <t>Utilities</t>
  </si>
  <si>
    <t>D-UTL</t>
  </si>
  <si>
    <t>10511.B.04</t>
  </si>
  <si>
    <t>Water, gas and electricity</t>
  </si>
  <si>
    <t>D-WGE</t>
  </si>
  <si>
    <t>10511.B.05</t>
  </si>
  <si>
    <t>Repairs and maintenance</t>
  </si>
  <si>
    <t>10511.B.06</t>
  </si>
  <si>
    <t>unspecified</t>
  </si>
  <si>
    <t>10511.B.07</t>
  </si>
  <si>
    <t>10511.C.01</t>
  </si>
  <si>
    <t>Entertainment</t>
  </si>
  <si>
    <t>D-TRE</t>
  </si>
  <si>
    <t>10511.C.02</t>
  </si>
  <si>
    <t>Travel expenses</t>
  </si>
  <si>
    <t>D-TRV</t>
  </si>
  <si>
    <t>10511.C.03</t>
  </si>
  <si>
    <t>&lt;Unspecified&gt;</t>
  </si>
  <si>
    <t>10511.C.04</t>
  </si>
  <si>
    <t>D-TRVE</t>
  </si>
  <si>
    <t>10511.C.05</t>
  </si>
  <si>
    <t>10511.C.06</t>
  </si>
  <si>
    <t>Indirect salaries and wages</t>
  </si>
  <si>
    <t>Contribution towards statutory retirement funds</t>
  </si>
  <si>
    <t>G-RFU</t>
  </si>
  <si>
    <t>Social insurance - Saudis</t>
  </si>
  <si>
    <t>Social insurance - foreigners ( attach GOSI certificate)</t>
  </si>
  <si>
    <t>Fixed assets depreciation as per books (indirect expenses)</t>
  </si>
  <si>
    <t>Insurance</t>
  </si>
  <si>
    <t>G-INS</t>
  </si>
  <si>
    <t>Consulting and professional fees</t>
  </si>
  <si>
    <t>Rents (Indirect)</t>
  </si>
  <si>
    <t>Provision for end of service benefits</t>
  </si>
  <si>
    <t>10508-1</t>
  </si>
  <si>
    <t>Provision for bad and doubtful debts</t>
  </si>
  <si>
    <t>10508-2</t>
  </si>
  <si>
    <t>Provision for obsolete stocks</t>
  </si>
  <si>
    <t>10508-3</t>
  </si>
  <si>
    <t>Provision for future losses</t>
  </si>
  <si>
    <t>10508-4</t>
  </si>
  <si>
    <t>Provision for contingencies</t>
  </si>
  <si>
    <t>10508-6</t>
  </si>
  <si>
    <t>Provision for unspecified accrued expenses</t>
  </si>
  <si>
    <t>Provision for saving funds</t>
  </si>
  <si>
    <t>Provision for investments</t>
  </si>
  <si>
    <t>Provision for home ownership subsidy</t>
  </si>
  <si>
    <t>Provision for retirement benefits</t>
  </si>
  <si>
    <t>Provision for warranty</t>
  </si>
  <si>
    <t>10508-5</t>
  </si>
  <si>
    <t>Provision for training</t>
  </si>
  <si>
    <t>Provision - Others</t>
  </si>
  <si>
    <t>Provisions written back</t>
  </si>
  <si>
    <t>Expenses charged by head office</t>
  </si>
  <si>
    <t>G-HOE</t>
  </si>
  <si>
    <t>Agent's commission</t>
  </si>
  <si>
    <t>G-AGT</t>
  </si>
  <si>
    <t>Loan fees (interest and bank charges) -indirect</t>
  </si>
  <si>
    <t>G-INT</t>
  </si>
  <si>
    <t>Accommodation, subsistence, bonuses and any other benefits to employees</t>
  </si>
  <si>
    <t>Donations paid</t>
  </si>
  <si>
    <t>Royalties and technical support services</t>
  </si>
  <si>
    <t>Research and development expenses</t>
  </si>
  <si>
    <t>G-R&amp;D</t>
  </si>
  <si>
    <t>Bad debts written off</t>
  </si>
  <si>
    <t>G-DEB</t>
  </si>
  <si>
    <t>Amortization of incorporation expenses and intangible assets</t>
  </si>
  <si>
    <t>School fees for employees' children</t>
  </si>
  <si>
    <t>Statutory school fees</t>
  </si>
  <si>
    <t>G-SCHL</t>
  </si>
  <si>
    <t>Non statutory school fees</t>
  </si>
  <si>
    <t>G-SCHF</t>
  </si>
  <si>
    <t>Advertisement and promotion expenses</t>
  </si>
  <si>
    <t>G-ABP</t>
  </si>
  <si>
    <t>Other indirect expenses</t>
  </si>
  <si>
    <t>10822 A</t>
  </si>
  <si>
    <t>10822.A.01</t>
  </si>
  <si>
    <t>G-REC</t>
  </si>
  <si>
    <t>10822.A.02</t>
  </si>
  <si>
    <t>G-MED</t>
  </si>
  <si>
    <t>10822.A.03</t>
  </si>
  <si>
    <t>G-EMP</t>
  </si>
  <si>
    <t>10822.A.04</t>
  </si>
  <si>
    <t>10822.A.05</t>
  </si>
  <si>
    <t>G-SIA</t>
  </si>
  <si>
    <t>10822.A.06</t>
  </si>
  <si>
    <t>G-HOP</t>
  </si>
  <si>
    <t>10822.A.07</t>
  </si>
  <si>
    <t>G-SW</t>
  </si>
  <si>
    <t>10822.A.08</t>
  </si>
  <si>
    <t>10822.A.09</t>
  </si>
  <si>
    <t>10822.A.10</t>
  </si>
  <si>
    <t>10822.B.01</t>
  </si>
  <si>
    <t>Small tools and equipments</t>
  </si>
  <si>
    <t>G-STE</t>
  </si>
  <si>
    <t>10822.B.02</t>
  </si>
  <si>
    <t>G-C&amp;S</t>
  </si>
  <si>
    <t>10822.B.03</t>
  </si>
  <si>
    <t>G-UTL</t>
  </si>
  <si>
    <t>10822.B.04</t>
  </si>
  <si>
    <t>G-WGE</t>
  </si>
  <si>
    <t>10822.B.05</t>
  </si>
  <si>
    <t>10822.B.06</t>
  </si>
  <si>
    <t>10822.B.07</t>
  </si>
  <si>
    <t>10822.C.01</t>
  </si>
  <si>
    <t>G-TRE</t>
  </si>
  <si>
    <t>10822.C.02</t>
  </si>
  <si>
    <t>G-TRV</t>
  </si>
  <si>
    <t>10822.C.03</t>
  </si>
  <si>
    <t>&lt;unspecified&gt;</t>
  </si>
  <si>
    <t>G-TRVE</t>
  </si>
  <si>
    <t>10822.C.04</t>
  </si>
  <si>
    <t>10822.C.05</t>
  </si>
  <si>
    <t>10822.C.06</t>
  </si>
  <si>
    <t>10822.D.01</t>
  </si>
  <si>
    <t>Other business operating expenses</t>
  </si>
  <si>
    <t>G-OTH</t>
  </si>
  <si>
    <t>10822.D.02</t>
  </si>
  <si>
    <t>Bank interests</t>
  </si>
  <si>
    <t>G-BC</t>
  </si>
  <si>
    <t>10822.D.03</t>
  </si>
  <si>
    <t>License, visas and passport</t>
  </si>
  <si>
    <t>G-LVP</t>
  </si>
  <si>
    <t>10822.D.04</t>
  </si>
  <si>
    <t>Printing and stationery</t>
  </si>
  <si>
    <t>G-P&amp;S</t>
  </si>
  <si>
    <t>10822.D.05</t>
  </si>
  <si>
    <t>Realized foreign exchange (gain)/loss</t>
  </si>
  <si>
    <t>G-REL</t>
  </si>
  <si>
    <t>10822.D.06</t>
  </si>
  <si>
    <t>General office expenses</t>
  </si>
  <si>
    <t>G-OFF</t>
  </si>
  <si>
    <t>10822.D.07</t>
  </si>
  <si>
    <t>Miscellaneous other expenses</t>
  </si>
  <si>
    <t>10822.D.08</t>
  </si>
  <si>
    <t>Lubricants and fuels</t>
  </si>
  <si>
    <t>G-L&amp;F</t>
  </si>
  <si>
    <t>10822.D.09</t>
  </si>
  <si>
    <t>Vehicle running expenses</t>
  </si>
  <si>
    <t>G-VRE</t>
  </si>
  <si>
    <t>10822.D.10</t>
  </si>
  <si>
    <t>Postage, telephone, telex and courier</t>
  </si>
  <si>
    <t>G-PTT</t>
  </si>
  <si>
    <t>10822.D.11</t>
  </si>
  <si>
    <t>Mobilisation/demobilisation</t>
  </si>
  <si>
    <t>G-MOB</t>
  </si>
  <si>
    <t>10822.D.12</t>
  </si>
  <si>
    <t>Safety</t>
  </si>
  <si>
    <t>G-SFT</t>
  </si>
  <si>
    <t>10822.D.13</t>
  </si>
  <si>
    <t>Training</t>
  </si>
  <si>
    <t>G-TNG</t>
  </si>
  <si>
    <t>10822.D.14</t>
  </si>
  <si>
    <t>Directors fees</t>
  </si>
  <si>
    <t>G-BOD</t>
  </si>
  <si>
    <t>10822.D.15</t>
  </si>
  <si>
    <t>Janitorial services</t>
  </si>
  <si>
    <t>G-JNT</t>
  </si>
  <si>
    <t>10822.D.16</t>
  </si>
  <si>
    <t>Communication system</t>
  </si>
  <si>
    <t>G-COM</t>
  </si>
  <si>
    <t>10822.D.17</t>
  </si>
  <si>
    <t>Computer running expenses</t>
  </si>
  <si>
    <t>G-CRE</t>
  </si>
  <si>
    <t>10822.D.18</t>
  </si>
  <si>
    <t>Shared services from affiliates</t>
  </si>
  <si>
    <t>G-SSA</t>
  </si>
  <si>
    <t>10822.D.19</t>
  </si>
  <si>
    <t>Research and development</t>
  </si>
  <si>
    <t>10822.D.20</t>
  </si>
  <si>
    <t>Industrial waste disposal</t>
  </si>
  <si>
    <t>G-IND</t>
  </si>
  <si>
    <t>10822.D.21</t>
  </si>
  <si>
    <t>Handling and packaging</t>
  </si>
  <si>
    <t>G-HND</t>
  </si>
  <si>
    <t>10822.D.22</t>
  </si>
  <si>
    <t>Attestation and certification charges</t>
  </si>
  <si>
    <t>G-ATT</t>
  </si>
  <si>
    <t>10822.D.23</t>
  </si>
  <si>
    <t>Loading/unloading charges</t>
  </si>
  <si>
    <t>G-LOD</t>
  </si>
  <si>
    <t>10822.D.24</t>
  </si>
  <si>
    <t>Subscription</t>
  </si>
  <si>
    <t>G-SUB</t>
  </si>
  <si>
    <t>10822.D.25</t>
  </si>
  <si>
    <t>Taxes, fines and penalties</t>
  </si>
  <si>
    <t>G-TAX</t>
  </si>
  <si>
    <t>10822.D.26</t>
  </si>
  <si>
    <t>Contractual compensations</t>
  </si>
  <si>
    <t>G-CC</t>
  </si>
  <si>
    <t>10822.D.27</t>
  </si>
  <si>
    <t>Unrealised foreign exchange loss</t>
  </si>
  <si>
    <t>G-UXG</t>
  </si>
  <si>
    <t>10822.D.28</t>
  </si>
  <si>
    <t>Unrealised exchange (gain)</t>
  </si>
  <si>
    <t>10822.D.29</t>
  </si>
  <si>
    <t>Capital Nature Item - disallowed</t>
  </si>
  <si>
    <t>G-CN</t>
  </si>
  <si>
    <t>10822.D.30</t>
  </si>
  <si>
    <t>Board member fees and allowances</t>
  </si>
  <si>
    <t>10822.D.31</t>
  </si>
  <si>
    <t>Broker Fees</t>
  </si>
  <si>
    <t>G-BF</t>
  </si>
  <si>
    <t>10822.D.32</t>
  </si>
  <si>
    <t>Cost capitalised during the year net</t>
  </si>
  <si>
    <t>10822.D.33</t>
  </si>
  <si>
    <t>Unrealized foreign exchange gain</t>
  </si>
  <si>
    <t>10822.D.34</t>
  </si>
  <si>
    <t>Fines and penalty</t>
  </si>
  <si>
    <t>10822.D.35</t>
  </si>
  <si>
    <t>Sales commission and discounts</t>
  </si>
  <si>
    <t>G-SC</t>
  </si>
  <si>
    <t>10822.D.36</t>
  </si>
  <si>
    <t>10822.D.37</t>
  </si>
  <si>
    <t>10822.D.38</t>
  </si>
  <si>
    <t>10822.D.39</t>
  </si>
  <si>
    <t>10822.D.40</t>
  </si>
  <si>
    <t>10822.D.41</t>
  </si>
  <si>
    <t>10822.D.42</t>
  </si>
  <si>
    <t>10822.D.43</t>
  </si>
  <si>
    <t>10822.D.44</t>
  </si>
  <si>
    <t>10822.D.45</t>
  </si>
  <si>
    <t>10822.D.46</t>
  </si>
  <si>
    <t>10822.D.47</t>
  </si>
  <si>
    <t>10822.D.48</t>
  </si>
  <si>
    <t>10822.D.49</t>
  </si>
  <si>
    <t>Cash on hand</t>
  </si>
  <si>
    <t>Cash at banks</t>
  </si>
  <si>
    <t>Time deposits</t>
  </si>
  <si>
    <t>Accounts receivables</t>
  </si>
  <si>
    <t>Retentions receivables</t>
  </si>
  <si>
    <t>Other receivables</t>
  </si>
  <si>
    <t>Tax/zakat receivable from partners</t>
  </si>
  <si>
    <t>Advance to suppliers</t>
  </si>
  <si>
    <t>Unbilled receivable</t>
  </si>
  <si>
    <t>Spareparts</t>
  </si>
  <si>
    <t>Catalysts</t>
  </si>
  <si>
    <t>Raw materials</t>
  </si>
  <si>
    <t>Finished goods</t>
  </si>
  <si>
    <t>Goods in transit</t>
  </si>
  <si>
    <t>Work in progress</t>
  </si>
  <si>
    <t>Amounts due from affiliates</t>
  </si>
  <si>
    <t>Amounts due from partners</t>
  </si>
  <si>
    <t>Investments in subsidiaries</t>
  </si>
  <si>
    <t>Investments in affiliates</t>
  </si>
  <si>
    <t>Other investments</t>
  </si>
  <si>
    <t>Lands</t>
  </si>
  <si>
    <t>Buildings</t>
  </si>
  <si>
    <t>Movable buildings</t>
  </si>
  <si>
    <t>Furniture &amp; fixtures</t>
  </si>
  <si>
    <t>Plant &amp; machinery</t>
  </si>
  <si>
    <t>Tools &amp; equipment</t>
  </si>
  <si>
    <t>Vehicles</t>
  </si>
  <si>
    <t>Computers(Hardware/Software)</t>
  </si>
  <si>
    <t>Others</t>
  </si>
  <si>
    <t>Incorporation expenses</t>
  </si>
  <si>
    <t>Deferred charges</t>
  </si>
  <si>
    <t>Other deferred charges</t>
  </si>
  <si>
    <t>Accounts payables</t>
  </si>
  <si>
    <t>Retentions payables</t>
  </si>
  <si>
    <t>Other payables</t>
  </si>
  <si>
    <t>Tax/Zakat payable</t>
  </si>
  <si>
    <t>Advance from customers</t>
  </si>
  <si>
    <t>Billings in excess of revenue</t>
  </si>
  <si>
    <t>Dividends payable to Saudi partner</t>
  </si>
  <si>
    <t>Dividends payable to non-Saudi partner</t>
  </si>
  <si>
    <t>Term loans - current portion</t>
  </si>
  <si>
    <t>Bank overdrafts</t>
  </si>
  <si>
    <t>Amounts due to affiliates - current</t>
  </si>
  <si>
    <t>Amounts due to partners - current</t>
  </si>
  <si>
    <t>Provision - Doubtful debts</t>
  </si>
  <si>
    <t>Provision - Obsolete inventories</t>
  </si>
  <si>
    <t>Provision - Future losses</t>
  </si>
  <si>
    <t>Provision - Contingencies</t>
  </si>
  <si>
    <t>Provision - Unspecified accrued expenses</t>
  </si>
  <si>
    <t>Provision - Saving funds</t>
  </si>
  <si>
    <t>Provision - Investments</t>
  </si>
  <si>
    <t>Provision - Home ownership subsidy</t>
  </si>
  <si>
    <t>Provision - Retirement benefits</t>
  </si>
  <si>
    <t>Provision - Warranty</t>
  </si>
  <si>
    <t>Provision - Training</t>
  </si>
  <si>
    <t>Shareholder's current account</t>
  </si>
  <si>
    <t>Shareholder's loan</t>
  </si>
  <si>
    <t>&lt;Unspecified</t>
  </si>
  <si>
    <t>Amounts due to affiliates - non current</t>
  </si>
  <si>
    <t>Amounts due to partners - non current</t>
  </si>
  <si>
    <t>Capital</t>
  </si>
  <si>
    <t>Reserves</t>
  </si>
  <si>
    <t>Statutory reserves</t>
  </si>
  <si>
    <t>Legal reserves</t>
  </si>
  <si>
    <t>Retained earnings</t>
  </si>
  <si>
    <t>Other reserves</t>
  </si>
  <si>
    <t>Miscellaneous income</t>
  </si>
  <si>
    <t>Other income</t>
  </si>
  <si>
    <t>Realized foreign exchange gain</t>
  </si>
  <si>
    <t>Unspecified</t>
  </si>
  <si>
    <t>10511.D.03</t>
  </si>
  <si>
    <t xml:space="preserve">License, visas and passport </t>
  </si>
  <si>
    <t>D-LVP</t>
  </si>
  <si>
    <t>Description fromCurrent Map</t>
  </si>
  <si>
    <t>ETax Map Original</t>
  </si>
  <si>
    <t>TAX RETURNS TEMPLATE</t>
  </si>
  <si>
    <t>English and Arabic</t>
  </si>
  <si>
    <t>Selected Template</t>
  </si>
  <si>
    <t>*Navigation :</t>
  </si>
  <si>
    <t xml:space="preserve"> At any point, if you need to access the sheet navigation menu - Press "Ctrl + N"</t>
  </si>
  <si>
    <t>رقم االسجل التجاري أو الرقم المميز</t>
  </si>
  <si>
    <t>اسم الجهة ذات العلاقة</t>
  </si>
  <si>
    <t>طبيعة التعامل</t>
  </si>
  <si>
    <t>رصيد بداية الفترة</t>
  </si>
  <si>
    <t>الإضافات خلال العام</t>
  </si>
  <si>
    <t>الحركة المدينة خلال العام</t>
  </si>
  <si>
    <t>الرصيد في نهاية الفترة</t>
  </si>
  <si>
    <t>1</t>
  </si>
  <si>
    <t>2</t>
  </si>
  <si>
    <t>3</t>
  </si>
  <si>
    <t>4</t>
  </si>
  <si>
    <t>5</t>
  </si>
  <si>
    <t>6</t>
  </si>
  <si>
    <t>الاجمالي</t>
  </si>
  <si>
    <t>COMPUTATION OF PROPORTIONATE TAXABLE PROFIT</t>
  </si>
  <si>
    <t>SR</t>
  </si>
  <si>
    <t>A</t>
  </si>
  <si>
    <t>Shareholding</t>
  </si>
  <si>
    <t>No of Days</t>
  </si>
  <si>
    <t>Saudi Shareholding
%</t>
  </si>
  <si>
    <t>Non Saudi Shareholding
%</t>
  </si>
  <si>
    <t>Profit attributable to</t>
  </si>
  <si>
    <t>Total</t>
  </si>
  <si>
    <t>From</t>
  </si>
  <si>
    <t>To</t>
  </si>
  <si>
    <t>Saudi Shareholder</t>
  </si>
  <si>
    <t>Non-Saudi Shareholder</t>
  </si>
  <si>
    <t>B</t>
  </si>
  <si>
    <t>C</t>
  </si>
  <si>
    <t>D</t>
  </si>
  <si>
    <t>E+F</t>
  </si>
  <si>
    <t>Tax</t>
  </si>
  <si>
    <t>Zakat</t>
  </si>
  <si>
    <t>NOMAC</t>
  </si>
  <si>
    <t>KEWPCO</t>
  </si>
  <si>
    <t>*</t>
  </si>
  <si>
    <t xml:space="preserve">COMPUTATION OF ZAKAT PAYABLE </t>
  </si>
  <si>
    <t>Items</t>
  </si>
  <si>
    <t xml:space="preserve">Amount </t>
  </si>
  <si>
    <t>Balance at the beginning of the year</t>
  </si>
  <si>
    <r>
      <t xml:space="preserve">   - Share capital </t>
    </r>
    <r>
      <rPr>
        <sz val="12"/>
        <color rgb="FFFF0000"/>
        <rFont val="Arial"/>
        <family val="2"/>
      </rPr>
      <t>(Schedule 11)</t>
    </r>
  </si>
  <si>
    <r>
      <t xml:space="preserve">   - Statutory reserve </t>
    </r>
    <r>
      <rPr>
        <sz val="12"/>
        <color rgb="FFFF0000"/>
        <rFont val="Arial"/>
        <family val="2"/>
      </rPr>
      <t>(Schedule 21)</t>
    </r>
  </si>
  <si>
    <r>
      <t xml:space="preserve">   - Retained earnings </t>
    </r>
    <r>
      <rPr>
        <sz val="12"/>
        <color rgb="FFFF0000"/>
        <rFont val="Arial"/>
        <family val="2"/>
      </rPr>
      <t>(Schedule 18)</t>
    </r>
  </si>
  <si>
    <t xml:space="preserve">  Less: Dividends</t>
  </si>
  <si>
    <r>
      <t xml:space="preserve">   - Other additions - if applicable </t>
    </r>
    <r>
      <rPr>
        <sz val="12"/>
        <color rgb="FFFF0000"/>
        <rFont val="Arial"/>
        <family val="2"/>
      </rPr>
      <t>(Schedule 12)</t>
    </r>
  </si>
  <si>
    <r>
      <t xml:space="preserve">   - Loans and Similar Items </t>
    </r>
    <r>
      <rPr>
        <sz val="12"/>
        <color rgb="FFFF0000"/>
        <rFont val="Arial"/>
        <family val="2"/>
      </rPr>
      <t>(Schedule 15)</t>
    </r>
  </si>
  <si>
    <r>
      <t xml:space="preserve">   - Shareholder credit current account </t>
    </r>
    <r>
      <rPr>
        <sz val="12"/>
        <color rgb="FFFF0000"/>
        <rFont val="Arial"/>
        <family val="2"/>
      </rPr>
      <t>(Schedule 14)</t>
    </r>
  </si>
  <si>
    <r>
      <t xml:space="preserve">   - Provisions </t>
    </r>
    <r>
      <rPr>
        <sz val="12"/>
        <color rgb="FFFF0000"/>
        <rFont val="Arial"/>
        <family val="2"/>
      </rPr>
      <t>(Schedule 20)</t>
    </r>
  </si>
  <si>
    <t>Less Balances at the end of the year</t>
  </si>
  <si>
    <r>
      <t xml:space="preserve">        - Net book value of fixed assets - </t>
    </r>
    <r>
      <rPr>
        <sz val="12"/>
        <color rgb="FFFF0000"/>
        <rFont val="Arial"/>
        <family val="2"/>
      </rPr>
      <t>(Schedule 10)</t>
    </r>
  </si>
  <si>
    <r>
      <t xml:space="preserve">        - Accumulated losses </t>
    </r>
    <r>
      <rPr>
        <sz val="12"/>
        <color rgb="FFFF0000"/>
        <rFont val="Arial"/>
        <family val="2"/>
      </rPr>
      <t>(Schedule 18)</t>
    </r>
  </si>
  <si>
    <r>
      <t xml:space="preserve">        - Investments </t>
    </r>
    <r>
      <rPr>
        <sz val="12"/>
        <color rgb="FFFF0000"/>
        <rFont val="Arial"/>
        <family val="2"/>
      </rPr>
      <t>(Schedule 17A/B)</t>
    </r>
  </si>
  <si>
    <r>
      <t xml:space="preserve">        - Other deductible items - if applicable </t>
    </r>
    <r>
      <rPr>
        <sz val="12"/>
        <color rgb="FFFF0000"/>
        <rFont val="Arial"/>
        <family val="2"/>
      </rPr>
      <t>(Schedule 13)</t>
    </r>
  </si>
  <si>
    <t>Net assessable fund /Zakat base</t>
  </si>
  <si>
    <t>Profit</t>
  </si>
  <si>
    <t>Accumulated losses</t>
  </si>
  <si>
    <t xml:space="preserve"> </t>
  </si>
  <si>
    <t>Schedule 25</t>
  </si>
  <si>
    <t>ADVANCE TAX PAYMENTS</t>
  </si>
  <si>
    <t>Receipt No.</t>
  </si>
  <si>
    <t>Date</t>
  </si>
  <si>
    <t>Amount</t>
  </si>
  <si>
    <t>Schedule 24</t>
  </si>
  <si>
    <t>AMOUNTS DUE TO RELATED PARTIES</t>
  </si>
  <si>
    <t>CR No. or 
Assigned No.</t>
  </si>
  <si>
    <t>Name of related party</t>
  </si>
  <si>
    <t>Nature of transactions</t>
  </si>
  <si>
    <t>Balance at the beginning of the period
(Debit) / Credit</t>
  </si>
  <si>
    <t>Credit movement during the year</t>
  </si>
  <si>
    <t>Debit movement during the year</t>
  </si>
  <si>
    <t>Balance at the end of the period</t>
  </si>
  <si>
    <t>7= 4 + 5 - 6</t>
  </si>
  <si>
    <t>Schedule 23</t>
  </si>
  <si>
    <t>AMOUNTS DUE FROM RELATED PARTIES</t>
  </si>
  <si>
    <t>Balance at the beginning of the period 
Debit / (Credit)</t>
  </si>
  <si>
    <t>المملكة العربية
السعودية
وزارة المالية
مصلحة الزكاة والدخل</t>
  </si>
  <si>
    <t>نموذج رقم (الموحد)</t>
  </si>
  <si>
    <t>الاقرار (الزكوي / الضريبي) لكافة المكلفين 
ممن يحاسبون بموجب حسابات نظامية</t>
  </si>
  <si>
    <t>فرع : الادارة العامة</t>
  </si>
  <si>
    <t xml:space="preserve">الرقم المالـي </t>
  </si>
  <si>
    <t xml:space="preserve">معلــومات أسـاسية </t>
  </si>
  <si>
    <t>السنة الماليــة</t>
  </si>
  <si>
    <t>الاسم التجاري</t>
  </si>
  <si>
    <t>من</t>
  </si>
  <si>
    <t>الى</t>
  </si>
  <si>
    <t>الكيان القانوني</t>
  </si>
  <si>
    <t>حصة الشريك السعودي وحكمه</t>
  </si>
  <si>
    <t xml:space="preserve">حصة غير السعوديين الشريك </t>
  </si>
  <si>
    <t>(لاستخدام المصلحة فقط)</t>
  </si>
  <si>
    <t>حصة الربح من السعودية</t>
  </si>
  <si>
    <t xml:space="preserve">حصة الأرباح من غير السعوديين  </t>
  </si>
  <si>
    <t>الرمز:</t>
  </si>
  <si>
    <t>النشاط الرئيس</t>
  </si>
  <si>
    <t>رقم موقع المستند :</t>
  </si>
  <si>
    <t>وصف النشاط الرئيسي</t>
  </si>
  <si>
    <t>العنوان</t>
  </si>
  <si>
    <t>ص . ب</t>
  </si>
  <si>
    <t>الرمز</t>
  </si>
  <si>
    <t>هاتف</t>
  </si>
  <si>
    <t>فاكس</t>
  </si>
  <si>
    <t xml:space="preserve">بريد إلكتروني </t>
  </si>
  <si>
    <t>الموقـع</t>
  </si>
  <si>
    <t>البناية</t>
  </si>
  <si>
    <t xml:space="preserve">الشارع </t>
  </si>
  <si>
    <t xml:space="preserve">الحـي </t>
  </si>
  <si>
    <t>المدينـة</t>
  </si>
  <si>
    <t xml:space="preserve">جدول (أ) : الدخل </t>
  </si>
  <si>
    <t>مسلسل</t>
  </si>
  <si>
    <t>البيـــــان</t>
  </si>
  <si>
    <t xml:space="preserve">ريــــال  </t>
  </si>
  <si>
    <t>الإيراد من النشاط الرئيس   (جدول 1 ) ، ( يضاف إليه ) :</t>
  </si>
  <si>
    <t>الإيرادات الأخرى</t>
  </si>
  <si>
    <t xml:space="preserve">10201  مكاســب رأسمالــية - يرفق كشف </t>
  </si>
  <si>
    <t xml:space="preserve">10202  عمولات </t>
  </si>
  <si>
    <t xml:space="preserve">10203  عوائد قروض (فوائد وخدمات بنكية) </t>
  </si>
  <si>
    <t xml:space="preserve">10204   أرباح أسهم </t>
  </si>
  <si>
    <t>10205  إيجارات</t>
  </si>
  <si>
    <t>10206   حقوق اختراع / امتياز</t>
  </si>
  <si>
    <t xml:space="preserve">10299   أخرى - يرفق كشف </t>
  </si>
  <si>
    <t>إجمالي الإيرادات الأخرى (مجموع البنود من 10201 إلى 10299 )</t>
  </si>
  <si>
    <t xml:space="preserve">إجمالي الإيرادات ( 10100 + 10200 ) ، ويحسم منه : </t>
  </si>
  <si>
    <t xml:space="preserve">الدخل المعفي (جدول 2 ) </t>
  </si>
  <si>
    <t>إجمالي الدخل الخاضع ( 10300 - 10400 )</t>
  </si>
  <si>
    <t xml:space="preserve">جدول (ب) : التكاليف </t>
  </si>
  <si>
    <t xml:space="preserve">إجمالي الدخل الخاضع ، يحسم منه : </t>
  </si>
  <si>
    <t>تكلفة الأعمال المباشرة</t>
  </si>
  <si>
    <t xml:space="preserve">10601   بضاعة أول المدة </t>
  </si>
  <si>
    <t xml:space="preserve">10602  مشتريات من الخارج </t>
  </si>
  <si>
    <t xml:space="preserve">- </t>
  </si>
  <si>
    <t xml:space="preserve">10603   مشتريات من الداخل </t>
  </si>
  <si>
    <t xml:space="preserve">10604    الرسوم الجمركية </t>
  </si>
  <si>
    <t xml:space="preserve">10605  أجور مباشرة </t>
  </si>
  <si>
    <t>10606   مصــــاريف مباشـرة - يرفق كشف</t>
  </si>
  <si>
    <t>10607   مقاولون من الباطن ( جدول3 )</t>
  </si>
  <si>
    <t xml:space="preserve">10608   يطرح بضاعة آخر المدة </t>
  </si>
  <si>
    <t>إجمالي تكلفة الأعمال ( مجموع البنود من 10601 إلى 10607 ناقصا 10608 )</t>
  </si>
  <si>
    <t>.يجب الاطلاع على الإرشادات في الصفحة الأخيرة والتقيد بها عند تعبئة هذا النموذج *</t>
  </si>
  <si>
    <t>الإيراد من النشاط الرئيسى :</t>
  </si>
  <si>
    <t>Check</t>
  </si>
  <si>
    <t>Link to Arabic</t>
  </si>
  <si>
    <t>ينطبق</t>
  </si>
  <si>
    <t>يسيئرلا طاشنلا تاداريإ
)10100(</t>
  </si>
  <si>
    <t>الايرادات من النشاط العقاري</t>
  </si>
  <si>
    <t>الايرادات من النشاط البنكي</t>
  </si>
  <si>
    <t>الايرادات من نشاط الغاز الطبيعي</t>
  </si>
  <si>
    <t>الايرادات من النشاط الخدمي / الصناعي / التجاري</t>
  </si>
  <si>
    <t>)10200( ىرخأ تاداريإ</t>
  </si>
  <si>
    <t>مكاسب (خسائر) رأسمالية للتخلص من الا صول</t>
  </si>
  <si>
    <t>أخرى</t>
  </si>
  <si>
    <t>مصروفات مستردة / ديون معدومة محصلة سبق إعدامها</t>
  </si>
  <si>
    <t>التعويضات المستلمة</t>
  </si>
  <si>
    <t>حقوق اختراع / امتياز</t>
  </si>
  <si>
    <t>إيجارات</t>
  </si>
  <si>
    <t>ب -  التكاليف والمصاريف</t>
  </si>
  <si>
    <t>بضاعة أول المدة</t>
  </si>
  <si>
    <t>ةعاضبلا فيلاكت ةعابملا</t>
  </si>
  <si>
    <t>مشتريات من الخارج (الاستيرادية)</t>
  </si>
  <si>
    <t>مشتريات من الداخل</t>
  </si>
  <si>
    <t>يطرح بضاعة آخرالمدة</t>
  </si>
  <si>
    <t>تكلفة البضاعة المباعة</t>
  </si>
  <si>
    <t>)10500( ةرشابملا فيراصملا</t>
  </si>
  <si>
    <t>الاستهلاك الدفتري</t>
  </si>
  <si>
    <t>مصاريف الصيانة والإصلاح</t>
  </si>
  <si>
    <t>تأمينات اجتماعية - سعوديين ( يرفق شهادة التأمينات )</t>
  </si>
  <si>
    <t>تأمينات اجتماعية - أجانب ( يرفق شهادة التأمينات )</t>
  </si>
  <si>
    <t>المخصصات المكونة خلال العام ( جدول 20 )</t>
  </si>
  <si>
    <t>إتاوات أو خدمات مساندة فنية ( جدول 7 )</t>
  </si>
  <si>
    <t xml:space="preserve">استئجار آلات ومعدات </t>
  </si>
  <si>
    <t xml:space="preserve">تبرعات مدفوعة </t>
  </si>
  <si>
    <t>الراتب الأساسي وبدلات السكن</t>
  </si>
  <si>
    <t>مصاريف إصلاح وصيانة</t>
  </si>
  <si>
    <t>أقرا المكلـف</t>
  </si>
  <si>
    <t>هل تم إجراء أي تعديل في ملكية الشركة أو في حصص الشركاء في رأس المال أو الأرباح ؟</t>
  </si>
  <si>
    <t>إذا كانت الإجابة بنعم أرفق المستندات اللازمة مع تحديث نموذج التسجيل .</t>
  </si>
  <si>
    <t>هل يستخدم أسلوب المتوسط المرجح عند تقييم بضاعة آخر المدة (الجرد) ؟</t>
  </si>
  <si>
    <t>هل يستخدم أسلوب التكلفة أو القيمة السوقية أيهما أقل لتقييم بضاعة آخر المدة ؟</t>
  </si>
  <si>
    <t>هل تمسك الدفاتر النظامية باللغة العربية ؟</t>
  </si>
  <si>
    <t>أقر بأنه تم إعداد هذا الإقرار ومرفقاته وفقا للدفــاتر والسجلات التي تحتفظ بها المنشأة وللفترة الماليـة المقدم عنها الإقرار، وأتحمل المسؤولية كاملة عن أية معلومات يثبت عدم صحتها .</t>
  </si>
  <si>
    <t>الاسم :</t>
  </si>
  <si>
    <t>التوقيع :</t>
  </si>
  <si>
    <t>الصفة :</t>
  </si>
  <si>
    <t>ختم المنشأة :</t>
  </si>
  <si>
    <t xml:space="preserve">  شهادة المحاسب القانوني</t>
  </si>
  <si>
    <t>أشهد بأن المعلومات المدونة بالإقـرار مستخرجة من دفاتر وسجلات المكلف ومطابقــة لها، وأن الإقرار تم إعداده وفقا لأحكام نظام ضريبة الدخل السعودي.</t>
  </si>
  <si>
    <t>رقم الترخيص :</t>
  </si>
  <si>
    <t xml:space="preserve">            </t>
  </si>
  <si>
    <t xml:space="preserve"> الرقم المالي :</t>
  </si>
  <si>
    <t>الختم :</t>
  </si>
  <si>
    <t>إرشادات</t>
  </si>
  <si>
    <t>١ -  هذا الإقرار خاص بكافة المكلفين (مؤسسات وشركات ) سعوديين و غير سعوديين سواء المقيمين أو الغير مقيمين الذين يزاولون النشاط من خلال منشأة دائمة</t>
  </si>
  <si>
    <t>٢ - يجب تعبئة هذا الإقرار باللغة العربية بخط واضح مع عدم الكشط أو المسح أو التعديل في بياناته ، إذا كان للشركة أي إيضاحات إضافية ترفق مع هذا الإقرار</t>
  </si>
  <si>
    <t>٣ -  لا يعتد بهذا الإقرار ما لم تكن كافة حقوله مكتملة ، ومتضمنا المرفقات</t>
  </si>
  <si>
    <t>٤ - يجب تقديم هذا الإقرار ومرفقاته خلال مائة وعشرين يوماً من نهاية السنة المالية التي أعد الإقرار عنها، مع تسديد الزكاة والضريبة المستحقة من واقعه  .</t>
  </si>
  <si>
    <t>٥ -  يتم إعداد إقرارات شركات الأشخاص والمشاريع المشتركة (الكونسورتيوم) السعودية المقيمة التي يكون أحد الشركاء فيها أو أكثر غير سعودي وفقا لهذا النموذج، ويعتبر هذا بمثابة إقرار معلومات، وعلى كل شريك فيها تقديم إقرار مستقل عن كافة أوجه نشاطه في المملكة</t>
  </si>
  <si>
    <t>٦ - في حالة شركات التأمين غير المقيمة التي تعمل من خلال منشأة دائمة ، فإن الربح الخاضع للضريبة هو الربح المعدل بموجب الحسابات أو الربح حسب المعادلة المحددة في المادة (18) من اللائحة أيهما اكبر.</t>
  </si>
  <si>
    <t xml:space="preserve">٧ - في حالة عدم تقديم هذا الإقرار وفقا للضوابط المحددة أعلاه ودفع المبالغ المستحقة من واقعه خلال المدة النظامية ، تحتسب غرامة عدم تقديم الإقرار حسب المادة السادسة والسبعين من النظام، كما تحتسب غرامة تأخير مقدارها 1% من الضريبة غير المسددة عن كل ثلاثين يوم تأخير وفقاً للمادة السابعة والسبعين فقرة (أ) من النظام
  </t>
  </si>
  <si>
    <t xml:space="preserve"> 8 - يرفق مع الإقرار الإيصالات التي تثبت سداد المستحق من واقعه.</t>
  </si>
  <si>
    <t xml:space="preserve"> 9 - يلزم مصادقة محاسب قانوني على صحة هذا بيانات الإقرار إذا زاد إجمالي الدخل الخاضع للضريبة عن مليون ريال سعودي.</t>
  </si>
  <si>
    <t>10 - تعد الشركة والمحاسب القانوني مسؤولين مسؤولية كاملة عن صحة هذه البيانات الواردة بالإقرار والتي يجب أن تكون متفقة مع سجلات ودفاتر الشركة النظامية، كما ان عدم تحري الدقة أو عدم صحة أو تعمد اخفاء بعض بياناته سوف يؤدي الى اتخاذ المصلحة لكافة الإجراءات الازمة في هذا الشأن ، مما يؤدي إلى التأخر في انهاء اجراءات الحصول عيلي الشهادة.</t>
  </si>
  <si>
    <t>11-  إذا كان يتوجب على المكلف زكاة مستحقة خلاف ما جبته المصلحة فيلزم إخراجها بمعرفته إبراءاً للذمة.</t>
  </si>
  <si>
    <t xml:space="preserve"> 12 - يحق للمصلحة اعادة احتساب مقدار الزكاة الشرعية والضرائب المستحقة وإشعار المكلف بها في حال توفر بيانات اخرى خلاف ما تم التصريح عنه بالإقرار او بسبب احتسابها بالإقرار بطريقة تخالف الأنظمة واللوائح.</t>
  </si>
  <si>
    <r>
      <t>13 -  الخدمة الإلكترونية أقر المكلف بمسئوليته الكاملة عن استخدامه الشخصي لنظام الاقرارات وفقا للأغراض والاستخدامات المقررة. وبمسئوليته عن القيام بالعمليات و ذلك بواسطة الخدمات الإلكترونية ، وأي استخدام لتلك الخدمة يقوم به الشخص المفوض من قبله بعلمه أو بدون علمه وذلك باستخدام بيانات الدخول ،. كما أقر المكلف بأن الرقم السري يعتبر بمثابة التوقيع الشخصي أيا كان مستخدم الخدمة. ولا تتحمل المصلحة مطلقا أي أضرار أو نتائج أو خسائر أو تعويضات تترتب عل</t>
    </r>
    <r>
      <rPr>
        <b/>
        <sz val="13"/>
        <color theme="1"/>
        <rFont val="Arial"/>
        <family val="2"/>
      </rPr>
      <t>ى</t>
    </r>
    <r>
      <rPr>
        <sz val="13"/>
        <color theme="1"/>
        <rFont val="Arial"/>
        <family val="2"/>
      </rPr>
      <t xml:space="preserve"> عدم الالتزام بأي مما ذكر. ويكون المكلف مسئولا عن صحة وسلامة ونظامية جميع العمليات التي تتم باستخدام الخدمة.</t>
    </r>
  </si>
  <si>
    <t>14 -  المكلف مسئول مسئولية كاملة عن جميع الالتزامات التي تنشأ عن استخدام الخدمة</t>
  </si>
  <si>
    <t xml:space="preserve"> اقرار:  أقر انا الموقع أدناه بقراءة الاحكام والشروط الموضحة بعالية والموافقة عليه</t>
  </si>
  <si>
    <t>مفردات</t>
  </si>
  <si>
    <t>بداية الفترة</t>
  </si>
  <si>
    <t>نهاية الفترة</t>
  </si>
  <si>
    <t>نقد بالصندوق ولدى البنوك</t>
  </si>
  <si>
    <t>)13300( ةلوادتم لوصأ</t>
  </si>
  <si>
    <t>استثمارات قصيرة الأجل</t>
  </si>
  <si>
    <t>مدينون وأرصدة مدينة</t>
  </si>
  <si>
    <t>مخزون سلعي</t>
  </si>
  <si>
    <t>إيرادات مستحقة</t>
  </si>
  <si>
    <t>مصاريف مدفوعة مقدمًا</t>
  </si>
  <si>
    <t>أصول متداولة أخرى</t>
  </si>
  <si>
    <t>إجمالي الأصول المتداولة</t>
  </si>
  <si>
    <t>استثمارات طويلة الأجل</t>
  </si>
  <si>
    <t>ةلوادتم ريغ لوصأ
)13400(</t>
  </si>
  <si>
    <t>صافي الممتلكات ( صافي القيمة الدفترية للأصول الثابتة )</t>
  </si>
  <si>
    <t>إنشاءات تحت التنفيذ ( أعمال تحت التنفيذ )</t>
  </si>
  <si>
    <t>مصاريف تأسيس</t>
  </si>
  <si>
    <t>أصول غير متدوالة أخرى</t>
  </si>
  <si>
    <t>إجمالي الأصول غير المتداولة</t>
  </si>
  <si>
    <t>براءة اختراع</t>
  </si>
  <si>
    <t>لوصأ ريغ ةسوملم
)13500(</t>
  </si>
  <si>
    <t>شهرة المحل</t>
  </si>
  <si>
    <t>إجمالي الأصول غير الملموسة</t>
  </si>
  <si>
    <t>أوراق دفع قصيرة الأجل</t>
  </si>
  <si>
    <t>)13600( ةلوادتم موصخ</t>
  </si>
  <si>
    <t>دائنون</t>
  </si>
  <si>
    <t>مصاريف مستحقة</t>
  </si>
  <si>
    <t>توزيعات أرباح مستحقة</t>
  </si>
  <si>
    <t>قسط مستحق من القروض طويلة الأجل</t>
  </si>
  <si>
    <t xml:space="preserve">قروض قصيرة الأجل </t>
  </si>
  <si>
    <t>مستحق لأطراف ذات علاقة</t>
  </si>
  <si>
    <t>إجمالي الخصوم المتداولة</t>
  </si>
  <si>
    <t xml:space="preserve">قروض طويلة الأجل </t>
  </si>
  <si>
    <t>ةلوادتم ريغ موصخ
)13700(</t>
  </si>
  <si>
    <t>أوراق دفع طويلة الأجل</t>
  </si>
  <si>
    <t>مخصصات أخرى</t>
  </si>
  <si>
    <t>جاري الشركاء</t>
  </si>
  <si>
    <t>إجمالي الخصوم غير المتداولة</t>
  </si>
  <si>
    <t xml:space="preserve">رأس المال </t>
  </si>
  <si>
    <t>)13800( ءاكرشلا قوقح</t>
  </si>
  <si>
    <t>احتياطات</t>
  </si>
  <si>
    <t>أرباح مبقاة</t>
  </si>
  <si>
    <t>إجمالي حقوق الشركاء</t>
  </si>
  <si>
    <t>د. احتساب الضريبة على الجانب الغير سعودي</t>
  </si>
  <si>
    <t>ىلإ تافاضلاا ربغ بناجلا ةصح يدوعسلا
)11500(</t>
  </si>
  <si>
    <t>حصته في الخسائر الرأسمالية المتحققة من التخلص من الأوراق المالية المتداولة في السوق المالية</t>
  </si>
  <si>
    <t>حصته من حصة الشركة في خسائر الشركة المستثمر فيها</t>
  </si>
  <si>
    <t>رواتب وأجور تخص الشريك الغير السعودي</t>
  </si>
  <si>
    <t>حصته في المستخدم من المخصصات السابق ردها للوعاء</t>
  </si>
  <si>
    <t>نم تايمسحلا ريغ بناجلا ةصح يدوعسلا
)11600(</t>
  </si>
  <si>
    <t>حصته في المكاسب الرأسمالية المتحققة من التخلص من الأوراق المالية المتداولة في السوق المالية</t>
  </si>
  <si>
    <t>حصته في الخسائر المرحلة المعدلة بحد أقصى 25 % من حصته في الربح طبقًا لإقراره</t>
  </si>
  <si>
    <t>حصته في حصة الشركة في أرباح الشركة المستثمر فيها التي تسري عليها أحكام الأزدواج</t>
  </si>
  <si>
    <t xml:space="preserve">د. احتساب الضريبة </t>
  </si>
  <si>
    <t>بئارضلا ةقحتسملا
)11700(</t>
  </si>
  <si>
    <t>ضريبة استثمار الغاز الطبيعي ( يرفق كشف )</t>
  </si>
  <si>
    <t>المبالغ المسددة تحت حساب الضريبة للافراج عن العقود المدفوعة</t>
  </si>
  <si>
    <t>المبالغ المسددة عن دفعات معجلة</t>
  </si>
  <si>
    <t>غرامة تأخير سداد الدفعات معجلة</t>
  </si>
  <si>
    <t>غرامة عدم تقديم الاقرار</t>
  </si>
  <si>
    <t>غرامة التأخير 1% من الضريبة الغيرمسددة عن كل ثلاثين يوم تأخير</t>
  </si>
  <si>
    <t>هـ -  احتساب الزكاة على حصة الجانب السعودي</t>
  </si>
  <si>
    <t xml:space="preserve">حصة الجانب السعودي في رأس المال بواقع </t>
  </si>
  <si>
    <t xml:space="preserve">الاضافات
</t>
  </si>
  <si>
    <t>يضاف إليه حصته في الآتي :</t>
  </si>
  <si>
    <t>يدوعسلا بناجلا ةصح ىلإ تافاضلإا
)11900(</t>
  </si>
  <si>
    <t xml:space="preserve">الحسميات
</t>
  </si>
  <si>
    <t>يحسم من حصته في الآتي :</t>
  </si>
  <si>
    <t>بناجلا ةصح نم تايمسحلا
)12000(  يدوعسلا</t>
  </si>
  <si>
    <t xml:space="preserve">مصاريف التأسيس وما في حكمها </t>
  </si>
  <si>
    <t xml:space="preserve">وعاء الزكاة </t>
  </si>
  <si>
    <t>العقود المفرجة</t>
  </si>
  <si>
    <t xml:space="preserve">و: التسديدات </t>
  </si>
  <si>
    <t>(10800)   المصاريف الادارية والبيعية والتسويقية</t>
  </si>
  <si>
    <t>رواتب وأجور غير مباشرة</t>
  </si>
  <si>
    <t>)10800(  ةيقيوستلاو ةيعيبلاو ةيرادلاا فيراصملا</t>
  </si>
  <si>
    <t>المساهمات في صناديق التقاعد النظامية</t>
  </si>
  <si>
    <t>مصاريف الاستهلاك الدفتري ( ضمن المصاريف غير المباشرة )</t>
  </si>
  <si>
    <t>مصاريف التأمين</t>
  </si>
  <si>
    <t>أتعاب فنية واستشارية ومهنية ( جدول 8 )</t>
  </si>
  <si>
    <t>إيجارات ( جدول 5 - أ  )</t>
  </si>
  <si>
    <t>مصاريف محملة من المركز الرئيسي</t>
  </si>
  <si>
    <t>عمولة الوكيل</t>
  </si>
  <si>
    <t>عوائد قروض ( فوائد وخدمات بنكية )</t>
  </si>
  <si>
    <t>سكن وإعاشة ومكافآت وأي مزايا أخرى للموظفين</t>
  </si>
  <si>
    <t>تبرعات مدفوعة ( جدول 6 )</t>
  </si>
  <si>
    <t>مصاريف البحوث والتطوير</t>
  </si>
  <si>
    <t>ديون معدومة</t>
  </si>
  <si>
    <t>إطفاء مصاريف التأسيس والأصول غير الملموسة</t>
  </si>
  <si>
    <t>المصاريف المدرسية لأبناء الموظفين</t>
  </si>
  <si>
    <t>مصاريف الدعاية والإعلان</t>
  </si>
  <si>
    <t>مصاريف غير مباشرة أخرى ( جدول 3 -ب )</t>
  </si>
  <si>
    <t>10800 old</t>
  </si>
  <si>
    <t xml:space="preserve"> إجمالي المصاريف الإدارية والبيعية والتسويقية (مجموع البنود من 10801 إلى 10822 )</t>
  </si>
  <si>
    <t>10900 old</t>
  </si>
  <si>
    <t xml:space="preserve"> صافي الربح/ ( الخسارة) ( 10700 - 10800 )</t>
  </si>
  <si>
    <t>ج -  التعديلات على صافي الربح (الخسارة) الدفترية</t>
  </si>
  <si>
    <t>صافي الربح / (الخسارة) الدفترية ، يضاف إليه :</t>
  </si>
  <si>
    <t>رواتب الشركاء، وأتعاب إدارية، ومدفوعات أخرى للشركاء</t>
  </si>
  <si>
    <t>)11000( امً اظن اهمسح زئاج ريغلا فيراصملا</t>
  </si>
  <si>
    <t>( الاتاوات / الرسوم المالية / عوائد القروض / المصاريف غير المباشرة ( للمركز الرئيسي</t>
  </si>
  <si>
    <t>تأمينات اجتماعية مدفوعة في الخارج</t>
  </si>
  <si>
    <t>حصة الموظفين في صناديق الادخار النظامية والتأمينات الاجتماعية</t>
  </si>
  <si>
    <t>مساهمات صاحب العمل في صناديق التقاعد الزائدة عن النسبة النظامية</t>
  </si>
  <si>
    <t xml:space="preserve">مصاريف الصيانة الزائدة عن الحد المسموح به </t>
  </si>
  <si>
    <t>احتياطيات محملة على حسابات الفترة</t>
  </si>
  <si>
    <t>فروق قيمة ( المواد / الخدمات ) المقدمة من أطراف مرتبطة بالزيادة عن الأسعار الطبيعية</t>
  </si>
  <si>
    <t>مصاريف غير مرتبطة بالنشاط والمصاريف الترفيهية</t>
  </si>
  <si>
    <t xml:space="preserve">ضرائب دخل أو زكاة </t>
  </si>
  <si>
    <t>غرامات وجزاءات غير نظامية</t>
  </si>
  <si>
    <t>المصاريف المدرسية لأبناء الموظفين الغير نظامية</t>
  </si>
  <si>
    <t>ديون معدومة غير نظامية</t>
  </si>
  <si>
    <t>صافي الربح / )الخسارة( المعدلة قبل الإعفاءات) 10900 + 11000 )</t>
  </si>
  <si>
    <t>يضاف الخسائر ( تحسم الأرباح) الرأسمالية من بيع أصول</t>
  </si>
  <si>
    <t>يضاف الخسائر ) تحسم الأرباح ( الرأسمالية من بيع أصول في حالة استخدام طريقة القسط الثابت</t>
  </si>
  <si>
    <t>صافي الربح المعدل الخاضع ) 11100 + 11201 + 11202 + 11203 )</t>
  </si>
  <si>
    <t>Schedule 22</t>
  </si>
  <si>
    <t>INSURANCE COMPANIES - PERMANENT  ESTABLISHMENT</t>
  </si>
  <si>
    <t>Ref</t>
  </si>
  <si>
    <t>General insurance</t>
  </si>
  <si>
    <t xml:space="preserve">Total general insurance premiums collected and receivable (written) </t>
  </si>
  <si>
    <t>Less :</t>
  </si>
  <si>
    <t>(-) General insurance premiums cancelled</t>
  </si>
  <si>
    <t>(-) Re-insurance premiums issued to local parties</t>
  </si>
  <si>
    <t>(-) General re-insurance premiums issued to foreign parties</t>
  </si>
  <si>
    <t>Net general insurance premiums collected and earned (1)</t>
  </si>
  <si>
    <t>5 = 1+2+3+4</t>
  </si>
  <si>
    <t>Un-earned premiums reserve created at the end of the prior year</t>
  </si>
  <si>
    <t>Outstanding risks reserve created at the end of the prior year</t>
  </si>
  <si>
    <t>Total reserve for un-earned premiums and outstanding risks created during prior year (2)</t>
  </si>
  <si>
    <t>8 = 6 + 7</t>
  </si>
  <si>
    <t>The investment income of the non-resident companies engaged in activity through PE is determined as follows:</t>
  </si>
  <si>
    <t>Local general insurance premium written (A)</t>
  </si>
  <si>
    <t>General insurance international premiums (B)</t>
  </si>
  <si>
    <t>International investment revenue (C)</t>
  </si>
  <si>
    <t>Investment revenue as per above equation = (3)</t>
  </si>
  <si>
    <t>12 = 9+10+11</t>
  </si>
  <si>
    <t>Any other income attributable to the permanent establishment(4)</t>
  </si>
  <si>
    <t>Total (5) = (1+2+3+4)</t>
  </si>
  <si>
    <t>14 = 4+8+11+12</t>
  </si>
  <si>
    <t>Deduct:</t>
  </si>
  <si>
    <t xml:space="preserve">Compensation paid as per property or risk insurance policies in the Kingdom  </t>
  </si>
  <si>
    <t>(-) amounts covered from re-insurance  ( D)</t>
  </si>
  <si>
    <t>(=) Net compensation paid after excluding the amounts covered by re-insurance ( 6)</t>
  </si>
  <si>
    <t>17 = 15 - 16</t>
  </si>
  <si>
    <t>Un-earned premiums reserve created at the end of the current year (7)</t>
  </si>
  <si>
    <t>Outstanding risks reserve created at the end of the current year (8)</t>
  </si>
  <si>
    <t>Permanent Establishment (PE) costs incurred in the Kingdom as per books (E)</t>
  </si>
  <si>
    <t>- Non-deductible expenses (item 11000) (F)</t>
  </si>
  <si>
    <t xml:space="preserve"> = Deductible Permanent Establishment costs incurred in the Kingdom (9)</t>
  </si>
  <si>
    <t>22 = 20 - 21</t>
  </si>
  <si>
    <t>Local general insurance premiums written (A)</t>
  </si>
  <si>
    <t>23 = 9</t>
  </si>
  <si>
    <t>International General Insurance Premiums</t>
  </si>
  <si>
    <t>24 = 10</t>
  </si>
  <si>
    <t xml:space="preserve">  X Head office general and administrative expenses</t>
  </si>
  <si>
    <t xml:space="preserve"> = PE's share of HO administrative and general expenses (10)</t>
  </si>
  <si>
    <t>26 = (23/24) x 25</t>
  </si>
  <si>
    <t>Total (11) = (6+7+8+9+10)</t>
  </si>
  <si>
    <t>27 = 17+18+22+26</t>
  </si>
  <si>
    <t>Tax base as per Article (15)2 of the bye laws (12)= (5-11)</t>
  </si>
  <si>
    <t>28 = 14 - 27</t>
  </si>
  <si>
    <t>Tax base as per worldwide Formula</t>
  </si>
  <si>
    <t>Local general Insurance premiums written</t>
  </si>
  <si>
    <t>29 = 9</t>
  </si>
  <si>
    <t xml:space="preserve"> ÷ Worldwide Saving Insurance Premiums</t>
  </si>
  <si>
    <t>30 = 10</t>
  </si>
  <si>
    <t xml:space="preserve">  X  International investment Income</t>
  </si>
  <si>
    <t xml:space="preserve">Saving Insurance </t>
  </si>
  <si>
    <t>Local Saving Insurance Premiums written</t>
  </si>
  <si>
    <t xml:space="preserve"> ÷ Worldwide Saving  Insurance Premiums</t>
  </si>
  <si>
    <t xml:space="preserve">= Local income from Investment and from Saving insurance (15) </t>
  </si>
  <si>
    <t>37 = ( 34/35) x 36</t>
  </si>
  <si>
    <t>38 = 34</t>
  </si>
  <si>
    <t>39 = 35</t>
  </si>
  <si>
    <t xml:space="preserve">  X  Worldwide administrative cost relating to investment Income </t>
  </si>
  <si>
    <t xml:space="preserve">PE's share of Worldwide administrative expenses relating to investment Income (16) </t>
  </si>
  <si>
    <t>41 (= 38/39) x 34</t>
  </si>
  <si>
    <t>Local Saving Insurance Premiums Written</t>
  </si>
  <si>
    <t xml:space="preserve"> = PE's share of HO administrative and general expenses (17)</t>
  </si>
  <si>
    <t>45 (= 42/43) x 44</t>
  </si>
  <si>
    <t xml:space="preserve">Total PE's share of saving insurance subject to tax (17) = ( 15-16-17) </t>
  </si>
  <si>
    <t>46 = 37 - 41 - 45</t>
  </si>
  <si>
    <t>Add: ( Excess loan interests+  realized losses from sale of trading securities+ investment losses) -  carried to line 11500</t>
  </si>
  <si>
    <t>Less: Realized gains from sale of trading securities + loss brought forward+ Investment gains) -  carried to line 11600</t>
  </si>
  <si>
    <t>PE's Tax base of Saving insurance (18)</t>
  </si>
  <si>
    <t>49 = 46 + 47 - 48</t>
  </si>
  <si>
    <t>PE's  Tax base (14) + (18) ( transferred to Line 11700 of the return)</t>
  </si>
  <si>
    <t>50 = 33 + 49</t>
  </si>
  <si>
    <t xml:space="preserve">Amendment:
If the tax base as per the formula in the table above is a positive amount, it will be compared with the amount appearing in line 11700 which is the tax base of the PE for the non-resident for insurance activities as determined in the financial statements of the PE, and the tax base will be whichever is higher) </t>
  </si>
  <si>
    <t>Schedule 21</t>
  </si>
  <si>
    <t>MOVEMENT IN RESERVES</t>
  </si>
  <si>
    <t>Name of reserves</t>
  </si>
  <si>
    <t>Balance of reserves at the beginning of the period</t>
  </si>
  <si>
    <t>Increase during the year</t>
  </si>
  <si>
    <t>Decrease during the year to increase the capital</t>
  </si>
  <si>
    <t>Other Adjustments</t>
  </si>
  <si>
    <t>Balance of reserves at the end of the period</t>
  </si>
  <si>
    <t>6 = 2 + 3 + 4 + 5</t>
  </si>
  <si>
    <t>Schedule 20</t>
  </si>
  <si>
    <t>MOVEMENT IN PROVISIONS</t>
  </si>
  <si>
    <t>Provision name</t>
  </si>
  <si>
    <t>Balance of provisions at the beginning of the period</t>
  </si>
  <si>
    <t>Provided during the year</t>
  </si>
  <si>
    <t>Utilized during the year</t>
  </si>
  <si>
    <t>Balance of provisions at the end of the period</t>
  </si>
  <si>
    <t>6 = 2 + 3 - 4 + 5</t>
  </si>
  <si>
    <t>Provision for doubtful debts</t>
  </si>
  <si>
    <t>Provision for operational losses</t>
  </si>
  <si>
    <t>Provision for warranty claims</t>
  </si>
  <si>
    <t>Schedule 15</t>
  </si>
  <si>
    <t>MOVEMENT OF LOANS</t>
  </si>
  <si>
    <t>Details of lending party</t>
  </si>
  <si>
    <t>Local / foreign</t>
  </si>
  <si>
    <t>Balance at the beginning of the period</t>
  </si>
  <si>
    <t>Amount settled during the year</t>
  </si>
  <si>
    <t>Addition to loans during the year</t>
  </si>
  <si>
    <t>In respect of addition to loans during the year</t>
  </si>
  <si>
    <t>Amount to be added to zakat base</t>
  </si>
  <si>
    <t>Amount of loans utilized in assets additions</t>
  </si>
  <si>
    <t>Amount of loans utilized in trading activity</t>
  </si>
  <si>
    <t>6 = 3 + 5 - 4</t>
  </si>
  <si>
    <t>Schedule 14</t>
  </si>
  <si>
    <t>MOVEMENT OF SHAREHOLDERS' CURRENT ACCOUNT</t>
  </si>
  <si>
    <t>Nationality of the partner</t>
  </si>
  <si>
    <t xml:space="preserve">Credit Movement (Additions During the year) </t>
  </si>
  <si>
    <t xml:space="preserve">Debit Movement (Exclusions during the year) </t>
  </si>
  <si>
    <t>End of the period balance</t>
  </si>
  <si>
    <t>Additions to the Zakat Base</t>
  </si>
  <si>
    <t>Exclusions from Zakat Base</t>
  </si>
  <si>
    <t>Credit</t>
  </si>
  <si>
    <t>Debit</t>
  </si>
  <si>
    <t>Credit from Owner's/Partner's Equity</t>
  </si>
  <si>
    <t>Any other financing from Owner/Partner</t>
  </si>
  <si>
    <t>Other Additions</t>
  </si>
  <si>
    <t>Cash Withdrawal &amp; Other exclusions</t>
  </si>
  <si>
    <t>Saudi / GCC resident</t>
  </si>
  <si>
    <t>Non-Saudi</t>
  </si>
  <si>
    <t>Schedule 13</t>
  </si>
  <si>
    <t>OTHER DEDUCTIONS FROM THE ZAKAT BASE</t>
  </si>
  <si>
    <t>Account name</t>
  </si>
  <si>
    <t>Reason for deduction from zakat base</t>
  </si>
  <si>
    <t>5= 2 + 3 - 4</t>
  </si>
  <si>
    <t/>
  </si>
  <si>
    <t>Schedule 12</t>
  </si>
  <si>
    <t>OTHER ADDITIONS TO THE ZAKAT BASE</t>
  </si>
  <si>
    <t>Amount to added to zakat base</t>
  </si>
  <si>
    <t>Reason for addition to zakat base</t>
  </si>
  <si>
    <t>Assets financing</t>
  </si>
  <si>
    <t>Completed one year</t>
  </si>
  <si>
    <t>5 = 2 + 3 - 4</t>
  </si>
  <si>
    <t>Schedule 11</t>
  </si>
  <si>
    <t>CAPITAL MOVEMENT</t>
  </si>
  <si>
    <t>Date of increase or decrease in capital during the year</t>
  </si>
  <si>
    <t>Decrease during the year</t>
  </si>
  <si>
    <t>Balance at the end of the period
11 = 2 + (4 to 7) - (8 to 10)</t>
  </si>
  <si>
    <t>Utilisation of increase in capital (in cash or in kind)</t>
  </si>
  <si>
    <t>Increase in cash</t>
  </si>
  <si>
    <t>Increase in kind</t>
  </si>
  <si>
    <t>Transfer from retained earnings</t>
  </si>
  <si>
    <t>Transfer from reserves</t>
  </si>
  <si>
    <t>Decrease in cash</t>
  </si>
  <si>
    <t>Decrease in kind</t>
  </si>
  <si>
    <t>Transfer to off set losses</t>
  </si>
  <si>
    <t>Amount of increase utilized in assets additions</t>
  </si>
  <si>
    <t>Amount of increase utilized in trading activity</t>
  </si>
  <si>
    <t>Saudi</t>
  </si>
  <si>
    <t>Schedule 16</t>
  </si>
  <si>
    <t>LOAN FEES IN EXCESS OF ALLOWABLE LIMIT 
(INTERESTS AND BANK CHARGES)</t>
  </si>
  <si>
    <t>Computation of deductible loans fees:</t>
  </si>
  <si>
    <t>Income subject to tax</t>
  </si>
  <si>
    <t>Less: Income from loan fees</t>
  </si>
  <si>
    <t>Income subject to tax less income from loans fees (A)</t>
  </si>
  <si>
    <t>Deductible expenses as per the income tax law</t>
  </si>
  <si>
    <t>Loans fees expenses</t>
  </si>
  <si>
    <t>Deductible expenses as per the income tax law less loans fees expenses (B)</t>
  </si>
  <si>
    <t xml:space="preserve"> (A) - (B)</t>
  </si>
  <si>
    <t>50% of (A) - (B)</t>
  </si>
  <si>
    <t>Add: Income from loans fees</t>
  </si>
  <si>
    <t>Income from loans fees + 50% 0f (A) - (B)  (1)</t>
  </si>
  <si>
    <t>Loan fees (interest and bank charges) charged to accounts (2)</t>
  </si>
  <si>
    <t>Loan fees (interest and bank charges) in excess of allowable limit (3) = (2) - (1)</t>
  </si>
  <si>
    <t>Non-Saudi partner's share in loan fees (interest and bank services) 
in excess of allowable limit (3) x Non- Saudi share (to be stated in item No. 11501)</t>
  </si>
  <si>
    <t>Schedule 17-A</t>
  </si>
  <si>
    <t>INVESTMENTS IN FINANCIAL SECURITIES 
(retained, for trading, available for sale by cost method, ownership of less than 20%)</t>
  </si>
  <si>
    <t>Investee company name</t>
  </si>
  <si>
    <t>Balance of investment at the beginning of the period</t>
  </si>
  <si>
    <t>Cost of additions during the year</t>
  </si>
  <si>
    <t>Cost of disposals during the year</t>
  </si>
  <si>
    <t>Utilization of increment or deduction</t>
  </si>
  <si>
    <t>Unrealized gains or losses included in the income statement</t>
  </si>
  <si>
    <t>Unrealized gains or losses included in the statement of changes in owners equity</t>
  </si>
  <si>
    <t>Balance of investment  at the end of the period</t>
  </si>
  <si>
    <t>Investment claimed as deduction from the zakat base</t>
  </si>
  <si>
    <t>Sale value of disposal of investments</t>
  </si>
  <si>
    <t>Gain / (loss) on disposal of investments</t>
  </si>
  <si>
    <t>Mapped with TB</t>
  </si>
  <si>
    <t>Schedule 19-B</t>
  </si>
  <si>
    <t>ACCUMULATED LOSSES - SAUDI PARTNER</t>
  </si>
  <si>
    <t>Total accumulated losses</t>
  </si>
  <si>
    <t>Saudi partner's share of accumulated losses</t>
  </si>
  <si>
    <t>Add:  provisions provided during  prior year</t>
  </si>
  <si>
    <t>Add: Depreciation differences added in prior year return/ 
(less:  depreciation differences deducted in prior year return)</t>
  </si>
  <si>
    <t>Total adjusted accumulated losses deductible from zakat base in the return</t>
  </si>
  <si>
    <t>Schedule 19-A</t>
  </si>
  <si>
    <t>LOSSES CARRIED FORWARD - NON- SAUDI PARTNER</t>
  </si>
  <si>
    <t>Year</t>
  </si>
  <si>
    <t>Profit / loss for the year</t>
  </si>
  <si>
    <t>Current year profit/ (Loss)</t>
  </si>
  <si>
    <t>Losses carried forward limited to 25%</t>
  </si>
  <si>
    <t>Accumulated Losses to be Carry Forward</t>
  </si>
  <si>
    <t>Schedule 18</t>
  </si>
  <si>
    <t>RETAINED EARNINGS MOVEMENT DURING THE YEAR AS PER BOOKS</t>
  </si>
  <si>
    <t>Opening Balance</t>
  </si>
  <si>
    <t>From Partners' current account</t>
  </si>
  <si>
    <t>Credit Movement/ Current Period Profit</t>
  </si>
  <si>
    <t>Adjustment</t>
  </si>
  <si>
    <t>Cash dividends distributed during the year</t>
  </si>
  <si>
    <t>Dividends Payable</t>
  </si>
  <si>
    <t>Transfer from / (to) a balance sheet item</t>
  </si>
  <si>
    <t>Current Period losses</t>
  </si>
  <si>
    <t>Closing Balance</t>
  </si>
  <si>
    <t>Retained Earnings</t>
  </si>
  <si>
    <t xml:space="preserve">Accumulated losses </t>
  </si>
  <si>
    <t>Financing to owner/partner</t>
  </si>
  <si>
    <t>Capital Increase</t>
  </si>
  <si>
    <t>Schedule 17-B</t>
  </si>
  <si>
    <t>INVESTMENTS ACCOUNTED USING EQUITY METHOD (ownership of more than 20%)</t>
  </si>
  <si>
    <t>Ownership %</t>
  </si>
  <si>
    <t>Share in results of investee companies</t>
  </si>
  <si>
    <t>Dividends paid during the year</t>
  </si>
  <si>
    <t>From retained earnings of investees</t>
  </si>
  <si>
    <t>From current year profit of investees</t>
  </si>
  <si>
    <t>10 = 4+5-6+7-8-9</t>
  </si>
  <si>
    <t>13 = 12 - 6</t>
  </si>
  <si>
    <t>الفهرس</t>
  </si>
  <si>
    <t xml:space="preserve">الملاحق  / </t>
  </si>
  <si>
    <t>الجدول</t>
  </si>
  <si>
    <t>الاقرار الموحد للسنة المالية أعلاه</t>
  </si>
  <si>
    <t>الملحق أ</t>
  </si>
  <si>
    <t>الكشوف</t>
  </si>
  <si>
    <t>الملحق ب</t>
  </si>
  <si>
    <t>يتضمن الملحق "ج" الكشوف التالية:</t>
  </si>
  <si>
    <t>إيراد المقاولات</t>
  </si>
  <si>
    <t>إيرادات نشاط التأمين</t>
  </si>
  <si>
    <t>مصاريف مباشرة أخرى</t>
  </si>
  <si>
    <t>3-أ</t>
  </si>
  <si>
    <t>مصاريف غير مباشرة</t>
  </si>
  <si>
    <t>3-ب</t>
  </si>
  <si>
    <t>مقاولي الباطن</t>
  </si>
  <si>
    <t xml:space="preserve">الإيجارات بالمصاريف المباشرة </t>
  </si>
  <si>
    <t>5-أ-1</t>
  </si>
  <si>
    <t>الإيجارات بالمصاريف غير المباشرة</t>
  </si>
  <si>
    <t>5-أ-2</t>
  </si>
  <si>
    <t>استئجار الآلات والمعدات</t>
  </si>
  <si>
    <t>5-ب</t>
  </si>
  <si>
    <t>التبرعات المدفوعة</t>
  </si>
  <si>
    <t>اتاوة وخدمات فنية</t>
  </si>
  <si>
    <t>الاتعاب المهنية</t>
  </si>
  <si>
    <t>م0 أخرى (غير جائزة الحسم)</t>
  </si>
  <si>
    <t>استهلاكات الاصول الثابتة بطريقة القسط الثابت</t>
  </si>
  <si>
    <t>10-أ</t>
  </si>
  <si>
    <t>استهلاكات الاصول الثابتة طبقا للمادة 17 من النظام الضريبي</t>
  </si>
  <si>
    <t>10-ب</t>
  </si>
  <si>
    <t>حركة رأس المال</t>
  </si>
  <si>
    <t>الاضافات الأخرى للجانب الزكوي</t>
  </si>
  <si>
    <t>الحسميات الاخرى من الوعاء الزكوي</t>
  </si>
  <si>
    <t>حركة حساب جاري الشركاء</t>
  </si>
  <si>
    <t>حركة القروض</t>
  </si>
  <si>
    <t>عوائد القروض الزائدة عن الحد المسموح به ( الفوائد والخدمات البنكية )</t>
  </si>
  <si>
    <t>أرباح بيع الاستثمارات في أوراق مالية</t>
  </si>
  <si>
    <t>17-أ</t>
  </si>
  <si>
    <t>الاستثمارات في الاوراق المالية ( محتفظ بها . للإتجار . متاحة للبيع بطريقة التكلفة . بنسبة حيازة  20%)</t>
  </si>
  <si>
    <t>17-أ (زكاة)</t>
  </si>
  <si>
    <t>أرباح بيع الاستثمارات في شركات</t>
  </si>
  <si>
    <t xml:space="preserve">17-ب </t>
  </si>
  <si>
    <t>الاستثمارات بطريقة حقوق الملكية . بنسبة حيازة من 20 % حتى  50%</t>
  </si>
  <si>
    <t>17-ب (زكاة)</t>
  </si>
  <si>
    <t>حركة الأرباح المبقاة خلال العام طبقًا للدفاتر</t>
  </si>
  <si>
    <t>الخسائر المرحلة - للشريك غير السعودي</t>
  </si>
  <si>
    <t>19-أ</t>
  </si>
  <si>
    <t>الخسائر المرحلة . للشريك السعودي</t>
  </si>
  <si>
    <t>19-ب</t>
  </si>
  <si>
    <t>حركة المخصصات</t>
  </si>
  <si>
    <t>حركة الاحتياطيات</t>
  </si>
  <si>
    <t>شركات التأمين - المنشآت الدائمة</t>
  </si>
  <si>
    <t>المكاسب والخسائر غير المحققة للاستثمارات في الاوراق المالية ( محتفظ بها . للإيجار . متاحة للبيع ) بطريقة التكلفة . بنسبة حيازة حتى 20 %</t>
  </si>
  <si>
    <t>حصة الشركة في أرباح الشركات المستثمر فيها بطريقة حقوق الملكية بنسبة حيازة من 20 % حتى 50 %</t>
  </si>
  <si>
    <t>المستحق من أطراف ذات علاقة</t>
  </si>
  <si>
    <t>المستحق لأطراف ذات علاقة</t>
  </si>
  <si>
    <t>التسديدات</t>
  </si>
  <si>
    <t>الجهة المتعاقدة</t>
  </si>
  <si>
    <t>تاريخ العقد</t>
  </si>
  <si>
    <t>القيمة الاصلية للعقد</t>
  </si>
  <si>
    <t>التعديلات على القيمة</t>
  </si>
  <si>
    <t>قيمة العقد بعد التعديلات</t>
  </si>
  <si>
    <t>إجمالي التكاليف الفعلية المتكبدة حتى تاريخه</t>
  </si>
  <si>
    <t>التكلفة المقدرة للعقد</t>
  </si>
  <si>
    <t>الايرادات طبقًا لنسبة الانجاز حتى تاريخه</t>
  </si>
  <si>
    <t>الايرادات طبقًا لنسبة الإنجاز خلال السنوات السابقة</t>
  </si>
  <si>
    <t>الايرادات طبقًا لنسبة العمل المنجز خلال العام</t>
  </si>
  <si>
    <t>المجموع</t>
  </si>
  <si>
    <t>البيان</t>
  </si>
  <si>
    <t>القيمة</t>
  </si>
  <si>
    <t>إجمالي أقساط التأمين المحصلة والمستحقة (المكتتبة)</t>
  </si>
  <si>
    <t>ناقصًا منه :</t>
  </si>
  <si>
    <t>(-) أقساط التأمين الملغاة</t>
  </si>
  <si>
    <t>(-) أقساط إعادة التأمين الصادرة لجهات محلية</t>
  </si>
  <si>
    <t>(-) أقساط إعادة التأمين الصادرة لجهات خارجية</t>
  </si>
  <si>
    <t>احتياطي أقساط غير مكتسبة المكون في نهاية السنة السابقة</t>
  </si>
  <si>
    <t>احتياطي الأخطار القائمة المكون في نهاية السنة السابقة</t>
  </si>
  <si>
    <t>أي دخل آخر</t>
  </si>
  <si>
    <t>إجمالي الإيرادات النشاط</t>
  </si>
  <si>
    <t>اسم الشركة المستثمر فيها</t>
  </si>
  <si>
    <t>داخلي أو خارجي</t>
  </si>
  <si>
    <t>نسبة التملك</t>
  </si>
  <si>
    <t>رصيد الاستثمار في بداية الفترة</t>
  </si>
  <si>
    <t>تكلفة الاضافات خلال العام</t>
  </si>
  <si>
    <t>تكلفة الاستبعاد خلال العام</t>
  </si>
  <si>
    <t>حصة الشركة في صافي دخل الشركة المستثمر فيها</t>
  </si>
  <si>
    <t>توزيعات الأرباح النقدية</t>
  </si>
  <si>
    <t>رصيد الاستثمار في نهاية الفترة</t>
  </si>
  <si>
    <t>الاستثمار المحسوم من الوعاء</t>
  </si>
  <si>
    <t>القيمة البيعية للاستبعاد</t>
  </si>
  <si>
    <t>أرباح أو خسائر الاستبعاد</t>
  </si>
  <si>
    <t>اهيف رمثتسملا ةكرشلا مسا</t>
  </si>
  <si>
    <t>من الأرباح المبقاة بالشركة المستثمر فيها</t>
  </si>
  <si>
    <t>من أرباح العام الحالي بالشركة المستثمر فيها</t>
  </si>
  <si>
    <t>7</t>
  </si>
  <si>
    <t>8</t>
  </si>
  <si>
    <t>9</t>
  </si>
  <si>
    <t>11</t>
  </si>
  <si>
    <t>12</t>
  </si>
  <si>
    <t>تكلفة الإضافات خلال العام</t>
  </si>
  <si>
    <t>استتفاد العلاوة أو الخصم</t>
  </si>
  <si>
    <t>المكاسب أو الخسائر غير المحققة المدرجة بقائمة الدخل</t>
  </si>
  <si>
    <t>المكاسب أو الخسائر غير المحققة المدرجة بحقوق الملكية</t>
  </si>
  <si>
    <t>ارباح او خسائر الاستبعاد</t>
  </si>
  <si>
    <t>احتساب عوائد القروض التي يجوز حسمها:</t>
  </si>
  <si>
    <t>الدخل الخاضع للضريبة</t>
  </si>
  <si>
    <t>(-) الدخل من عوائد القروض</t>
  </si>
  <si>
    <t>الدخل الخاضع للضريبة مستبعدًا منه الدخل من عوائد القروض (أ)</t>
  </si>
  <si>
    <t>المصاريف الجائزة الحسم بموجب النظام الضريبي</t>
  </si>
  <si>
    <t>مصاريف عوائد القروض</t>
  </si>
  <si>
    <t>المصاريف الجائزة الحسم بموجب النظام الضريبي مستبعدًا منها مصاريف عوائد القروض (ب)</t>
  </si>
  <si>
    <t>ناتج (أ) - (ب)</t>
  </si>
  <si>
    <t>يضاف الدخل من عوائد القروض</t>
  </si>
  <si>
    <t>بيانات القرض</t>
  </si>
  <si>
    <t>محلي أو أجنبي</t>
  </si>
  <si>
    <t>المسدد من القرض خلال العام</t>
  </si>
  <si>
    <t>الاضافة للقروض خلال العام</t>
  </si>
  <si>
    <t>رصيد نهاية الفترة</t>
  </si>
  <si>
    <t xml:space="preserve">القروض  المضافة  خلال العام </t>
  </si>
  <si>
    <t>ما يتم إضافته للوعاء</t>
  </si>
  <si>
    <t xml:space="preserve"> المستخدم من القرض في عروض التجارة</t>
  </si>
  <si>
    <t xml:space="preserve"> المستخدم من القرض في عروض القنية</t>
  </si>
  <si>
    <t>ءاعولل هتفاضإ متي ام</t>
  </si>
  <si>
    <t>اسم الشريك</t>
  </si>
  <si>
    <t xml:space="preserve">الحركة الدائنة (الزيادة خلال العام) </t>
  </si>
  <si>
    <t>الحركة المدينة (الإنخفاض خلال العام)</t>
  </si>
  <si>
    <t>ما يتم حسمة من الوعاء</t>
  </si>
  <si>
    <t>دائن</t>
  </si>
  <si>
    <t>مدين</t>
  </si>
  <si>
    <t>حركة دائنة مصدرها حقوق الملكية</t>
  </si>
  <si>
    <t>حركة دائنة (تمويل) نقدي أو عيني من الشريك لغرض تمويل أصول قنية</t>
  </si>
  <si>
    <t xml:space="preserve">حركة دائنة أخرى
</t>
  </si>
  <si>
    <t>المحول لتغطية الخسائر المرحلة</t>
  </si>
  <si>
    <t>مسحوبات الشريك /حركة مدينة أخرى</t>
  </si>
  <si>
    <t>السعودي / الخليجي المقيم</t>
  </si>
  <si>
    <t>غير السعودي</t>
  </si>
  <si>
    <t>اسم الحساب</t>
  </si>
  <si>
    <t>الإستبعادات خلال العام</t>
  </si>
  <si>
    <t xml:space="preserve">رصيد آخر الفترة </t>
  </si>
  <si>
    <t>سبب حسم البند من الوعاء</t>
  </si>
  <si>
    <t>من حساب جاري المالك / جاري الشركاء</t>
  </si>
  <si>
    <t>الحركة الدائنة</t>
  </si>
  <si>
    <t>تسويات</t>
  </si>
  <si>
    <t>الأرباح الموزعة نقداً</t>
  </si>
  <si>
    <t>الأرباح مسحقة التوزيع</t>
  </si>
  <si>
    <t>الحركة المدينة</t>
  </si>
  <si>
    <t>خسائر الفترة</t>
  </si>
  <si>
    <t>أرباح مرحلة</t>
  </si>
  <si>
    <t>خسائر مرحلة</t>
  </si>
  <si>
    <t>أرباح الفترة</t>
  </si>
  <si>
    <t>إلى حساب جاري المالك أو الشركاء</t>
  </si>
  <si>
    <t>لزيادة رأس المال</t>
  </si>
  <si>
    <t>أرباح مرحلة آخر الفترة</t>
  </si>
  <si>
    <t>خسائر مرحلة آخر الفترة</t>
  </si>
  <si>
    <t>السعودي/ الخليجي المقيم</t>
  </si>
  <si>
    <t>العام</t>
  </si>
  <si>
    <t>الربح / الخسارة</t>
  </si>
  <si>
    <t>قيمة ربح / خسارة العام</t>
  </si>
  <si>
    <t>الخسائر المرحلة في حدود 25%</t>
  </si>
  <si>
    <t>قيمة الخسائر التي لم ترحل</t>
  </si>
  <si>
    <t>اجمالي الخسائر للغير سعودي الواجب ترحيلها</t>
  </si>
  <si>
    <t>جدول 19- ب  الخسائر المرحلة . للشريك السعودي</t>
  </si>
  <si>
    <t>إجمالي الخسائر المرحلة</t>
  </si>
  <si>
    <t>ما يخص الشريك السعودي من الخسائر المرحلة</t>
  </si>
  <si>
    <t>يضاف للخسائر المرحلة المخصصات المكونة خلال العام السابق</t>
  </si>
  <si>
    <t>يضاف فروق الإستهلاك المضافة بإقرار العام السابق / (يحسم فروق الإستهلاك المخصومة بإقرار العام السابق)</t>
  </si>
  <si>
    <t>إجمالي الخسائر المدورة المعدلة الواجب ترحيلها وحسمها من الوعاء الزكوي بالإقرار</t>
  </si>
  <si>
    <t>القيمـــــة</t>
  </si>
  <si>
    <t>التأميـــــــن العـــــــام</t>
  </si>
  <si>
    <t>إجمالي أقساط التأمين العام المحصلة والمستحقة (المكتتبة)</t>
  </si>
  <si>
    <t>ناقصًا منها:</t>
  </si>
  <si>
    <t>(-)  أقساط التأمين العام الملغاة</t>
  </si>
  <si>
    <t>(-)  أقساط إعادة التأمين الصادرة لجهات محلية</t>
  </si>
  <si>
    <t>(-)  أقساط إعادة التأمين العام الصادرة لجهات خارجية</t>
  </si>
  <si>
    <t>صافي أقساط التأمين العام المحصلة والكتسبة</t>
  </si>
  <si>
    <t>إحتياطي الأخطار القائمة المكةن في نهاية السنة السابقة</t>
  </si>
  <si>
    <t>إجمالي إحتياطي الأقساط غير المكتسبة والاخطار القائمة المكونه بالسنة السابقة</t>
  </si>
  <si>
    <t>يتحدد إيراد الاستثمار للشركات الغير مقيمة التي تزاول النشاط من خلال منشأة دائمة كما يلي:</t>
  </si>
  <si>
    <t>أقساط التأمين العام المحلية المكتتبة (أ)</t>
  </si>
  <si>
    <t>+ أقساط التأمين العام العالمية (ب)</t>
  </si>
  <si>
    <t>× إيرادات الإستثمار العالمي (ج)</t>
  </si>
  <si>
    <t>(=)  إيراد الاستثمار طبقًا للمعادلة السابقة ( 3)</t>
  </si>
  <si>
    <t>أي دخل آخر يعود للمنشأة الدائمة ( 4)</t>
  </si>
  <si>
    <t>الإجمالي ( 5) = ( 1 + 2 + 3 + 4)</t>
  </si>
  <si>
    <t>يخصم منه :</t>
  </si>
  <si>
    <t>التعويضات المسددة وفقًا لبوالص تأمين على ممتلكات أو أخطار في المملكة</t>
  </si>
  <si>
    <t>15</t>
  </si>
  <si>
    <t>(-) المبالغ المغطاة بإعادة التأمين (د)</t>
  </si>
  <si>
    <t>16</t>
  </si>
  <si>
    <t>( =) صافي التعويضات المسددة بعد إستبعاد المبالغ المغطاة بإعادة التأمين( 6)</t>
  </si>
  <si>
    <t>إحتياطي أقساط غير مكتسبة المكون في نهاية السنة الحالية ( 7)</t>
  </si>
  <si>
    <t>18</t>
  </si>
  <si>
    <t>احتياط الأخطار القائمة المكونة في نهاية السنة الحالية ( 8)</t>
  </si>
  <si>
    <t>مصاريف المنشأة الدائمة المتكبدة في المملكة طبقًا للدفاتر(هـ)</t>
  </si>
  <si>
    <t>20</t>
  </si>
  <si>
    <t>(-) المصاريف الغير جائزة الحسم (بند رقم 11000) (و)</t>
  </si>
  <si>
    <t>(=) مصاريف المنشأة الدائمة الجائزة الحسم المتكبدة في المملكة ( 9)</t>
  </si>
  <si>
    <t>أقساط التأمين العام المحلية المكتتبة</t>
  </si>
  <si>
    <t xml:space="preserve">÷ أقساط التأمين العام العالمية </t>
  </si>
  <si>
    <t xml:space="preserve">× المصاريف الإدارية والعمومية للمركز الرئيسي </t>
  </si>
  <si>
    <t>25</t>
  </si>
  <si>
    <t>( =) حصة المنشأة الدائمة من المصاريف الإدراية والعمومية للمركز الرئيسي ( 10)</t>
  </si>
  <si>
    <t>الإجمالي ( 11) =( 6 + 7 + 8 + 9 + 10)</t>
  </si>
  <si>
    <t>الوعاء الضريبي طبقًا لأحكام الفقرة 2 من المادة 15 من اللائحة التنفيذية (12) = ( 5 - 11)</t>
  </si>
  <si>
    <t>تحديد الوعاء الضريبي طبقًا للمعادلة العالمية:</t>
  </si>
  <si>
    <t xml:space="preserve">÷ أقساط التأمين الإدخاري العالمية </t>
  </si>
  <si>
    <t>× الدخل العالمي من الاستثمار</t>
  </si>
  <si>
    <t>(=) الوعاء الضريبي طبقًا للمعادلة العالمية ( 13)</t>
  </si>
  <si>
    <t>الوعاء الضريبي طبقًا لنشاط التأمني العام للمنشأة الدائمة بند ( 32) أو بند ( 28) أيهما أكبر</t>
  </si>
  <si>
    <t>التأمين الإدخاري</t>
  </si>
  <si>
    <t>أقساط التأمين الأدخاري المحلية المكتتبة</t>
  </si>
  <si>
    <t xml:space="preserve">÷ أقساط التأمين الأدخاري العالمية </t>
  </si>
  <si>
    <t xml:space="preserve">× الدخل العالمي من الاستثمار </t>
  </si>
  <si>
    <t>أقساط التأمني الادخاري المحلية المكتتبة</t>
  </si>
  <si>
    <t>÷ أقساط التأمين الإدخاري العالمية</t>
  </si>
  <si>
    <t>× مصاريف الإدارة العالمية المتعلقة بدخل الاستثمار</t>
  </si>
  <si>
    <t>أقساط التأمني المحلية المكتتبة</t>
  </si>
  <si>
    <t xml:space="preserve">÷ أقساط التأمني العالمية  </t>
  </si>
  <si>
    <t xml:space="preserve">× المصاريف الإدارية والعمومية للمركز الرئيسي  </t>
  </si>
  <si>
    <t>التعديل :</t>
  </si>
  <si>
    <t>إذا كان الوعاء الضريبي حسب المعادلة المدرجة بالجدول هي قيمة موجبة ، فيتم مقارنتها مع</t>
  </si>
  <si>
    <t>القيمة الواردة بالإقرار بالخلية رقم 11700 والتي هي عبارة عن الوعاء الضريبي للمنشأة الدائمة لغير المقيم</t>
  </si>
  <si>
    <t>لشركات التأمين المحدد عن طريق القوائم المالية المحلية للمنشأة الدائمة ويكون الوعاء أيهما أكبر</t>
  </si>
  <si>
    <t>اسم الاحتياطي</t>
  </si>
  <si>
    <t>رصيد الاحتياطيات في بداية الفترة</t>
  </si>
  <si>
    <t>النقص خلال العام لزيادة الأرباح المبقاة</t>
  </si>
  <si>
    <t>النقص خلال العام لزيادة رأس المال</t>
  </si>
  <si>
    <t>التسويات</t>
  </si>
  <si>
    <t>رصيد الاحتياطيات في نهاية الفترة</t>
  </si>
  <si>
    <t>اسم المخصص</t>
  </si>
  <si>
    <t>رصيد المخصصات في بداية الفترة</t>
  </si>
  <si>
    <t>المكون خلال العام</t>
  </si>
  <si>
    <t>المستخدم خلال العام</t>
  </si>
  <si>
    <t>تسويات أخرى</t>
  </si>
  <si>
    <t>رصيد المخصصات في نهاية الفترة</t>
  </si>
  <si>
    <t>الوصف</t>
  </si>
  <si>
    <t>سبب ما تم إضافته للوعاء الزكوي</t>
  </si>
  <si>
    <t>قيمة ما حال عليه الحول</t>
  </si>
  <si>
    <t>قيمة تمويل اصول</t>
  </si>
  <si>
    <t>جنسية الشريك</t>
  </si>
  <si>
    <t>الزيادة خلال العام</t>
  </si>
  <si>
    <t>الانخفاض خلال العام</t>
  </si>
  <si>
    <t>بالنسبة لإجمالي الزيادة النقدية والعينية في رأس المال خلال العام اذكر ما يلي:</t>
  </si>
  <si>
    <t>ما يتم إضافته للوعاء الزكوي</t>
  </si>
  <si>
    <t>الزيادة النقدية</t>
  </si>
  <si>
    <t>الزيادة العينية</t>
  </si>
  <si>
    <t xml:space="preserve">المحول من الأرباح المرحلة </t>
  </si>
  <si>
    <t xml:space="preserve">المحول من الاحتياطيات </t>
  </si>
  <si>
    <t xml:space="preserve">الانخفاض النقدي </t>
  </si>
  <si>
    <t>الانخفاض العيني</t>
  </si>
  <si>
    <t>المحول لتغطية خسائر</t>
  </si>
  <si>
    <t xml:space="preserve">
+5+4+2=11
10-9-8-7+6</t>
  </si>
  <si>
    <t>قيمة الزيادة المستخدمة في إضافات أصول</t>
  </si>
  <si>
    <t>قيمة الزيادة المستخدمة في النشاط التجاري</t>
  </si>
  <si>
    <t xml:space="preserve">سعودي </t>
  </si>
  <si>
    <t>غير سعودي</t>
  </si>
  <si>
    <t>رقم السجل أو الرقم المميز</t>
  </si>
  <si>
    <t>اسم المقاول</t>
  </si>
  <si>
    <t>قيمة الأعمال المنفذة من المقاول خلال العام</t>
  </si>
  <si>
    <t>نوع الاستثمار داخلي أو خارجي</t>
  </si>
  <si>
    <t>رقم الملف أو السجل التجاري أو الرقم المميز</t>
  </si>
  <si>
    <t>اسم الجهة المستفيدة</t>
  </si>
  <si>
    <t>داخلي / خارجي</t>
  </si>
  <si>
    <t>المبلغ المحمل على الحساب</t>
  </si>
  <si>
    <t>الرقم المميز أو السجل</t>
  </si>
  <si>
    <t>محلي / أجنبي</t>
  </si>
  <si>
    <t>المبلغ المحمل على الحسابات</t>
  </si>
  <si>
    <t>م</t>
  </si>
  <si>
    <t>القيمــة</t>
  </si>
  <si>
    <t>رقم المجموعة</t>
  </si>
  <si>
    <t>قيمة المجموعة في نهاية السنة السابقة</t>
  </si>
  <si>
    <t>تكلفة إضافات العام السابق</t>
  </si>
  <si>
    <t>تكلفة الاضافات العام الحالي</t>
  </si>
  <si>
    <t>50 % من مجموع تكلفة الاضافات خلال العام الحالي والسابق</t>
  </si>
  <si>
    <t>التعويضات عن الأصول المستبعدة خلال العام السابق</t>
  </si>
  <si>
    <t>التعويضات عن الاصول المستبعدة خلال العام الحالي</t>
  </si>
  <si>
    <t>باقي قيمة المجموعة</t>
  </si>
  <si>
    <t>نسبة الاهلاك</t>
  </si>
  <si>
    <t>مقدار الاستهلاك</t>
  </si>
  <si>
    <t>باقي قيمة المجموع في نهاية السنة الحالية</t>
  </si>
  <si>
    <t>قيمة الصيانة الخاصة بالمجموعة</t>
  </si>
  <si>
    <t>مصاريف الصيانة الزائد عن نسبة 4 %</t>
  </si>
  <si>
    <t>باقي قيمة المجموعة في نهاية السنة الحالية</t>
  </si>
  <si>
    <t>13</t>
  </si>
  <si>
    <t>الاراضي</t>
  </si>
  <si>
    <t>الاولي</t>
  </si>
  <si>
    <t>الثانية</t>
  </si>
  <si>
    <t>الثالثة</t>
  </si>
  <si>
    <t>الرابعة</t>
  </si>
  <si>
    <t>الخامسة</t>
  </si>
  <si>
    <t>رصيد التكلفة التاريخية أول العام طبقا للحسابات</t>
  </si>
  <si>
    <t>تكلفة الاضافات خلال العام الحالي</t>
  </si>
  <si>
    <t>تكلفة استبعادات خلال العام الحالي</t>
  </si>
  <si>
    <t>رصيد التكلفة التاريخية في نهاية العام طبقا للحسابات</t>
  </si>
  <si>
    <t>مجمع الاستهلاك الدفتري في بداية العام طبقا للحسابات</t>
  </si>
  <si>
    <t>نسبة الاستهلاك بالحسابات</t>
  </si>
  <si>
    <t>الاستهلاك الدفتري بالحسابات</t>
  </si>
  <si>
    <t>مجمع الاستهلاك الدفتري في نهاية العام</t>
  </si>
  <si>
    <t>صافي التكلفة التاريخية في نهاية العام طبقا للحسابات</t>
  </si>
  <si>
    <t>نسبة الاهلاك طبقا لتعميم المصلحة</t>
  </si>
  <si>
    <t>مقدار الاستهلاك طبقا لتعميم المصلحة</t>
  </si>
  <si>
    <t>ما يتم حسمة من الوعاء الزكوي</t>
  </si>
  <si>
    <t>التسديدات خلال العام</t>
  </si>
  <si>
    <t>رقم الايصال</t>
  </si>
  <si>
    <t>النوع</t>
  </si>
  <si>
    <t>التاريخ</t>
  </si>
  <si>
    <t>المبلغ</t>
  </si>
  <si>
    <t>Schedule 10B</t>
  </si>
  <si>
    <t>FIXED ASSETS DEPRECIATION AS PER ARTICLE (17) OF INCOME TAX LAW</t>
  </si>
  <si>
    <t>Category number</t>
  </si>
  <si>
    <t>Group value at the end of prior year</t>
  </si>
  <si>
    <t>Cost of additions during  prior year</t>
  </si>
  <si>
    <t>Cost of additions during  current year</t>
  </si>
  <si>
    <t>50% of the total cost of additions during the current and prior years</t>
  </si>
  <si>
    <t>Sale proceeds for assets disposed off during  prior year</t>
  </si>
  <si>
    <t>Sale proceeds for assets disposed off during  current year</t>
  </si>
  <si>
    <t>50% of the total sale proceeds for assets disposed off during the current and prior year</t>
  </si>
  <si>
    <t>Group balance at the end of the year</t>
  </si>
  <si>
    <t>Depreciation rate</t>
  </si>
  <si>
    <t>Depreciation charge</t>
  </si>
  <si>
    <t>Group balance at the end of current year</t>
  </si>
  <si>
    <t>Repair and maintenance expenses related to the group</t>
  </si>
  <si>
    <t xml:space="preserve">Repair and maintenance expenses over 4% </t>
  </si>
  <si>
    <t>Group balance at the end of the current year</t>
  </si>
  <si>
    <t>4 = (2 + 3)*
50 %</t>
  </si>
  <si>
    <t>7= (5 + 6)*50 %</t>
  </si>
  <si>
    <t>8 = 1 + 4 - 7</t>
  </si>
  <si>
    <t>10 = 8 * 9</t>
  </si>
  <si>
    <t>11 = 8 - 10</t>
  </si>
  <si>
    <t>13 = 12 - (11*4%)</t>
  </si>
  <si>
    <t>14 = 11 + 13</t>
  </si>
  <si>
    <t>Land</t>
  </si>
  <si>
    <t>Depreciation</t>
  </si>
  <si>
    <t>SETTLEMENTS</t>
  </si>
  <si>
    <t>Sheets</t>
  </si>
  <si>
    <t>Columns</t>
  </si>
  <si>
    <t>Req Column</t>
  </si>
  <si>
    <t>ComboBox</t>
  </si>
  <si>
    <t>E</t>
  </si>
  <si>
    <t>F</t>
  </si>
  <si>
    <t>G</t>
  </si>
  <si>
    <t>H</t>
  </si>
  <si>
    <t>I</t>
  </si>
  <si>
    <t>J</t>
  </si>
  <si>
    <t>K</t>
  </si>
  <si>
    <t>L</t>
  </si>
  <si>
    <t>M</t>
  </si>
  <si>
    <t>N</t>
  </si>
  <si>
    <t>O</t>
  </si>
  <si>
    <t>P</t>
  </si>
  <si>
    <t>Schedule</t>
  </si>
  <si>
    <t>Applicable</t>
  </si>
  <si>
    <t>Income from Contract</t>
  </si>
  <si>
    <t>Income from Insurance Activity</t>
  </si>
  <si>
    <t>Technical, Consultancy &amp; Professional Fees</t>
  </si>
  <si>
    <t>Gain on sale of investments in financial securities</t>
  </si>
  <si>
    <t>17-A</t>
  </si>
  <si>
    <t>Gain on sale of investments in companies</t>
  </si>
  <si>
    <t>17-B</t>
  </si>
  <si>
    <t>N/A</t>
  </si>
  <si>
    <t>19-A</t>
  </si>
  <si>
    <t>19-B</t>
  </si>
  <si>
    <t>Amounts due from related parties</t>
  </si>
  <si>
    <t>Amounts due to related parties</t>
  </si>
  <si>
    <t>MAP ADJUSTMENTS</t>
  </si>
  <si>
    <t>SL</t>
  </si>
  <si>
    <t>Output</t>
  </si>
  <si>
    <t>Entry Number</t>
  </si>
  <si>
    <t>Status</t>
  </si>
  <si>
    <t>GL Account</t>
  </si>
  <si>
    <t>Tax Map</t>
  </si>
  <si>
    <t>x</t>
  </si>
  <si>
    <t>10A</t>
  </si>
  <si>
    <t>10B</t>
  </si>
  <si>
    <t>17A</t>
  </si>
  <si>
    <t>17B</t>
  </si>
  <si>
    <t>19A</t>
  </si>
  <si>
    <t>19B</t>
  </si>
  <si>
    <t>Schedule 4</t>
  </si>
  <si>
    <t>COMPANY'S SHARE IN INCOME OF INVESTEE COMPANIES THROUGH EQUITY METHOD WITH OWNERSHIP @ 20% TO 50%</t>
  </si>
  <si>
    <t>Investee company's name</t>
  </si>
  <si>
    <t>Type of investment local / foreign</t>
  </si>
  <si>
    <t xml:space="preserve">Company's share of net income of investee company </t>
  </si>
  <si>
    <t>Schedule 5</t>
  </si>
  <si>
    <t>SUBCONTRACTORS</t>
  </si>
  <si>
    <t>CR No. or GAZT Assigned No.</t>
  </si>
  <si>
    <t>Name of subcontractor</t>
  </si>
  <si>
    <t>Address</t>
  </si>
  <si>
    <t>Value of works executed by subcontractor during the year</t>
  </si>
  <si>
    <t>City</t>
  </si>
  <si>
    <t>Schedule 6</t>
  </si>
  <si>
    <t>TECHNICAL, CONSULTANCY AND PROFESSIONAL FEE</t>
  </si>
  <si>
    <t>License No. or GAZT Assigned No.</t>
  </si>
  <si>
    <t>Name of payee</t>
  </si>
  <si>
    <t>Local / Foreign</t>
  </si>
  <si>
    <t>Paid amount</t>
  </si>
  <si>
    <t>Schedule 7</t>
  </si>
  <si>
    <t>Schedule 8</t>
  </si>
  <si>
    <t>Descriptions</t>
  </si>
  <si>
    <t>Schedule 9</t>
  </si>
  <si>
    <t>OTHER EXPENSES (NON-DEDUCTIBLE)</t>
  </si>
  <si>
    <t>Schedule 10A</t>
  </si>
  <si>
    <t>FIXED ASSETS DEPRECIATION USING STRAIGHT LINE METHOD</t>
  </si>
  <si>
    <t>Historical cost balance at the beginning of the year as per accounts</t>
  </si>
  <si>
    <t>Cost of additions during current year</t>
  </si>
  <si>
    <t xml:space="preserve">Cost of disposals during the current  year
</t>
  </si>
  <si>
    <t>Historical cost balance at the end of the year as per accounts</t>
  </si>
  <si>
    <t>Book accumulated depreciation at the beginning of the year as per accounts</t>
  </si>
  <si>
    <t>Depreciation rate as per accounts</t>
  </si>
  <si>
    <t>Book depreciation as per accounts</t>
  </si>
  <si>
    <t>Book accumulated depreciation at the end of the year as per accounts</t>
  </si>
  <si>
    <t>Net historical cost balance at the end of the year as per accounts</t>
  </si>
  <si>
    <t>Depreciation rate as per the GAZT's circular</t>
  </si>
  <si>
    <t>Depreciation charge as per the GAZT's circular</t>
  </si>
  <si>
    <t>Amount deductible from zakat base</t>
  </si>
  <si>
    <t>4 = 1 + 2 - 3</t>
  </si>
  <si>
    <t>8 = 5 + 7</t>
  </si>
  <si>
    <t>9 = 4 - 8</t>
  </si>
  <si>
    <t>11 = 4 × 10</t>
  </si>
  <si>
    <t>12 = 4 - 5 - 11</t>
  </si>
  <si>
    <t>Cash on hand and at banks</t>
  </si>
  <si>
    <t>Short term investments</t>
  </si>
  <si>
    <t>Debtors and debit balances</t>
  </si>
  <si>
    <t>Inventory</t>
  </si>
  <si>
    <t>Accrued income</t>
  </si>
  <si>
    <t>Prepaid expenses</t>
  </si>
  <si>
    <t>Other current assets</t>
  </si>
  <si>
    <t>Long term investments</t>
  </si>
  <si>
    <t>Net assets (net book value of fixed assets)</t>
  </si>
  <si>
    <t>Construction in progress (WIP)</t>
  </si>
  <si>
    <t>Others non-current assets</t>
  </si>
  <si>
    <t>Patents</t>
  </si>
  <si>
    <t>Goodwill</t>
  </si>
  <si>
    <t>Short term notes payable</t>
  </si>
  <si>
    <t>Creditors</t>
  </si>
  <si>
    <t>Accrued expenses</t>
  </si>
  <si>
    <t>Dividends payable</t>
  </si>
  <si>
    <t>Current portion of long term loans</t>
  </si>
  <si>
    <t>Short term Loans</t>
  </si>
  <si>
    <t>Long-term loans</t>
  </si>
  <si>
    <t>Long term notes payable</t>
  </si>
  <si>
    <t>Provisions</t>
  </si>
  <si>
    <t>Shareholders current account</t>
  </si>
  <si>
    <t>Other Operational Income</t>
  </si>
  <si>
    <t>Unrealised gains / (losses) from investment securities</t>
  </si>
  <si>
    <t>Company's share in the investee's profits</t>
  </si>
  <si>
    <t>Gain on sale in investment in financial securities</t>
  </si>
  <si>
    <t>Gain on sale in investment in companies</t>
  </si>
  <si>
    <t>Capital gains / (losses) from assets disposal</t>
  </si>
  <si>
    <t>Other Income</t>
  </si>
  <si>
    <t>Cost of goods sold</t>
  </si>
  <si>
    <t>Maintenance and Repair Expenses</t>
  </si>
  <si>
    <t>Other expenses</t>
  </si>
  <si>
    <t>Social insurance - Saudis (Attach GOSI certificate)</t>
  </si>
  <si>
    <t>Social insurance - Foreigners (Attach GOSI certificate)</t>
  </si>
  <si>
    <t>Other Employee Benefits</t>
  </si>
  <si>
    <t>Rents</t>
  </si>
  <si>
    <t>Rental Machinery and Equipments</t>
  </si>
  <si>
    <t>Donations Paid</t>
  </si>
  <si>
    <t>Basic Salaries and housing allowances</t>
  </si>
  <si>
    <t>Recruitment</t>
  </si>
  <si>
    <t>Medical</t>
  </si>
  <si>
    <t>School fees</t>
  </si>
  <si>
    <t>School fees paid abroad</t>
  </si>
  <si>
    <t>Staff welfare / refreshments</t>
  </si>
  <si>
    <t>Management fees</t>
  </si>
  <si>
    <t>Local support services</t>
  </si>
  <si>
    <t>Amortisation</t>
  </si>
  <si>
    <t>Hire of personnel / temporary labour</t>
  </si>
  <si>
    <t>Advertising and business promotion</t>
  </si>
  <si>
    <t>Travel</t>
  </si>
  <si>
    <t>D-SC</t>
  </si>
  <si>
    <t>Sales commission</t>
  </si>
  <si>
    <t>D-P&amp;S</t>
  </si>
  <si>
    <t>D-RXG</t>
  </si>
  <si>
    <t>Realised exchange difference</t>
  </si>
  <si>
    <t>D-OTH</t>
  </si>
  <si>
    <t>Other business expenses</t>
  </si>
  <si>
    <t>D-L&amp;F</t>
  </si>
  <si>
    <t>D-VRE</t>
  </si>
  <si>
    <t>D-PTT</t>
  </si>
  <si>
    <t>D-TNG</t>
  </si>
  <si>
    <t>D-JNT</t>
  </si>
  <si>
    <t>Janitorial and cleaning</t>
  </si>
  <si>
    <t>D-CRE</t>
  </si>
  <si>
    <t>D-SUB</t>
  </si>
  <si>
    <t>D-TAX</t>
  </si>
  <si>
    <t>D-CC</t>
  </si>
  <si>
    <t>D-UXG</t>
  </si>
  <si>
    <t>Unrealised exchange difference</t>
  </si>
  <si>
    <t>Loan fees (Interest and Bank charges)</t>
  </si>
  <si>
    <t>Loss on sale of fixed assets</t>
  </si>
  <si>
    <t>Freights and custom duties</t>
  </si>
  <si>
    <t>Safety and securities</t>
  </si>
  <si>
    <t>Transportation</t>
  </si>
  <si>
    <t>Travel &amp; entertainment expenses</t>
  </si>
  <si>
    <t>Bank charges</t>
  </si>
  <si>
    <t>Broker fees</t>
  </si>
  <si>
    <t>Schedule 3</t>
  </si>
  <si>
    <t>UNREALIZED GAINS AND LOSSES ON INVESTMENTS IN FINANCIAL SECURITIES
(retained, for trading, available for sale) through cost method, ownership @ 20%</t>
  </si>
  <si>
    <t>Unrealized gains and losses included in the income statement</t>
  </si>
  <si>
    <t>Contracting party</t>
  </si>
  <si>
    <t>Contract date</t>
  </si>
  <si>
    <t>Original value</t>
  </si>
  <si>
    <t>Amendments to original value</t>
  </si>
  <si>
    <t>Contract value after amendments</t>
  </si>
  <si>
    <t>Total actual costs incurred to date</t>
  </si>
  <si>
    <t>Contract estimated cost</t>
  </si>
  <si>
    <t>Revenues according to the % of  completion to date</t>
  </si>
  <si>
    <t>Revenues according to the % of  completion in prior years</t>
  </si>
  <si>
    <t>Revenues according to the % of completion during the current year</t>
  </si>
  <si>
    <t>Current Year</t>
  </si>
  <si>
    <t>Yes</t>
  </si>
  <si>
    <t>o</t>
  </si>
  <si>
    <t>Investments</t>
  </si>
  <si>
    <t>Details</t>
  </si>
  <si>
    <t>Total of insurance premiums collected and accrued (written)</t>
  </si>
  <si>
    <t>(-) Insurance premiums cancelled</t>
  </si>
  <si>
    <t>(-) Retroceded premiums issued to local parties</t>
  </si>
  <si>
    <t>(-) Retroceded premiums issued to foreign parties</t>
  </si>
  <si>
    <t>Total reserve of unearned premiums and foreseeable risks provided in prior year (2)</t>
  </si>
  <si>
    <t>Reserve of unearned insurance premiums provided at the end of prior year</t>
  </si>
  <si>
    <t>Reserve of foreseeable risks provided at the end of prior year</t>
  </si>
  <si>
    <t>Total reserve of unearned premiums and foreseeable provided in prior year (2)</t>
  </si>
  <si>
    <t>Investment revenue (3)</t>
  </si>
  <si>
    <t>Any other income</t>
  </si>
  <si>
    <t>Unified declaration form</t>
  </si>
  <si>
    <t>Navigation</t>
  </si>
  <si>
    <t>GSSKERALA@RECONTEMPLATE</t>
  </si>
  <si>
    <t>(To be submitted online)</t>
  </si>
  <si>
    <t>(Zakat/Tax) declaration for all tax/zakat payers 
who submit declaration on statutory accounts basis</t>
  </si>
  <si>
    <t>Branch:</t>
  </si>
  <si>
    <t>Financial No.</t>
  </si>
  <si>
    <t>BASIC INFORMATION</t>
  </si>
  <si>
    <t>Commercial Name</t>
  </si>
  <si>
    <t>Financial Year</t>
  </si>
  <si>
    <t>Legal Status</t>
  </si>
  <si>
    <t>Saudi S/H share in capital</t>
  </si>
  <si>
    <t>Non-Saudi S/H share in capital</t>
  </si>
  <si>
    <t>Saudi S/H share in profit</t>
  </si>
  <si>
    <t>Non-Saudi S/H share in profit</t>
  </si>
  <si>
    <t>Main Activity</t>
  </si>
  <si>
    <t>(For GAZT use only)</t>
  </si>
  <si>
    <t>As per CR</t>
  </si>
  <si>
    <t>Code:</t>
  </si>
  <si>
    <t>Document Location No.</t>
  </si>
  <si>
    <t>P.O. Box</t>
  </si>
  <si>
    <t>Zip Code</t>
  </si>
  <si>
    <t>Telephone</t>
  </si>
  <si>
    <t>Fax</t>
  </si>
  <si>
    <t>E-mail</t>
  </si>
  <si>
    <t>Location</t>
  </si>
  <si>
    <t>Building</t>
  </si>
  <si>
    <t>Street</t>
  </si>
  <si>
    <t>Area</t>
  </si>
  <si>
    <t>(A): INCOME</t>
  </si>
  <si>
    <t>Sr. No.</t>
  </si>
  <si>
    <t>Saudi Riyals</t>
  </si>
  <si>
    <t>Code</t>
  </si>
  <si>
    <t>Revenue from main activity</t>
  </si>
  <si>
    <t>Schedule 1</t>
  </si>
  <si>
    <t>Schedule 2</t>
  </si>
  <si>
    <t>Real estate activity</t>
  </si>
  <si>
    <t>Banking activity</t>
  </si>
  <si>
    <t>Natural gas activity</t>
  </si>
  <si>
    <t>Service / industrial / trading activity</t>
  </si>
  <si>
    <t>Total Income from Main Activities</t>
  </si>
  <si>
    <t xml:space="preserve"> Do you have other income?</t>
  </si>
  <si>
    <t xml:space="preserve">   No</t>
  </si>
  <si>
    <t>10208 OLD</t>
  </si>
  <si>
    <t>Refunded expenses/previously written off bad debts collected</t>
  </si>
  <si>
    <t>10209 OLD</t>
  </si>
  <si>
    <t>Received compensations</t>
  </si>
  <si>
    <t>10210 OLD</t>
  </si>
  <si>
    <t>Patent / Franchise Rights</t>
  </si>
  <si>
    <t>10211 OLD</t>
  </si>
  <si>
    <t>10212 OLD</t>
  </si>
  <si>
    <t>Miscellaneous</t>
  </si>
  <si>
    <t>Total revenues (10100 + 10200), Less:</t>
  </si>
  <si>
    <t>(B): COSTS</t>
  </si>
  <si>
    <t>Goods at first period</t>
  </si>
  <si>
    <t>Purchases from Outside the Country</t>
  </si>
  <si>
    <t>Purchases from Inside the Country</t>
  </si>
  <si>
    <t>Less: Goods for last period</t>
  </si>
  <si>
    <t>Cost of goods sold (Sum 10401 to 10403: Less 10404)</t>
  </si>
  <si>
    <t>Expenses</t>
  </si>
  <si>
    <t>Provisions made during the year</t>
  </si>
  <si>
    <t>Total COGS and Expenses (10400 + 10500)</t>
  </si>
  <si>
    <t>Accounting net profit / (loss) (10300 - 10600)</t>
  </si>
  <si>
    <t>10802Old</t>
  </si>
  <si>
    <t>Contributions towards statutory retirement funds</t>
  </si>
  <si>
    <t>10803Old</t>
  </si>
  <si>
    <t>Social insurance - Saudi employees (attach GOSI cert)</t>
  </si>
  <si>
    <t>10804Old</t>
  </si>
  <si>
    <t>Social insurance - non-Saudi employees (attach GOSI cert)</t>
  </si>
  <si>
    <t>10805Old</t>
  </si>
  <si>
    <t>Fixed assets depreciation as per books</t>
  </si>
  <si>
    <t>10806Old</t>
  </si>
  <si>
    <t>10807Old</t>
  </si>
  <si>
    <t>10808Old</t>
  </si>
  <si>
    <t>Schedule 5-A</t>
  </si>
  <si>
    <t>10809Old</t>
  </si>
  <si>
    <t>10810Old</t>
  </si>
  <si>
    <t>Expenses charged by Head Office</t>
  </si>
  <si>
    <t>10811Old</t>
  </si>
  <si>
    <t>10812Old</t>
  </si>
  <si>
    <t>Loans charges (Interest and bank services)</t>
  </si>
  <si>
    <t>10813Old</t>
  </si>
  <si>
    <t>Accomodation and subsistance</t>
  </si>
  <si>
    <t>10814Old</t>
  </si>
  <si>
    <t>Donations</t>
  </si>
  <si>
    <t>10815Old</t>
  </si>
  <si>
    <t>Royalties or technical support services</t>
  </si>
  <si>
    <t>10800 Old</t>
  </si>
  <si>
    <t>Total administrative, selling and marketing expenses (Total from 10801 to 10822)</t>
  </si>
  <si>
    <t>10900 Old</t>
  </si>
  <si>
    <t>Accounting net profit / (loss) (10700 - 10800)</t>
  </si>
  <si>
    <t>(C): ADJUSTMENTS ON NET PROFIT - LOSS</t>
  </si>
  <si>
    <t>Accounting net profit / (loss), add:</t>
  </si>
  <si>
    <t>NON-DEDUCTIBLE EXPENSES</t>
  </si>
  <si>
    <t>Partners' salaries, management fees and other payments (disallowable)</t>
  </si>
  <si>
    <t>Depreciation differentials</t>
  </si>
  <si>
    <t>Sch 10A / 10B</t>
  </si>
  <si>
    <t>Indirect expenses or royalties and interests paid to head office</t>
  </si>
  <si>
    <t>Employees' share of statutory provident funds and social insurance</t>
  </si>
  <si>
    <t>Employer's contribution for retirement funds in excess of statutory rate</t>
  </si>
  <si>
    <t>Repairs and maintenance expenses in excess of limit</t>
  </si>
  <si>
    <t>Provisions charged to the accounts</t>
  </si>
  <si>
    <t>Reserves charged to the accounts</t>
  </si>
  <si>
    <t>Value differences (materials &amp; services) provided by affiliates in excess of normal prices</t>
  </si>
  <si>
    <t>Expenses not related to the activities and entertainment expenses</t>
  </si>
  <si>
    <t>Income tax/zakat</t>
  </si>
  <si>
    <t>Non-statutory fines and penalties</t>
  </si>
  <si>
    <t>Disallowable school fees for employee children</t>
  </si>
  <si>
    <t>Disallowable bad debts written off</t>
  </si>
  <si>
    <t xml:space="preserve">Net non-deductible expenses (Total of item 10901 to 10914) </t>
  </si>
  <si>
    <t>Adjusted net profit / (loss) prior to exemption (10800 + 10900)</t>
  </si>
  <si>
    <t>Capital loses / (gains) on sale of fixed assets</t>
  </si>
  <si>
    <t xml:space="preserve">Adjusted net profit / (loss) (11000 + 11101) </t>
  </si>
  <si>
    <t>(D): TAX COMPUTATION</t>
  </si>
  <si>
    <t>Saudi shareholder share of net adjusted profit / (loss) (11200 x Saudi shareholder share in profits)</t>
  </si>
  <si>
    <t>Non-Saudi S/H share of net adjusted profit / (loss) (11200 x Non-Saudi shareholder share in profit), less:</t>
  </si>
  <si>
    <t>Additions</t>
  </si>
  <si>
    <t>Share in loan fees in excess of allowable limit</t>
  </si>
  <si>
    <t>Share in realised capital losses from disposal of securities in capital market</t>
  </si>
  <si>
    <t>Share in investee company's losses</t>
  </si>
  <si>
    <t>Non-Saudi shareholder's salaries and wages</t>
  </si>
  <si>
    <t>Total non-Saudi additions (Total of 11501 to 11504)</t>
  </si>
  <si>
    <t>Deductions</t>
  </si>
  <si>
    <t>Non-Saudi share of utilised provisions previously added to the base</t>
  </si>
  <si>
    <t>Share in realised capital gains from disposal of securities in capital market</t>
  </si>
  <si>
    <t>Share in the b/f losses restricted to 25% of his share</t>
  </si>
  <si>
    <t>Share in investee company's profits (subject to double taxation provisions)</t>
  </si>
  <si>
    <t>Total non-Saudi deductions (Total of 11601 to 11604)</t>
  </si>
  <si>
    <t>Tax base subject to tax (11400 + 11500 - 11600)</t>
  </si>
  <si>
    <t>Profit per the formula applied to NR insurance co operating through a PE</t>
  </si>
  <si>
    <t>TAXES DUE</t>
  </si>
  <si>
    <t>Income tax on non-Saudis share (11610 x 20%)</t>
  </si>
  <si>
    <t>Income tax on oil and hydrocarbon production (11610 x 85%)</t>
  </si>
  <si>
    <t>Income tax on natural gas investment (11610 x 30%)</t>
  </si>
  <si>
    <t>Natural gas investment tax (attach Schedule)</t>
  </si>
  <si>
    <t>Tax paid for obtaining RRLs</t>
  </si>
  <si>
    <t>Advance tax paid (attach Schedule)</t>
  </si>
  <si>
    <t xml:space="preserve">Delay fine on advance payments </t>
  </si>
  <si>
    <t xml:space="preserve">Balance due (Total of items 11701 to 11704 - 11705 - 11706 + 11707) </t>
  </si>
  <si>
    <t>Fines</t>
  </si>
  <si>
    <t>Fine for not filing declaration</t>
  </si>
  <si>
    <t>Delay fine at 1% for each thirty days of delay</t>
  </si>
  <si>
    <t>Total fines payable (Total of items 11711 + 11712)</t>
  </si>
  <si>
    <t>Total tax and fine due  (11700 + 11710)</t>
  </si>
  <si>
    <t>(E): ZAKAT COMPUTATION ON SAUDI SHARE</t>
  </si>
  <si>
    <t>Saudi share in capital at</t>
  </si>
  <si>
    <t xml:space="preserve"> add his share in the following:</t>
  </si>
  <si>
    <t>Saudi shareholder's additions</t>
  </si>
  <si>
    <t>Adjusted profit / (loss) - line 11300</t>
  </si>
  <si>
    <t>Loans and similar items</t>
  </si>
  <si>
    <t>Shareholders credit current account balance</t>
  </si>
  <si>
    <t>Other additions</t>
  </si>
  <si>
    <t>Total additions (Total 11901 to 11907)</t>
  </si>
  <si>
    <t>Saudi shareholder's deductions</t>
  </si>
  <si>
    <t>Less: his share in</t>
  </si>
  <si>
    <t>Net fixed assets and similar items</t>
  </si>
  <si>
    <t>Sch 10-A or 10-B</t>
  </si>
  <si>
    <t>Sch 17-A + 17-B</t>
  </si>
  <si>
    <t xml:space="preserve">Adjusted brought forward losses </t>
  </si>
  <si>
    <t>Incorporation expenses and similar items</t>
  </si>
  <si>
    <t>Other deductions</t>
  </si>
  <si>
    <t>Total deductions (Total of items 12001 to 12005)</t>
  </si>
  <si>
    <t>Zakat paid for RRLs</t>
  </si>
  <si>
    <t>(F): PAYMENTS AND DIFFERENCES DUE</t>
  </si>
  <si>
    <t>Total tax and fine due (per line 11750)</t>
  </si>
  <si>
    <t>Zakat differences due or (over paid) (12200 - 12300)</t>
  </si>
  <si>
    <t xml:space="preserve">(G): BALANCE SHEET AS OF </t>
  </si>
  <si>
    <t>Beginning of Period</t>
  </si>
  <si>
    <t>End of Period</t>
  </si>
  <si>
    <t>Current assets</t>
  </si>
  <si>
    <t>Total current assets</t>
  </si>
  <si>
    <t>Non-current assets</t>
  </si>
  <si>
    <t>Total non-current assets</t>
  </si>
  <si>
    <t>Intangible assets</t>
  </si>
  <si>
    <t>Total intangible assets</t>
  </si>
  <si>
    <t>TOTAL ASSETS (13300+13400+13500)</t>
  </si>
  <si>
    <t>Current liabilities</t>
  </si>
  <si>
    <t>Total current liabilities</t>
  </si>
  <si>
    <t>Non-current liabilities</t>
  </si>
  <si>
    <t>Total non-current liabilities</t>
  </si>
  <si>
    <t>Shareholders' equity</t>
  </si>
  <si>
    <t>TOTAL LIABILITIES &amp; SHAREHOLDERS' EQUITY (13600+13700+13800)</t>
  </si>
  <si>
    <t>TAX/ZAKAT PAYER'S DECLARATION*</t>
  </si>
  <si>
    <t>Are there any amendment in the ownership of the company or in the partners' shares in capital or profits?</t>
  </si>
  <si>
    <t>No</t>
  </si>
  <si>
    <t>If yes, supporting documents and updated registration form to be attached.</t>
  </si>
  <si>
    <t>Is the weighted average method used for valuation of ending inventory (stock count)?</t>
  </si>
  <si>
    <t>Specify</t>
  </si>
  <si>
    <t>Is the lower of cost or market method is used for valuation of the ending inventory?</t>
  </si>
  <si>
    <t>Are the statutory books maintained in Arabic?</t>
  </si>
  <si>
    <t>I declare that this return and its attachments are prepared per the books and records maintained by the entity for the fiscal period covered by this return and I shall be fully responsible in case it is proven that the information contained therein is incorrect.</t>
  </si>
  <si>
    <t>Name:</t>
  </si>
  <si>
    <t>Signature:</t>
  </si>
  <si>
    <t>Title:</t>
  </si>
  <si>
    <t>Stamp</t>
  </si>
  <si>
    <t>*Acknowledgement: I, the undersigned, acknowledge that I have read the above mentioned terms &amp; conditions and agree thereto.</t>
  </si>
  <si>
    <t>LICENSED ACCOUNTANT's CERTIFICATION</t>
  </si>
  <si>
    <t>I certify that the information recorded in the return are extracted from the taxpayer's books and records and are in accordance therewith, and that the return has been prepared according to the Saudi Income Tax Regulations.</t>
  </si>
  <si>
    <t>License No.</t>
  </si>
  <si>
    <t>EY Stamp</t>
  </si>
  <si>
    <t>The department  enables zakat/tax payers to benefit from the electronic services as per the following terms and conditions*:</t>
  </si>
  <si>
    <t>Instructions</t>
  </si>
  <si>
    <t>1-</t>
  </si>
  <si>
    <t>This return is for all Saudi and non-Saudi zakat/taxpayers (establishments and companies) whether residents or non-residents operating through a permanent establishments.</t>
  </si>
  <si>
    <t>2-</t>
  </si>
  <si>
    <t>This return should be completed in Arabic with clear writing without changing the information by blotting, erasing or alteration. If the company has any further clarifications, these should be enclosed with the declaration.</t>
  </si>
  <si>
    <t>3-</t>
  </si>
  <si>
    <t>This return shall not be considered reliable unless all of its fields are completed and the required exhibits and attachments are enclosed.</t>
  </si>
  <si>
    <t>4-</t>
  </si>
  <si>
    <t>This return and its attachments should be submitted within one hundred and twenty days from the end of the fiscal year for which the return is prepared, together with the settlement of the zakat/tax payable in accordance therewith.</t>
  </si>
  <si>
    <t>5-</t>
  </si>
  <si>
    <t>Returns of resident Saudi partnerships and joint ventures (Consortiums), wherein one shareholder or more are non-Saudis, are prepared according to this form. This is considered as a declaration of information and each shareholder should file an independent return for his entire activities in the Kingdom.</t>
  </si>
  <si>
    <t>6-</t>
  </si>
  <si>
    <t>In case of non-resident insurance companies operating through Permanent Establishments, the taxable profit is higher of the adjusted profit per accounts or profit per the formula referred to in Article 18 of the executive Bye-laws.</t>
  </si>
  <si>
    <t>7-</t>
  </si>
  <si>
    <t>If this return is not filed according to the above specified measures and if payable amounts are not settled accordingly within the statutory time, a fine for non-submission of declaration will be calculated per Article 76 of the Regulations and a delay fine will be calculated at 1% of the outstanding payable tax, for each thirty days of delay according to Article 77 Para (a) of the Regulations.</t>
  </si>
  <si>
    <t>8-</t>
  </si>
  <si>
    <t>The receipts (collections orders) evidencing settlement of amounts payable per the return should be enclosed.</t>
  </si>
  <si>
    <t>9-</t>
  </si>
  <si>
    <t>A Chartered Accountant must certify this return if the gross taxable income exceeds One million Saudi Riyals.</t>
  </si>
  <si>
    <t>10-</t>
  </si>
  <si>
    <t>The company and Chartered Accountant assume full responsibility for the correctness of this information which should correspond to the company's statutory books and records. However failure to observe accuracy and correctness or advertant  concealment of information will cause the Department to take all necessary actions in this regard which will delay in the finalization of issuing the certificate.</t>
  </si>
  <si>
    <t>11-</t>
  </si>
  <si>
    <t>If the zakat/tax payer is liable for zakat other than that levied by the Department, he should pay it on his own to clear his part.</t>
  </si>
  <si>
    <t>12-</t>
  </si>
  <si>
    <t>The Department is entitled to recompute the amount of zakat and tax payable and will notify the zakat/tax payer of such recomputation if the available information differ from those reported in the return or if they are computed in the return in a method contradicting with the regulations and byelaws.</t>
  </si>
  <si>
    <t>13-</t>
  </si>
  <si>
    <t>Electronic service – The tax/zakat payer acknowledged full responsibility for its personal use of the declarations filing system according to the designated purposes and applications and for transactions carried out through the electronic service and for any usage of such service by its authorized representative with or without its knowledge by using the access information. It also acknowledged that the PIN code represents its personal signature no matter who is the user of the service. The department will never be responsible for any harm, consequences, losses or compensation arising from noncompliance with the above. The zakat/tax payer shall be responsible for the correctness, safety and legality of all   transactions carried out using this service.</t>
  </si>
  <si>
    <t>14-</t>
  </si>
  <si>
    <t>The zakat/tax payer is fully responsible for all the obligations arising from using the service.</t>
  </si>
  <si>
    <t>Accounting profit/(loss)</t>
  </si>
  <si>
    <t>Main Activity Description</t>
  </si>
  <si>
    <t>Year/period</t>
  </si>
  <si>
    <t>Beginning of the year</t>
  </si>
  <si>
    <t>Year-end</t>
  </si>
  <si>
    <t>Financial Number</t>
  </si>
  <si>
    <t>GAZT</t>
  </si>
  <si>
    <t>Saudi / GCC shareholder's share</t>
  </si>
  <si>
    <t>Name of the signatory</t>
  </si>
  <si>
    <t>Title</t>
  </si>
  <si>
    <t>Licensed Partner</t>
  </si>
  <si>
    <t>10511.D.01</t>
  </si>
  <si>
    <t>10511.D.02</t>
  </si>
  <si>
    <t>D-BC</t>
  </si>
  <si>
    <t>10511.D.04</t>
  </si>
  <si>
    <t>10511.D.05</t>
  </si>
  <si>
    <t>Realized exchange (gain)/ loss</t>
  </si>
  <si>
    <t>10511.D.06</t>
  </si>
  <si>
    <t>D-OFF</t>
  </si>
  <si>
    <t>10511.D.07</t>
  </si>
  <si>
    <t>10511.D.08</t>
  </si>
  <si>
    <t>10511.D.09</t>
  </si>
  <si>
    <t>10511.D.10</t>
  </si>
  <si>
    <t>10511.D.11</t>
  </si>
  <si>
    <t>D-MOB</t>
  </si>
  <si>
    <t>10511.D.12</t>
  </si>
  <si>
    <t>D-SFT</t>
  </si>
  <si>
    <t>10511.D.13</t>
  </si>
  <si>
    <t>10511.D.14</t>
  </si>
  <si>
    <t>D-BOD</t>
  </si>
  <si>
    <t>10511.D.15</t>
  </si>
  <si>
    <t>10511.D.16</t>
  </si>
  <si>
    <t>10511.D.17</t>
  </si>
  <si>
    <t>10511.D.18</t>
  </si>
  <si>
    <t>D-SSA</t>
  </si>
  <si>
    <t>10511.D.19</t>
  </si>
  <si>
    <t>D-R&amp;D</t>
  </si>
  <si>
    <t>10511.D.20</t>
  </si>
  <si>
    <t>D-IND</t>
  </si>
  <si>
    <t>10511.D.21</t>
  </si>
  <si>
    <t>D-HND</t>
  </si>
  <si>
    <t>10511.D.22</t>
  </si>
  <si>
    <t>D-ATT</t>
  </si>
  <si>
    <t>10511.D.23</t>
  </si>
  <si>
    <t>D-LOD</t>
  </si>
  <si>
    <t>10511.D.24</t>
  </si>
  <si>
    <t>10511.D.25</t>
  </si>
  <si>
    <t>10511.D.26</t>
  </si>
  <si>
    <t>10511.D.27</t>
  </si>
  <si>
    <t>10511.D.28</t>
  </si>
  <si>
    <t>Unrealised foreign exchange (gain)</t>
  </si>
  <si>
    <t>10511.D.29</t>
  </si>
  <si>
    <t>D-CN</t>
  </si>
  <si>
    <t>10511.D.30</t>
  </si>
  <si>
    <t>Shared service charges</t>
  </si>
  <si>
    <t>10511.D.31</t>
  </si>
  <si>
    <t>Recoveries</t>
  </si>
  <si>
    <t>D-REV</t>
  </si>
  <si>
    <t>10511.D.32</t>
  </si>
  <si>
    <t>10511.D.33</t>
  </si>
  <si>
    <t>10511.D.34</t>
  </si>
  <si>
    <t>10511.D.35</t>
  </si>
  <si>
    <t>10511.D.36</t>
  </si>
  <si>
    <t>10511.D.37</t>
  </si>
  <si>
    <t>10511.D.38</t>
  </si>
  <si>
    <t>10511.D.39</t>
  </si>
  <si>
    <t>10511.D.40</t>
  </si>
  <si>
    <t>10511.D.41</t>
  </si>
  <si>
    <t>10511.D.42</t>
  </si>
  <si>
    <t>10511.D.43</t>
  </si>
  <si>
    <t>10511.D.44</t>
  </si>
  <si>
    <t>10511.D.45</t>
  </si>
  <si>
    <t>10511.D.46</t>
  </si>
  <si>
    <t>10511.D.47</t>
  </si>
  <si>
    <t>10511.D.48</t>
  </si>
  <si>
    <t>10511.D.49</t>
  </si>
  <si>
    <t>Revenues from contracting activity</t>
  </si>
  <si>
    <t>Revenues from finance lease activity</t>
  </si>
  <si>
    <t>Revenues from insurance activity</t>
  </si>
  <si>
    <t>Revenues from real estate activity</t>
  </si>
  <si>
    <t>Revenue from banking activity</t>
  </si>
  <si>
    <t>Revenues from natural gas activity</t>
  </si>
  <si>
    <t>Revenues from service/ industrial / trading activity</t>
  </si>
  <si>
    <t>Capital gains (losses) to dispose assets</t>
  </si>
  <si>
    <t>Commissions</t>
  </si>
  <si>
    <t>Loan fees (interests and bank charges)</t>
  </si>
  <si>
    <t>Unrealized gains ( losses) from investment in securities</t>
  </si>
  <si>
    <t>Company's share in the investee company's profits</t>
  </si>
  <si>
    <t>Recovered expenses / bad debits collected previously written off</t>
  </si>
  <si>
    <t>Compensations received</t>
  </si>
  <si>
    <t>Rental Income</t>
  </si>
  <si>
    <t xml:space="preserve">Shipment and clearance charges </t>
  </si>
  <si>
    <t>Entertainment expenses</t>
  </si>
  <si>
    <t>Custom duty</t>
  </si>
  <si>
    <t>نعم</t>
  </si>
  <si>
    <t xml:space="preserve">لا  </t>
  </si>
  <si>
    <t>1. Do you have any related party transactions?</t>
  </si>
  <si>
    <t>Select:</t>
  </si>
  <si>
    <t>FirstQ</t>
  </si>
  <si>
    <t>a. Please provide all related party transaction details</t>
  </si>
  <si>
    <t>SL #</t>
  </si>
  <si>
    <t>Transaction</t>
  </si>
  <si>
    <t>Name of Related Party</t>
  </si>
  <si>
    <t>Jurisdiction</t>
  </si>
  <si>
    <t>Transaction Nature</t>
  </si>
  <si>
    <t>TP Method</t>
  </si>
  <si>
    <t>Add new row</t>
  </si>
  <si>
    <t>b. Have you or the group gone through business restructuring during the current tax filing year?</t>
  </si>
  <si>
    <t>A:</t>
  </si>
  <si>
    <t>c. Please provide the following information in accordance with your Tax return declaration</t>
  </si>
  <si>
    <t>Total Revenue (SAR)</t>
  </si>
  <si>
    <t>Total Expense (SAR)</t>
  </si>
  <si>
    <t>Net Profit/(Loss) (SAR)</t>
  </si>
  <si>
    <t>e. Has the company conduced non-monetary/free of charge transactions with related parties?</t>
  </si>
  <si>
    <t>f. Please provide all shareholder's details as described below:</t>
  </si>
  <si>
    <t>Name of Shareholder</t>
  </si>
  <si>
    <t>Ownership Percentage %</t>
  </si>
  <si>
    <t>2. Are you part of MNE-group that qualifies for country by country reporting? (You will need to say Yes if the group turnover is in excess of SAR 3.2 billion)</t>
  </si>
  <si>
    <t>SecondQ</t>
  </si>
  <si>
    <t>a. What is the name of the Ultimate Parent Entity (UPE)?</t>
  </si>
  <si>
    <t>b. What is the Tax identification number (TIN) for Ultimate Parent Entity (UPE)?</t>
  </si>
  <si>
    <t>c. Tax jurisdiction of the UPE</t>
  </si>
  <si>
    <t>d. Financial year end of the UPE</t>
  </si>
  <si>
    <t>e. Legal name of the filing entity</t>
  </si>
  <si>
    <t>f. What is the Tax identification number (TIN) for the filing entity?</t>
  </si>
  <si>
    <t>g. Jurisdiction of the filing CbC Report</t>
  </si>
  <si>
    <t>h. Financial year end of the filing entity</t>
  </si>
  <si>
    <t>LastQ</t>
  </si>
  <si>
    <t>Any related party transaction?</t>
  </si>
  <si>
    <t>Business Restructuring?</t>
  </si>
  <si>
    <t>TP Documentation?</t>
  </si>
  <si>
    <t>Non monetary transactions?</t>
  </si>
  <si>
    <t>Ownership Percentage</t>
  </si>
  <si>
    <t>Part of the MNE group?</t>
  </si>
  <si>
    <t>1. هل لديك أي عمليات مع اطراف ذوي علاقة او اطراف خاضعين لسيطرة مشتركة؟</t>
  </si>
  <si>
    <t>أ. الرجاء تقديم جميع التفاصيل الخاصة بالعمليات مع اطراف ذوي علاقة او اطراف خاضعين لسيطرة مشتركة:</t>
  </si>
  <si>
    <t>المعاملات</t>
  </si>
  <si>
    <t>إسم الطرف ذوي العلاقة أوالطرف الخاضع لسيطرة مشتركة</t>
  </si>
  <si>
    <t>الدولة</t>
  </si>
  <si>
    <t>طبيعة المعاملة</t>
  </si>
  <si>
    <t>القيمة (بالريال السعودي)</t>
  </si>
  <si>
    <t>طريقة تسعير المعاملات</t>
  </si>
  <si>
    <t>ب. هل تمت هناك أي اعمال إعادة هيكلة للمجموعة او للمكلف خلال السنة الضريبية الحالية ؟</t>
  </si>
  <si>
    <t>ت. الرجاء تقديم المعلومات التالية بناء على المعلومات المقدمة في الإفصاح الضريبي/الزكوي:</t>
  </si>
  <si>
    <t>اجمالي الإيرادات (ريال سعودي)</t>
  </si>
  <si>
    <t>اجمالي المصاريف (ريال سعودي)</t>
  </si>
  <si>
    <t>صافي الأرباح / (الخسائر) (ريال سعودي)</t>
  </si>
  <si>
    <t>ث. هل تم تجهيز والاحتفاظ بوثائق تسعير المعاملات بما يتماشى مع الانظمة والتعليمات الصادرة في هذا الصدد ؟</t>
  </si>
  <si>
    <t>ج. هل قامت الشركة بأجراء أي عمليات غير مالية/بدون مقابل مالي مع اطراف ذوي علاقة او اطراف خاضعين لسيطرة مشتركة؟</t>
  </si>
  <si>
    <t>ح. الرجاء تقديم المعلومات التالية عن الملاك (حاملين الأسهم) :</t>
  </si>
  <si>
    <t>اسم المالك (حامل السهم)</t>
  </si>
  <si>
    <t>نسبة الملكية</t>
  </si>
  <si>
    <t xml:space="preserve">2. هل أنت جزء من مجموعة شركات متعددة الجنسيات - المجموعة المؤهلة لتقرير كل دولة ؟ ( تحتاج للجواب بنعم اذا كان مجموع الإيرادات الموحدة للمجموعة تزيد عن 3.2 مليار ريال )
</t>
  </si>
  <si>
    <t>أ. ما هو الاسم القانوني للشركة الام النهائية؟</t>
  </si>
  <si>
    <t>ب. ما هو الرقم الضريبي المميز للشركة الام النهائية؟</t>
  </si>
  <si>
    <t>ت. دولة إقامة الشركة الام النهائية.</t>
  </si>
  <si>
    <t>ث. السنة المالية للشركة الام النهائية.</t>
  </si>
  <si>
    <t>ج. الاسم القانوني للكيان المبلغ.</t>
  </si>
  <si>
    <t>ح. ما هو الرقم الضريبي المميز للكيان المبلغ؟</t>
  </si>
  <si>
    <t>خ. دولة إقامة الكيان المبلغ .</t>
  </si>
  <si>
    <t>د. السنة المالية للكيان المبلغ.</t>
  </si>
  <si>
    <t>الرقم التسلسلي</t>
  </si>
  <si>
    <t>الرجاء الاختيار</t>
  </si>
  <si>
    <t>Amount (SAR)</t>
  </si>
  <si>
    <t>d. Has Transfer Pricing (TP) documentation been maintained in line with KSA Transfer Pricing bylaws?</t>
  </si>
  <si>
    <t>d. Financial year end of the UPE  (YYYY/MM/DD)</t>
  </si>
  <si>
    <t>h. Financial year end of the filing entity (YYYY/MM/DD)</t>
  </si>
  <si>
    <t>b. What is the Tax identification number (TiN) for Ultimate Parent Entity (UPE)?</t>
  </si>
  <si>
    <t>Description from MAP</t>
  </si>
  <si>
    <t>10212</t>
  </si>
  <si>
    <t>10402</t>
  </si>
  <si>
    <t>10403</t>
  </si>
  <si>
    <t>10503</t>
  </si>
  <si>
    <t>10505</t>
  </si>
  <si>
    <t>10506</t>
  </si>
  <si>
    <t>10507</t>
  </si>
  <si>
    <t>10508</t>
  </si>
  <si>
    <t>10510</t>
  </si>
  <si>
    <t>10803</t>
  </si>
  <si>
    <t>10806</t>
  </si>
  <si>
    <t>10807</t>
  </si>
  <si>
    <t>10815</t>
  </si>
  <si>
    <t>10821</t>
  </si>
  <si>
    <t>13801</t>
  </si>
  <si>
    <t>13804</t>
  </si>
  <si>
    <t>10101</t>
  </si>
  <si>
    <t>10809</t>
  </si>
  <si>
    <t>13703</t>
  </si>
  <si>
    <t>13803</t>
  </si>
  <si>
    <t>10401</t>
  </si>
  <si>
    <t>10404</t>
  </si>
  <si>
    <t>10501</t>
  </si>
  <si>
    <t>10502</t>
  </si>
  <si>
    <t>10504</t>
  </si>
  <si>
    <t>10801</t>
  </si>
  <si>
    <t>10802</t>
  </si>
  <si>
    <t>10804</t>
  </si>
  <si>
    <t>10805</t>
  </si>
  <si>
    <t>10808</t>
  </si>
  <si>
    <t>10810</t>
  </si>
  <si>
    <t>10811</t>
  </si>
  <si>
    <t>10812</t>
  </si>
  <si>
    <t>10813</t>
  </si>
  <si>
    <t>10814</t>
  </si>
  <si>
    <t>10816</t>
  </si>
  <si>
    <t>10817</t>
  </si>
  <si>
    <t>10818</t>
  </si>
  <si>
    <t>10819</t>
  </si>
  <si>
    <t>10820</t>
  </si>
  <si>
    <t>10822</t>
  </si>
  <si>
    <t>13805</t>
  </si>
  <si>
    <t>10202</t>
  </si>
  <si>
    <t>10103</t>
  </si>
  <si>
    <t>10104</t>
  </si>
  <si>
    <t>10105</t>
  </si>
  <si>
    <t>10106</t>
  </si>
  <si>
    <t>10107</t>
  </si>
  <si>
    <t>10201</t>
  </si>
  <si>
    <t>10203</t>
  </si>
  <si>
    <t>10204</t>
  </si>
  <si>
    <t>10205</t>
  </si>
  <si>
    <t>10206</t>
  </si>
  <si>
    <t>10207</t>
  </si>
  <si>
    <t>10208</t>
  </si>
  <si>
    <t>10209</t>
  </si>
  <si>
    <t>10210</t>
  </si>
  <si>
    <t>10211</t>
  </si>
  <si>
    <t>Loan Fees (Interest &amp; Banking Services)</t>
  </si>
  <si>
    <t>Research and Development Expenses</t>
  </si>
  <si>
    <t>Expenses Charged by Head Office</t>
  </si>
  <si>
    <t xml:space="preserve">Loan Fees (Interest &amp; Banking Services) </t>
  </si>
  <si>
    <t>عوائد قروض (فوائد وخدمات بنكية)</t>
  </si>
  <si>
    <t>الايرادات من أنشطة تشغيلية أخرى</t>
  </si>
  <si>
    <t xml:space="preserve">مصاريف محمله من المركز الرئيسي </t>
  </si>
  <si>
    <t>مزايا أخرى للموظفين</t>
  </si>
  <si>
    <t>ANALYSIS OF OTHER EXPENSES</t>
  </si>
  <si>
    <t>Report</t>
  </si>
  <si>
    <t>10809.01</t>
  </si>
  <si>
    <t>10809.02</t>
  </si>
  <si>
    <t>10809.03</t>
  </si>
  <si>
    <t>10809.04</t>
  </si>
  <si>
    <t>10809.05</t>
  </si>
  <si>
    <t>10809.06</t>
  </si>
  <si>
    <t>10809.07</t>
  </si>
  <si>
    <t>10809.08</t>
  </si>
  <si>
    <t>10809.09</t>
  </si>
  <si>
    <t>10809.1</t>
  </si>
  <si>
    <t>10809.11</t>
  </si>
  <si>
    <t>10809.12</t>
  </si>
  <si>
    <t>10809.13</t>
  </si>
  <si>
    <t>10820.01</t>
  </si>
  <si>
    <t>10820.02</t>
  </si>
  <si>
    <t>13301.01</t>
  </si>
  <si>
    <t>13301.02</t>
  </si>
  <si>
    <t>13301.03</t>
  </si>
  <si>
    <t>13302.01</t>
  </si>
  <si>
    <t>13302.02</t>
  </si>
  <si>
    <t>13302.03</t>
  </si>
  <si>
    <t>13303.01</t>
  </si>
  <si>
    <t>13303.02</t>
  </si>
  <si>
    <t>13303.03</t>
  </si>
  <si>
    <t>13303.04</t>
  </si>
  <si>
    <t>13303.05</t>
  </si>
  <si>
    <t>13303.06</t>
  </si>
  <si>
    <t>13303.07</t>
  </si>
  <si>
    <t>13303.08</t>
  </si>
  <si>
    <t>13303.09</t>
  </si>
  <si>
    <t>13304.01</t>
  </si>
  <si>
    <t>13304.02</t>
  </si>
  <si>
    <t>13304.03</t>
  </si>
  <si>
    <t>13304.04</t>
  </si>
  <si>
    <t>13304.05</t>
  </si>
  <si>
    <t>13304.06</t>
  </si>
  <si>
    <t>13304.07</t>
  </si>
  <si>
    <t>13304.08</t>
  </si>
  <si>
    <t>13304.09</t>
  </si>
  <si>
    <t>13305.01</t>
  </si>
  <si>
    <t>13305.02</t>
  </si>
  <si>
    <t>13305.03</t>
  </si>
  <si>
    <t>13306.01</t>
  </si>
  <si>
    <t>13306.02</t>
  </si>
  <si>
    <t>13306.03</t>
  </si>
  <si>
    <t>13307.01</t>
  </si>
  <si>
    <t>13307.02</t>
  </si>
  <si>
    <t>13307.03</t>
  </si>
  <si>
    <t>13308.01</t>
  </si>
  <si>
    <t>13308.02</t>
  </si>
  <si>
    <t>13308.03</t>
  </si>
  <si>
    <t>13401.01</t>
  </si>
  <si>
    <t>13401.02</t>
  </si>
  <si>
    <t>13401.03</t>
  </si>
  <si>
    <t>13401.04</t>
  </si>
  <si>
    <t>13401.05</t>
  </si>
  <si>
    <t>13401.06</t>
  </si>
  <si>
    <t>13402.01</t>
  </si>
  <si>
    <t>13402.02</t>
  </si>
  <si>
    <t>13402.03</t>
  </si>
  <si>
    <t>13402.04</t>
  </si>
  <si>
    <t>13402.05</t>
  </si>
  <si>
    <t>13402.06</t>
  </si>
  <si>
    <t>13402.07</t>
  </si>
  <si>
    <t>13402.08</t>
  </si>
  <si>
    <t>13402.09</t>
  </si>
  <si>
    <t>13402.1</t>
  </si>
  <si>
    <t>13402.11</t>
  </si>
  <si>
    <t>13402.12</t>
  </si>
  <si>
    <t>13403.01</t>
  </si>
  <si>
    <t>13403.02</t>
  </si>
  <si>
    <t>13403.03</t>
  </si>
  <si>
    <t>13404.01</t>
  </si>
  <si>
    <t>13404.02</t>
  </si>
  <si>
    <t>13404.03</t>
  </si>
  <si>
    <t>13404.04</t>
  </si>
  <si>
    <t>13404.05</t>
  </si>
  <si>
    <t>13405.01</t>
  </si>
  <si>
    <t>13405.02</t>
  </si>
  <si>
    <t>13405.03</t>
  </si>
  <si>
    <t>13501.01</t>
  </si>
  <si>
    <t>13501.02</t>
  </si>
  <si>
    <t>13502.01</t>
  </si>
  <si>
    <t>13502.02</t>
  </si>
  <si>
    <t>13601.01</t>
  </si>
  <si>
    <t>13601.02</t>
  </si>
  <si>
    <t>13601.03</t>
  </si>
  <si>
    <t>13602.01</t>
  </si>
  <si>
    <t>13602.02</t>
  </si>
  <si>
    <t>13602.03</t>
  </si>
  <si>
    <t>13602.04</t>
  </si>
  <si>
    <t>13602.05</t>
  </si>
  <si>
    <t>13602.06</t>
  </si>
  <si>
    <t>13602.07</t>
  </si>
  <si>
    <t>13602.08</t>
  </si>
  <si>
    <t>13603.01</t>
  </si>
  <si>
    <t>13603.02</t>
  </si>
  <si>
    <t>13603.03</t>
  </si>
  <si>
    <t>13604.01</t>
  </si>
  <si>
    <t>13604.02</t>
  </si>
  <si>
    <t>13605.01</t>
  </si>
  <si>
    <t>13605.02</t>
  </si>
  <si>
    <t>13605.03</t>
  </si>
  <si>
    <t>13606.01</t>
  </si>
  <si>
    <t>13606.02</t>
  </si>
  <si>
    <t>13606.03</t>
  </si>
  <si>
    <t>13607.01</t>
  </si>
  <si>
    <t>13607.02</t>
  </si>
  <si>
    <t>13607.03</t>
  </si>
  <si>
    <t>13701.01</t>
  </si>
  <si>
    <t>13701.02</t>
  </si>
  <si>
    <t>13702.01</t>
  </si>
  <si>
    <t>13702.02</t>
  </si>
  <si>
    <t>13703.01</t>
  </si>
  <si>
    <t>13703.02</t>
  </si>
  <si>
    <t>13703.03</t>
  </si>
  <si>
    <t>13703.04</t>
  </si>
  <si>
    <t>13703.05</t>
  </si>
  <si>
    <t>13703.06</t>
  </si>
  <si>
    <t>13703.07</t>
  </si>
  <si>
    <t>13703.08</t>
  </si>
  <si>
    <t>13703.09</t>
  </si>
  <si>
    <t>13703.1</t>
  </si>
  <si>
    <t>13703.11</t>
  </si>
  <si>
    <t>13703.12</t>
  </si>
  <si>
    <t>13703.13</t>
  </si>
  <si>
    <t>13704.01</t>
  </si>
  <si>
    <t>13704.02</t>
  </si>
  <si>
    <t>13704.03</t>
  </si>
  <si>
    <t>13705.01</t>
  </si>
  <si>
    <t>13705.02</t>
  </si>
  <si>
    <t>13803.01</t>
  </si>
  <si>
    <t>13803.02</t>
  </si>
  <si>
    <t>13804.01</t>
  </si>
  <si>
    <t>13804.02</t>
  </si>
  <si>
    <t>13804.03</t>
  </si>
  <si>
    <t>13805.01</t>
  </si>
  <si>
    <t>13805.02</t>
  </si>
  <si>
    <t>13805.03</t>
  </si>
  <si>
    <t>10212.01</t>
  </si>
  <si>
    <t>10212.02</t>
  </si>
  <si>
    <t>10212.03</t>
  </si>
  <si>
    <t>10212.04</t>
  </si>
  <si>
    <t>Version</t>
  </si>
  <si>
    <t>Change</t>
  </si>
  <si>
    <t>10508-7</t>
  </si>
  <si>
    <t>Total other income (Total of items 10201 to 10207)</t>
  </si>
  <si>
    <t>Total expenses (Sum of 10501 to 10517)</t>
  </si>
  <si>
    <t>تاريخ الزيادة أو النقص في رأس المال خلال السنة</t>
  </si>
  <si>
    <t>10511</t>
  </si>
  <si>
    <t>10512</t>
  </si>
  <si>
    <t>10513</t>
  </si>
  <si>
    <t>10514</t>
  </si>
  <si>
    <t>10515</t>
  </si>
  <si>
    <t>10516</t>
  </si>
  <si>
    <t>Taxmap</t>
  </si>
  <si>
    <t>New Description</t>
  </si>
  <si>
    <t>New corresponding column</t>
  </si>
  <si>
    <t>** The old mapped codes can be found in Column O</t>
  </si>
  <si>
    <t>الإيجارات</t>
  </si>
  <si>
    <t>** Template has been selected as English and Arabic</t>
  </si>
  <si>
    <t>FS Classification / Mapping</t>
  </si>
  <si>
    <t>Tax Map Modified</t>
  </si>
  <si>
    <t>Checking if GL account is already present in MAP</t>
  </si>
  <si>
    <t>Mapping number</t>
  </si>
  <si>
    <t>CLIENT NAME</t>
  </si>
  <si>
    <t>IS</t>
  </si>
  <si>
    <t>TAX MAP - CURRENT YEAR</t>
  </si>
  <si>
    <t>TAX MAP - PREVIOUS YEAR</t>
  </si>
  <si>
    <t>DESCRIPTION</t>
  </si>
  <si>
    <t xml:space="preserve">CODE </t>
  </si>
  <si>
    <t xml:space="preserve">Previous Year </t>
  </si>
  <si>
    <t>% Chg</t>
  </si>
  <si>
    <t>COMMENTS/ REVIEW POINTS</t>
  </si>
  <si>
    <t>Checking if GL account is present in imported TB</t>
  </si>
  <si>
    <t>No TAX MAP DEFINED</t>
  </si>
  <si>
    <t>Not Mapped</t>
  </si>
  <si>
    <t>NA</t>
  </si>
  <si>
    <t>13301</t>
  </si>
  <si>
    <t>BS</t>
  </si>
  <si>
    <t>13302</t>
  </si>
  <si>
    <t>13303</t>
  </si>
  <si>
    <t>13304</t>
  </si>
  <si>
    <t>13604</t>
  </si>
  <si>
    <t>13305</t>
  </si>
  <si>
    <t>13306</t>
  </si>
  <si>
    <t>13307</t>
  </si>
  <si>
    <t>13308</t>
  </si>
  <si>
    <t>13401</t>
  </si>
  <si>
    <t>13402</t>
  </si>
  <si>
    <t>13403</t>
  </si>
  <si>
    <t>13404</t>
  </si>
  <si>
    <t>13405</t>
  </si>
  <si>
    <t>13501</t>
  </si>
  <si>
    <t>13502</t>
  </si>
  <si>
    <t>13601</t>
  </si>
  <si>
    <t>13602</t>
  </si>
  <si>
    <t>13603</t>
  </si>
  <si>
    <t>13605</t>
  </si>
  <si>
    <t>13606</t>
  </si>
  <si>
    <t>13607</t>
  </si>
  <si>
    <t>13802</t>
  </si>
  <si>
    <t>10102</t>
  </si>
  <si>
    <t>10509</t>
  </si>
  <si>
    <t>10517</t>
  </si>
  <si>
    <t>10106002</t>
  </si>
  <si>
    <t>RB-US$-IUC-2305-1406</t>
  </si>
  <si>
    <t>Not found</t>
  </si>
  <si>
    <t>Column A</t>
  </si>
  <si>
    <t>Column D</t>
  </si>
  <si>
    <t>Column E</t>
  </si>
  <si>
    <t>Column F</t>
  </si>
  <si>
    <t>Column G</t>
  </si>
  <si>
    <t>Column H</t>
  </si>
  <si>
    <t>Column I</t>
  </si>
  <si>
    <t>Column J</t>
  </si>
  <si>
    <t>DESCRIPTIONS</t>
  </si>
  <si>
    <t>Tax map</t>
  </si>
  <si>
    <t>PY Amount</t>
  </si>
  <si>
    <t>Column K</t>
  </si>
  <si>
    <t>Dummy</t>
  </si>
  <si>
    <t>PREPARED BY</t>
  </si>
  <si>
    <t>REVIEWED BY</t>
  </si>
  <si>
    <t>APPROVED BY</t>
  </si>
  <si>
    <t>C:\Users\amith.ka\Desktop\Murtaza of TBxlsx.xlsx</t>
  </si>
  <si>
    <t>FS</t>
  </si>
  <si>
    <t>Prelim</t>
  </si>
  <si>
    <t>Client Name</t>
  </si>
  <si>
    <t>Year end</t>
  </si>
  <si>
    <t>TB Report</t>
  </si>
  <si>
    <t>Prepared By</t>
  </si>
  <si>
    <t>Approved By</t>
  </si>
  <si>
    <t>Reviewed By</t>
  </si>
  <si>
    <t>REMARKS</t>
  </si>
  <si>
    <t>CURRENT YEAR TB DIFFERENCE</t>
  </si>
  <si>
    <t>Bank Charges</t>
  </si>
  <si>
    <t>SECTION 1 : IMPORT TB</t>
  </si>
  <si>
    <t>********************** SECTION A</t>
  </si>
  <si>
    <t xml:space="preserve"> ********TOTAL INCOME FROM MAIN ACTIVITIES</t>
  </si>
  <si>
    <t xml:space="preserve"> ********TOTAL OTHER INCOME</t>
  </si>
  <si>
    <t>********************** SECTION B</t>
  </si>
  <si>
    <r>
      <t xml:space="preserve"> ********</t>
    </r>
    <r>
      <rPr>
        <b/>
        <i/>
        <sz val="10"/>
        <color rgb="FFFF0000"/>
        <rFont val="EYInterstate Light"/>
      </rPr>
      <t>TOTAL EXPENSES</t>
    </r>
  </si>
  <si>
    <t>Provision for obsolete inventory</t>
  </si>
  <si>
    <t>Provision for impairment</t>
  </si>
  <si>
    <t>Provision for Zakat</t>
  </si>
  <si>
    <t>Royalties or Technical Support Fees</t>
  </si>
  <si>
    <t xml:space="preserve"> Other Expenses</t>
  </si>
  <si>
    <t>ABP</t>
  </si>
  <si>
    <t>AGT</t>
  </si>
  <si>
    <t>AMR</t>
  </si>
  <si>
    <t>ATT</t>
  </si>
  <si>
    <t>BC</t>
  </si>
  <si>
    <t>BF</t>
  </si>
  <si>
    <t>BOD</t>
  </si>
  <si>
    <t>C&amp;S</t>
  </si>
  <si>
    <t>CC</t>
  </si>
  <si>
    <t>CN</t>
  </si>
  <si>
    <t>COM</t>
  </si>
  <si>
    <t>CRE</t>
  </si>
  <si>
    <t>Cust</t>
  </si>
  <si>
    <t>DEB</t>
  </si>
  <si>
    <t>EMP</t>
  </si>
  <si>
    <t>FCD</t>
  </si>
  <si>
    <t>GLFA</t>
  </si>
  <si>
    <t>HND</t>
  </si>
  <si>
    <t>HOE</t>
  </si>
  <si>
    <t>HOP</t>
  </si>
  <si>
    <t>IND</t>
  </si>
  <si>
    <t>INS</t>
  </si>
  <si>
    <t>INT</t>
  </si>
  <si>
    <t>JNT</t>
  </si>
  <si>
    <t>L&amp;F</t>
  </si>
  <si>
    <t>LOD</t>
  </si>
  <si>
    <t>LSS</t>
  </si>
  <si>
    <t>LVP</t>
  </si>
  <si>
    <t>MED</t>
  </si>
  <si>
    <t>MGT</t>
  </si>
  <si>
    <t>MOB</t>
  </si>
  <si>
    <t>OFF</t>
  </si>
  <si>
    <t>OTH</t>
  </si>
  <si>
    <t>P&amp;S</t>
  </si>
  <si>
    <t>PTT</t>
  </si>
  <si>
    <t>R&amp;D</t>
  </si>
  <si>
    <t>REC</t>
  </si>
  <si>
    <t>REL</t>
  </si>
  <si>
    <t>REV</t>
  </si>
  <si>
    <t>RFU</t>
  </si>
  <si>
    <t>RXG</t>
  </si>
  <si>
    <t>SC</t>
  </si>
  <si>
    <t>SCHF</t>
  </si>
  <si>
    <t>SCHL</t>
  </si>
  <si>
    <t>SFT</t>
  </si>
  <si>
    <t>Ship</t>
  </si>
  <si>
    <t>SIA</t>
  </si>
  <si>
    <t>SSA</t>
  </si>
  <si>
    <t>STE</t>
  </si>
  <si>
    <t>SUB</t>
  </si>
  <si>
    <t>SW</t>
  </si>
  <si>
    <t>TAX</t>
  </si>
  <si>
    <t>TNG</t>
  </si>
  <si>
    <t>TRE</t>
  </si>
  <si>
    <t>TRN</t>
  </si>
  <si>
    <t>TRV</t>
  </si>
  <si>
    <t>TRVE</t>
  </si>
  <si>
    <t>UTL</t>
  </si>
  <si>
    <t>UXG</t>
  </si>
  <si>
    <t>VRE</t>
  </si>
  <si>
    <t>WGE</t>
  </si>
  <si>
    <t>********************** SECTION G</t>
  </si>
  <si>
    <t xml:space="preserve"> ********TOTAL CURRENT ASSETS</t>
  </si>
  <si>
    <t xml:space="preserve"> ********TOTAL NON-CURRENT ASSETS</t>
  </si>
  <si>
    <t xml:space="preserve"> ********TOTAL INTANGIBLE ASSETS</t>
  </si>
  <si>
    <t xml:space="preserve"> ********TOTAL CURRENT LIABILITIES</t>
  </si>
  <si>
    <t xml:space="preserve"> ********TOTAL NON-CURRENT LIABILITIES </t>
  </si>
  <si>
    <t>13701</t>
  </si>
  <si>
    <t>13702</t>
  </si>
  <si>
    <t>13704</t>
  </si>
  <si>
    <t>13705</t>
  </si>
  <si>
    <t xml:space="preserve"> ********TOTAL SHAREHOLDER'S EQUITY</t>
  </si>
  <si>
    <t>Sub Section that needs to go into Add new map</t>
  </si>
  <si>
    <t>Control measure</t>
  </si>
  <si>
    <t>Add TAX MAP</t>
  </si>
  <si>
    <t>Sorting HAT</t>
  </si>
  <si>
    <t>AVAILABLE TAX MAP IN MAP SHEET</t>
  </si>
  <si>
    <t>THIS IS WHERE DATA STARTS FOR SCHEDULES</t>
  </si>
  <si>
    <t>FORMULA TO IDENTIFY PROVISIONS</t>
  </si>
  <si>
    <t>FORMULA TO IDENTIFY OTHER EXPENSES</t>
  </si>
  <si>
    <t>NUMBERS</t>
  </si>
  <si>
    <t>Sheet Name</t>
  </si>
  <si>
    <t>ACCOUNT DESCRIPTION</t>
  </si>
  <si>
    <t>CURRENT YEAR AMOUNT</t>
  </si>
  <si>
    <t>CLICK TO RUN</t>
  </si>
  <si>
    <t>SECTION 2: CONFIGURATION</t>
  </si>
  <si>
    <t>ASSIGN NUMBER</t>
  </si>
  <si>
    <t>Click to select SHEET</t>
  </si>
  <si>
    <t>Click to select the TB file</t>
  </si>
  <si>
    <t>Sch 10A</t>
  </si>
  <si>
    <t>21</t>
  </si>
  <si>
    <t>14</t>
  </si>
  <si>
    <t>23</t>
  </si>
  <si>
    <t>24</t>
  </si>
  <si>
    <t>Sch 10B</t>
  </si>
  <si>
    <t>Amount from MAP</t>
  </si>
  <si>
    <t>Amount from FORM</t>
  </si>
  <si>
    <t>Amount from Schedules</t>
  </si>
  <si>
    <t>NO</t>
  </si>
  <si>
    <t>YES</t>
  </si>
  <si>
    <t>Map - FORM</t>
  </si>
  <si>
    <t>FORM - SCHEDULES</t>
  </si>
  <si>
    <t>MAP-SCHEDULES</t>
  </si>
  <si>
    <t>User Action</t>
  </si>
  <si>
    <t>Final Status</t>
  </si>
  <si>
    <t>Link to Schedule</t>
  </si>
  <si>
    <t>Additional Comments</t>
  </si>
  <si>
    <t>Other Expenses</t>
  </si>
  <si>
    <t>A - Income less interest income</t>
  </si>
  <si>
    <t>B - Deductable expenses per tax law</t>
  </si>
  <si>
    <t>A-B</t>
  </si>
  <si>
    <t>50% (A-B)</t>
  </si>
  <si>
    <t>C=50%(A-B)</t>
  </si>
  <si>
    <t>Loan fee income</t>
  </si>
  <si>
    <t>E=C+D</t>
  </si>
  <si>
    <t>B - Deductable expenses</t>
  </si>
  <si>
    <t>LOAN FEE WORKINGS</t>
  </si>
  <si>
    <r>
      <t xml:space="preserve">Total COGS and Expenses </t>
    </r>
    <r>
      <rPr>
        <b/>
        <i/>
        <sz val="12"/>
        <rFont val="Arial"/>
        <family val="2"/>
      </rPr>
      <t>- Line 10600</t>
    </r>
  </si>
  <si>
    <r>
      <rPr>
        <sz val="12"/>
        <color rgb="FFFF0000"/>
        <rFont val="Arial"/>
        <family val="2"/>
      </rPr>
      <t>Less:</t>
    </r>
    <r>
      <rPr>
        <sz val="12"/>
        <rFont val="Arial"/>
        <family val="2"/>
      </rPr>
      <t xml:space="preserve"> Net Non-Deductible Expenses </t>
    </r>
    <r>
      <rPr>
        <b/>
        <i/>
        <sz val="12"/>
        <rFont val="Arial"/>
        <family val="2"/>
      </rPr>
      <t>- Line 10900</t>
    </r>
  </si>
  <si>
    <r>
      <rPr>
        <sz val="12"/>
        <color rgb="FFFF0000"/>
        <rFont val="Arial"/>
        <family val="2"/>
      </rPr>
      <t>Add:</t>
    </r>
    <r>
      <rPr>
        <sz val="12"/>
        <rFont val="Arial"/>
        <family val="2"/>
      </rPr>
      <t xml:space="preserve"> Provision Utilization </t>
    </r>
    <r>
      <rPr>
        <b/>
        <i/>
        <sz val="12"/>
        <rFont val="Arial"/>
        <family val="2"/>
      </rPr>
      <t>- Schedule 20</t>
    </r>
  </si>
  <si>
    <r>
      <rPr>
        <sz val="12"/>
        <color rgb="FFFF0000"/>
        <rFont val="Arial"/>
        <family val="2"/>
      </rPr>
      <t>Less:</t>
    </r>
    <r>
      <rPr>
        <sz val="12"/>
        <rFont val="Arial"/>
        <family val="2"/>
      </rPr>
      <t xml:space="preserve"> Actual interest paid</t>
    </r>
  </si>
  <si>
    <t>NOT FOR GAZT SUBMISSION</t>
  </si>
  <si>
    <r>
      <rPr>
        <sz val="12"/>
        <color rgb="FFFF0000"/>
        <rFont val="Arial"/>
        <family val="2"/>
      </rPr>
      <t>Less:</t>
    </r>
    <r>
      <rPr>
        <sz val="12"/>
        <rFont val="Arial"/>
        <family val="2"/>
      </rPr>
      <t xml:space="preserve"> Interest Expense - </t>
    </r>
    <r>
      <rPr>
        <b/>
        <i/>
        <sz val="12"/>
        <rFont val="Arial"/>
        <family val="2"/>
      </rPr>
      <t>Line 10511</t>
    </r>
  </si>
  <si>
    <r>
      <t xml:space="preserve">Total Subject Income </t>
    </r>
    <r>
      <rPr>
        <b/>
        <i/>
        <sz val="12"/>
        <rFont val="Arial"/>
        <family val="2"/>
      </rPr>
      <t>- Line 10300</t>
    </r>
  </si>
  <si>
    <r>
      <rPr>
        <sz val="12"/>
        <color rgb="FFFF0000"/>
        <rFont val="Arial"/>
        <family val="2"/>
      </rPr>
      <t>Less:</t>
    </r>
    <r>
      <rPr>
        <sz val="12"/>
        <rFont val="Arial"/>
        <family val="2"/>
      </rPr>
      <t xml:space="preserve"> Interest Income </t>
    </r>
    <r>
      <rPr>
        <b/>
        <i/>
        <sz val="12"/>
        <rFont val="Arial"/>
        <family val="2"/>
      </rPr>
      <t>- Line 10206</t>
    </r>
  </si>
  <si>
    <t>Loan fees (interest and bank charges) in excess of allowable limit</t>
  </si>
  <si>
    <t>G = F - E</t>
  </si>
  <si>
    <t>RECON 4.4 New Look Test.xlsm</t>
  </si>
  <si>
    <t>Moved Schedules 8,20 to the respective positions; Removed and updated Validation screen(Needs to be verified by Murtaza); Found the issue with Balloura rollforward (Being input as numbers, this was the reason for incorrect grouping); Fixed the issue borders on Subtotal</t>
  </si>
  <si>
    <t>RECON 4.5 New Look Test.xlsm</t>
  </si>
  <si>
    <t>Filter</t>
  </si>
  <si>
    <t>Murtaza's New Line addition in the MAP for adjustments feature; Validation screen yet to be finalised by Murtaza, Added filter, fixed date format</t>
  </si>
  <si>
    <t>INCOME FROM CONTRACT</t>
  </si>
  <si>
    <t>8 = 5 x (6/7)</t>
  </si>
  <si>
    <t>10 = 8 - 9</t>
  </si>
  <si>
    <t>5 = 3 + 4</t>
  </si>
  <si>
    <t>INCOME FROM INSURANCE ACTIVITY</t>
  </si>
  <si>
    <t>9 = 3 + 4 - 5 - 6 + 7 + 8</t>
  </si>
  <si>
    <t>Sr.No</t>
  </si>
  <si>
    <t>YEAR ENDED</t>
  </si>
  <si>
    <t>Developer Note: Please do note bring back any data on this cell as this contains formula</t>
  </si>
  <si>
    <t>ADJUSTED BALANCE</t>
  </si>
  <si>
    <t>\\\</t>
  </si>
  <si>
    <t xml:space="preserve"> إجمالي الايرادات  من النشاط الرئيسي (اجمالي البنود من ١٠١٠١ إلى ١٠١٠٧)</t>
  </si>
  <si>
    <t xml:space="preserve">  إجمالي الايرادات الأخرى (مجموع البنود من ١٠٢٠١ الى ١٠٢٠٦)</t>
  </si>
  <si>
    <t>حصة الشركة في أرباح الشركة المستثمر فيها ( جدول ٤ )</t>
  </si>
  <si>
    <t>المكاسب ( الخسائر ) غير المحققة من الاستثمارات في أوراق مالية (جدول ٣ )</t>
  </si>
  <si>
    <t>أرباح بيع الاستثمارات في أوراق مالية ( جدول ١٧ -أ)</t>
  </si>
  <si>
    <t>أرباح بيع استثمارات في شركات (الجدول ١٧ ب)</t>
  </si>
  <si>
    <t>الايراد من نشاط المقاولات (جدول ١ )</t>
  </si>
  <si>
    <t>الايرادات من نشاط التأمين (جدول ٢ )</t>
  </si>
  <si>
    <t>إجمالي الايرادات (١٠١٠٠ + ١٠٢٠٠) ، يحسم منه :</t>
  </si>
  <si>
    <t>ايرادات النشاط الرئيسي
(١٠١٠٠ )</t>
  </si>
  <si>
    <t>(١٠٢٠٠)  إيرادات أخرى</t>
  </si>
  <si>
    <t>تكاليف البضاعة المباعة (١٠٤٠٠)</t>
  </si>
  <si>
    <t>مقاولون من الباطن ( جدول ٥ )</t>
  </si>
  <si>
    <t>أتعاب فنية واستشارية ومهنية ( جدول ٦ )</t>
  </si>
  <si>
    <t>المخصصات المكونة خلال العام ( جدول ٢٠ )</t>
  </si>
  <si>
    <t>إتاوات أو خدمات مساندة فنية ( جدول ٧ )</t>
  </si>
  <si>
    <t>مصاريف أخرى ( جدول ٨ )</t>
  </si>
  <si>
    <t>إجمالي المصاريف المباشرة ( مجموع البنود من ١٠٥٠١ إلى ١٠٥١٦ )</t>
  </si>
  <si>
    <t>إجمالي تكلفة الأعمال (١٠٤٠٠ + ١٠٥٠٠)</t>
  </si>
  <si>
    <t>إجمالي الربح / الخسارة (١٠٣٠٠ - ١٠٦٠٠)</t>
  </si>
  <si>
    <t>(١٠٥٠٠)  المصاريف المباشرة</t>
  </si>
  <si>
    <t>فروقات استهلاك ( جدول ١٠ )</t>
  </si>
  <si>
    <t>مخصصات محملة على حسابات الفترة ( جدول ٢٠ )</t>
  </si>
  <si>
    <t>أخرى ( جدول ٩ )</t>
  </si>
  <si>
    <t>إجمالي المصاريف غير جائزة الحسم نظامًا ( مجموع البنود من ١١٠٠١ إلى ١١٠١٦ )</t>
  </si>
  <si>
    <t>صافي الربح / (الخسارة) المعدلة قبل الإعفاءات ( ١٠٩٠٠ + ١١٠٠٠ )</t>
  </si>
  <si>
    <t>صافي الربح المعدل الخاضع ( ١١١٠٠ + ١١٢٠١ + ١١٢٠٢ + ١١٢٠٣ )</t>
  </si>
  <si>
    <t>نصيب الجانب السعودي من الربح / (الخسارة) المعدلة (١١٢٠٠ × حصة الجانب السعودي في الأرباح)</t>
  </si>
  <si>
    <t>نصيب الجانب غير السعودي من الربح / (الخسارة) المعدلة (١١٢٠٠ × حصة الجانب غير السعودي في الأرباح) ، يضاف اليه / يحسم منه :</t>
  </si>
  <si>
    <t>حصته من عوائد القروض الزائدة عن الحد المسموح به (جدول ١٦ )</t>
  </si>
  <si>
    <t>إجمالي الإضافات الى حصة الشريك غير السعودي ( ١١٥٠١ +١١٥٠٢ +١١٥٠٣ + ١١٥٠٤)</t>
  </si>
  <si>
    <t>إجمالي الحسميات من نصيب الجانب غير السعودي ( ١١٦٠١ +١١٦٠٢  +١١٦٠٣  + ١١٦٠٤ )</t>
  </si>
  <si>
    <t>الوعاء الخاضع للضريبة ( ١١٤٠٠ +١١٥٠٠  - ١١٦٠٠ )</t>
  </si>
  <si>
    <t>الوعاء الخاضع للضريبة لشركات التأمين لغير مقيمين التي تمارس النشاط من خلال منشأة دائمة طبقا للجدول (جدول ٢٢)</t>
  </si>
  <si>
    <t>فروقات الضريبة (مجموع البنود ١١٧٠١ الى ١١٧٠٤ ) - ١١٧٠٥  - ١١٧٠٦ + ١١٧٠٧</t>
  </si>
  <si>
    <t>اجمالى الغرامات (١١٧١٢ + ١١٧١١)</t>
  </si>
  <si>
    <t>اجمالى الضرائب و الغرامات الواجبة الدفع (١١٧١٠ + ١١٧٠٠)</t>
  </si>
  <si>
    <t>الاضافات الى حصة الجانب غير السعودي
(١١٥٠٠)</t>
  </si>
  <si>
    <t>الحسميات من حصة الجانب غير السعودي
(١١٦٠٠)</t>
  </si>
  <si>
    <t>الضرائب المستحقة
(١١٧٠٠)</t>
  </si>
  <si>
    <t>ضريبة الدخل على حصة غير السعوديين ( ١١٦٠٠ × ٢٠ %)</t>
  </si>
  <si>
    <t>ضريبة دخل إنتاج الزيت والمواد الهيدروكربونية ( ١١٦٠٠ × ٨٥ %)</t>
  </si>
  <si>
    <t>ضريبة دخل استثمار الغاز الطبيعي ( ١١٦٠٠ × ٣٠ %)</t>
  </si>
  <si>
    <t>الأرباح / (الخسارة) المعدلة ( مطابقة للبند رقم ١١٣٠٠ )</t>
  </si>
  <si>
    <t>الأرباح المرحلة ( جدول ١٨ )</t>
  </si>
  <si>
    <t>Share Capital</t>
  </si>
  <si>
    <t>10400</t>
  </si>
  <si>
    <t>10103 Total</t>
  </si>
  <si>
    <t>10205 Total</t>
  </si>
  <si>
    <t>10207 Total</t>
  </si>
  <si>
    <t>10501 Total</t>
  </si>
  <si>
    <t>10502 Total</t>
  </si>
  <si>
    <t>10503 Total</t>
  </si>
  <si>
    <t>10507 Total</t>
  </si>
  <si>
    <t>10508-1 Total</t>
  </si>
  <si>
    <t>10509 Total</t>
  </si>
  <si>
    <t>10511 Total</t>
  </si>
  <si>
    <t>10512 Total</t>
  </si>
  <si>
    <t>10513 Total</t>
  </si>
  <si>
    <t>10516 Total</t>
  </si>
  <si>
    <t>13301 Total</t>
  </si>
  <si>
    <t>13303 Total</t>
  </si>
  <si>
    <t>13304 Total</t>
  </si>
  <si>
    <t>13306 Total</t>
  </si>
  <si>
    <t>13402 Total</t>
  </si>
  <si>
    <t>13602 Total</t>
  </si>
  <si>
    <t>13603 Total</t>
  </si>
  <si>
    <t>13801 Total</t>
  </si>
  <si>
    <t>13803 Total</t>
  </si>
  <si>
    <t>13804 Total</t>
  </si>
  <si>
    <t>10400 Total</t>
  </si>
  <si>
    <t>RECON 4.6</t>
  </si>
  <si>
    <t>Added the group logic for 3 and 17A, 4 and 17B. Button to add new lines in every schedule, fixed the formula error in Adjustments</t>
  </si>
  <si>
    <t>RECON 4.7</t>
  </si>
  <si>
    <t>Circular references fixed, Arabic returns would now be added everytime a new line is added in English, with formulas replicated. This version needs to be checked thoroughly as the addition is lines is putting too much load on the template. It was observed that the template sometimes does not move when you use the arrow keys to navigate, to fix this - A refresh button has been added. Clicking this is fixing the issue, but haven't found any persisting issues. Also added buttons for addition of lines in Arabic templates (This won't be replicated automatically in English, backward flow is not compatible), need to get rid of the buttons from the Arabic schedules which do not require this functionality</t>
  </si>
  <si>
    <t>RECON 4.8</t>
  </si>
  <si>
    <t>RECON 4.8.1</t>
  </si>
  <si>
    <t>Fixed Sch8 totals</t>
  </si>
  <si>
    <t>Circular referenced fixed.</t>
  </si>
  <si>
    <t>3500-B</t>
  </si>
  <si>
    <t>4400-B</t>
  </si>
  <si>
    <t>6400 - A</t>
  </si>
  <si>
    <t>6430-A</t>
  </si>
  <si>
    <t>3500-C</t>
  </si>
  <si>
    <t>4400-C</t>
  </si>
  <si>
    <t>3500-D</t>
  </si>
  <si>
    <t>4300-A</t>
  </si>
  <si>
    <t>3500-A</t>
  </si>
  <si>
    <t>4400-A</t>
  </si>
  <si>
    <t>4400-D</t>
  </si>
  <si>
    <t>Other Fixed Assets - Cost</t>
  </si>
  <si>
    <t>Other Fixed Assets - Accumulated Depreciation</t>
  </si>
  <si>
    <t>L'Hold Property Improvements - Cost</t>
  </si>
  <si>
    <t>L'Hold Property Improvements - Accumulated Depreciation</t>
  </si>
  <si>
    <t>Work In Progress</t>
  </si>
  <si>
    <t>Trade Debtors Control</t>
  </si>
  <si>
    <t>Work In Progress – Internal</t>
  </si>
  <si>
    <t>Other Debtors</t>
  </si>
  <si>
    <t>Positive WIP Provisions</t>
  </si>
  <si>
    <t>Bad Debt Provision - Management A/C</t>
  </si>
  <si>
    <t>Bid and Performance Bonds</t>
  </si>
  <si>
    <t>Project Loss Provisions</t>
  </si>
  <si>
    <t>Bad Debt Provision - Stat Adj</t>
  </si>
  <si>
    <t>Prepayments</t>
  </si>
  <si>
    <t>Rental Deposits</t>
  </si>
  <si>
    <t>DO NOT USE - Trade Debtors Foreign Exchange Control</t>
  </si>
  <si>
    <t>Employee Advances</t>
  </si>
  <si>
    <t>Saudi Arabia British Bank</t>
  </si>
  <si>
    <t>Petty Cash Riyadh</t>
  </si>
  <si>
    <t>Saudi Hollandi Bank</t>
  </si>
  <si>
    <t>SABB GBP</t>
  </si>
  <si>
    <t>USD Account</t>
  </si>
  <si>
    <t>Trade Creditors Control</t>
  </si>
  <si>
    <t>DO NOT USE - Trade Creditors Foreign Exchange Control</t>
  </si>
  <si>
    <t>Other Creditors</t>
  </si>
  <si>
    <t>End of Service Benefit (Middle East Contracts)</t>
  </si>
  <si>
    <t>Accruals</t>
  </si>
  <si>
    <t>Company Profit Scheme Accrual</t>
  </si>
  <si>
    <t>Accrual Fir Sponsorship Fees - Middle East</t>
  </si>
  <si>
    <t>Retentions</t>
  </si>
  <si>
    <t>Current Corporation Tax</t>
  </si>
  <si>
    <t>Withholding Tax Payable</t>
  </si>
  <si>
    <t>Vat Inputs</t>
  </si>
  <si>
    <t>Vat Outputs</t>
  </si>
  <si>
    <t>I/C Debtors (UK) Buro Happold Limited</t>
  </si>
  <si>
    <t>DO NOT USE - I/C Debtors (UK) Buro Happold Limited Foreign Exchange Control</t>
  </si>
  <si>
    <t>I/C Debtors (AE - Dubai) Buro Happold Consulting Engineers Limited</t>
  </si>
  <si>
    <t>DO NOT USE - I/C Debtors (AE - Dubai) Buro Happold Consulting Engineers Limited Foreign Exchange Control</t>
  </si>
  <si>
    <t>I/C Debtors (DE - Germany) Happold Ingenieurburo GmbH</t>
  </si>
  <si>
    <t>DO NOT USE - I/C Debtors (DE - Germany) Happold Ingenieurburo GmbH Foreign Exchange Control</t>
  </si>
  <si>
    <t>I/C Debtors (DN - Denmark) Buro Happold ApS</t>
  </si>
  <si>
    <t>DO NOT USE - I/C Debtors (DN - Denmark) Buro Happold ApS Foreign Exchange Control</t>
  </si>
  <si>
    <t>I/C Debtors (LA - Los Angeles) Buro Happold Consulting Engineers Inc</t>
  </si>
  <si>
    <t>DO NOT USE - I/C Debtors (LA - Los Angeles) Buro Happold Consulting Engineers Inc Foreign Exchange Control</t>
  </si>
  <si>
    <t>I/C Debtors (US - New York) Buro Happold Consulting Engineers PC</t>
  </si>
  <si>
    <t>DO NOT USE - I/C Debtors (US - New York) Buro Happold Consulting Engineers PC Foreign Exchange Control</t>
  </si>
  <si>
    <t>I/C Creditors (UK) Buro Happold Limited</t>
  </si>
  <si>
    <t>DO NOT USE - I/C Creditors (UK) Buro Happold Limited Foreign Exchange Control</t>
  </si>
  <si>
    <t>I/C Creditors (AE - Dubai) Buro Happold Consulting Engineers Limited</t>
  </si>
  <si>
    <t>DO NOT USE - I/C Creditors (AE - Dubai) Buro Happold Consulting Engineers Limited Foreign Exchange Control</t>
  </si>
  <si>
    <t>I/C Creditors (DE - Germany) Happold Ingenieurburo GmbH</t>
  </si>
  <si>
    <t>DO NOT USE - I/C Creditors (DE - Germany) Happold Ingenieurburo GmbH Foreign Exchange Control</t>
  </si>
  <si>
    <t>I/C Creditors (DN - Denmark) Buro Happold ApS</t>
  </si>
  <si>
    <t>DO NOT USE - I/C Creditors (DN - Denmark) Buro Happold ApS Foreign Exchange Control</t>
  </si>
  <si>
    <t>I/C Creditors (HK - Hong Kong) Buro Happold International (Hong Kong) Limited</t>
  </si>
  <si>
    <t>DO NOT USE - I/C Creditors (HK - Hong Kong) Buro Happold International (Hong Kong) Limited Foreign Exchange Control</t>
  </si>
  <si>
    <t>I/C Creditors (IN - India) Buro Happold Engineers India Private Limited</t>
  </si>
  <si>
    <t>DO NOT USE - I/C Creditors (IN - India) Buro Happold Engineers India Private Limited Foreign Exchange Control</t>
  </si>
  <si>
    <t>I/C Creditors (LA - Los Angeles) Buro Happold Consulting Engineers Inc</t>
  </si>
  <si>
    <t>DO NOT USE - I/C Creditors (LA - Los Angeles) Buro Happold Consulting Engineers Inc Foreign Exchange Control</t>
  </si>
  <si>
    <t>I/C Mgt Charges (UK) Buro Happold Limited</t>
  </si>
  <si>
    <t>I/C Mgt Charges (AE - Dubai) Buro Happold Consulting Engineers Limited</t>
  </si>
  <si>
    <t>I/C Mgt Charges (HK - Hong Kong) Buro Happold International (Hong Kong) Limited</t>
  </si>
  <si>
    <t>I/C Mgt Charges (IN - India) Buro Happold Engineers India Private Limited</t>
  </si>
  <si>
    <t>I/C Loans (UK) Buro Happold Limited</t>
  </si>
  <si>
    <t>Fee Income</t>
  </si>
  <si>
    <t>WIP Adjustment</t>
  </si>
  <si>
    <t>Internal Fee Income</t>
  </si>
  <si>
    <t>WIP Adjustment – Internal</t>
  </si>
  <si>
    <t>Other Fee Income</t>
  </si>
  <si>
    <t>Other Project Expenses</t>
  </si>
  <si>
    <t>Positive WIP accruals</t>
  </si>
  <si>
    <t>External Sub Consultants</t>
  </si>
  <si>
    <t>Internal Sub Consultants</t>
  </si>
  <si>
    <t>Depreciation Expense</t>
  </si>
  <si>
    <t>Technical Salaries - Social Insurance GOSI</t>
  </si>
  <si>
    <t>Admin Staff Costs - Social Insurance GOSI</t>
  </si>
  <si>
    <t>Office Facilities - GOSI</t>
  </si>
  <si>
    <t>Legal and Professional</t>
  </si>
  <si>
    <t>Interest Receivable</t>
  </si>
  <si>
    <t>Office Rent and Rates</t>
  </si>
  <si>
    <t>Office Rent and Rates - Technical Staff ( Direct Costs )</t>
  </si>
  <si>
    <t>Technical Salaries</t>
  </si>
  <si>
    <t>Admin Staff Costs</t>
  </si>
  <si>
    <t>Technical Salaries ( EOSB )</t>
  </si>
  <si>
    <t>Admin Staff Costs - End of Service Benefits EOSB</t>
  </si>
  <si>
    <t>Bad Debts</t>
  </si>
  <si>
    <t>Technical Salaries ( CPS ) Company Profit Scheme</t>
  </si>
  <si>
    <t>Non Billable Project Expenses - Medical Insurance</t>
  </si>
  <si>
    <t>Realised Foreign Exchange Gain/Loss</t>
  </si>
  <si>
    <t>Unrealised Foreign Exchange Gain/Loss</t>
  </si>
  <si>
    <t>Office Facilities</t>
  </si>
  <si>
    <t>Intercompany Recharges</t>
  </si>
  <si>
    <t>Allocation Of Central Costs</t>
  </si>
  <si>
    <t>Share Of Regional Costs</t>
  </si>
  <si>
    <t>Regional Business Services Groups Recharge</t>
  </si>
  <si>
    <t>Central Recharge Mark-Up</t>
  </si>
  <si>
    <t>Car Hire</t>
  </si>
  <si>
    <t>CAR RENT</t>
  </si>
  <si>
    <t>Staff Welfare</t>
  </si>
  <si>
    <t>Technical Salaries - Medical Insurance</t>
  </si>
  <si>
    <t>Admin Staff Costs - Medical Insurance</t>
  </si>
  <si>
    <t>Computer and Equipment Cost - Local Business Unit</t>
  </si>
  <si>
    <t>Office Equipment (Non Computer) Costs</t>
  </si>
  <si>
    <t>COMPUTER ACCESSORIES</t>
  </si>
  <si>
    <t>Software Licence Purchased for Project</t>
  </si>
  <si>
    <t>Admin Staff Costs - (CPS) Company Profit Scheme</t>
  </si>
  <si>
    <t>Other Partner Costs</t>
  </si>
  <si>
    <t>BUSINESS CARDS</t>
  </si>
  <si>
    <t>Car Parking</t>
  </si>
  <si>
    <t>LICENSE</t>
  </si>
  <si>
    <t>Mileage</t>
  </si>
  <si>
    <t>OFFICE SUPPLIES</t>
  </si>
  <si>
    <t>PARKING CHARGES</t>
  </si>
  <si>
    <t>Subsistence</t>
  </si>
  <si>
    <t xml:space="preserve">COURIER </t>
  </si>
  <si>
    <t>Postage and Courier Charges</t>
  </si>
  <si>
    <t>Non Billable Project Expenses</t>
  </si>
  <si>
    <t>Reprographics</t>
  </si>
  <si>
    <t>Sponsorship</t>
  </si>
  <si>
    <t>Translation Services</t>
  </si>
  <si>
    <t>Visa Fees for Business Travel</t>
  </si>
  <si>
    <t>VISA PROCESSING</t>
  </si>
  <si>
    <t>VISA RUN</t>
  </si>
  <si>
    <t>Telecommunications</t>
  </si>
  <si>
    <t>Telephone Exp</t>
  </si>
  <si>
    <t>MEETING EXP</t>
  </si>
  <si>
    <t>Recruitment and Relocation</t>
  </si>
  <si>
    <t>Accommodation</t>
  </si>
  <si>
    <t>HOTEL STAY EXP</t>
  </si>
  <si>
    <t>HOUSING</t>
  </si>
  <si>
    <t>RECRUITMENT CHARGES</t>
  </si>
  <si>
    <t>Subscriptions</t>
  </si>
  <si>
    <t>Marketing</t>
  </si>
  <si>
    <t>Travel (NOT Project, Training or Marketing)</t>
  </si>
  <si>
    <t>Flights</t>
  </si>
  <si>
    <t>Taxi</t>
  </si>
  <si>
    <t>TRAVEL EXP</t>
  </si>
  <si>
    <t>Withholding taxes</t>
  </si>
  <si>
    <t>1010</t>
  </si>
  <si>
    <t>1015</t>
  </si>
  <si>
    <t>1035</t>
  </si>
  <si>
    <t>1040</t>
  </si>
  <si>
    <t>1050</t>
  </si>
  <si>
    <t>1055</t>
  </si>
  <si>
    <t>1059</t>
  </si>
  <si>
    <t>1060</t>
  </si>
  <si>
    <t>1064</t>
  </si>
  <si>
    <t>1065</t>
  </si>
  <si>
    <t>1066</t>
  </si>
  <si>
    <t>1067</t>
  </si>
  <si>
    <t>1068</t>
  </si>
  <si>
    <t>1070</t>
  </si>
  <si>
    <t>1080</t>
  </si>
  <si>
    <t>1091</t>
  </si>
  <si>
    <t>1095</t>
  </si>
  <si>
    <t>1102</t>
  </si>
  <si>
    <t>1105</t>
  </si>
  <si>
    <t>1109</t>
  </si>
  <si>
    <t>1110</t>
  </si>
  <si>
    <t>1111</t>
  </si>
  <si>
    <t>1300</t>
  </si>
  <si>
    <t>1301</t>
  </si>
  <si>
    <t>1310</t>
  </si>
  <si>
    <t>1409</t>
  </si>
  <si>
    <t>1410</t>
  </si>
  <si>
    <t>1411</t>
  </si>
  <si>
    <t>1413</t>
  </si>
  <si>
    <t>1415</t>
  </si>
  <si>
    <t>1800</t>
  </si>
  <si>
    <t>1850</t>
  </si>
  <si>
    <t>1910</t>
  </si>
  <si>
    <t>1920</t>
  </si>
  <si>
    <t>2000</t>
  </si>
  <si>
    <t>2200</t>
  </si>
  <si>
    <t>2201</t>
  </si>
  <si>
    <t>2210</t>
  </si>
  <si>
    <t>2211</t>
  </si>
  <si>
    <t>2230</t>
  </si>
  <si>
    <t>2231</t>
  </si>
  <si>
    <t>2240</t>
  </si>
  <si>
    <t>2241</t>
  </si>
  <si>
    <t>2270</t>
  </si>
  <si>
    <t>2271</t>
  </si>
  <si>
    <t>2300</t>
  </si>
  <si>
    <t>2301</t>
  </si>
  <si>
    <t>2400</t>
  </si>
  <si>
    <t>2401</t>
  </si>
  <si>
    <t>2410</t>
  </si>
  <si>
    <t>2411</t>
  </si>
  <si>
    <t>2430</t>
  </si>
  <si>
    <t>2431</t>
  </si>
  <si>
    <t>2440</t>
  </si>
  <si>
    <t>2441</t>
  </si>
  <si>
    <t>2450</t>
  </si>
  <si>
    <t>2451</t>
  </si>
  <si>
    <t>2460</t>
  </si>
  <si>
    <t>2461</t>
  </si>
  <si>
    <t>2470</t>
  </si>
  <si>
    <t>2471</t>
  </si>
  <si>
    <t>2600</t>
  </si>
  <si>
    <t>2610</t>
  </si>
  <si>
    <t>2650</t>
  </si>
  <si>
    <t>2660</t>
  </si>
  <si>
    <t>2800</t>
  </si>
  <si>
    <t>2110</t>
  </si>
  <si>
    <t>3000</t>
  </si>
  <si>
    <t>3001</t>
  </si>
  <si>
    <t>3010</t>
  </si>
  <si>
    <t>3011</t>
  </si>
  <si>
    <t>3100</t>
  </si>
  <si>
    <t>4300</t>
  </si>
  <si>
    <t>4301</t>
  </si>
  <si>
    <t>4200</t>
  </si>
  <si>
    <t>4205</t>
  </si>
  <si>
    <t>4450</t>
  </si>
  <si>
    <t>6150</t>
  </si>
  <si>
    <t>6702</t>
  </si>
  <si>
    <t>6430</t>
  </si>
  <si>
    <t>3500</t>
  </si>
  <si>
    <t>4400</t>
  </si>
  <si>
    <t>6900</t>
  </si>
  <si>
    <t>8201</t>
  </si>
  <si>
    <t>8200</t>
  </si>
  <si>
    <t>6700</t>
  </si>
  <si>
    <t>6400</t>
  </si>
  <si>
    <t>7005</t>
  </si>
  <si>
    <t>7010</t>
  </si>
  <si>
    <t>7100</t>
  </si>
  <si>
    <t>7110</t>
  </si>
  <si>
    <t>8101</t>
  </si>
  <si>
    <t>4311</t>
  </si>
  <si>
    <t>4312</t>
  </si>
  <si>
    <t>5860</t>
  </si>
  <si>
    <t>6800</t>
  </si>
  <si>
    <t>5500</t>
  </si>
  <si>
    <t>5550</t>
  </si>
  <si>
    <t>4302</t>
  </si>
  <si>
    <t>4303</t>
  </si>
  <si>
    <t>8100</t>
  </si>
  <si>
    <t>4304</t>
  </si>
  <si>
    <t>4305</t>
  </si>
  <si>
    <t>4306</t>
  </si>
  <si>
    <t>4307</t>
  </si>
  <si>
    <t>4308</t>
  </si>
  <si>
    <t>4309</t>
  </si>
  <si>
    <t>4310</t>
  </si>
  <si>
    <t>4313</t>
  </si>
  <si>
    <t>4314</t>
  </si>
  <si>
    <t>4315</t>
  </si>
  <si>
    <t>4316</t>
  </si>
  <si>
    <t>4317</t>
  </si>
  <si>
    <t>4318</t>
  </si>
  <si>
    <t>4319</t>
  </si>
  <si>
    <t>4320</t>
  </si>
  <si>
    <t>4321</t>
  </si>
  <si>
    <t>4322</t>
  </si>
  <si>
    <t>6620</t>
  </si>
  <si>
    <t>4323</t>
  </si>
  <si>
    <t>4324</t>
  </si>
  <si>
    <t>5400</t>
  </si>
  <si>
    <t>4325</t>
  </si>
  <si>
    <t>4326</t>
  </si>
  <si>
    <t>4327</t>
  </si>
  <si>
    <t>4328</t>
  </si>
  <si>
    <t>6590</t>
  </si>
  <si>
    <t>4640</t>
  </si>
  <si>
    <t>4900</t>
  </si>
  <si>
    <t>6300</t>
  </si>
  <si>
    <t>4329</t>
  </si>
  <si>
    <t>4330</t>
  </si>
  <si>
    <t>4331</t>
  </si>
  <si>
    <t>6450</t>
  </si>
  <si>
    <t>4332</t>
  </si>
  <si>
    <t>10102 Total</t>
  </si>
  <si>
    <t>10201 Total</t>
  </si>
  <si>
    <t>10202 Total</t>
  </si>
  <si>
    <t>10203 Total</t>
  </si>
  <si>
    <t>10204 Total</t>
  </si>
  <si>
    <t>10206 Total</t>
  </si>
  <si>
    <t>10504 Total</t>
  </si>
  <si>
    <t>10505 Total</t>
  </si>
  <si>
    <t>10508-2 Total</t>
  </si>
  <si>
    <t>10508-6 Total</t>
  </si>
  <si>
    <t>10508-7 Total</t>
  </si>
  <si>
    <t>10510 Total</t>
  </si>
  <si>
    <t>10514 Total</t>
  </si>
  <si>
    <t>10515 Total</t>
  </si>
  <si>
    <t>COM Total</t>
  </si>
  <si>
    <t>INS Total</t>
  </si>
  <si>
    <t>OTH Total</t>
  </si>
  <si>
    <t>REC Total</t>
  </si>
  <si>
    <t>13302 Total</t>
  </si>
  <si>
    <t>13305 Total</t>
  </si>
  <si>
    <t>13307 Total</t>
  </si>
  <si>
    <t>13308 Total</t>
  </si>
  <si>
    <t>13401 Total</t>
  </si>
  <si>
    <t>13403 Total</t>
  </si>
  <si>
    <t>13404 Total</t>
  </si>
  <si>
    <t>13405 Total</t>
  </si>
  <si>
    <t>13501 Total</t>
  </si>
  <si>
    <t>13502 Total</t>
  </si>
  <si>
    <t>13601 Total</t>
  </si>
  <si>
    <t>13604 Total</t>
  </si>
  <si>
    <t>13605 Total</t>
  </si>
  <si>
    <t>13606 Total</t>
  </si>
  <si>
    <t>13607 Total</t>
  </si>
  <si>
    <t>13701 Total</t>
  </si>
  <si>
    <t>13702 Total</t>
  </si>
  <si>
    <t>13703 Total</t>
  </si>
  <si>
    <t>13704 Total</t>
  </si>
  <si>
    <t>13705 Total</t>
  </si>
  <si>
    <t>13802 Total</t>
  </si>
  <si>
    <t>10508 Total</t>
  </si>
  <si>
    <t>إجمالي الحسميات (مجموع البنود من ١٢٠٠١ الى ١٢٠٠٥)</t>
  </si>
  <si>
    <t>إجمالي الاضافات (مجموع البنود من ١١٩٠١ الى ١١٩٠٧)</t>
  </si>
  <si>
    <t>إجمالي الضرائب و الغرامات الواجبة الدفع  (بند رقم ١١٧٥٠ بالاقرار) ، يحسم :</t>
  </si>
  <si>
    <t>فروقات الزكاة (١٢٢٠٠ - ١٢٣٠٠)</t>
  </si>
  <si>
    <t>صافي الأصول الثابتة وما في حكمها ( من جدول ١٠ )</t>
  </si>
  <si>
    <t>الاستثمارات ( من جدول ١٧  أ + من جدول ١٧  ب )</t>
  </si>
  <si>
    <t>خسائر مرحلة معدلة ( جدول ١٩ - ب )</t>
  </si>
  <si>
    <t>حسميات أخرى ( جدول ١٣ )</t>
  </si>
  <si>
    <t>المخصصات ( جدول ٢٠ )</t>
  </si>
  <si>
    <t>الاحتياطيات ( جدول ٢١ )</t>
  </si>
  <si>
    <t>القروض وما في حكمها ( جدول ١٥ )</t>
  </si>
  <si>
    <t>رصيد جاري الشركاء الدائن ( جدول ١٤ )</t>
  </si>
  <si>
    <t>إضافات أخرى ( جدول ١٢ )</t>
  </si>
  <si>
    <t>(١٣٣٠٠) أصول متداولة</t>
  </si>
  <si>
    <t>مستحق من أطراف ذات علاقة ( جدول ٢٣ )</t>
  </si>
  <si>
    <t>أصول غير متداولة
(١٣٤٠٠)</t>
  </si>
  <si>
    <t>أصول غير ملموسة
(١٣٥٠٠)</t>
  </si>
  <si>
    <t>خصوم متداولة (١٣٦٠٠)</t>
  </si>
  <si>
    <t>خصوم غير متداولة
(١٣٧٠٠)</t>
  </si>
  <si>
    <t>مستحق لأطراف ذات علاقة ( جدول ٢٤ )</t>
  </si>
  <si>
    <t>حقوق الشركاء (١٣٨٠٠)</t>
  </si>
  <si>
    <t>إجمالي الخصوم وحقوق الشركاء (١٣٦٠٠+١٣٧٠٠+١٣٦٠٠)</t>
  </si>
  <si>
    <t xml:space="preserve">ز0 قائمة المركز المالي كما في  </t>
  </si>
  <si>
    <t>إجمالي الأصول (١٣٣٠٠ + ١٣٤٠٠ + ١٣٥٠٠)</t>
  </si>
  <si>
    <t>ROYALTIES OR TECHNICAL SUPPORT SERVICES</t>
  </si>
  <si>
    <t>10508-8</t>
  </si>
  <si>
    <t>Provision for inventory loss</t>
  </si>
  <si>
    <t>10508-9</t>
  </si>
  <si>
    <t>٥=٣+٤</t>
  </si>
  <si>
    <t>٨=٥*(٧/٦)</t>
  </si>
  <si>
    <t>١٠=٨-٩</t>
  </si>
  <si>
    <t>جدول ١ : إيراد المقاولات</t>
  </si>
  <si>
    <t>جدول ٢ إيرادات نشاط التأمين</t>
  </si>
  <si>
    <t>جدول ٣ المكاسب والخسائر غير المحققة للاستثمارات في الاوراق المالية ( محتفظ بها . للإيجار . متاحة للبيع ) بطريقة التكلفة . بنسبة حيازة حتى ٢٠ %</t>
  </si>
  <si>
    <t>جدول ١٧  أ الاستثمارات في الاوراق المالية ( محتفظ بها . للإتجار . متاحة للبيع بطريقة التكلفة . بنسبة حيازة % ٢٠)</t>
  </si>
  <si>
    <t>٩=٣+٤-٥-٦+٧+٨</t>
  </si>
  <si>
    <t>جدول ١٧  ب الاستثمارات بطريقة حقوق الملكية . بنسبة حيازة من ٢٠ % حتى  ٥٠%</t>
  </si>
  <si>
    <t>١٠=٤+٥-٦+٧-٨-٩</t>
  </si>
  <si>
    <t>١٣=٦-١٢</t>
  </si>
  <si>
    <t>جدول ٤ حصة الشركة في أرباح الشركات المستثمر فيها بطريقة حقوق الملكية بنسبة حيازة من ٢٠ % حتى ٥٠ %</t>
  </si>
  <si>
    <t>جدول ٦ الاتعاب المهنية</t>
  </si>
  <si>
    <t>PREVIOUS YEAR AMOUNT</t>
  </si>
  <si>
    <t>جدول ٥ مقاولي الباطن</t>
  </si>
  <si>
    <t>جدول ٧ اتاوة وخدمات فنية</t>
  </si>
  <si>
    <t>جدول ٨  مصاريف أخرى</t>
  </si>
  <si>
    <r>
      <rPr>
        <b/>
        <sz val="12"/>
        <rFont val="Arial"/>
        <family val="2"/>
      </rPr>
      <t>Second</t>
    </r>
    <r>
      <rPr>
        <sz val="12"/>
        <rFont val="Arial"/>
        <family val="2"/>
      </rPr>
      <t xml:space="preserve"> - </t>
    </r>
    <r>
      <rPr>
        <i/>
        <sz val="10"/>
        <rFont val="Arial"/>
        <family val="2"/>
      </rPr>
      <t>Industrial and Agricultural Portable Buildings</t>
    </r>
  </si>
  <si>
    <r>
      <rPr>
        <b/>
        <sz val="12"/>
        <rFont val="Arial"/>
        <family val="2"/>
      </rPr>
      <t>Third</t>
    </r>
    <r>
      <rPr>
        <sz val="12"/>
        <rFont val="Arial"/>
        <family val="2"/>
      </rPr>
      <t xml:space="preserve"> </t>
    </r>
    <r>
      <rPr>
        <i/>
        <sz val="10"/>
        <rFont val="Arial"/>
        <family val="2"/>
      </rPr>
      <t>-Factories, machineries, plant, hardware and software (computer programmes) and equipment including passenger and freight vehicles.</t>
    </r>
  </si>
  <si>
    <r>
      <rPr>
        <b/>
        <sz val="12"/>
        <rFont val="Arial"/>
        <family val="2"/>
      </rPr>
      <t>First</t>
    </r>
    <r>
      <rPr>
        <sz val="12"/>
        <rFont val="Arial"/>
        <family val="2"/>
      </rPr>
      <t xml:space="preserve"> - </t>
    </r>
    <r>
      <rPr>
        <i/>
        <sz val="10"/>
        <rFont val="Arial"/>
        <family val="2"/>
      </rPr>
      <t>Fixed Buildings</t>
    </r>
  </si>
  <si>
    <r>
      <t xml:space="preserve">Fourth </t>
    </r>
    <r>
      <rPr>
        <i/>
        <sz val="10"/>
        <rFont val="Arial"/>
        <family val="2"/>
      </rPr>
      <t>- Cost of geological surveying, excavation, exploration and initial works to extract natural resources and develop fields.</t>
    </r>
  </si>
  <si>
    <r>
      <t xml:space="preserve">Fifth </t>
    </r>
    <r>
      <rPr>
        <i/>
        <sz val="10"/>
        <rFont val="Arial"/>
        <family val="2"/>
      </rPr>
      <t>- All other assets, tangible and intangible, not included in the foregoing categories such as furniture, aircrafts, ships, trains and goodwill</t>
    </r>
  </si>
  <si>
    <t>جدول ١٠  أ استهلاكات الاصول الثابتة بطريقة القسط الثابت</t>
  </si>
  <si>
    <t>٤=١+٢+٣</t>
  </si>
  <si>
    <t>٨=٥+٧</t>
  </si>
  <si>
    <t>٩=٨-٤</t>
  </si>
  <si>
    <t>١١=١٠*٤</t>
  </si>
  <si>
    <t>١٢=١١-٥-٤</t>
  </si>
  <si>
    <t>جدول ١٠  ب استهلاكات الاصول الثابتة طبقا للمادة ١٧ من النظام الضريبي</t>
  </si>
  <si>
    <t>١</t>
  </si>
  <si>
    <t>٢</t>
  </si>
  <si>
    <t>٣</t>
  </si>
  <si>
    <t>٤=(٢+٣)*٥٠٪</t>
  </si>
  <si>
    <t>٥</t>
  </si>
  <si>
    <t>٦</t>
  </si>
  <si>
    <t>٧=(٥+٦)*٥٠٪</t>
  </si>
  <si>
    <t>٨=٧-٤+١</t>
  </si>
  <si>
    <t>٩</t>
  </si>
  <si>
    <t>١٠=٩*٨</t>
  </si>
  <si>
    <t>١٤=١١+١٣</t>
  </si>
  <si>
    <t>٥٠ %من مجموع التعويضات عن الاصول المستبعدة خلال العام الحالي والسابق</t>
  </si>
  <si>
    <t>DEPRECIATION DIFFERENTIALS</t>
  </si>
  <si>
    <t>A - Depreciation as per Accounts</t>
  </si>
  <si>
    <t>BOOK VALUE OF NET ASSETS AS PER TAX</t>
  </si>
  <si>
    <t xml:space="preserve">Total differential amount carried to Section "C"Line No 10902 of Unified Form </t>
  </si>
  <si>
    <t>Net book Value of fixed assets as per Schedule 10B</t>
  </si>
  <si>
    <t>Net Book Value of assets carried to Section "E" Line 12001 of Unified form</t>
  </si>
  <si>
    <t>Net book Value of fixed assets as per Schedule 10A</t>
  </si>
  <si>
    <r>
      <rPr>
        <sz val="12"/>
        <color rgb="FFFF0000"/>
        <rFont val="Arial"/>
        <family val="2"/>
      </rPr>
      <t>Add:</t>
    </r>
    <r>
      <rPr>
        <sz val="12"/>
        <rFont val="Arial"/>
        <family val="2"/>
      </rPr>
      <t xml:space="preserve"> 50% of the additions made during the year</t>
    </r>
  </si>
  <si>
    <r>
      <rPr>
        <sz val="12"/>
        <color rgb="FFFF0000"/>
        <rFont val="Arial"/>
        <family val="2"/>
      </rPr>
      <t>Less:</t>
    </r>
    <r>
      <rPr>
        <sz val="12"/>
        <rFont val="Arial"/>
        <family val="2"/>
      </rPr>
      <t xml:space="preserve"> 50% of the disposal proceeds received during the year</t>
    </r>
  </si>
  <si>
    <t>جدول ١١ حركة رأس المال</t>
  </si>
  <si>
    <t>جدول ١٢ الاضافات الأخرى للجانب الزكوي</t>
  </si>
  <si>
    <t>٥=٣+٢-٤</t>
  </si>
  <si>
    <t>٨=٧-٦</t>
  </si>
  <si>
    <t>جدول ١٣ الحسومات الأخرى للجانب الزكوي</t>
  </si>
  <si>
    <t>جدول ١٨ حركة الأرباح المبقاة خلال العام طبقًا للدفاتر</t>
  </si>
  <si>
    <t xml:space="preserve">٥
</t>
  </si>
  <si>
    <t>13 = 2 + 4 + 5 + 6 -7 -8 - 9 -10 -11 -12</t>
  </si>
  <si>
    <t>14 = 3 - 4 - 5 - 6 -7 -8 + 9 + 10 +11 + 12</t>
  </si>
  <si>
    <t>١٣= ٢ + ٤ + ٥ + ٦ -٧ - ٨ - ٩ - ١٠ - ١١ - ١٢</t>
  </si>
  <si>
    <t>١٤= ٣ - ٤ - ٥ - ٦ - ٧ - ٨ + ٩ + ١٠ + ١١ + ١٢</t>
  </si>
  <si>
    <t xml:space="preserve"> Recovery of any carried over losses</t>
  </si>
  <si>
    <t>Deveoper Note: Please do not remove formula</t>
  </si>
  <si>
    <t xml:space="preserve">For Information Declaration we need to remove formula </t>
  </si>
  <si>
    <t>RECLASSIFICATION/ ADJUSTMENTS</t>
  </si>
  <si>
    <t>جدول ١٤ حركة حساب جاري الشركاء</t>
  </si>
  <si>
    <t>8 = 1 + 3 + 4 + 5 - 6 - 7</t>
  </si>
  <si>
    <t>9 = 2 - 3 - 4 - 5 + 6 + 7</t>
  </si>
  <si>
    <t>٨ = ١ + ٣ + ٤ + ٥ - ٦ - ٧</t>
  </si>
  <si>
    <t>٩ = ٢ -٣ - ٤ - ٥ +٦ +٧</t>
  </si>
  <si>
    <t>جدول ١٥ حركة القروض</t>
  </si>
  <si>
    <t>٦  = ٣ + ٥- ٤</t>
  </si>
  <si>
    <t>جدول ٢٠ حركة المخصصات</t>
  </si>
  <si>
    <t>٦ = ٢ + ٣ +٥ - ٤</t>
  </si>
  <si>
    <t>Adjusted profit (Carried from Schedule C Line 11200)</t>
  </si>
  <si>
    <t>E=(A X C) X B / 363</t>
  </si>
  <si>
    <t>F=(A X D) x B / 363</t>
  </si>
  <si>
    <t>RECON 4.8.2</t>
  </si>
  <si>
    <t>Updated by Murtaza, formula changes and colors</t>
  </si>
  <si>
    <t>RECON 4.8.3</t>
  </si>
  <si>
    <t>Added comments for all Subroutines in macro, Added the token for Abhilash to pass the Form as "Information Declaration", No watermarks could be added</t>
  </si>
  <si>
    <t>جدول ١٩ - أ الخسائر المرحلة - للشريك غير السعودي</t>
  </si>
  <si>
    <t>جدول ٩ أخرى (غير جائزة الحسم)</t>
  </si>
  <si>
    <t>جدول ١٦
 عوائد القروض الزائدة عن الحد المسموح به ( الفوائد والخدمات البنكية )</t>
  </si>
  <si>
    <t>ناتج ٥٠ % من (أ) - (ب)</t>
  </si>
  <si>
    <t>الدخل من عوائد القروض مضافًا ٥٠ % من ناتج (أ) - (ب)  (1)</t>
  </si>
  <si>
    <t xml:space="preserve">عوائد القروض ( الفوائد والخدمات البنكية ) المحملة على الحسابات ( ٢ ) </t>
  </si>
  <si>
    <t>عوائد القروض الزائدة عن المسموح به ( ٤
 ) = ( ٣ ) = ( ٢ ) - ( ١)</t>
  </si>
  <si>
    <t>نصيب الشريك الاجنبي من عوائد القروض الزائدة عن الحد المسموح به ( ٤) نسبة الشريك الأجنبي ( تدرج بالبند رقم ١١٥٠١ )</t>
  </si>
  <si>
    <t>٦ = ٢ + ٣ +٥ -٤</t>
  </si>
  <si>
    <t>جدول ٢١ حركة الاحتياطيات</t>
  </si>
  <si>
    <t>الاحتياطي القانوني</t>
  </si>
  <si>
    <t>٣٦ x (٣٤/٣٥) = ٣٧</t>
  </si>
  <si>
    <t>٣٤ = ٣٨</t>
  </si>
  <si>
    <t>٣٥ = ٣٩</t>
  </si>
  <si>
    <t>٤١ = (٣٨/٣٩) x ٣٤</t>
  </si>
  <si>
    <t>٤٥ =  (٤٢/٤٣) x ٤٤</t>
  </si>
  <si>
    <t>٤٦ = ٤٥ - ٤١ - ٣٧</t>
  </si>
  <si>
    <t>٤٩ = ٤٨ - ٤٧ + ٤٦</t>
  </si>
  <si>
    <t xml:space="preserve">٥٠ = ٤٩ + ٣٣
</t>
  </si>
  <si>
    <t>(=) الدخل المحلي من لاستثمار من نشاط التأمين الإدخاري ( ١٥
 )</t>
  </si>
  <si>
    <t>حصة المنشأة الدائمة من المصاريف الإدارة العالمية المتعلقة بدخل الاستثمار ( ١٦ )</t>
  </si>
  <si>
    <t>حصة المنشأة الدائمة من مصاريف الإدارية والعمومية للمركز الرئيسي ( ١٧
 )</t>
  </si>
  <si>
    <t>إجمالي ما يخضع للضريبة للمنشأة الدائمة عن نشاط التأمين الإدخاري ( 1٧
 ) = (١٧ - ١٥ - ١٦)</t>
  </si>
  <si>
    <t>يضاف ( عوائد القروض بالزيادة + الخسائر المتحققة من بيع أوراق مالية متداولة + خسائر الاستثمار ) بند رقم ١١٥٠٠ بالإقرار</t>
  </si>
  <si>
    <t>يخصم ( المكاسب المتحققة من بيع أوراق مالية متداولة + الخسائر المرحلة + أرباح الاستثمار ) بند ١١٦٠٠ بالإقرار</t>
  </si>
  <si>
    <t>الوعاء الضريبي للمنشأة الدائمة ) (١٨) + (١٤) يرحل للبند رقم ١١٧٠٠ بالإقرار )</t>
  </si>
  <si>
    <t>الوعاء الضريبي لنشاط التأمين الادخاري للمنشأة الدائمة ( ١٨ )</t>
  </si>
  <si>
    <t>جدول ٢٢
 شركات التأمين - المنشآت الدائمة</t>
  </si>
  <si>
    <t>٥ = ٤ + ٣ +٢ + ١</t>
  </si>
  <si>
    <t>٨ = ٧ + ٨</t>
  </si>
  <si>
    <t>١٢ = ١٠ +٩ + ١١</t>
  </si>
  <si>
    <t>١٤ = ٤ + ٨ +  ١١ + ١٢</t>
  </si>
  <si>
    <t>١٧ = ١٦ - ١٥</t>
  </si>
  <si>
    <t>٢٢ = ٢٠ - ٢١</t>
  </si>
  <si>
    <t>٢٣ = ٩</t>
  </si>
  <si>
    <t>٢٤ = ١٠</t>
  </si>
  <si>
    <t>٢٦ = (٢٣/٢٤) x ٢٥</t>
  </si>
  <si>
    <t>٢٧ = ١٧ + ١٨ + ٢٢ + ٢٦</t>
  </si>
  <si>
    <t>٢٨ = ٢٧ - ١٤</t>
  </si>
  <si>
    <t xml:space="preserve">٢٩ = ٩
</t>
  </si>
  <si>
    <t>٣٠ = ١٠</t>
  </si>
  <si>
    <t>٣٢ = (٢٩/٣٠) x ٣١</t>
  </si>
  <si>
    <t>٣٢ = أيهما أكبر ٢١ أو ٢٨</t>
  </si>
  <si>
    <t>جدول ٢٣ المستحق من أطراف ذات علاقة</t>
  </si>
  <si>
    <t>٧ = ٤ + ٥ - ٦</t>
  </si>
  <si>
    <t>جدول ٢٤ المستحق لأطراف ذات علاقة</t>
  </si>
  <si>
    <t>٧ = ٦ + ٥ -٤</t>
  </si>
  <si>
    <t>Default</t>
  </si>
  <si>
    <t>English</t>
  </si>
  <si>
    <t>TP - Legend</t>
  </si>
  <si>
    <t>FORM</t>
  </si>
  <si>
    <t>Data(A)</t>
  </si>
  <si>
    <t>Codes</t>
  </si>
  <si>
    <t>Data</t>
  </si>
  <si>
    <t>Selection</t>
  </si>
  <si>
    <t>Basic</t>
  </si>
  <si>
    <t>Data English</t>
  </si>
  <si>
    <t>Adj-Legend</t>
  </si>
  <si>
    <t>OLDLEGEND</t>
  </si>
  <si>
    <t>Versioning</t>
  </si>
  <si>
    <t>Legend</t>
  </si>
  <si>
    <t>Map - Chart of Accounts</t>
  </si>
  <si>
    <t>10B.1</t>
  </si>
  <si>
    <t>Print CONFIG</t>
  </si>
  <si>
    <t>MAP</t>
  </si>
  <si>
    <t>Reclassification</t>
  </si>
  <si>
    <t>Schedule CONFIG</t>
  </si>
  <si>
    <t>Validation Screen</t>
  </si>
  <si>
    <t>Change in shareholding</t>
  </si>
  <si>
    <t>Cover</t>
  </si>
  <si>
    <t>A1.</t>
  </si>
  <si>
    <t>A2.</t>
  </si>
  <si>
    <t>A3.</t>
  </si>
  <si>
    <t>A4.</t>
  </si>
  <si>
    <t>(A)1</t>
  </si>
  <si>
    <t>(A)2</t>
  </si>
  <si>
    <t>(A)3</t>
  </si>
  <si>
    <t>(A)4</t>
  </si>
  <si>
    <t>(A)5</t>
  </si>
  <si>
    <t>(A)6</t>
  </si>
  <si>
    <t>(A)7</t>
  </si>
  <si>
    <t>(A)8</t>
  </si>
  <si>
    <t>(A)10A</t>
  </si>
  <si>
    <t>(A)10B</t>
  </si>
  <si>
    <t>(A)11</t>
  </si>
  <si>
    <t>(A)12</t>
  </si>
  <si>
    <t>(A)13</t>
  </si>
  <si>
    <t>(A)14</t>
  </si>
  <si>
    <t>(A)15</t>
  </si>
  <si>
    <t>(A)17A</t>
  </si>
  <si>
    <t>(A)17B</t>
  </si>
  <si>
    <t>(A)18</t>
  </si>
  <si>
    <t>(A)20</t>
  </si>
  <si>
    <t>TP - English</t>
  </si>
  <si>
    <t>Zakat Calculation sheet</t>
  </si>
  <si>
    <t>end</t>
  </si>
  <si>
    <t xml:space="preserve">(A)Index </t>
  </si>
  <si>
    <t>(A)9</t>
  </si>
  <si>
    <t>(A)16</t>
  </si>
  <si>
    <t>(A)19A</t>
  </si>
  <si>
    <t>(A)19B</t>
  </si>
  <si>
    <t>(A)21</t>
  </si>
  <si>
    <t>(A)20B</t>
  </si>
  <si>
    <t>(A)22</t>
  </si>
  <si>
    <t>(A)23</t>
  </si>
  <si>
    <t>(A)24</t>
  </si>
  <si>
    <t>(A)25</t>
  </si>
  <si>
    <t>TP(A)</t>
  </si>
  <si>
    <t>Pay</t>
  </si>
  <si>
    <t>16.1</t>
  </si>
  <si>
    <t>Arabic</t>
  </si>
  <si>
    <t>RECON 4.8.4</t>
  </si>
  <si>
    <t>Added Print PDF English and Arabic version - Slow with data, added Print CONFIG sheet</t>
  </si>
  <si>
    <t>الاسم التجاري Commercial Name</t>
  </si>
  <si>
    <t>النشاط الرئيس Main Activity</t>
  </si>
  <si>
    <t>وصف النشاط الرئيسي Main Activity Description</t>
  </si>
  <si>
    <t>البناية Building</t>
  </si>
  <si>
    <t>الشارع Street</t>
  </si>
  <si>
    <t>الحـي Area</t>
  </si>
  <si>
    <t>المدينـة City</t>
  </si>
  <si>
    <t>Adjustments 1</t>
  </si>
  <si>
    <t>Reclassified to Technical Consultancy</t>
  </si>
  <si>
    <t xml:space="preserve">Add:  Adjusted net profit/(loss) for the year </t>
  </si>
  <si>
    <t>Zakat base (11800 + 11900 - 12000 - 11907)</t>
  </si>
  <si>
    <t>D=(A-C)</t>
  </si>
  <si>
    <t>Zakat Base for Adjusted Profit "B"</t>
  </si>
  <si>
    <t xml:space="preserve"> NET (INCOME) / LOSS </t>
  </si>
  <si>
    <t>Grand Total</t>
  </si>
  <si>
    <t>RECON 4.8.7</t>
  </si>
  <si>
    <t>Added Filter for MAP sheet, added password protection for all schedules, added dropdown for sch 9 picking from sch 8 dynamically</t>
  </si>
  <si>
    <r>
      <t>Zakat due (</t>
    </r>
    <r>
      <rPr>
        <b/>
        <sz val="8"/>
        <color rgb="FFFF0000"/>
        <rFont val="Arial"/>
        <family val="2"/>
      </rPr>
      <t xml:space="preserve">2.5777% </t>
    </r>
    <r>
      <rPr>
        <b/>
        <sz val="8"/>
        <rFont val="Arial"/>
        <family val="2"/>
      </rPr>
      <t xml:space="preserve">of 12100 &amp; </t>
    </r>
    <r>
      <rPr>
        <b/>
        <sz val="8"/>
        <color rgb="FFFF0000"/>
        <rFont val="Arial"/>
        <family val="2"/>
      </rPr>
      <t>2.5%</t>
    </r>
    <r>
      <rPr>
        <b/>
        <sz val="8"/>
        <rFont val="Arial"/>
        <family val="2"/>
      </rPr>
      <t xml:space="preserve"> of 11901) or </t>
    </r>
    <r>
      <rPr>
        <b/>
        <sz val="8"/>
        <color rgb="FFFF0000"/>
        <rFont val="Arial"/>
        <family val="2"/>
      </rPr>
      <t>2.5%</t>
    </r>
    <r>
      <rPr>
        <b/>
        <sz val="8"/>
        <rFont val="Arial"/>
        <family val="2"/>
      </rPr>
      <t xml:space="preserve"> of 11901</t>
    </r>
  </si>
  <si>
    <t>E= (D + B) or B</t>
  </si>
  <si>
    <r>
      <t>Zakat due (</t>
    </r>
    <r>
      <rPr>
        <b/>
        <sz val="12"/>
        <color rgb="FFFF0000"/>
        <rFont val="Arial"/>
        <family val="2"/>
      </rPr>
      <t>2.5777% of</t>
    </r>
    <r>
      <rPr>
        <b/>
        <sz val="12"/>
        <rFont val="Arial"/>
        <family val="2"/>
      </rPr>
      <t xml:space="preserve"> 12100 &amp; </t>
    </r>
    <r>
      <rPr>
        <b/>
        <sz val="12"/>
        <color rgb="FFFF0000"/>
        <rFont val="Arial"/>
        <family val="2"/>
      </rPr>
      <t xml:space="preserve">2.5% of </t>
    </r>
    <r>
      <rPr>
        <b/>
        <sz val="12"/>
        <rFont val="Arial"/>
        <family val="2"/>
      </rPr>
      <t xml:space="preserve">11901) or </t>
    </r>
    <r>
      <rPr>
        <b/>
        <sz val="12"/>
        <color rgb="FFFF0000"/>
        <rFont val="Arial"/>
        <family val="2"/>
      </rPr>
      <t>2.5% of</t>
    </r>
    <r>
      <rPr>
        <b/>
        <sz val="12"/>
        <rFont val="Arial"/>
        <family val="2"/>
      </rPr>
      <t xml:space="preserve"> 11901</t>
    </r>
  </si>
  <si>
    <t>B1</t>
  </si>
  <si>
    <t>B2</t>
  </si>
  <si>
    <t>B3 = (B1 - B2) or NIL</t>
  </si>
  <si>
    <t>Net adjusted Profit</t>
  </si>
  <si>
    <r>
      <t>الزكاة المستحقة (</t>
    </r>
    <r>
      <rPr>
        <b/>
        <sz val="10"/>
        <color rgb="FFFF0000"/>
        <rFont val="Arial"/>
        <family val="2"/>
      </rPr>
      <t>٢،٥٧٧٧ ٪ من</t>
    </r>
    <r>
      <rPr>
        <b/>
        <sz val="10"/>
        <color rgb="FF000000"/>
        <rFont val="Arial"/>
        <family val="2"/>
      </rPr>
      <t xml:space="preserve"> ١٢١٠٠ و </t>
    </r>
    <r>
      <rPr>
        <b/>
        <sz val="10"/>
        <color rgb="FFFF0000"/>
        <rFont val="Arial"/>
        <family val="2"/>
      </rPr>
      <t>٢٫٥ ٪ من</t>
    </r>
    <r>
      <rPr>
        <b/>
        <sz val="10"/>
        <color rgb="FF000000"/>
        <rFont val="Arial"/>
        <family val="2"/>
      </rPr>
      <t xml:space="preserve"> ١١٩٠١) أو</t>
    </r>
    <r>
      <rPr>
        <b/>
        <sz val="10"/>
        <color rgb="FFFF0000"/>
        <rFont val="Arial"/>
        <family val="2"/>
      </rPr>
      <t xml:space="preserve"> ٢٫٥ ٪</t>
    </r>
    <r>
      <rPr>
        <b/>
        <sz val="10"/>
        <color rgb="FF000000"/>
        <rFont val="Arial"/>
        <family val="2"/>
      </rPr>
      <t xml:space="preserve"> من ١١٩٠١</t>
    </r>
  </si>
  <si>
    <t>Prepaid Insurance</t>
  </si>
  <si>
    <t>THE FORM HAS BEEN VALIDATED. PROCEED TO UPLOAD IN BALLOURA</t>
  </si>
  <si>
    <t>المصاريف الغير جائز حسمها نظاما (١١٠٠٠)</t>
  </si>
  <si>
    <t>صافي أقساط التأمين المحصلة والمكتسبة (١)</t>
  </si>
  <si>
    <t>إيراد الاستثمار ( ٣ )</t>
  </si>
  <si>
    <t>إجمالي احتياطي الأقساط غير المكتسبة والاخطار القائمة المكونة بالسنة السابقة ( ٢ )</t>
  </si>
  <si>
    <t>Sheet1</t>
  </si>
  <si>
    <t xml:space="preserve">ADJ: </t>
  </si>
  <si>
    <t>51001010S</t>
  </si>
  <si>
    <t>Cash on Demand</t>
  </si>
  <si>
    <t>House Bank 1 - Main</t>
  </si>
  <si>
    <t>House Bank 5 - Main</t>
  </si>
  <si>
    <t>Trade Receivables - Domestic</t>
  </si>
  <si>
    <t>Trade Receivables - Domestic Suspense</t>
  </si>
  <si>
    <t>Trade Receivables - International</t>
  </si>
  <si>
    <t>Trade Receivables - Unbilled Revenue</t>
  </si>
  <si>
    <t>Non-Trade Receivables - Domestic</t>
  </si>
  <si>
    <t>Regrouping Vendors with Debit Balances</t>
  </si>
  <si>
    <t>Provision for Doubtful Debt - Trade and non-Trade</t>
  </si>
  <si>
    <t>Provision Credit Note</t>
  </si>
  <si>
    <t>Intercompany Receivables</t>
  </si>
  <si>
    <t>Security Deposits With Vendors</t>
  </si>
  <si>
    <t>Employee Advances - Salary</t>
  </si>
  <si>
    <t>Employee Advances - T&amp;E</t>
  </si>
  <si>
    <t>Input VAT / GST Recoverable</t>
  </si>
  <si>
    <t>Inventory Raw Materials</t>
  </si>
  <si>
    <t>Inventory Raw Materials Provision</t>
  </si>
  <si>
    <t>Inventory Saleable Stock</t>
  </si>
  <si>
    <t>Prepaid Employee Expenses</t>
  </si>
  <si>
    <t>Prepaid Rent (Buildings, Property and Offices)</t>
  </si>
  <si>
    <t>Prepaid Other Expense</t>
  </si>
  <si>
    <t>Intercompany Loans Receivable</t>
  </si>
  <si>
    <t>Buildings Leasehold Improvements Cost</t>
  </si>
  <si>
    <t>Buildings Leasehold Improvements Accumulated Depreciation</t>
  </si>
  <si>
    <t>Machinery Cost</t>
  </si>
  <si>
    <t>Machinery Accumulated Depreciation</t>
  </si>
  <si>
    <t>Hire Stock and Pooling Equipment Cost</t>
  </si>
  <si>
    <t>Hire Stock and Pooling Equipment Accumulated Depreciation</t>
  </si>
  <si>
    <t>Hire Stock Provn Irrecov Pool Equip Expense (IPEP)</t>
  </si>
  <si>
    <t>Motor Vehicles Cost</t>
  </si>
  <si>
    <t>Motor Vehicles Accumulated Depreciation</t>
  </si>
  <si>
    <t>IT Hardware Cost</t>
  </si>
  <si>
    <t>IT Hardware Accumulated Depreciation</t>
  </si>
  <si>
    <t>Furniture and Office Equipment Cost</t>
  </si>
  <si>
    <t>Fixtures and Fittings Cost</t>
  </si>
  <si>
    <t>Furniture and Office Equipment Accumulated Depreciation</t>
  </si>
  <si>
    <t>Fixtures and Fittings Accumulated Depreciation</t>
  </si>
  <si>
    <t>Other Tangible Assets Cost</t>
  </si>
  <si>
    <t>Other Tangible Assets Accumulated Depreciation</t>
  </si>
  <si>
    <t>Externally Purchased Software Cost</t>
  </si>
  <si>
    <t>Externally Purchased Software Accumulated Amortisation</t>
  </si>
  <si>
    <t>Trade Payables - Domestic</t>
  </si>
  <si>
    <t>Trade Payables - International</t>
  </si>
  <si>
    <t>Employee Payables - Employee Ledger</t>
  </si>
  <si>
    <t>Goods Receipts not Invoiced - Hire Stock</t>
  </si>
  <si>
    <t>Goods Receipts not Invoiced - Non-Hire Stock</t>
  </si>
  <si>
    <t>Goods Receipts not Invoiced - Transport</t>
  </si>
  <si>
    <t>Goods Receipts not Invoiced - 3rd Party Depot</t>
  </si>
  <si>
    <t>Goods Receipts not Invoiced - Other</t>
  </si>
  <si>
    <t>Customer Deposits</t>
  </si>
  <si>
    <t>Employee Payroll Control</t>
  </si>
  <si>
    <t>Financial Institution Purchasing Card</t>
  </si>
  <si>
    <t>Other Payables</t>
  </si>
  <si>
    <t>Intercompany Payables</t>
  </si>
  <si>
    <t>Accrued Bonus - Company and Personal Performance</t>
  </si>
  <si>
    <t>Accrued Social Security - Illness Charge</t>
  </si>
  <si>
    <t>Accrued Holiday Pay</t>
  </si>
  <si>
    <t>Accrued Severance Pay</t>
  </si>
  <si>
    <t>Accrued Employer Paid Benefits</t>
  </si>
  <si>
    <t>Accrued Employee Related Taxes</t>
  </si>
  <si>
    <t>Accrued Transport</t>
  </si>
  <si>
    <t>Accrued Depot and Service Centre General Costs</t>
  </si>
  <si>
    <t>Accrued Site Expenses incl Utility</t>
  </si>
  <si>
    <t>Accrued Audit</t>
  </si>
  <si>
    <t>Accrued IS and Telephony</t>
  </si>
  <si>
    <t>Accrued / Unpaid Capital Expenditures</t>
  </si>
  <si>
    <t>Accrued Other Expenses</t>
  </si>
  <si>
    <t>Accrued Intercompany liabilities</t>
  </si>
  <si>
    <t>Output VAT / GST Payable</t>
  </si>
  <si>
    <t>Deferred Output VAT or GST Payable</t>
  </si>
  <si>
    <t>Output VAT / GST Payable Control</t>
  </si>
  <si>
    <t>Withholding Taxes Payable - WHT 4</t>
  </si>
  <si>
    <t>Provision Cash Settled Pay</t>
  </si>
  <si>
    <t>Provision Corporate Tax</t>
  </si>
  <si>
    <t>Deferred Tax Liability Non-Current</t>
  </si>
  <si>
    <t>Shares to be issued</t>
  </si>
  <si>
    <t>Profit &amp; Loss Current Year</t>
  </si>
  <si>
    <t>Issue Fee Revenue</t>
  </si>
  <si>
    <t>Bad Debt Charge</t>
  </si>
  <si>
    <t>Raw Materials - Purchasing Offset SAP posting</t>
  </si>
  <si>
    <t>Exchange Gain - Realised Non-Financing activities</t>
  </si>
  <si>
    <t>Gain on Sale or Write-off - Compensated Hire Stock and Pooling Equipment</t>
  </si>
  <si>
    <t>Loss on Sale or Write-off - Compensated Hire Stock and Pooling Equipment</t>
  </si>
  <si>
    <t>Gain on Sale or Write-off - non-Compensated Hire Stock and Pooling Equipment</t>
  </si>
  <si>
    <t>Loss on Sale or Write-off - non-Compensated Hire Stock and Pooling Equipment</t>
  </si>
  <si>
    <t>Proceeds Intercompany Fixed Asset Sales</t>
  </si>
  <si>
    <t>Hire Stock Intercompany Sales - Control Subaccount 1</t>
  </si>
  <si>
    <t>Hire Stock Irrecoverable Equip Provn (IPEP) Charge</t>
  </si>
  <si>
    <t>Raw Materials Consumption - from Inventory</t>
  </si>
  <si>
    <t>Raw Materials Consumption - Price Variances from Standard</t>
  </si>
  <si>
    <t>3rd Party Service Centres Fixed Fees</t>
  </si>
  <si>
    <t>3rd Party Service Centres Handling In</t>
  </si>
  <si>
    <t>3rd Party Service Centres Processing Fees</t>
  </si>
  <si>
    <t>3rd Party Service Centres Processing Labour</t>
  </si>
  <si>
    <t xml:space="preserve">Depreciation - Buildings Leasehold Improvements </t>
  </si>
  <si>
    <t xml:space="preserve">Depreciation - Machinery </t>
  </si>
  <si>
    <t>Depreciation - Hire Stock and Pooling Equipment (Pallets, Crates, Containers)</t>
  </si>
  <si>
    <t xml:space="preserve">Depreciation - Motor Vehicles </t>
  </si>
  <si>
    <t xml:space="preserve">Depreciation - IT Hardware </t>
  </si>
  <si>
    <t xml:space="preserve">Depreciation - Furniture and Office Equipment </t>
  </si>
  <si>
    <t xml:space="preserve">Depreciation - Fixtures and Fittings </t>
  </si>
  <si>
    <t>Repairs and Maintenance - Plant and Equipment</t>
  </si>
  <si>
    <t>Repairs and Maintenance - Motor Vehicles</t>
  </si>
  <si>
    <t>Employee Related Taxes</t>
  </si>
  <si>
    <t>Finance Professional Services and Advisory</t>
  </si>
  <si>
    <t>Legal Fees</t>
  </si>
  <si>
    <t>Other Professional Services Fees</t>
  </si>
  <si>
    <t>51301010 Audit Fees - Statutory Auditor</t>
  </si>
  <si>
    <t>Intercompany Non-Trading Income</t>
  </si>
  <si>
    <t>Intercompany Royalties Expense</t>
  </si>
  <si>
    <t>Intercompany Interest Expense - Loans</t>
  </si>
  <si>
    <t>Annual and Statutory Holiday Pay - Salaried Permanent</t>
  </si>
  <si>
    <t>Bonuses - Salaried Short Term Incentives (STI)</t>
  </si>
  <si>
    <t>Allowances - Relocation</t>
  </si>
  <si>
    <t>Allowances - Family Related</t>
  </si>
  <si>
    <t>Allowances - Travel</t>
  </si>
  <si>
    <t>Operating Lease - Motor Vehicles</t>
  </si>
  <si>
    <t>Travel Allowances</t>
  </si>
  <si>
    <t>Hospitality Not Meals - Brambles Companies</t>
  </si>
  <si>
    <t xml:space="preserve">Severance Payments - Salaried Permanent </t>
  </si>
  <si>
    <t>Operating Lease - Land and Buildings</t>
  </si>
  <si>
    <t>Salaries Permanent</t>
  </si>
  <si>
    <t xml:space="preserve">Employee Payroll Benefits - Salaried Permanent </t>
  </si>
  <si>
    <t>Transferred to provision for end of service benefit</t>
  </si>
  <si>
    <t>Allowances - Housing</t>
  </si>
  <si>
    <t>Employee Share Plan (MyShare)</t>
  </si>
  <si>
    <t>Transferred to provision for end of service benefit from account 50101030</t>
  </si>
  <si>
    <t>Building Cleaning</t>
  </si>
  <si>
    <t>External Facilities Services</t>
  </si>
  <si>
    <t>Office Supplies</t>
  </si>
  <si>
    <t>Non-Trading Expense</t>
  </si>
  <si>
    <t>Minor over under payments from customers</t>
  </si>
  <si>
    <t>Relocation and Associated Fees</t>
  </si>
  <si>
    <t>Intercompany Rental Core Stock Recharge</t>
  </si>
  <si>
    <t>Global IS Services Agreement Recovery</t>
  </si>
  <si>
    <t>Global IS Access Fees  Recharge</t>
  </si>
  <si>
    <t>Overheads (excl. IT) Recharge</t>
  </si>
  <si>
    <t>Logistics Costs</t>
  </si>
  <si>
    <t>Logistics Costs - Transfer Cost</t>
  </si>
  <si>
    <t>Training Course Fees</t>
  </si>
  <si>
    <t>Trade Show and Exhibitions Fees</t>
  </si>
  <si>
    <t>Personal Accident Liability Insurance</t>
  </si>
  <si>
    <t>Motor Vehicles Insurance</t>
  </si>
  <si>
    <t>70301010 Statutory Adjustments (Local)</t>
  </si>
  <si>
    <t xml:space="preserve">Postage and Courier Charges </t>
  </si>
  <si>
    <t>Contract Temporary Labour - Short-Term Contracts</t>
  </si>
  <si>
    <t>Exchange Loss - Unrealised Non-Financing activities</t>
  </si>
  <si>
    <t>Exchange Gain - Unrealised Non-Financing activities</t>
  </si>
  <si>
    <t>Business Travel - Fuel Costs</t>
  </si>
  <si>
    <t>Licences to Operate and Related Fees</t>
  </si>
  <si>
    <t>Marketing Promotional Gifts and Materials</t>
  </si>
  <si>
    <t>Cost of Sales - 3rd Party Arrangement</t>
  </si>
  <si>
    <t>Waste Disposal</t>
  </si>
  <si>
    <t>Consumable Items and Materials</t>
  </si>
  <si>
    <t>Safety and Health Consumables and Services</t>
  </si>
  <si>
    <t>IT Devices and Supplies</t>
  </si>
  <si>
    <t>Fixed Telephone Charges</t>
  </si>
  <si>
    <t>Mobile Telephone Charges</t>
  </si>
  <si>
    <t>Video and Web Conferencing Costs</t>
  </si>
  <si>
    <t>Excise Duties</t>
  </si>
  <si>
    <t>Exchange Loss - Realised Non-Financing activities</t>
  </si>
  <si>
    <t>Business Travel - Air Travel</t>
  </si>
  <si>
    <t>Business Travel - Car Rental</t>
  </si>
  <si>
    <t>Business Travel - Taxis</t>
  </si>
  <si>
    <t>Business Travel - Buses, Trains, Ferries, Parking and Tolls</t>
  </si>
  <si>
    <t>Business Travel - Hotels and Accommodation</t>
  </si>
  <si>
    <t>Business Travel - Meals</t>
  </si>
  <si>
    <t>Travel and Expenses Accruals</t>
  </si>
  <si>
    <t>3rd Party Service Centres Processing Other Costs</t>
  </si>
  <si>
    <t>Electricity</t>
  </si>
  <si>
    <t>Corporation Income Tax - Current Year</t>
  </si>
  <si>
    <t>Deferred Tax - Current Year</t>
  </si>
  <si>
    <t>D-AAA</t>
  </si>
  <si>
    <t>D-BBB</t>
  </si>
  <si>
    <t>D-CCC</t>
  </si>
  <si>
    <t>D-DDD</t>
  </si>
  <si>
    <t>D-EEE</t>
  </si>
  <si>
    <t>D-INS</t>
  </si>
  <si>
    <t>G-AAA</t>
  </si>
  <si>
    <t>G-FCD</t>
  </si>
  <si>
    <t>G-RXG</t>
  </si>
  <si>
    <t>$J$200:$J$244</t>
  </si>
  <si>
    <t>RECON 4.8.9</t>
  </si>
  <si>
    <t>Fixed validation error for schedule 8, included unprotect and protect code for Arabic schedule when adding new lines.</t>
  </si>
</sst>
</file>

<file path=xl/styles.xml><?xml version="1.0" encoding="utf-8"?>
<styleSheet xmlns="http://schemas.openxmlformats.org/spreadsheetml/2006/main" xmlns:mc="http://schemas.openxmlformats.org/markup-compatibility/2006" xmlns:x14ac="http://schemas.microsoft.com/office/spreadsheetml/2009/9/ac" mc:Ignorable="x14ac">
  <numFmts count="53">
    <numFmt numFmtId="41" formatCode="_(* #,##0_);_(* \(#,##0\);_(* &quot;-&quot;_);_(@_)"/>
    <numFmt numFmtId="44" formatCode="_(&quot;$&quot;* #,##0.00_);_(&quot;$&quot;* \(#,##0.00\);_(&quot;$&quot;* &quot;-&quot;??_);_(@_)"/>
    <numFmt numFmtId="43" formatCode="_(* #,##0.00_);_(* \(#,##0.00\);_(* &quot;-&quot;??_);_(@_)"/>
    <numFmt numFmtId="164" formatCode="_ * #,##0.00_ ;_ * \-#,##0.00_ ;_ * &quot;-&quot;??_ ;_ @_ "/>
    <numFmt numFmtId="165" formatCode="_-* #,##0_-;\-* #,##0_-;_-* &quot;-&quot;_-;_-@_-"/>
    <numFmt numFmtId="166" formatCode="_-&quot;£&quot;* #,##0.00_-;\-&quot;£&quot;* #,##0.00_-;_-&quot;£&quot;* &quot;-&quot;??_-;_-@_-"/>
    <numFmt numFmtId="167" formatCode="_-* #,##0.00_-;\-* #,##0.00_-;_-* &quot;-&quot;??_-;_-@_-"/>
    <numFmt numFmtId="168" formatCode="_-* #,##0.00_-;_-* #,##0.00\-;_-* &quot;-&quot;??_-;_-@_-"/>
    <numFmt numFmtId="169" formatCode="_-* #,##0_-;_-* #,##0\-;_-* &quot;-&quot;??_-;_-@_-"/>
    <numFmt numFmtId="170" formatCode="_(* #,##0_);_(* \(#,##0\);_(* &quot;-&quot;??_);_(@_)"/>
    <numFmt numFmtId="171" formatCode="0.00_)"/>
    <numFmt numFmtId="172" formatCode="_-* #,##0_-;\-* #,##0_-;_-* &quot;-&quot;??_-;_-@_-"/>
    <numFmt numFmtId="173" formatCode="0.0000%"/>
    <numFmt numFmtId="174" formatCode="0.000%"/>
    <numFmt numFmtId="175" formatCode="d\ mmm\ yy"/>
    <numFmt numFmtId="176" formatCode="0.000"/>
    <numFmt numFmtId="177" formatCode="#,##0.00,,_);\(#,##0.00,,\);\-_0_0;"/>
    <numFmt numFmtId="178" formatCode="_-* #,##0.00\ _-;\(#,##0.00\)_-;_-* &quot;-&quot;??_-;_-@_-"/>
    <numFmt numFmtId="179" formatCode="&quot;YEAR&quot;\ 0"/>
    <numFmt numFmtId="180" formatCode="#,##0.00,,;\-#,##0.00,,;\-"/>
    <numFmt numFmtId="181" formatCode="#,##0,_);\(#,##0,\);\-_0"/>
    <numFmt numFmtId="182" formatCode="_(* #,##0.00_);_(* \(#,##0.00\);_(* &quot;-&quot;_);_(@_)"/>
    <numFmt numFmtId="183" formatCode="0.000000"/>
    <numFmt numFmtId="184" formatCode="_(* #,##0.00_);[Red]_(* \(#,##0.00\);_(* &quot;-&quot;??_);_(@_)"/>
    <numFmt numFmtId="185" formatCode="#,##0\ ;\(#,##0\);\-\ \ \ \ \ "/>
    <numFmt numFmtId="186" formatCode="#,##0\ ;\(#,##0\);&quot;–&quot;\ \ \ \ \ "/>
    <numFmt numFmtId="187" formatCode="_([$€-2]* #,##0.00_);_([$€-2]* \(#,##0.00\);_([$€-2]* &quot;-&quot;??_)"/>
    <numFmt numFmtId="188" formatCode="#,##0\ \ ;[Red]\(#,##0\)\ ;&quot;—&quot;\ \ "/>
    <numFmt numFmtId="189" formatCode="&quot;(&quot;0%&quot;)   &quot;;[Red]\-&quot;(&quot;0%&quot;)   &quot;;&quot;－    &quot;"/>
    <numFmt numFmtId="190" formatCode="&quot;(&quot;0.00%&quot;)   &quot;;[Red]\-&quot;(&quot;0.00%&quot;)   &quot;;&quot;－    &quot;"/>
    <numFmt numFmtId="191" formatCode="0.00%;[Red]\-0.00%;&quot;－&quot;"/>
    <numFmt numFmtId="192" formatCode="[$-20B0000]d\ mmmm\ yyyy;@"/>
    <numFmt numFmtId="193" formatCode="#,##0_ ;[Red]\(#,##0\)"/>
    <numFmt numFmtId="194" formatCode="#,##0_ ;[Red]\(#0\)\ "/>
    <numFmt numFmtId="195" formatCode="[$-1010000]yyyy/mm/dd;@"/>
    <numFmt numFmtId="196" formatCode="[$-10B0000]d\ mmmm\ yyyy;@"/>
    <numFmt numFmtId="197" formatCode="#,##0.00;\(#,##0\)"/>
    <numFmt numFmtId="198" formatCode="0.00000"/>
    <numFmt numFmtId="199" formatCode="#,##0;\(#,##0\)"/>
    <numFmt numFmtId="200" formatCode="_(* #,##0.000_);_(* \(#,##0.000\);_(* &quot;-&quot;??_);_(@_)"/>
    <numFmt numFmtId="201" formatCode="_(* #,##0_);_(* \(#,##0\);_(* &quot; - &quot;??_);_(@_)"/>
    <numFmt numFmtId="202" formatCode="dd\-mmmm\-yyyy"/>
    <numFmt numFmtId="203" formatCode="_(* #,##0.00_);_(* \(#,##0.00\);_(* &quot; - &quot;??_);_(@_)"/>
    <numFmt numFmtId="204" formatCode="0.00%;\(0.00%\)"/>
    <numFmt numFmtId="205" formatCode="d/m/yyyy"/>
    <numFmt numFmtId="206" formatCode="d\ mmmm\ yyyy"/>
    <numFmt numFmtId="207" formatCode="dd\ mmmm\ yyyy"/>
    <numFmt numFmtId="208" formatCode="[$-2060000]0"/>
    <numFmt numFmtId="209" formatCode="\ [$-2000000]#,##0.00"/>
    <numFmt numFmtId="210" formatCode="[$-2000401]0"/>
    <numFmt numFmtId="211" formatCode="[$-2060000]0.00%"/>
    <numFmt numFmtId="212" formatCode="\ [$-2000000]_(* #,##0_);_(* \(#,##0\);_(* &quot; - &quot;??_);_(@_)"/>
    <numFmt numFmtId="213" formatCode="[$-2060000]0%"/>
  </numFmts>
  <fonts count="254">
    <font>
      <sz val="11"/>
      <color theme="1"/>
      <name val="Calibri"/>
      <family val="2"/>
      <scheme val="minor"/>
    </font>
    <font>
      <sz val="10"/>
      <name val="Arial"/>
      <family val="2"/>
    </font>
    <font>
      <b/>
      <sz val="10"/>
      <name val="Arial"/>
      <family val="2"/>
    </font>
    <font>
      <b/>
      <sz val="9"/>
      <name val="Arial"/>
      <family val="2"/>
    </font>
    <font>
      <sz val="9"/>
      <name val="Arial"/>
      <family val="2"/>
    </font>
    <font>
      <sz val="8"/>
      <name val="Arial"/>
      <family val="2"/>
    </font>
    <font>
      <b/>
      <sz val="7"/>
      <name val="Arial"/>
      <family val="2"/>
    </font>
    <font>
      <b/>
      <sz val="8"/>
      <name val="Arial"/>
      <family val="2"/>
    </font>
    <font>
      <sz val="7"/>
      <name val="Arial"/>
      <family val="2"/>
    </font>
    <font>
      <b/>
      <sz val="8.5"/>
      <name val="Arial"/>
      <family val="2"/>
    </font>
    <font>
      <sz val="7.5"/>
      <name val="Arial"/>
      <family val="2"/>
    </font>
    <font>
      <b/>
      <sz val="12"/>
      <name val="Arial"/>
      <family val="2"/>
    </font>
    <font>
      <sz val="10"/>
      <name val="Helv"/>
    </font>
    <font>
      <sz val="10"/>
      <name val="Helv"/>
    </font>
    <font>
      <sz val="8"/>
      <name val="Times New Roman"/>
      <family val="1"/>
    </font>
    <font>
      <sz val="12"/>
      <name val="Helv"/>
    </font>
    <font>
      <sz val="12"/>
      <color indexed="9"/>
      <name val="Helv"/>
    </font>
    <font>
      <sz val="7"/>
      <name val="Small Fonts"/>
      <family val="2"/>
    </font>
    <font>
      <b/>
      <i/>
      <sz val="16"/>
      <name val="Helv"/>
    </font>
    <font>
      <sz val="11"/>
      <color indexed="8"/>
      <name val="Calibri"/>
      <family val="2"/>
    </font>
    <font>
      <sz val="10"/>
      <name val="MS Sans Serif"/>
      <family val="2"/>
    </font>
    <font>
      <b/>
      <sz val="10"/>
      <name val="MS Sans Serif"/>
      <family val="2"/>
    </font>
    <font>
      <sz val="11"/>
      <color theme="1"/>
      <name val="Calibri"/>
      <family val="2"/>
      <scheme val="minor"/>
    </font>
    <font>
      <b/>
      <sz val="11"/>
      <color theme="1"/>
      <name val="Calibri"/>
      <family val="2"/>
      <scheme val="minor"/>
    </font>
    <font>
      <sz val="8"/>
      <color theme="1"/>
      <name val="Calibri"/>
      <family val="2"/>
      <scheme val="minor"/>
    </font>
    <font>
      <sz val="11"/>
      <color theme="1"/>
      <name val="Arial"/>
      <family val="2"/>
    </font>
    <font>
      <sz val="8"/>
      <color theme="1"/>
      <name val="Arial"/>
      <family val="2"/>
    </font>
    <font>
      <b/>
      <sz val="9"/>
      <color theme="1"/>
      <name val="Calibri"/>
      <family val="2"/>
      <scheme val="minor"/>
    </font>
    <font>
      <sz val="10"/>
      <color theme="1"/>
      <name val="Calibri"/>
      <family val="2"/>
      <scheme val="minor"/>
    </font>
    <font>
      <sz val="10"/>
      <color theme="1"/>
      <name val="Arial"/>
      <family val="2"/>
    </font>
    <font>
      <sz val="9"/>
      <color theme="1"/>
      <name val="Calibri"/>
      <family val="2"/>
      <scheme val="minor"/>
    </font>
    <font>
      <b/>
      <sz val="11"/>
      <name val="Arial"/>
      <family val="2"/>
    </font>
    <font>
      <b/>
      <sz val="12"/>
      <color theme="1"/>
      <name val="Calibri"/>
      <family val="2"/>
      <scheme val="minor"/>
    </font>
    <font>
      <sz val="12"/>
      <color theme="1"/>
      <name val="Calibri"/>
      <family val="2"/>
      <scheme val="minor"/>
    </font>
    <font>
      <i/>
      <sz val="10"/>
      <name val="Arial"/>
      <family val="2"/>
    </font>
    <font>
      <sz val="9"/>
      <color theme="1"/>
      <name val="Arial"/>
      <family val="2"/>
    </font>
    <font>
      <b/>
      <sz val="9"/>
      <color rgb="FFFF0000"/>
      <name val="Arial"/>
      <family val="2"/>
    </font>
    <font>
      <u/>
      <sz val="11"/>
      <color theme="10"/>
      <name val="Calibri"/>
      <family val="2"/>
      <scheme val="minor"/>
    </font>
    <font>
      <sz val="9"/>
      <name val="Calibri"/>
      <family val="2"/>
      <scheme val="minor"/>
    </font>
    <font>
      <sz val="9"/>
      <name val="Times New Roman"/>
      <family val="1"/>
    </font>
    <font>
      <sz val="11"/>
      <color indexed="9"/>
      <name val="Calibri"/>
      <family val="2"/>
    </font>
    <font>
      <b/>
      <sz val="9"/>
      <name val="Times New Roman"/>
      <family val="1"/>
    </font>
    <font>
      <sz val="11"/>
      <color indexed="20"/>
      <name val="Calibri"/>
      <family val="2"/>
    </font>
    <font>
      <sz val="10"/>
      <name val="Times New Roman"/>
      <family val="1"/>
    </font>
    <font>
      <b/>
      <sz val="11"/>
      <color indexed="52"/>
      <name val="Calibri"/>
      <family val="2"/>
    </font>
    <font>
      <b/>
      <sz val="11"/>
      <color indexed="9"/>
      <name val="Calibri"/>
      <family val="2"/>
    </font>
    <font>
      <b/>
      <sz val="10"/>
      <name val="Times New Roman"/>
      <family val="1"/>
    </font>
    <font>
      <sz val="10"/>
      <name val="Univers (WN)"/>
      <family val="2"/>
    </font>
    <font>
      <i/>
      <sz val="11"/>
      <color indexed="23"/>
      <name val="Calibri"/>
      <family val="2"/>
    </font>
    <font>
      <sz val="12"/>
      <name val="Times New Roman"/>
      <family val="1"/>
    </font>
    <font>
      <sz val="11"/>
      <color indexed="17"/>
      <name val="Calibri"/>
      <family val="2"/>
    </font>
    <font>
      <b/>
      <sz val="15"/>
      <color indexed="56"/>
      <name val="Calibri"/>
      <family val="2"/>
    </font>
    <font>
      <b/>
      <sz val="13"/>
      <color indexed="56"/>
      <name val="Calibri"/>
      <family val="2"/>
    </font>
    <font>
      <b/>
      <sz val="11"/>
      <color indexed="56"/>
      <name val="Calibri"/>
      <family val="2"/>
    </font>
    <font>
      <b/>
      <sz val="16"/>
      <color indexed="9"/>
      <name val="Arial"/>
      <family val="2"/>
    </font>
    <font>
      <sz val="10"/>
      <color indexed="9"/>
      <name val="Arial"/>
      <family val="2"/>
    </font>
    <font>
      <b/>
      <sz val="11"/>
      <color indexed="9"/>
      <name val="Arial"/>
      <family val="2"/>
    </font>
    <font>
      <i/>
      <sz val="10"/>
      <name val="Times New Roman"/>
      <family val="1"/>
    </font>
    <font>
      <sz val="11"/>
      <color indexed="52"/>
      <name val="Calibri"/>
      <family val="2"/>
    </font>
    <font>
      <sz val="10"/>
      <name val="Arabic Transparent"/>
    </font>
    <font>
      <sz val="11"/>
      <color indexed="60"/>
      <name val="Calibri"/>
      <family val="2"/>
    </font>
    <font>
      <b/>
      <sz val="11"/>
      <color indexed="63"/>
      <name val="Calibri"/>
      <family val="2"/>
    </font>
    <font>
      <b/>
      <sz val="12"/>
      <name val="Times New Roman"/>
      <family val="1"/>
    </font>
    <font>
      <b/>
      <sz val="11"/>
      <color indexed="8"/>
      <name val="Calibri"/>
      <family val="2"/>
    </font>
    <font>
      <sz val="11"/>
      <color indexed="10"/>
      <name val="Calibri"/>
      <family val="2"/>
    </font>
    <font>
      <sz val="10"/>
      <name val="MS Sans Serif"/>
      <family val="2"/>
    </font>
    <font>
      <sz val="11"/>
      <name val="ＭＳ 明朝"/>
      <family val="3"/>
    </font>
    <font>
      <sz val="9"/>
      <name val="ＭＳ ゴシック"/>
      <family val="3"/>
    </font>
    <font>
      <sz val="10"/>
      <color theme="1"/>
      <name val="Verdana"/>
      <family val="2"/>
    </font>
    <font>
      <sz val="11"/>
      <name val="Times New Roman"/>
      <family val="1"/>
    </font>
    <font>
      <sz val="11"/>
      <color indexed="8"/>
      <name val="ＭＳ Ｐゴシック"/>
      <family val="2"/>
    </font>
    <font>
      <sz val="11"/>
      <name val="ＭＳ Ｐゴシック"/>
      <family val="2"/>
    </font>
    <font>
      <sz val="11"/>
      <color indexed="8"/>
      <name val="Comic Sans MS"/>
      <family val="2"/>
    </font>
    <font>
      <sz val="11"/>
      <color theme="1"/>
      <name val="Comic Sans MS"/>
      <family val="2"/>
    </font>
    <font>
      <sz val="10"/>
      <color indexed="0"/>
      <name val="MS Sans Serif"/>
      <family val="2"/>
    </font>
    <font>
      <sz val="12"/>
      <name val="Helv"/>
      <family val="2"/>
    </font>
    <font>
      <b/>
      <sz val="16"/>
      <name val="Arial Narrow"/>
      <family val="2"/>
    </font>
    <font>
      <sz val="12"/>
      <name val="Arial Narrow"/>
      <family val="2"/>
    </font>
    <font>
      <sz val="10"/>
      <color indexed="62"/>
      <name val="Arial"/>
      <family val="2"/>
    </font>
    <font>
      <u/>
      <sz val="10"/>
      <color indexed="12"/>
      <name val="Arial"/>
      <family val="2"/>
    </font>
    <font>
      <sz val="10"/>
      <color indexed="8"/>
      <name val="Arial"/>
      <family val="2"/>
    </font>
    <font>
      <sz val="12"/>
      <color theme="1"/>
      <name val="EYInterstate Light"/>
      <family val="2"/>
    </font>
    <font>
      <sz val="10"/>
      <name val="Verdana"/>
      <family val="2"/>
    </font>
    <font>
      <sz val="10"/>
      <name val="Arial Narrow"/>
      <family val="2"/>
    </font>
    <font>
      <sz val="11"/>
      <name val="ＭＳ Ｐゴシック"/>
      <family val="3"/>
    </font>
    <font>
      <b/>
      <sz val="10"/>
      <name val="MS Sans Serif"/>
      <family val="2"/>
    </font>
    <font>
      <b/>
      <sz val="12"/>
      <color indexed="8"/>
      <name val="Arial"/>
      <family val="2"/>
    </font>
    <font>
      <b/>
      <i/>
      <sz val="12"/>
      <color indexed="8"/>
      <name val="Arial"/>
      <family val="2"/>
    </font>
    <font>
      <sz val="12"/>
      <color indexed="8"/>
      <name val="Arial"/>
      <family val="2"/>
    </font>
    <font>
      <i/>
      <sz val="12"/>
      <color indexed="8"/>
      <name val="Arial"/>
      <family val="2"/>
    </font>
    <font>
      <sz val="19"/>
      <color indexed="48"/>
      <name val="Arial"/>
      <family val="2"/>
    </font>
    <font>
      <sz val="12"/>
      <color indexed="14"/>
      <name val="Arial"/>
      <family val="2"/>
    </font>
    <font>
      <b/>
      <sz val="14"/>
      <name val="Arial Narrow"/>
      <family val="2"/>
    </font>
    <font>
      <b/>
      <sz val="12"/>
      <name val="Arial Narrow"/>
      <family val="2"/>
    </font>
    <font>
      <sz val="11"/>
      <name val="ＭＳ ゴシック"/>
      <family val="3"/>
    </font>
    <font>
      <sz val="11"/>
      <name val="明朝"/>
      <family val="1"/>
    </font>
    <font>
      <b/>
      <sz val="14"/>
      <name val="ＭＳ Ｐゴシック"/>
      <family val="2"/>
    </font>
    <font>
      <sz val="9"/>
      <color rgb="FF000000"/>
      <name val="Calibri"/>
      <family val="2"/>
    </font>
    <font>
      <b/>
      <sz val="9"/>
      <color rgb="FF000000"/>
      <name val="Calibri"/>
      <family val="2"/>
    </font>
    <font>
      <b/>
      <sz val="24"/>
      <name val="Traditional Arabic"/>
      <family val="1"/>
    </font>
    <font>
      <sz val="10"/>
      <name val="Traditional Arabic"/>
      <family val="1"/>
    </font>
    <font>
      <b/>
      <sz val="22"/>
      <name val="Traditional Arabic"/>
      <family val="1"/>
    </font>
    <font>
      <b/>
      <sz val="14"/>
      <name val="Traditional Arabic"/>
      <family val="1"/>
    </font>
    <font>
      <b/>
      <sz val="16"/>
      <name val="Traditional Arabic"/>
      <family val="1"/>
    </font>
    <font>
      <b/>
      <sz val="18"/>
      <name val="Traditional Arabic"/>
      <family val="1"/>
    </font>
    <font>
      <b/>
      <sz val="16"/>
      <name val="Times New Roman"/>
      <family val="1"/>
    </font>
    <font>
      <b/>
      <sz val="12"/>
      <name val="Traditional Arabic"/>
      <family val="1"/>
    </font>
    <font>
      <sz val="16"/>
      <name val="Traditional Arabic"/>
      <family val="1"/>
    </font>
    <font>
      <sz val="11"/>
      <color rgb="FF000000"/>
      <name val="Calibri"/>
      <family val="2"/>
    </font>
    <font>
      <sz val="18"/>
      <name val="Traditional Arabic"/>
      <family val="1"/>
    </font>
    <font>
      <u/>
      <sz val="11"/>
      <color theme="10"/>
      <name val="Calibri"/>
      <family val="2"/>
    </font>
    <font>
      <b/>
      <sz val="10"/>
      <name val="Traditional Arabic"/>
      <family val="1"/>
    </font>
    <font>
      <sz val="12"/>
      <name val="Traditional Arabic"/>
      <family val="1"/>
    </font>
    <font>
      <sz val="22"/>
      <color rgb="FF000000"/>
      <name val="Arial"/>
      <family val="2"/>
    </font>
    <font>
      <sz val="6"/>
      <color rgb="FF000000"/>
      <name val="Arial"/>
      <family val="2"/>
    </font>
    <font>
      <sz val="14"/>
      <color rgb="FF000000"/>
      <name val="Arial"/>
      <family val="2"/>
    </font>
    <font>
      <sz val="12"/>
      <color rgb="FF000000"/>
      <name val="Arial"/>
      <family val="2"/>
    </font>
    <font>
      <b/>
      <sz val="9"/>
      <color rgb="FF000000"/>
      <name val="Arial"/>
      <family val="2"/>
    </font>
    <font>
      <sz val="10"/>
      <color rgb="FF000000"/>
      <name val="Arial"/>
      <family val="2"/>
    </font>
    <font>
      <b/>
      <sz val="10"/>
      <color rgb="FF000000"/>
      <name val="Arial"/>
      <family val="2"/>
    </font>
    <font>
      <b/>
      <u/>
      <sz val="10"/>
      <color rgb="FFFF0000"/>
      <name val="Arial"/>
      <family val="2"/>
    </font>
    <font>
      <sz val="9"/>
      <color rgb="FF000000"/>
      <name val="Arial"/>
      <family val="2"/>
    </font>
    <font>
      <u/>
      <sz val="10"/>
      <color rgb="FFFF0000"/>
      <name val="Arial"/>
      <family val="2"/>
    </font>
    <font>
      <b/>
      <sz val="10"/>
      <color rgb="FFFF0000"/>
      <name val="Arial"/>
      <family val="2"/>
    </font>
    <font>
      <sz val="12"/>
      <color theme="1"/>
      <name val="Arabic Transparent"/>
      <family val="2"/>
    </font>
    <font>
      <sz val="10"/>
      <color theme="1"/>
      <name val="Arabic Transparent"/>
      <family val="2"/>
    </font>
    <font>
      <sz val="13"/>
      <color rgb="FF000000"/>
      <name val="Arial"/>
      <family val="2"/>
    </font>
    <font>
      <sz val="13"/>
      <color theme="1"/>
      <name val="Arabic Transparent"/>
      <family val="2"/>
    </font>
    <font>
      <sz val="13"/>
      <name val="Arial"/>
      <family val="2"/>
    </font>
    <font>
      <b/>
      <sz val="13"/>
      <name val="Traditional Arabic"/>
      <family val="1"/>
    </font>
    <font>
      <b/>
      <sz val="13"/>
      <name val="Arial"/>
      <family val="2"/>
    </font>
    <font>
      <sz val="13"/>
      <color rgb="FF000000"/>
      <name val="Calibri"/>
      <family val="2"/>
    </font>
    <font>
      <b/>
      <sz val="13"/>
      <color theme="1"/>
      <name val="Arial"/>
      <family val="2"/>
    </font>
    <font>
      <sz val="13"/>
      <color theme="1"/>
      <name val="Arial"/>
      <family val="2"/>
    </font>
    <font>
      <b/>
      <sz val="12"/>
      <color rgb="FF000000"/>
      <name val="Arabic Transaparent"/>
    </font>
    <font>
      <b/>
      <sz val="12"/>
      <color theme="1"/>
      <name val="Arabic Transaparent"/>
    </font>
    <font>
      <b/>
      <sz val="14"/>
      <color indexed="8"/>
      <name val="Arabic Transparent"/>
    </font>
    <font>
      <sz val="14"/>
      <color rgb="FF000000"/>
      <name val="Calibri"/>
      <family val="2"/>
    </font>
    <font>
      <b/>
      <sz val="16"/>
      <color rgb="FF000000"/>
      <name val="Calibri"/>
      <family val="2"/>
    </font>
    <font>
      <b/>
      <sz val="11"/>
      <color rgb="FF000000"/>
      <name val="Calibri"/>
      <family val="2"/>
    </font>
    <font>
      <b/>
      <sz val="11"/>
      <color rgb="FF000000"/>
      <name val="Times New Roman"/>
      <family val="1"/>
    </font>
    <font>
      <b/>
      <sz val="20"/>
      <color theme="1"/>
      <name val="Arial"/>
      <family val="2"/>
    </font>
    <font>
      <sz val="14"/>
      <color theme="1"/>
      <name val="Arial"/>
      <family val="2"/>
    </font>
    <font>
      <b/>
      <sz val="14"/>
      <color rgb="FF000000"/>
      <name val="Arial"/>
      <family val="2"/>
    </font>
    <font>
      <b/>
      <sz val="14"/>
      <color rgb="FF000000"/>
      <name val="Calibri"/>
      <family val="2"/>
    </font>
    <font>
      <sz val="11"/>
      <color rgb="FF000000"/>
      <name val="Arial"/>
      <family val="2"/>
    </font>
    <font>
      <b/>
      <sz val="18"/>
      <color rgb="FF000000"/>
      <name val="Arial"/>
      <family val="2"/>
    </font>
    <font>
      <b/>
      <sz val="12"/>
      <color rgb="FF000000"/>
      <name val="Arial"/>
      <family val="2"/>
    </font>
    <font>
      <b/>
      <sz val="14"/>
      <color rgb="FF000000"/>
      <name val="Calibri"/>
      <family val="2"/>
    </font>
    <font>
      <b/>
      <sz val="18"/>
      <color theme="1"/>
      <name val="Arial"/>
      <family val="2"/>
    </font>
    <font>
      <sz val="12"/>
      <color rgb="FF000000"/>
      <name val="Calibri"/>
      <family val="2"/>
    </font>
    <font>
      <b/>
      <sz val="16"/>
      <color rgb="FF000000"/>
      <name val="Arial"/>
      <family val="2"/>
    </font>
    <font>
      <sz val="16"/>
      <color rgb="FF000000"/>
      <name val="Arial"/>
      <family val="2"/>
    </font>
    <font>
      <sz val="9"/>
      <color rgb="FF000000"/>
      <name val="Calibri"/>
      <family val="2"/>
    </font>
    <font>
      <b/>
      <sz val="11"/>
      <color rgb="FF000000"/>
      <name val="Arial"/>
      <family val="2"/>
    </font>
    <font>
      <sz val="8"/>
      <color rgb="FF000000"/>
      <name val="Arial"/>
      <family val="2"/>
    </font>
    <font>
      <b/>
      <sz val="11"/>
      <color rgb="FF000000"/>
      <name val="Calibri"/>
      <family val="2"/>
    </font>
    <font>
      <b/>
      <sz val="15"/>
      <color rgb="FF000000"/>
      <name val="Arial"/>
      <family val="2"/>
    </font>
    <font>
      <b/>
      <sz val="18"/>
      <color rgb="FF000000"/>
      <name val="Calibri"/>
      <family val="2"/>
    </font>
    <font>
      <sz val="10"/>
      <name val="Book Antiqua"/>
      <family val="1"/>
    </font>
    <font>
      <b/>
      <sz val="20"/>
      <color rgb="FF000000"/>
      <name val="Calibri"/>
      <family val="2"/>
    </font>
    <font>
      <b/>
      <sz val="22"/>
      <color theme="1"/>
      <name val="Arial"/>
      <family val="2"/>
    </font>
    <font>
      <sz val="18"/>
      <color rgb="FF000000"/>
      <name val="Calibri"/>
      <family val="2"/>
    </font>
    <font>
      <sz val="18"/>
      <color theme="1"/>
      <name val="Arial"/>
      <family val="2"/>
    </font>
    <font>
      <b/>
      <sz val="20"/>
      <color rgb="FF000000"/>
      <name val="Arial"/>
      <family val="2"/>
    </font>
    <font>
      <sz val="11"/>
      <color rgb="FF000000"/>
      <name val="Times New Roman"/>
      <family val="1"/>
    </font>
    <font>
      <b/>
      <u/>
      <sz val="12"/>
      <color rgb="FF000000"/>
      <name val="Calibri"/>
      <family val="2"/>
    </font>
    <font>
      <sz val="16"/>
      <color rgb="FF000000"/>
      <name val="Calibri"/>
      <family val="2"/>
    </font>
    <font>
      <b/>
      <sz val="24"/>
      <color rgb="FF000000"/>
      <name val="Calibri"/>
      <family val="2"/>
    </font>
    <font>
      <u/>
      <sz val="8"/>
      <color theme="10"/>
      <name val="Calibri"/>
      <family val="2"/>
      <scheme val="minor"/>
    </font>
    <font>
      <sz val="8"/>
      <color rgb="FF000000"/>
      <name val="Calibri"/>
      <family val="2"/>
      <scheme val="minor"/>
    </font>
    <font>
      <sz val="10"/>
      <color theme="0" tint="-0.499984740745262"/>
      <name val="Arial"/>
      <family val="2"/>
    </font>
    <font>
      <sz val="14"/>
      <name val="Arial"/>
      <family val="2"/>
    </font>
    <font>
      <sz val="16"/>
      <name val="Arial"/>
      <family val="2"/>
    </font>
    <font>
      <sz val="8"/>
      <color rgb="FF212121"/>
      <name val="Inherit"/>
    </font>
    <font>
      <sz val="10"/>
      <name val="Courier"/>
      <family val="3"/>
    </font>
    <font>
      <b/>
      <sz val="10"/>
      <color rgb="FFFF0000"/>
      <name val="Calibri"/>
      <family val="2"/>
      <scheme val="minor"/>
    </font>
    <font>
      <sz val="10"/>
      <color rgb="FFFF0000"/>
      <name val="Arial"/>
      <family val="2"/>
    </font>
    <font>
      <sz val="7"/>
      <color theme="1"/>
      <name val="Arial"/>
      <family val="2"/>
    </font>
    <font>
      <sz val="7"/>
      <color theme="0" tint="-0.499984740745262"/>
      <name val="Arial"/>
      <family val="2"/>
    </font>
    <font>
      <b/>
      <sz val="7"/>
      <color theme="1"/>
      <name val="Arial"/>
      <family val="2"/>
    </font>
    <font>
      <u/>
      <sz val="11"/>
      <color theme="10"/>
      <name val="Arial"/>
      <family val="2"/>
    </font>
    <font>
      <b/>
      <sz val="9"/>
      <color theme="1"/>
      <name val="Arial"/>
      <family val="2"/>
    </font>
    <font>
      <b/>
      <sz val="8"/>
      <color theme="1"/>
      <name val="Arial"/>
      <family val="2"/>
    </font>
    <font>
      <u/>
      <sz val="8"/>
      <color theme="0" tint="-0.499984740745262"/>
      <name val="Arial"/>
      <family val="2"/>
    </font>
    <font>
      <u/>
      <sz val="8"/>
      <color theme="10"/>
      <name val="Arial"/>
      <family val="2"/>
    </font>
    <font>
      <b/>
      <sz val="11"/>
      <color theme="1"/>
      <name val="Arial"/>
      <family val="2"/>
    </font>
    <font>
      <b/>
      <i/>
      <sz val="11"/>
      <color rgb="FFFF0000"/>
      <name val="Arial"/>
      <family val="2"/>
    </font>
    <font>
      <sz val="11"/>
      <color rgb="FFFF0000"/>
      <name val="Arial"/>
      <family val="2"/>
    </font>
    <font>
      <b/>
      <sz val="11"/>
      <color rgb="FFFF0000"/>
      <name val="Arial"/>
      <family val="2"/>
    </font>
    <font>
      <sz val="12"/>
      <color theme="1"/>
      <name val="Arial"/>
      <family val="2"/>
    </font>
    <font>
      <b/>
      <sz val="12"/>
      <color theme="1"/>
      <name val="Arial"/>
      <family val="2"/>
    </font>
    <font>
      <sz val="12"/>
      <name val="Arial"/>
      <family val="2"/>
    </font>
    <font>
      <sz val="8"/>
      <color rgb="FFFF0000"/>
      <name val="Arial"/>
      <family val="2"/>
    </font>
    <font>
      <b/>
      <sz val="8"/>
      <color rgb="FFFF0000"/>
      <name val="Arial"/>
      <family val="2"/>
    </font>
    <font>
      <b/>
      <sz val="10"/>
      <color theme="1"/>
      <name val="Arial"/>
      <family val="2"/>
    </font>
    <font>
      <sz val="11"/>
      <name val="Arial"/>
      <family val="2"/>
    </font>
    <font>
      <sz val="8"/>
      <name val="Wingdings"/>
      <charset val="2"/>
    </font>
    <font>
      <b/>
      <sz val="12"/>
      <color rgb="FFFF0000"/>
      <name val="Calibri"/>
      <family val="2"/>
      <scheme val="minor"/>
    </font>
    <font>
      <b/>
      <sz val="10"/>
      <color theme="1"/>
      <name val="Calibri"/>
      <family val="2"/>
      <scheme val="minor"/>
    </font>
    <font>
      <sz val="10"/>
      <color rgb="FF000000"/>
      <name val="Calibri"/>
      <family val="2"/>
    </font>
    <font>
      <sz val="11"/>
      <color rgb="FFFF0000"/>
      <name val="Calibri"/>
      <family val="2"/>
      <scheme val="minor"/>
    </font>
    <font>
      <sz val="9"/>
      <color rgb="FF0000FF"/>
      <name val="Calibri"/>
      <family val="2"/>
      <scheme val="minor"/>
    </font>
    <font>
      <sz val="12"/>
      <color rgb="FFFF0000"/>
      <name val="Arial"/>
      <family val="2"/>
    </font>
    <font>
      <sz val="9"/>
      <color indexed="81"/>
      <name val="Tahoma"/>
      <family val="2"/>
    </font>
    <font>
      <sz val="8"/>
      <color indexed="81"/>
      <name val="Tahoma"/>
      <family val="2"/>
    </font>
    <font>
      <sz val="8"/>
      <color rgb="FF000000"/>
      <name val="Tahoma"/>
      <family val="2"/>
    </font>
    <font>
      <b/>
      <i/>
      <sz val="11"/>
      <color rgb="FFC00000"/>
      <name val="Calibri"/>
      <family val="2"/>
      <scheme val="minor"/>
    </font>
    <font>
      <sz val="11"/>
      <color rgb="FF000000"/>
      <name val="Calibri"/>
      <family val="2"/>
    </font>
    <font>
      <sz val="9"/>
      <color rgb="FFFF0000"/>
      <name val="Calibri"/>
      <family val="2"/>
      <scheme val="minor"/>
    </font>
    <font>
      <sz val="11"/>
      <color theme="9" tint="-0.249977111117893"/>
      <name val="Arial"/>
      <family val="2"/>
    </font>
    <font>
      <sz val="11.5"/>
      <color theme="1"/>
      <name val="Calibri "/>
    </font>
    <font>
      <sz val="10"/>
      <color theme="1"/>
      <name val="EYInterstate Light"/>
    </font>
    <font>
      <i/>
      <sz val="10"/>
      <color theme="1"/>
      <name val="EYInterstate Light"/>
    </font>
    <font>
      <b/>
      <sz val="11.5"/>
      <color theme="1"/>
      <name val="Calibri"/>
      <family val="2"/>
      <scheme val="minor"/>
    </font>
    <font>
      <b/>
      <u/>
      <sz val="8"/>
      <color rgb="FF0070C0"/>
      <name val="EYInterstate Light"/>
    </font>
    <font>
      <sz val="11.5"/>
      <color theme="1"/>
      <name val="Calibri"/>
      <family val="2"/>
      <scheme val="minor"/>
    </font>
    <font>
      <b/>
      <sz val="19"/>
      <color theme="1"/>
      <name val="Calibri"/>
      <family val="2"/>
      <scheme val="minor"/>
    </font>
    <font>
      <sz val="19"/>
      <color theme="1"/>
      <name val="Calibri"/>
      <family val="2"/>
      <scheme val="minor"/>
    </font>
    <font>
      <b/>
      <sz val="10"/>
      <color theme="1"/>
      <name val="EYInterstate Light"/>
    </font>
    <font>
      <b/>
      <sz val="9"/>
      <color theme="4" tint="-0.499984740745262"/>
      <name val="EYInterstate Light"/>
    </font>
    <font>
      <sz val="11.5"/>
      <color theme="1"/>
      <name val="EYInterstate Light"/>
    </font>
    <font>
      <b/>
      <sz val="12"/>
      <color rgb="FF000000"/>
      <name val="Calibri"/>
      <family val="2"/>
      <scheme val="minor"/>
    </font>
    <font>
      <i/>
      <sz val="11.5"/>
      <color theme="1"/>
      <name val="Calibri"/>
      <family val="2"/>
      <scheme val="minor"/>
    </font>
    <font>
      <b/>
      <i/>
      <sz val="10"/>
      <color theme="4" tint="-0.499984740745262"/>
      <name val="EYInterstate Light"/>
    </font>
    <font>
      <b/>
      <sz val="13"/>
      <color theme="1"/>
      <name val="Calibri"/>
      <family val="2"/>
      <scheme val="minor"/>
    </font>
    <font>
      <b/>
      <i/>
      <sz val="10"/>
      <color rgb="FFFF0000"/>
      <name val="EYInterstate Light"/>
    </font>
    <font>
      <b/>
      <sz val="11"/>
      <color theme="0"/>
      <name val="Calibri"/>
      <family val="2"/>
      <scheme val="minor"/>
    </font>
    <font>
      <b/>
      <sz val="13"/>
      <color rgb="FFFF0000"/>
      <name val="Calibri"/>
      <family val="2"/>
      <scheme val="minor"/>
    </font>
    <font>
      <b/>
      <sz val="10"/>
      <color rgb="FF000000"/>
      <name val="Calibri"/>
      <family val="2"/>
      <scheme val="minor"/>
    </font>
    <font>
      <b/>
      <sz val="9"/>
      <name val="Calibri"/>
      <family val="2"/>
      <scheme val="minor"/>
    </font>
    <font>
      <u/>
      <sz val="9"/>
      <color theme="10"/>
      <name val="Calibri"/>
      <family val="2"/>
      <scheme val="minor"/>
    </font>
    <font>
      <b/>
      <sz val="10"/>
      <name val="Calibri"/>
      <family val="2"/>
      <scheme val="minor"/>
    </font>
    <font>
      <b/>
      <i/>
      <sz val="10"/>
      <name val="Arial"/>
      <family val="2"/>
    </font>
    <font>
      <b/>
      <i/>
      <sz val="12"/>
      <name val="Arial"/>
      <family val="2"/>
    </font>
    <font>
      <b/>
      <sz val="10"/>
      <color rgb="FF000000"/>
      <name val="EYInterstate"/>
    </font>
    <font>
      <sz val="8"/>
      <color theme="1"/>
      <name val="EYInterstate Light"/>
    </font>
    <font>
      <sz val="6.5"/>
      <color theme="1"/>
      <name val="Calibri"/>
      <family val="2"/>
      <scheme val="minor"/>
    </font>
    <font>
      <b/>
      <sz val="11.5"/>
      <color rgb="FFFF0000"/>
      <name val="Calibri"/>
      <family val="2"/>
      <scheme val="minor"/>
    </font>
    <font>
      <b/>
      <sz val="11"/>
      <color rgb="FFFF0000"/>
      <name val="Calibri"/>
      <family val="2"/>
      <scheme val="minor"/>
    </font>
    <font>
      <sz val="11"/>
      <color rgb="FF00B050"/>
      <name val="Wingdings"/>
      <charset val="2"/>
    </font>
    <font>
      <b/>
      <sz val="11.5"/>
      <color rgb="FF000000"/>
      <name val="EYInterstate"/>
    </font>
    <font>
      <b/>
      <sz val="11"/>
      <color rgb="FF00B050"/>
      <name val="Wingdings"/>
      <charset val="2"/>
    </font>
    <font>
      <i/>
      <u/>
      <sz val="11.5"/>
      <color theme="1"/>
      <name val="Calibri"/>
      <family val="2"/>
      <scheme val="minor"/>
    </font>
    <font>
      <b/>
      <sz val="12"/>
      <color indexed="8"/>
      <name val="Arabic Transparent"/>
    </font>
    <font>
      <b/>
      <sz val="12"/>
      <color rgb="FF000000"/>
      <name val="Calibri"/>
      <family val="2"/>
    </font>
    <font>
      <sz val="12"/>
      <color rgb="FFFF0000"/>
      <name val="Calibri"/>
      <family val="2"/>
      <scheme val="minor"/>
    </font>
    <font>
      <sz val="20"/>
      <color theme="1"/>
      <name val="Arial"/>
      <family val="2"/>
    </font>
    <font>
      <u/>
      <sz val="8"/>
      <color theme="1"/>
      <name val="Arial"/>
      <family val="2"/>
    </font>
    <font>
      <b/>
      <i/>
      <sz val="11"/>
      <name val="Arial"/>
      <family val="2"/>
    </font>
    <font>
      <i/>
      <sz val="8"/>
      <name val="Arial"/>
      <family val="2"/>
    </font>
    <font>
      <b/>
      <i/>
      <sz val="8"/>
      <name val="Arial"/>
      <family val="2"/>
    </font>
    <font>
      <b/>
      <sz val="12"/>
      <color rgb="FFFF0000"/>
      <name val="Arial"/>
      <family val="2"/>
    </font>
    <font>
      <sz val="11"/>
      <color theme="0"/>
      <name val="Arial"/>
      <family val="2"/>
    </font>
  </fonts>
  <fills count="72">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mediumGray">
        <fgColor indexed="22"/>
      </patternFill>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tint="-0.14996795556505021"/>
        <bgColor indexed="64"/>
      </patternFill>
    </fill>
    <fill>
      <patternFill patternType="solid">
        <fgColor theme="0"/>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1"/>
        <bgColor indexed="64"/>
      </patternFill>
    </fill>
    <fill>
      <patternFill patternType="solid">
        <fgColor indexed="22"/>
      </patternFill>
    </fill>
    <fill>
      <patternFill patternType="solid">
        <fgColor indexed="55"/>
      </patternFill>
    </fill>
    <fill>
      <patternFill patternType="solid">
        <fgColor indexed="42"/>
        <bgColor indexed="64"/>
      </patternFill>
    </fill>
    <fill>
      <patternFill patternType="solid">
        <fgColor indexed="43"/>
        <bgColor indexed="64"/>
      </patternFill>
    </fill>
    <fill>
      <patternFill patternType="solid">
        <fgColor indexed="10"/>
        <bgColor indexed="64"/>
      </patternFill>
    </fill>
    <fill>
      <patternFill patternType="solid">
        <fgColor indexed="14"/>
        <bgColor indexed="64"/>
      </patternFill>
    </fill>
    <fill>
      <patternFill patternType="solid">
        <fgColor indexed="43"/>
      </patternFill>
    </fill>
    <fill>
      <patternFill patternType="solid">
        <fgColor indexed="40"/>
        <bgColor indexed="64"/>
      </patternFill>
    </fill>
    <fill>
      <patternFill patternType="solid">
        <fgColor indexed="26"/>
      </patternFill>
    </fill>
    <fill>
      <patternFill patternType="solid">
        <fgColor rgb="FFFFFFCC"/>
      </patternFill>
    </fill>
    <fill>
      <patternFill patternType="solid">
        <fgColor indexed="54"/>
        <bgColor indexed="64"/>
      </patternFill>
    </fill>
    <fill>
      <patternFill patternType="solid">
        <fgColor indexed="45"/>
        <bgColor indexed="64"/>
      </patternFill>
    </fill>
    <fill>
      <patternFill patternType="solid">
        <fgColor indexed="29"/>
        <bgColor indexed="64"/>
      </patternFill>
    </fill>
    <fill>
      <patternFill patternType="solid">
        <fgColor indexed="51"/>
        <bgColor indexed="64"/>
      </patternFill>
    </fill>
    <fill>
      <patternFill patternType="solid">
        <fgColor indexed="47"/>
        <bgColor indexed="64"/>
      </patternFill>
    </fill>
    <fill>
      <patternFill patternType="solid">
        <fgColor indexed="50"/>
        <bgColor indexed="64"/>
      </patternFill>
    </fill>
    <fill>
      <patternFill patternType="solid">
        <fgColor indexed="57"/>
        <bgColor indexed="64"/>
      </patternFill>
    </fill>
    <fill>
      <patternFill patternType="solid">
        <fgColor indexed="21"/>
        <bgColor indexed="64"/>
      </patternFill>
    </fill>
    <fill>
      <patternFill patternType="lightUp">
        <fgColor indexed="48"/>
        <bgColor indexed="44"/>
      </patternFill>
    </fill>
    <fill>
      <patternFill patternType="solid">
        <fgColor indexed="44"/>
        <bgColor indexed="64"/>
      </patternFill>
    </fill>
    <fill>
      <patternFill patternType="solid">
        <fgColor theme="0" tint="-4.9989318521683403E-2"/>
        <bgColor indexed="64"/>
      </patternFill>
    </fill>
    <fill>
      <patternFill patternType="solid">
        <fgColor theme="7"/>
        <bgColor indexed="64"/>
      </patternFill>
    </fill>
    <fill>
      <patternFill patternType="solid">
        <fgColor rgb="FFDDD9C4"/>
      </patternFill>
    </fill>
    <fill>
      <patternFill patternType="solid">
        <fgColor rgb="FFD9D9D9"/>
      </patternFill>
    </fill>
    <fill>
      <patternFill patternType="solid">
        <fgColor theme="0" tint="-0.34998626667073579"/>
        <bgColor indexed="64"/>
      </patternFill>
    </fill>
    <fill>
      <patternFill patternType="solid">
        <fgColor rgb="FFBEBEBE"/>
      </patternFill>
    </fill>
    <fill>
      <patternFill patternType="solid">
        <fgColor rgb="FFFFFFFF"/>
        <bgColor indexed="64"/>
      </patternFill>
    </fill>
    <fill>
      <patternFill patternType="solid">
        <fgColor rgb="FFC6E0B4"/>
        <bgColor indexed="64"/>
      </patternFill>
    </fill>
    <fill>
      <patternFill patternType="solid">
        <fgColor theme="4" tint="0.3999755851924192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DDDBDB"/>
        <bgColor indexed="64"/>
      </patternFill>
    </fill>
    <fill>
      <patternFill patternType="solid">
        <fgColor rgb="FFBDD7EF"/>
        <bgColor indexed="64"/>
      </patternFill>
    </fill>
    <fill>
      <patternFill patternType="solid">
        <fgColor theme="1"/>
        <bgColor indexed="64"/>
      </patternFill>
    </fill>
    <fill>
      <patternFill patternType="solid">
        <fgColor rgb="FFFF0000"/>
        <bgColor indexed="64"/>
      </patternFill>
    </fill>
    <fill>
      <patternFill patternType="solid">
        <fgColor rgb="FFFFE600"/>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rgb="FF8CC850"/>
        <bgColor indexed="64"/>
      </patternFill>
    </fill>
  </fills>
  <borders count="27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style="hair">
        <color indexed="64"/>
      </bottom>
      <diagonal/>
    </border>
    <border>
      <left/>
      <right style="medium">
        <color indexed="64"/>
      </right>
      <top style="medium">
        <color indexed="64"/>
      </top>
      <bottom style="hair">
        <color indexed="64"/>
      </bottom>
      <diagonal/>
    </border>
    <border>
      <left/>
      <right/>
      <top style="hair">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style="hair">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medium">
        <color indexed="64"/>
      </right>
      <top style="hair">
        <color indexed="64"/>
      </top>
      <bottom/>
      <diagonal/>
    </border>
    <border>
      <left style="hair">
        <color indexed="64"/>
      </left>
      <right style="medium">
        <color indexed="64"/>
      </right>
      <top/>
      <bottom style="hair">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right style="thin">
        <color indexed="64"/>
      </right>
      <top style="medium">
        <color indexed="64"/>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bottom style="hair">
        <color indexed="64"/>
      </bottom>
      <diagonal/>
    </border>
    <border>
      <left/>
      <right style="thin">
        <color indexed="64"/>
      </right>
      <top style="hair">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hair">
        <color indexed="64"/>
      </bottom>
      <diagonal/>
    </border>
    <border>
      <left style="thin">
        <color indexed="64"/>
      </left>
      <right/>
      <top style="hair">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hair">
        <color indexed="64"/>
      </top>
      <bottom/>
      <diagonal/>
    </border>
    <border>
      <left style="medium">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DashDot">
        <color indexed="64"/>
      </bottom>
      <diagonal/>
    </border>
    <border>
      <left style="double">
        <color indexed="64"/>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57"/>
      </left>
      <right style="double">
        <color indexed="57"/>
      </right>
      <top/>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hair">
        <color indexed="64"/>
      </top>
      <bottom/>
      <diagonal/>
    </border>
    <border>
      <left/>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indexed="48"/>
      </top>
      <bottom style="thin">
        <color indexed="48"/>
      </bottom>
      <diagonal/>
    </border>
    <border>
      <left/>
      <right/>
      <top style="thin">
        <color auto="1"/>
      </top>
      <bottom style="thin">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14996795556505021"/>
      </right>
      <top style="thin">
        <color indexed="64"/>
      </top>
      <bottom/>
      <diagonal/>
    </border>
    <border>
      <left style="thin">
        <color theme="0" tint="-0.14996795556505021"/>
      </left>
      <right style="thin">
        <color theme="0" tint="-0.14996795556505021"/>
      </right>
      <top style="thin">
        <color indexed="64"/>
      </top>
      <bottom/>
      <diagonal/>
    </border>
    <border>
      <left style="thin">
        <color theme="0" tint="-0.14996795556505021"/>
      </left>
      <right/>
      <top style="thin">
        <color indexed="64"/>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style="thin">
        <color rgb="FF000000"/>
      </left>
      <right style="thin">
        <color rgb="FF000000"/>
      </right>
      <top/>
      <bottom style="thin">
        <color rgb="FF000000"/>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style="thin">
        <color rgb="FF000000"/>
      </left>
      <right style="thin">
        <color indexed="64"/>
      </right>
      <top style="thin">
        <color indexed="64"/>
      </top>
      <bottom style="thin">
        <color indexed="64"/>
      </bottom>
      <diagonal/>
    </border>
    <border>
      <left/>
      <right style="thin">
        <color rgb="FF000000"/>
      </right>
      <top/>
      <bottom/>
      <diagonal/>
    </border>
    <border>
      <left/>
      <right style="medium">
        <color indexed="64"/>
      </right>
      <top style="thin">
        <color indexed="64"/>
      </top>
      <bottom/>
      <diagonal/>
    </border>
    <border>
      <left style="medium">
        <color indexed="64"/>
      </left>
      <right style="medium">
        <color indexed="64"/>
      </right>
      <top/>
      <bottom/>
      <diagonal/>
    </border>
    <border>
      <left style="thin">
        <color indexed="64"/>
      </left>
      <right style="thin">
        <color rgb="FF000000"/>
      </right>
      <top style="thin">
        <color indexed="64"/>
      </top>
      <bottom style="thin">
        <color rgb="FF000000"/>
      </bottom>
      <diagonal/>
    </border>
    <border>
      <left style="thin">
        <color rgb="FF000000"/>
      </left>
      <right/>
      <top style="thin">
        <color indexed="64"/>
      </top>
      <bottom/>
      <diagonal/>
    </border>
    <border>
      <left style="thin">
        <color rgb="FF000000"/>
      </left>
      <right style="thin">
        <color indexed="64"/>
      </right>
      <top style="thin">
        <color indexed="64"/>
      </top>
      <bottom style="thin">
        <color rgb="FF000000"/>
      </bottom>
      <diagonal/>
    </border>
    <border>
      <left style="thin">
        <color indexed="64"/>
      </left>
      <right/>
      <top style="thin">
        <color rgb="FF000000"/>
      </top>
      <bottom style="thin">
        <color indexed="64"/>
      </bottom>
      <diagonal/>
    </border>
    <border>
      <left style="thin">
        <color rgb="FF000000"/>
      </left>
      <right style="thin">
        <color rgb="FF000000"/>
      </right>
      <top/>
      <bottom/>
      <diagonal/>
    </border>
    <border>
      <left style="thin">
        <color rgb="FF000000"/>
      </left>
      <right/>
      <top/>
      <bottom style="thin">
        <color rgb="FF000000"/>
      </bottom>
      <diagonal/>
    </border>
    <border>
      <left/>
      <right/>
      <top style="thin">
        <color rgb="FF1F487C"/>
      </top>
      <bottom/>
      <diagonal/>
    </border>
    <border>
      <left style="thin">
        <color rgb="FF1F487C"/>
      </left>
      <right/>
      <top style="thin">
        <color rgb="FF1F487C"/>
      </top>
      <bottom style="thin">
        <color rgb="FF1F487C"/>
      </bottom>
      <diagonal/>
    </border>
    <border>
      <left style="thin">
        <color rgb="FF1F487C"/>
      </left>
      <right style="thin">
        <color rgb="FF1F487C"/>
      </right>
      <top style="thin">
        <color rgb="FF1F487C"/>
      </top>
      <bottom/>
      <diagonal/>
    </border>
    <border>
      <left style="thin">
        <color rgb="FF1F487C"/>
      </left>
      <right style="thin">
        <color rgb="FF1F487C"/>
      </right>
      <top style="thin">
        <color rgb="FF1F487C"/>
      </top>
      <bottom style="thin">
        <color rgb="FF1F487C"/>
      </bottom>
      <diagonal/>
    </border>
    <border>
      <left style="thin">
        <color rgb="FF1F487C"/>
      </left>
      <right style="thin">
        <color rgb="FF1F487C"/>
      </right>
      <top/>
      <bottom/>
      <diagonal/>
    </border>
    <border>
      <left style="thin">
        <color rgb="FF1F487C"/>
      </left>
      <right style="thin">
        <color rgb="FF1F487C"/>
      </right>
      <top/>
      <bottom style="thin">
        <color rgb="FF1F487C"/>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000000"/>
      </left>
      <right style="thin">
        <color rgb="FF000000"/>
      </right>
      <top style="thin">
        <color indexed="64"/>
      </top>
      <bottom style="thin">
        <color rgb="FF000000"/>
      </bottom>
      <diagonal/>
    </border>
    <border>
      <left style="thin">
        <color indexed="64"/>
      </left>
      <right style="thin">
        <color rgb="FF000000"/>
      </right>
      <top style="thin">
        <color indexed="64"/>
      </top>
      <bottom style="thin">
        <color indexed="64"/>
      </bottom>
      <diagonal/>
    </border>
    <border>
      <left style="thin">
        <color rgb="FF000000"/>
      </left>
      <right/>
      <top style="thin">
        <color rgb="FF000000"/>
      </top>
      <bottom style="thin">
        <color indexed="64"/>
      </bottom>
      <diagonal/>
    </border>
    <border>
      <left/>
      <right style="thin">
        <color rgb="FF000000"/>
      </right>
      <top style="thin">
        <color rgb="FF000000"/>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14996795556505021"/>
      </left>
      <right/>
      <top/>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0" tint="-0.14996795556505021"/>
      </left>
      <right style="thin">
        <color theme="0" tint="-0.14996795556505021"/>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right/>
      <top/>
      <bottom style="medium">
        <color auto="1"/>
      </bottom>
      <diagonal/>
    </border>
    <border>
      <left style="thin">
        <color indexed="64"/>
      </left>
      <right style="medium">
        <color indexed="64"/>
      </right>
      <top style="medium">
        <color indexed="64"/>
      </top>
      <bottom style="double">
        <color indexed="64"/>
      </bottom>
      <diagonal/>
    </border>
    <border>
      <left style="thin">
        <color rgb="FF000000"/>
      </left>
      <right/>
      <top/>
      <bottom/>
      <diagonal/>
    </border>
    <border>
      <left style="medium">
        <color indexed="64"/>
      </left>
      <right/>
      <top style="double">
        <color auto="1"/>
      </top>
      <bottom/>
      <diagonal/>
    </border>
    <border>
      <left/>
      <right style="medium">
        <color indexed="64"/>
      </right>
      <top style="double">
        <color auto="1"/>
      </top>
      <bottom/>
      <diagonal/>
    </border>
    <border>
      <left style="thin">
        <color theme="0" tint="-0.34998626667073579"/>
      </left>
      <right/>
      <top style="thin">
        <color theme="0" tint="-0.34998626667073579"/>
      </top>
      <bottom style="thin">
        <color theme="0" tint="-0.34998626667073579"/>
      </bottom>
      <diagonal/>
    </border>
    <border>
      <left style="medium">
        <color theme="0" tint="-0.34998626667073579"/>
      </left>
      <right style="medium">
        <color theme="0" tint="-0.34998626667073579"/>
      </right>
      <top style="medium">
        <color theme="0" tint="-0.34998626667073579"/>
      </top>
      <bottom/>
      <diagonal/>
    </border>
    <border>
      <left style="thin">
        <color theme="0" tint="-0.34998626667073579"/>
      </left>
      <right style="thin">
        <color theme="0" tint="-0.34998626667073579"/>
      </right>
      <top style="thin">
        <color theme="0" tint="-0.34998626667073579"/>
      </top>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indexed="64"/>
      </left>
      <right/>
      <top style="thin">
        <color indexed="64"/>
      </top>
      <bottom/>
      <diagonal/>
    </border>
    <border>
      <left style="dashed">
        <color indexed="64"/>
      </left>
      <right style="dashed">
        <color indexed="64"/>
      </right>
      <top style="dashed">
        <color indexed="64"/>
      </top>
      <bottom style="dashed">
        <color indexed="64"/>
      </bottom>
      <diagonal/>
    </border>
    <border>
      <left/>
      <right style="medium">
        <color theme="0" tint="-0.34998626667073579"/>
      </right>
      <top style="thin">
        <color indexed="64"/>
      </top>
      <bottom/>
      <diagonal/>
    </border>
    <border>
      <left style="medium">
        <color theme="0" tint="-0.34998626667073579"/>
      </left>
      <right/>
      <top style="thin">
        <color indexed="64"/>
      </top>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diagonal/>
    </border>
    <border>
      <left/>
      <right style="medium">
        <color indexed="64"/>
      </right>
      <top style="hair">
        <color indexed="64"/>
      </top>
      <bottom/>
      <diagonal/>
    </border>
    <border>
      <left style="medium">
        <color indexed="64"/>
      </left>
      <right style="thin">
        <color indexed="64"/>
      </right>
      <top/>
      <bottom style="thin">
        <color indexed="64"/>
      </bottom>
      <diagonal/>
    </border>
    <border>
      <left style="medium">
        <color theme="0" tint="-0.34998626667073579"/>
      </left>
      <right/>
      <top style="thin">
        <color indexed="64"/>
      </top>
      <bottom style="thin">
        <color indexed="64"/>
      </bottom>
      <diagonal/>
    </border>
    <border>
      <left style="thin">
        <color rgb="FF000000"/>
      </left>
      <right style="thin">
        <color rgb="FF000000"/>
      </right>
      <top style="thin">
        <color indexed="64"/>
      </top>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right/>
      <top style="hair">
        <color indexed="64"/>
      </top>
      <bottom/>
      <diagonal/>
    </border>
    <border>
      <left/>
      <right style="hair">
        <color indexed="64"/>
      </right>
      <top style="hair">
        <color indexed="64"/>
      </top>
      <bottom/>
      <diagonal/>
    </border>
    <border>
      <left style="dashed">
        <color indexed="64"/>
      </left>
      <right/>
      <top style="dashed">
        <color indexed="64"/>
      </top>
      <bottom style="dashed">
        <color indexed="64"/>
      </bottom>
      <diagonal/>
    </border>
    <border>
      <left/>
      <right/>
      <top style="dashed">
        <color indexed="64"/>
      </top>
      <bottom style="dashed">
        <color indexed="64"/>
      </bottom>
      <diagonal/>
    </border>
    <border>
      <left/>
      <right style="hair">
        <color indexed="64"/>
      </right>
      <top style="dashed">
        <color indexed="64"/>
      </top>
      <bottom style="dashed">
        <color indexed="64"/>
      </bottom>
      <diagonal/>
    </border>
    <border>
      <left style="hair">
        <color indexed="64"/>
      </left>
      <right style="medium">
        <color indexed="64"/>
      </right>
      <top style="hair">
        <color indexed="64"/>
      </top>
      <bottom style="dashed">
        <color indexed="64"/>
      </bottom>
      <diagonal/>
    </border>
    <border>
      <left style="thin">
        <color indexed="64"/>
      </left>
      <right style="thin">
        <color indexed="64"/>
      </right>
      <top style="dotted">
        <color indexed="64"/>
      </top>
      <bottom style="dotted">
        <color indexed="64"/>
      </bottom>
      <diagonal/>
    </border>
    <border>
      <left style="thin">
        <color indexed="64"/>
      </left>
      <right/>
      <top style="hair">
        <color indexed="64"/>
      </top>
      <bottom/>
      <diagonal/>
    </border>
    <border>
      <left style="hair">
        <color indexed="64"/>
      </left>
      <right style="thin">
        <color indexed="64"/>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style="hair">
        <color indexed="64"/>
      </right>
      <top/>
      <bottom style="hair">
        <color indexed="64"/>
      </bottom>
      <diagonal/>
    </border>
    <border>
      <left/>
      <right style="thin">
        <color indexed="64"/>
      </right>
      <top style="hair">
        <color indexed="64"/>
      </top>
      <bottom/>
      <diagonal/>
    </border>
    <border>
      <left style="thin">
        <color indexed="64"/>
      </left>
      <right style="thin">
        <color indexed="64"/>
      </right>
      <top style="dashed">
        <color indexed="64"/>
      </top>
      <bottom style="dashed">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thin">
        <color indexed="64"/>
      </right>
      <top style="hair">
        <color indexed="64"/>
      </top>
      <bottom style="dashed">
        <color indexed="64"/>
      </bottom>
      <diagonal/>
    </border>
    <border>
      <left/>
      <right style="thin">
        <color indexed="64"/>
      </right>
      <top style="hair">
        <color indexed="64"/>
      </top>
      <bottom style="dashed">
        <color indexed="64"/>
      </bottom>
      <diagonal/>
    </border>
    <border>
      <left style="thin">
        <color indexed="64"/>
      </left>
      <right/>
      <top style="hair">
        <color indexed="64"/>
      </top>
      <bottom style="dashed">
        <color indexed="64"/>
      </bottom>
      <diagonal/>
    </border>
    <border>
      <left style="thin">
        <color indexed="64"/>
      </left>
      <right style="medium">
        <color indexed="64"/>
      </right>
      <top style="hair">
        <color indexed="64"/>
      </top>
      <bottom style="dashed">
        <color indexed="64"/>
      </bottom>
      <diagonal/>
    </border>
    <border>
      <left style="medium">
        <color indexed="64"/>
      </left>
      <right/>
      <top style="hair">
        <color indexed="64"/>
      </top>
      <bottom style="dashed">
        <color indexed="64"/>
      </bottom>
      <diagonal/>
    </border>
    <border>
      <left style="thin">
        <color indexed="64"/>
      </left>
      <right style="thin">
        <color indexed="64"/>
      </right>
      <top/>
      <bottom style="thin">
        <color rgb="FF000000"/>
      </bottom>
      <diagonal/>
    </border>
    <border>
      <left style="thin">
        <color rgb="FF000000"/>
      </left>
      <right style="thin">
        <color rgb="FF000000"/>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medium">
        <color indexed="64"/>
      </left>
      <right style="hair">
        <color indexed="64"/>
      </right>
      <top style="dotted">
        <color indexed="64"/>
      </top>
      <bottom style="dotted">
        <color indexed="64"/>
      </bottom>
      <diagonal/>
    </border>
    <border>
      <left/>
      <right style="thin">
        <color rgb="FF1F487C"/>
      </right>
      <top style="thin">
        <color indexed="64"/>
      </top>
      <bottom style="thin">
        <color indexed="64"/>
      </bottom>
      <diagonal/>
    </border>
    <border>
      <left style="medium">
        <color indexed="64"/>
      </left>
      <right style="hair">
        <color indexed="64"/>
      </right>
      <top style="hair">
        <color indexed="64"/>
      </top>
      <bottom style="dotted">
        <color indexed="64"/>
      </bottom>
      <diagonal/>
    </border>
    <border>
      <left style="hair">
        <color indexed="64"/>
      </left>
      <right style="medium">
        <color indexed="64"/>
      </right>
      <top/>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double">
        <color indexed="64"/>
      </top>
      <bottom/>
      <diagonal/>
    </border>
  </borders>
  <cellStyleXfs count="359">
    <xf numFmtId="0" fontId="0" fillId="0" borderId="0"/>
    <xf numFmtId="9" fontId="39" fillId="0" borderId="23">
      <alignment horizontal="center"/>
    </xf>
    <xf numFmtId="9" fontId="39" fillId="0" borderId="23">
      <alignment horizontal="center"/>
    </xf>
    <xf numFmtId="10" fontId="39" fillId="0" borderId="23">
      <alignment horizontal="center"/>
    </xf>
    <xf numFmtId="183" fontId="1" fillId="0" borderId="0">
      <alignment horizontal="left" wrapText="1"/>
    </xf>
    <xf numFmtId="183" fontId="1" fillId="0" borderId="0">
      <alignment horizontal="left" wrapText="1"/>
    </xf>
    <xf numFmtId="38" fontId="65" fillId="0" borderId="0"/>
    <xf numFmtId="183" fontId="1" fillId="0" borderId="0">
      <alignment horizontal="left" wrapText="1"/>
    </xf>
    <xf numFmtId="183" fontId="1" fillId="0" borderId="0">
      <alignment horizontal="left" wrapText="1"/>
    </xf>
    <xf numFmtId="183" fontId="1" fillId="0" borderId="0">
      <alignment horizontal="left" wrapText="1"/>
    </xf>
    <xf numFmtId="183" fontId="1" fillId="0" borderId="0">
      <alignment horizontal="left" wrapText="1"/>
    </xf>
    <xf numFmtId="183" fontId="1" fillId="0" borderId="0">
      <alignment horizontal="left" wrapText="1"/>
    </xf>
    <xf numFmtId="183" fontId="1" fillId="0" borderId="0">
      <alignment horizontal="left" wrapText="1"/>
    </xf>
    <xf numFmtId="183" fontId="1" fillId="0" borderId="0">
      <alignment horizontal="left" wrapText="1"/>
    </xf>
    <xf numFmtId="0" fontId="12" fillId="0" borderId="0"/>
    <xf numFmtId="183" fontId="1" fillId="0" borderId="0">
      <alignment horizontal="left" wrapText="1"/>
    </xf>
    <xf numFmtId="0" fontId="66" fillId="0" borderId="0"/>
    <xf numFmtId="0" fontId="1" fillId="0" borderId="0"/>
    <xf numFmtId="0" fontId="19" fillId="14" borderId="0"/>
    <xf numFmtId="0" fontId="19" fillId="15" borderId="0"/>
    <xf numFmtId="0" fontId="19" fillId="16" borderId="0"/>
    <xf numFmtId="0" fontId="19" fillId="17" borderId="0"/>
    <xf numFmtId="0" fontId="19" fillId="18" borderId="0"/>
    <xf numFmtId="0" fontId="19" fillId="19" borderId="0"/>
    <xf numFmtId="0" fontId="19" fillId="20" borderId="0"/>
    <xf numFmtId="0" fontId="19" fillId="21" borderId="0"/>
    <xf numFmtId="0" fontId="19" fillId="22" borderId="0"/>
    <xf numFmtId="0" fontId="19" fillId="17" borderId="0"/>
    <xf numFmtId="0" fontId="19" fillId="20" borderId="0"/>
    <xf numFmtId="0" fontId="19" fillId="23" borderId="0"/>
    <xf numFmtId="0" fontId="40" fillId="24" borderId="0"/>
    <xf numFmtId="0" fontId="40" fillId="21" borderId="0"/>
    <xf numFmtId="0" fontId="40" fillId="22" borderId="0"/>
    <xf numFmtId="0" fontId="40" fillId="25" borderId="0"/>
    <xf numFmtId="0" fontId="40" fillId="26" borderId="0"/>
    <xf numFmtId="0" fontId="40" fillId="27" borderId="0"/>
    <xf numFmtId="0" fontId="13" fillId="0" borderId="0">
      <protection locked="0"/>
    </xf>
    <xf numFmtId="0" fontId="67" fillId="0" borderId="0"/>
    <xf numFmtId="0" fontId="40" fillId="28" borderId="0"/>
    <xf numFmtId="0" fontId="40" fillId="29" borderId="0"/>
    <xf numFmtId="0" fontId="40" fillId="30" borderId="0"/>
    <xf numFmtId="0" fontId="40" fillId="25" borderId="0"/>
    <xf numFmtId="0" fontId="40" fillId="26" borderId="0"/>
    <xf numFmtId="0" fontId="40" fillId="31" borderId="0"/>
    <xf numFmtId="184" fontId="68" fillId="0" borderId="0">
      <alignment vertical="center"/>
    </xf>
    <xf numFmtId="0" fontId="14" fillId="0" borderId="0">
      <alignment horizontal="center" wrapText="1"/>
      <protection locked="0"/>
    </xf>
    <xf numFmtId="0" fontId="41" fillId="0" borderId="17"/>
    <xf numFmtId="0" fontId="41" fillId="0" borderId="9">
      <alignment horizontal="center"/>
    </xf>
    <xf numFmtId="0" fontId="42" fillId="15" borderId="0"/>
    <xf numFmtId="0" fontId="43" fillId="0" borderId="0"/>
    <xf numFmtId="0" fontId="39" fillId="0" borderId="11"/>
    <xf numFmtId="0" fontId="39" fillId="0" borderId="8"/>
    <xf numFmtId="0" fontId="41" fillId="0" borderId="10">
      <alignment horizontal="left"/>
    </xf>
    <xf numFmtId="0" fontId="41" fillId="0" borderId="11"/>
    <xf numFmtId="0" fontId="41" fillId="0" borderId="15">
      <alignment horizontal="left"/>
    </xf>
    <xf numFmtId="0" fontId="41" fillId="0" borderId="23">
      <alignment horizontal="left"/>
    </xf>
    <xf numFmtId="0" fontId="41" fillId="0" borderId="22">
      <alignment horizontal="left"/>
    </xf>
    <xf numFmtId="0" fontId="41" fillId="0" borderId="15">
      <alignment horizontal="center"/>
    </xf>
    <xf numFmtId="0" fontId="41" fillId="0" borderId="23">
      <alignment horizontal="center"/>
    </xf>
    <xf numFmtId="0" fontId="41" fillId="0" borderId="24">
      <alignment horizontal="center"/>
    </xf>
    <xf numFmtId="0" fontId="41" fillId="0" borderId="15">
      <alignment horizontal="left"/>
    </xf>
    <xf numFmtId="0" fontId="41" fillId="0" borderId="34">
      <alignment horizontal="left"/>
    </xf>
    <xf numFmtId="0" fontId="41" fillId="0" borderId="22">
      <alignment horizontal="left"/>
    </xf>
    <xf numFmtId="0" fontId="41" fillId="0" borderId="23">
      <alignment horizontal="left"/>
    </xf>
    <xf numFmtId="0" fontId="41" fillId="0" borderId="0"/>
    <xf numFmtId="0" fontId="41" fillId="0" borderId="24">
      <alignment horizontal="center" vertical="center"/>
    </xf>
    <xf numFmtId="0" fontId="41" fillId="0" borderId="22">
      <alignment horizontal="center" vertical="justify"/>
    </xf>
    <xf numFmtId="185" fontId="69" fillId="0" borderId="13">
      <alignment horizontal="center"/>
    </xf>
    <xf numFmtId="186" fontId="69" fillId="0" borderId="11">
      <alignment horizontal="center"/>
    </xf>
    <xf numFmtId="0" fontId="39" fillId="0" borderId="0"/>
    <xf numFmtId="0" fontId="41" fillId="0" borderId="8"/>
    <xf numFmtId="0" fontId="41" fillId="0" borderId="34"/>
    <xf numFmtId="0" fontId="41" fillId="0" borderId="4">
      <alignment horizontal="left"/>
    </xf>
    <xf numFmtId="0" fontId="41" fillId="0" borderId="22"/>
    <xf numFmtId="0" fontId="39" fillId="0" borderId="24">
      <alignment horizontal="center" wrapText="1"/>
    </xf>
    <xf numFmtId="0" fontId="14" fillId="32" borderId="24">
      <alignment horizontal="center"/>
    </xf>
    <xf numFmtId="0" fontId="44" fillId="33" borderId="110"/>
    <xf numFmtId="0" fontId="43" fillId="0" borderId="0"/>
    <xf numFmtId="0" fontId="45" fillId="34" borderId="111"/>
    <xf numFmtId="167" fontId="22" fillId="0" borderId="0"/>
    <xf numFmtId="41" fontId="22" fillId="0" borderId="0"/>
    <xf numFmtId="38" fontId="70" fillId="0" borderId="0">
      <alignment vertical="center"/>
    </xf>
    <xf numFmtId="38" fontId="71" fillId="0" borderId="0"/>
    <xf numFmtId="43" fontId="1" fillId="0" borderId="0"/>
    <xf numFmtId="43" fontId="1" fillId="0" borderId="0"/>
    <xf numFmtId="43" fontId="1" fillId="0" borderId="0"/>
    <xf numFmtId="43" fontId="22" fillId="0" borderId="0"/>
    <xf numFmtId="167" fontId="49" fillId="0" borderId="0"/>
    <xf numFmtId="165" fontId="1" fillId="0" borderId="0"/>
    <xf numFmtId="43" fontId="1" fillId="0" borderId="0"/>
    <xf numFmtId="168" fontId="159" fillId="0" borderId="0"/>
    <xf numFmtId="164" fontId="1" fillId="0" borderId="0"/>
    <xf numFmtId="43" fontId="1" fillId="0" borderId="0"/>
    <xf numFmtId="43" fontId="22" fillId="0" borderId="0"/>
    <xf numFmtId="168" fontId="108" fillId="0" borderId="0"/>
    <xf numFmtId="43" fontId="22" fillId="0" borderId="0"/>
    <xf numFmtId="43" fontId="22" fillId="0" borderId="0"/>
    <xf numFmtId="168" fontId="1" fillId="0" borderId="0"/>
    <xf numFmtId="43" fontId="1" fillId="0" borderId="0"/>
    <xf numFmtId="167" fontId="49" fillId="0" borderId="0"/>
    <xf numFmtId="43" fontId="1" fillId="0" borderId="0"/>
    <xf numFmtId="43" fontId="1" fillId="0" borderId="0"/>
    <xf numFmtId="40" fontId="20" fillId="0" borderId="0"/>
    <xf numFmtId="167" fontId="22" fillId="0" borderId="0"/>
    <xf numFmtId="164" fontId="1" fillId="0" borderId="0"/>
    <xf numFmtId="43" fontId="1" fillId="0" borderId="0"/>
    <xf numFmtId="43" fontId="22" fillId="0" borderId="0"/>
    <xf numFmtId="167" fontId="49" fillId="0" borderId="0"/>
    <xf numFmtId="40" fontId="20" fillId="0" borderId="0"/>
    <xf numFmtId="164" fontId="1" fillId="0" borderId="0"/>
    <xf numFmtId="43" fontId="1" fillId="0" borderId="0"/>
    <xf numFmtId="43" fontId="1" fillId="0" borderId="0"/>
    <xf numFmtId="40" fontId="65" fillId="0" borderId="0"/>
    <xf numFmtId="43" fontId="22" fillId="0" borderId="0"/>
    <xf numFmtId="43" fontId="1" fillId="0" borderId="0"/>
    <xf numFmtId="43" fontId="72" fillId="0" borderId="0"/>
    <xf numFmtId="43" fontId="73" fillId="0" borderId="0"/>
    <xf numFmtId="43" fontId="1" fillId="0" borderId="0"/>
    <xf numFmtId="43" fontId="1" fillId="0" borderId="0"/>
    <xf numFmtId="197" fontId="1" fillId="0" borderId="0"/>
    <xf numFmtId="168" fontId="1" fillId="0" borderId="0"/>
    <xf numFmtId="0" fontId="74" fillId="0" borderId="0"/>
    <xf numFmtId="0" fontId="75" fillId="0" borderId="0"/>
    <xf numFmtId="166" fontId="1" fillId="0" borderId="0"/>
    <xf numFmtId="44" fontId="1" fillId="0" borderId="0"/>
    <xf numFmtId="0" fontId="74" fillId="0" borderId="0"/>
    <xf numFmtId="0" fontId="43" fillId="0" borderId="0"/>
    <xf numFmtId="0" fontId="46" fillId="0" borderId="0"/>
    <xf numFmtId="0" fontId="39" fillId="0" borderId="24"/>
    <xf numFmtId="0" fontId="39" fillId="0" borderId="23">
      <alignment horizontal="center"/>
    </xf>
    <xf numFmtId="0" fontId="39" fillId="0" borderId="11"/>
    <xf numFmtId="14" fontId="39" fillId="0" borderId="34">
      <alignment horizontal="center"/>
    </xf>
    <xf numFmtId="0" fontId="39" fillId="0" borderId="15">
      <alignment horizontal="center"/>
    </xf>
    <xf numFmtId="0" fontId="39" fillId="0" borderId="34">
      <alignment horizontal="center"/>
    </xf>
    <xf numFmtId="0" fontId="47" fillId="0" borderId="0"/>
    <xf numFmtId="0" fontId="47" fillId="0" borderId="0"/>
    <xf numFmtId="3" fontId="1" fillId="0" borderId="112"/>
    <xf numFmtId="187" fontId="1" fillId="0" borderId="0"/>
    <xf numFmtId="0" fontId="48" fillId="0" borderId="0"/>
    <xf numFmtId="0" fontId="49" fillId="0" borderId="0"/>
    <xf numFmtId="0" fontId="43" fillId="35" borderId="113">
      <alignment horizontal="center"/>
    </xf>
    <xf numFmtId="0" fontId="50" fillId="16" borderId="0"/>
    <xf numFmtId="38" fontId="5" fillId="2" borderId="0"/>
    <xf numFmtId="0" fontId="76" fillId="0" borderId="0"/>
    <xf numFmtId="0" fontId="11" fillId="0" borderId="33">
      <alignment horizontal="left" vertical="center"/>
    </xf>
    <xf numFmtId="0" fontId="11" fillId="0" borderId="8">
      <alignment horizontal="left" vertical="center"/>
    </xf>
    <xf numFmtId="0" fontId="51" fillId="0" borderId="114"/>
    <xf numFmtId="0" fontId="52" fillId="0" borderId="115"/>
    <xf numFmtId="0" fontId="53" fillId="0" borderId="116"/>
    <xf numFmtId="0" fontId="53" fillId="0" borderId="0"/>
    <xf numFmtId="0" fontId="77" fillId="0" borderId="11"/>
    <xf numFmtId="175" fontId="1" fillId="36" borderId="0"/>
    <xf numFmtId="1" fontId="1" fillId="36" borderId="0"/>
    <xf numFmtId="3" fontId="1" fillId="36" borderId="0"/>
    <xf numFmtId="10" fontId="1" fillId="36" borderId="0"/>
    <xf numFmtId="176" fontId="1" fillId="36" borderId="117"/>
    <xf numFmtId="0" fontId="1" fillId="0" borderId="0"/>
    <xf numFmtId="177" fontId="1" fillId="0" borderId="0"/>
    <xf numFmtId="178" fontId="2" fillId="0" borderId="0"/>
    <xf numFmtId="177" fontId="1" fillId="0" borderId="5"/>
    <xf numFmtId="0" fontId="2" fillId="0" borderId="0"/>
    <xf numFmtId="0" fontId="54" fillId="37" borderId="0"/>
    <xf numFmtId="0" fontId="55" fillId="37" borderId="0"/>
    <xf numFmtId="0" fontId="54" fillId="37" borderId="0"/>
    <xf numFmtId="0" fontId="56" fillId="37" borderId="0"/>
    <xf numFmtId="175" fontId="1" fillId="0" borderId="0"/>
    <xf numFmtId="3" fontId="1" fillId="0" borderId="117"/>
    <xf numFmtId="0" fontId="2" fillId="0" borderId="0"/>
    <xf numFmtId="0" fontId="1" fillId="0" borderId="117"/>
    <xf numFmtId="10" fontId="1" fillId="0" borderId="117"/>
    <xf numFmtId="176" fontId="1" fillId="0" borderId="0"/>
    <xf numFmtId="179" fontId="1" fillId="0" borderId="0"/>
    <xf numFmtId="0" fontId="78" fillId="36" borderId="2"/>
    <xf numFmtId="0" fontId="1" fillId="0" borderId="0"/>
    <xf numFmtId="0" fontId="37" fillId="0" borderId="0"/>
    <xf numFmtId="0" fontId="110" fillId="0" borderId="0"/>
    <xf numFmtId="10" fontId="5" fillId="3" borderId="24"/>
    <xf numFmtId="0" fontId="14" fillId="36" borderId="24">
      <alignment horizontal="center"/>
    </xf>
    <xf numFmtId="0" fontId="14" fillId="36" borderId="24">
      <alignment horizontal="center"/>
    </xf>
    <xf numFmtId="0" fontId="15" fillId="4" borderId="0"/>
    <xf numFmtId="0" fontId="14" fillId="38" borderId="24">
      <alignment horizontal="center"/>
    </xf>
    <xf numFmtId="0" fontId="57" fillId="0" borderId="0"/>
    <xf numFmtId="0" fontId="41" fillId="0" borderId="4">
      <alignment horizontal="left" vertical="center"/>
    </xf>
    <xf numFmtId="0" fontId="79" fillId="0" borderId="0">
      <alignment vertical="top"/>
      <protection locked="0"/>
    </xf>
    <xf numFmtId="0" fontId="58" fillId="0" borderId="118"/>
    <xf numFmtId="0" fontId="16" fillId="5" borderId="0"/>
    <xf numFmtId="0" fontId="1" fillId="0" borderId="0"/>
    <xf numFmtId="0" fontId="1" fillId="0" borderId="0"/>
    <xf numFmtId="0" fontId="1" fillId="0" borderId="0"/>
    <xf numFmtId="0" fontId="1" fillId="0" borderId="0"/>
    <xf numFmtId="180" fontId="1" fillId="0" borderId="0">
      <alignment horizontal="right"/>
    </xf>
    <xf numFmtId="0" fontId="39" fillId="0" borderId="24">
      <alignment horizontal="center"/>
    </xf>
    <xf numFmtId="0" fontId="1" fillId="0" borderId="0"/>
    <xf numFmtId="0" fontId="1" fillId="0" borderId="0"/>
    <xf numFmtId="0" fontId="1" fillId="0" borderId="0"/>
    <xf numFmtId="0" fontId="1" fillId="0" borderId="0"/>
    <xf numFmtId="1" fontId="46" fillId="0" borderId="24"/>
    <xf numFmtId="0" fontId="59" fillId="0" borderId="0">
      <alignment horizontal="right"/>
    </xf>
    <xf numFmtId="0" fontId="39" fillId="0" borderId="0"/>
    <xf numFmtId="0" fontId="39" fillId="0" borderId="15">
      <alignment wrapText="1"/>
    </xf>
    <xf numFmtId="0" fontId="57" fillId="0" borderId="0"/>
    <xf numFmtId="0" fontId="39" fillId="0" borderId="23">
      <alignment horizontal="center"/>
    </xf>
    <xf numFmtId="0" fontId="41" fillId="0" borderId="17"/>
    <xf numFmtId="0" fontId="39" fillId="0" borderId="4"/>
    <xf numFmtId="0" fontId="39" fillId="0" borderId="15">
      <alignment horizontal="center"/>
    </xf>
    <xf numFmtId="0" fontId="39" fillId="0" borderId="23">
      <alignment horizontal="center"/>
    </xf>
    <xf numFmtId="0" fontId="39" fillId="0" borderId="24">
      <alignment horizontal="center"/>
    </xf>
    <xf numFmtId="0" fontId="60" fillId="39" borderId="0"/>
    <xf numFmtId="0" fontId="39" fillId="0" borderId="24"/>
    <xf numFmtId="0" fontId="69" fillId="0" borderId="0"/>
    <xf numFmtId="37" fontId="17" fillId="0" borderId="0"/>
    <xf numFmtId="0" fontId="1" fillId="0" borderId="0"/>
    <xf numFmtId="171" fontId="18" fillId="0" borderId="0"/>
    <xf numFmtId="0" fontId="43" fillId="0" borderId="0"/>
    <xf numFmtId="0" fontId="1" fillId="0" borderId="0"/>
    <xf numFmtId="0" fontId="80" fillId="0" borderId="0"/>
    <xf numFmtId="0" fontId="81" fillId="0" borderId="0"/>
    <xf numFmtId="0" fontId="1" fillId="0" borderId="0"/>
    <xf numFmtId="0" fontId="22" fillId="0" borderId="0"/>
    <xf numFmtId="0" fontId="49" fillId="0" borderId="0"/>
    <xf numFmtId="0" fontId="22" fillId="0" borderId="0"/>
    <xf numFmtId="0" fontId="68" fillId="0" borderId="0"/>
    <xf numFmtId="0" fontId="22" fillId="0" borderId="0"/>
    <xf numFmtId="0" fontId="82" fillId="0" borderId="0"/>
    <xf numFmtId="0" fontId="68" fillId="0" borderId="0"/>
    <xf numFmtId="0" fontId="65" fillId="0" borderId="0"/>
    <xf numFmtId="0" fontId="49" fillId="0" borderId="0"/>
    <xf numFmtId="0" fontId="68" fillId="0" borderId="0"/>
    <xf numFmtId="0" fontId="1" fillId="0" borderId="0"/>
    <xf numFmtId="0" fontId="1" fillId="0" borderId="0"/>
    <xf numFmtId="0" fontId="68" fillId="0" borderId="0"/>
    <xf numFmtId="0" fontId="1" fillId="0" borderId="0"/>
    <xf numFmtId="0" fontId="108" fillId="0" borderId="0"/>
    <xf numFmtId="0" fontId="22" fillId="0" borderId="0"/>
    <xf numFmtId="0" fontId="68" fillId="0" borderId="0"/>
    <xf numFmtId="0" fontId="68" fillId="0" borderId="0"/>
    <xf numFmtId="43" fontId="1" fillId="0" borderId="7"/>
    <xf numFmtId="0" fontId="68"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24" fillId="0" borderId="0"/>
    <xf numFmtId="39" fontId="175" fillId="0" borderId="0"/>
    <xf numFmtId="0" fontId="22" fillId="0" borderId="0"/>
    <xf numFmtId="0" fontId="19" fillId="0" borderId="0"/>
    <xf numFmtId="0" fontId="1" fillId="0" borderId="0"/>
    <xf numFmtId="0" fontId="22" fillId="0" borderId="0"/>
    <xf numFmtId="0" fontId="1" fillId="0" borderId="0"/>
    <xf numFmtId="0" fontId="49" fillId="0" borderId="0"/>
    <xf numFmtId="0" fontId="73" fillId="0" borderId="0"/>
    <xf numFmtId="0" fontId="20" fillId="0" borderId="0"/>
    <xf numFmtId="0" fontId="22" fillId="0" borderId="0"/>
    <xf numFmtId="0" fontId="71" fillId="0" borderId="0"/>
    <xf numFmtId="0" fontId="71" fillId="0" borderId="0"/>
    <xf numFmtId="0" fontId="83" fillId="0" borderId="0"/>
    <xf numFmtId="0" fontId="1" fillId="0" borderId="0"/>
    <xf numFmtId="0" fontId="1" fillId="0" borderId="0"/>
    <xf numFmtId="0" fontId="1" fillId="0" borderId="0"/>
    <xf numFmtId="0" fontId="1" fillId="0" borderId="0"/>
    <xf numFmtId="0" fontId="43" fillId="40" borderId="24"/>
    <xf numFmtId="0" fontId="43" fillId="35" borderId="4"/>
    <xf numFmtId="0" fontId="1" fillId="41" borderId="119"/>
    <xf numFmtId="0" fontId="19" fillId="42" borderId="134"/>
    <xf numFmtId="0" fontId="39" fillId="0" borderId="15">
      <alignment horizontal="right"/>
    </xf>
    <xf numFmtId="0" fontId="39" fillId="0" borderId="23">
      <alignment horizontal="right"/>
    </xf>
    <xf numFmtId="0" fontId="39" fillId="0" borderId="10"/>
    <xf numFmtId="0" fontId="39" fillId="0" borderId="17"/>
    <xf numFmtId="0" fontId="39" fillId="0" borderId="22"/>
    <xf numFmtId="0" fontId="39" fillId="0" borderId="34">
      <alignment horizontal="center"/>
    </xf>
    <xf numFmtId="0" fontId="43" fillId="0" borderId="4"/>
    <xf numFmtId="0" fontId="39" fillId="0" borderId="24">
      <alignment horizontal="center"/>
    </xf>
    <xf numFmtId="188" fontId="69" fillId="0" borderId="0"/>
    <xf numFmtId="0" fontId="41" fillId="0" borderId="4">
      <alignment horizontal="center" vertical="center"/>
    </xf>
    <xf numFmtId="0" fontId="1" fillId="0" borderId="0"/>
    <xf numFmtId="0" fontId="1" fillId="0" borderId="0"/>
    <xf numFmtId="0" fontId="61" fillId="33" borderId="120"/>
    <xf numFmtId="14" fontId="14" fillId="0" borderId="0">
      <alignment horizontal="center" wrapText="1"/>
      <protection locked="0"/>
    </xf>
    <xf numFmtId="9" fontId="22" fillId="0" borderId="0"/>
    <xf numFmtId="9" fontId="43" fillId="0" borderId="0"/>
    <xf numFmtId="10" fontId="43" fillId="0" borderId="0"/>
    <xf numFmtId="10" fontId="1" fillId="0" borderId="0"/>
    <xf numFmtId="9" fontId="84" fillId="0" borderId="0">
      <alignment vertical="center"/>
    </xf>
    <xf numFmtId="9" fontId="1" fillId="0" borderId="0"/>
    <xf numFmtId="9" fontId="1" fillId="0" borderId="0"/>
    <xf numFmtId="9" fontId="1" fillId="0" borderId="0"/>
    <xf numFmtId="9" fontId="71" fillId="0" borderId="0"/>
    <xf numFmtId="9" fontId="1" fillId="0" borderId="0"/>
    <xf numFmtId="9" fontId="49" fillId="0" borderId="0"/>
    <xf numFmtId="9" fontId="108" fillId="0" borderId="0"/>
    <xf numFmtId="0" fontId="43" fillId="0" borderId="4"/>
    <xf numFmtId="3" fontId="1" fillId="0" borderId="0"/>
    <xf numFmtId="13" fontId="1" fillId="0" borderId="0"/>
    <xf numFmtId="181" fontId="1" fillId="0" borderId="50"/>
    <xf numFmtId="0" fontId="20" fillId="0" borderId="0">
      <alignment horizontal="left"/>
    </xf>
    <xf numFmtId="15" fontId="20" fillId="0" borderId="0"/>
    <xf numFmtId="4" fontId="65" fillId="0" borderId="0"/>
    <xf numFmtId="0" fontId="85" fillId="0" borderId="13">
      <alignment horizontal="center"/>
    </xf>
    <xf numFmtId="0" fontId="21" fillId="0" borderId="13">
      <alignment horizontal="center"/>
    </xf>
    <xf numFmtId="0" fontId="20" fillId="6" borderId="0"/>
    <xf numFmtId="0" fontId="1" fillId="0" borderId="0"/>
    <xf numFmtId="4" fontId="86" fillId="36" borderId="135">
      <alignment vertical="center"/>
    </xf>
    <xf numFmtId="4" fontId="87" fillId="36" borderId="135">
      <alignment vertical="center"/>
    </xf>
    <xf numFmtId="4" fontId="88" fillId="36" borderId="135">
      <alignment horizontal="left" vertical="center" indent="1"/>
    </xf>
    <xf numFmtId="4" fontId="88" fillId="43" borderId="0">
      <alignment horizontal="left" vertical="center" indent="1"/>
    </xf>
    <xf numFmtId="4" fontId="88" fillId="37" borderId="135">
      <alignment horizontal="right" vertical="center"/>
    </xf>
    <xf numFmtId="4" fontId="88" fillId="44" borderId="135">
      <alignment horizontal="right" vertical="center"/>
    </xf>
    <xf numFmtId="4" fontId="88" fillId="45" borderId="135">
      <alignment horizontal="right" vertical="center"/>
    </xf>
    <xf numFmtId="4" fontId="88" fillId="35" borderId="135">
      <alignment horizontal="right" vertical="center"/>
    </xf>
    <xf numFmtId="4" fontId="88" fillId="46" borderId="135">
      <alignment horizontal="right" vertical="center"/>
    </xf>
    <xf numFmtId="4" fontId="88" fillId="47" borderId="135">
      <alignment horizontal="right" vertical="center"/>
    </xf>
    <xf numFmtId="4" fontId="88" fillId="48" borderId="135">
      <alignment horizontal="right" vertical="center"/>
    </xf>
    <xf numFmtId="4" fontId="88" fillId="49" borderId="135">
      <alignment horizontal="right" vertical="center"/>
    </xf>
    <xf numFmtId="4" fontId="88" fillId="50" borderId="135">
      <alignment horizontal="right" vertical="center"/>
    </xf>
    <xf numFmtId="4" fontId="86" fillId="51" borderId="136">
      <alignment horizontal="left" vertical="center" indent="1"/>
    </xf>
    <xf numFmtId="4" fontId="86" fillId="52" borderId="0">
      <alignment horizontal="left" vertical="center" indent="1"/>
    </xf>
    <xf numFmtId="4" fontId="86" fillId="43" borderId="0">
      <alignment horizontal="left" vertical="center" indent="1"/>
    </xf>
    <xf numFmtId="4" fontId="88" fillId="52" borderId="135">
      <alignment horizontal="right" vertical="center"/>
    </xf>
    <xf numFmtId="4" fontId="80" fillId="52" borderId="0">
      <alignment horizontal="left" vertical="center" indent="1"/>
    </xf>
    <xf numFmtId="4" fontId="80" fillId="43" borderId="0">
      <alignment horizontal="left" vertical="center" indent="1"/>
    </xf>
    <xf numFmtId="4" fontId="88" fillId="32" borderId="135">
      <alignment vertical="center"/>
    </xf>
    <xf numFmtId="4" fontId="89" fillId="32" borderId="135">
      <alignment vertical="center"/>
    </xf>
    <xf numFmtId="4" fontId="86" fillId="52" borderId="137">
      <alignment horizontal="left" vertical="center" indent="1"/>
    </xf>
    <xf numFmtId="4" fontId="88" fillId="32" borderId="135">
      <alignment horizontal="right" vertical="center"/>
    </xf>
    <xf numFmtId="4" fontId="89" fillId="32" borderId="135">
      <alignment horizontal="right" vertical="center"/>
    </xf>
    <xf numFmtId="4" fontId="86" fillId="52" borderId="135">
      <alignment horizontal="left" vertical="center" indent="1"/>
    </xf>
    <xf numFmtId="4" fontId="90" fillId="40" borderId="137">
      <alignment horizontal="left" vertical="center" indent="1"/>
    </xf>
    <xf numFmtId="4" fontId="91" fillId="32" borderId="135">
      <alignment horizontal="right" vertical="center"/>
    </xf>
    <xf numFmtId="0" fontId="69" fillId="0" borderId="11"/>
    <xf numFmtId="0" fontId="1" fillId="0" borderId="0"/>
    <xf numFmtId="0" fontId="1" fillId="0" borderId="0"/>
    <xf numFmtId="0" fontId="92" fillId="0" borderId="0"/>
    <xf numFmtId="0" fontId="93" fillId="0" borderId="0"/>
    <xf numFmtId="0" fontId="93" fillId="0" borderId="130"/>
    <xf numFmtId="0" fontId="43" fillId="0" borderId="0"/>
    <xf numFmtId="0" fontId="46" fillId="0" borderId="0"/>
    <xf numFmtId="0" fontId="62" fillId="0" borderId="0"/>
    <xf numFmtId="0" fontId="63" fillId="0" borderId="121"/>
    <xf numFmtId="0" fontId="64" fillId="0" borderId="0"/>
    <xf numFmtId="0" fontId="43" fillId="0" borderId="0"/>
    <xf numFmtId="0" fontId="47" fillId="0" borderId="0"/>
    <xf numFmtId="0" fontId="47" fillId="0" borderId="0"/>
    <xf numFmtId="0" fontId="43" fillId="0" borderId="0"/>
    <xf numFmtId="189" fontId="94" fillId="0" borderId="0"/>
    <xf numFmtId="190" fontId="94" fillId="0" borderId="0">
      <alignment vertical="top"/>
    </xf>
    <xf numFmtId="191" fontId="94" fillId="0" borderId="0"/>
    <xf numFmtId="0" fontId="66" fillId="0" borderId="0">
      <alignment horizontal="left" vertical="top" wrapText="1"/>
    </xf>
    <xf numFmtId="0" fontId="95" fillId="0" borderId="0"/>
    <xf numFmtId="0" fontId="96" fillId="0" borderId="0"/>
    <xf numFmtId="43" fontId="22" fillId="0" borderId="0" applyFont="0" applyFill="0" applyBorder="0" applyAlignment="0" applyProtection="0"/>
    <xf numFmtId="43" fontId="1" fillId="0" borderId="0" applyFont="0" applyFill="0" applyBorder="0" applyAlignment="0" applyProtection="0"/>
    <xf numFmtId="0" fontId="208" fillId="0" borderId="0">
      <alignment horizontal="left" vertical="top"/>
    </xf>
    <xf numFmtId="9" fontId="22" fillId="0" borderId="0" applyFont="0" applyFill="0" applyBorder="0" applyAlignment="0" applyProtection="0"/>
    <xf numFmtId="0" fontId="1" fillId="0" borderId="0"/>
    <xf numFmtId="0" fontId="1" fillId="0" borderId="0"/>
    <xf numFmtId="0" fontId="49" fillId="0" borderId="0"/>
  </cellStyleXfs>
  <cellXfs count="2690">
    <xf numFmtId="0" fontId="0" fillId="0" borderId="0" xfId="0" applyNumberFormat="1" applyFont="1" applyFill="1" applyBorder="1"/>
    <xf numFmtId="0" fontId="1" fillId="0" borderId="0" xfId="228" applyNumberFormat="1" applyFont="1" applyFill="1" applyBorder="1"/>
    <xf numFmtId="0" fontId="108" fillId="0" borderId="0" xfId="232" applyNumberFormat="1" applyFont="1" applyFill="1" applyBorder="1"/>
    <xf numFmtId="0" fontId="124" fillId="0" borderId="0" xfId="245" applyNumberFormat="1" applyFont="1" applyFill="1" applyBorder="1"/>
    <xf numFmtId="0" fontId="3" fillId="0" borderId="0" xfId="0" applyNumberFormat="1" applyFont="1" applyFill="1" applyBorder="1" applyAlignment="1">
      <alignment horizontal="right"/>
    </xf>
    <xf numFmtId="0" fontId="0" fillId="0" borderId="0" xfId="0" applyNumberFormat="1" applyFont="1" applyFill="1" applyBorder="1"/>
    <xf numFmtId="0" fontId="0" fillId="0" borderId="0" xfId="0" applyNumberFormat="1" applyFont="1" applyFill="1" applyBorder="1"/>
    <xf numFmtId="0" fontId="5" fillId="0" borderId="35" xfId="0" applyNumberFormat="1" applyFont="1" applyFill="1" applyBorder="1" applyAlignment="1">
      <alignment vertical="top"/>
    </xf>
    <xf numFmtId="0" fontId="5" fillId="0" borderId="49" xfId="0" applyNumberFormat="1" applyFont="1" applyFill="1" applyBorder="1" applyAlignment="1">
      <alignment vertical="top"/>
    </xf>
    <xf numFmtId="169" fontId="3" fillId="0" borderId="0" xfId="97" applyNumberFormat="1" applyFont="1" applyFill="1" applyBorder="1" applyAlignment="1">
      <alignment vertical="center"/>
    </xf>
    <xf numFmtId="170" fontId="5" fillId="0" borderId="44" xfId="97" applyNumberFormat="1" applyFont="1" applyFill="1" applyBorder="1" applyAlignment="1">
      <alignment horizontal="center" vertical="top"/>
    </xf>
    <xf numFmtId="0" fontId="3" fillId="0" borderId="0" xfId="0" applyNumberFormat="1" applyFont="1" applyFill="1" applyBorder="1" applyAlignment="1">
      <alignment horizontal="justify" vertical="center"/>
    </xf>
    <xf numFmtId="0" fontId="5" fillId="0" borderId="43" xfId="0" applyNumberFormat="1" applyFont="1" applyFill="1" applyBorder="1" applyAlignment="1">
      <alignment vertical="top" wrapText="1"/>
    </xf>
    <xf numFmtId="0" fontId="5" fillId="0" borderId="35" xfId="0" applyNumberFormat="1" applyFont="1" applyFill="1" applyBorder="1" applyAlignment="1">
      <alignment vertical="top" wrapText="1"/>
    </xf>
    <xf numFmtId="170" fontId="5" fillId="0" borderId="52" xfId="97" applyNumberFormat="1" applyFont="1" applyFill="1" applyBorder="1" applyAlignment="1">
      <alignment horizontal="center" vertical="top"/>
    </xf>
    <xf numFmtId="170" fontId="5" fillId="0" borderId="76" xfId="97" applyNumberFormat="1" applyFont="1" applyFill="1" applyBorder="1" applyAlignment="1">
      <alignment horizontal="center" vertical="top"/>
    </xf>
    <xf numFmtId="0" fontId="23" fillId="7" borderId="73" xfId="0" applyNumberFormat="1" applyFont="1" applyFill="1" applyBorder="1" applyAlignment="1">
      <alignment horizontal="center" vertical="center" shrinkToFit="1"/>
    </xf>
    <xf numFmtId="0" fontId="23" fillId="7" borderId="74" xfId="0" applyNumberFormat="1" applyFont="1" applyFill="1" applyBorder="1" applyAlignment="1">
      <alignment horizontal="center" vertical="center" shrinkToFit="1"/>
    </xf>
    <xf numFmtId="0" fontId="23" fillId="7" borderId="83" xfId="0" applyNumberFormat="1" applyFont="1" applyFill="1" applyBorder="1" applyAlignment="1">
      <alignment horizontal="center" vertical="center" shrinkToFit="1"/>
    </xf>
    <xf numFmtId="0" fontId="1" fillId="0" borderId="50" xfId="0" applyNumberFormat="1" applyFont="1" applyFill="1" applyBorder="1" applyAlignment="1">
      <alignment vertical="center"/>
    </xf>
    <xf numFmtId="0" fontId="1" fillId="0" borderId="41" xfId="0" applyNumberFormat="1" applyFont="1" applyFill="1" applyBorder="1" applyAlignment="1">
      <alignment vertical="center"/>
    </xf>
    <xf numFmtId="0" fontId="1" fillId="0" borderId="36" xfId="0" applyNumberFormat="1" applyFont="1" applyFill="1" applyBorder="1" applyAlignment="1">
      <alignment vertical="center" wrapText="1"/>
    </xf>
    <xf numFmtId="0" fontId="1" fillId="7" borderId="41" xfId="0" applyNumberFormat="1" applyFont="1" applyFill="1" applyBorder="1" applyAlignment="1">
      <alignment vertical="center"/>
    </xf>
    <xf numFmtId="0" fontId="1" fillId="7" borderId="36" xfId="0" applyNumberFormat="1" applyFont="1" applyFill="1" applyBorder="1" applyAlignment="1">
      <alignment vertical="center" wrapText="1"/>
    </xf>
    <xf numFmtId="0" fontId="2" fillId="7" borderId="46" xfId="0" applyNumberFormat="1" applyFont="1" applyFill="1" applyBorder="1" applyAlignment="1">
      <alignment vertical="center"/>
    </xf>
    <xf numFmtId="170" fontId="2" fillId="7" borderId="33" xfId="79" applyNumberFormat="1" applyFont="1" applyFill="1" applyBorder="1" applyAlignment="1">
      <alignment horizontal="center" vertical="center"/>
    </xf>
    <xf numFmtId="170" fontId="2" fillId="7" borderId="82" xfId="79" applyNumberFormat="1" applyFont="1" applyFill="1" applyBorder="1" applyAlignment="1">
      <alignment horizontal="center" vertical="center"/>
    </xf>
    <xf numFmtId="170" fontId="2" fillId="7" borderId="94" xfId="79" applyNumberFormat="1" applyFont="1" applyFill="1" applyBorder="1" applyAlignment="1">
      <alignment horizontal="center" vertical="center"/>
    </xf>
    <xf numFmtId="170" fontId="2" fillId="7" borderId="51" xfId="79" applyNumberFormat="1" applyFont="1" applyFill="1" applyBorder="1" applyAlignment="1">
      <alignment horizontal="center" vertical="center"/>
    </xf>
    <xf numFmtId="170" fontId="3" fillId="7" borderId="51" xfId="79" applyNumberFormat="1" applyFont="1" applyFill="1" applyBorder="1" applyAlignment="1">
      <alignment horizontal="center" vertical="center"/>
    </xf>
    <xf numFmtId="0" fontId="3" fillId="7" borderId="33" xfId="0" applyNumberFormat="1" applyFont="1" applyFill="1" applyBorder="1" applyAlignment="1">
      <alignment horizontal="center" vertical="center"/>
    </xf>
    <xf numFmtId="0" fontId="2" fillId="7" borderId="33" xfId="0" applyNumberFormat="1" applyFont="1" applyFill="1" applyBorder="1" applyAlignment="1">
      <alignment horizontal="center" vertical="center"/>
    </xf>
    <xf numFmtId="0" fontId="3" fillId="7" borderId="1" xfId="0" applyNumberFormat="1" applyFont="1" applyFill="1" applyBorder="1" applyAlignment="1">
      <alignment horizontal="center" vertical="center"/>
    </xf>
    <xf numFmtId="0" fontId="3" fillId="7" borderId="12" xfId="0" applyNumberFormat="1" applyFont="1" applyFill="1" applyBorder="1" applyAlignment="1">
      <alignment horizontal="center" vertical="center"/>
    </xf>
    <xf numFmtId="0" fontId="30" fillId="0" borderId="0" xfId="0" applyNumberFormat="1" applyFont="1" applyFill="1" applyBorder="1"/>
    <xf numFmtId="0" fontId="3" fillId="0" borderId="17" xfId="228" applyNumberFormat="1" applyFont="1" applyFill="1" applyBorder="1" applyAlignment="1">
      <alignment horizontal="center" vertical="center" shrinkToFit="1"/>
    </xf>
    <xf numFmtId="0" fontId="5" fillId="0" borderId="8" xfId="228" applyNumberFormat="1" applyFont="1" applyFill="1" applyBorder="1" applyAlignment="1">
      <alignment vertical="center"/>
    </xf>
    <xf numFmtId="0" fontId="5" fillId="0" borderId="9" xfId="228" applyNumberFormat="1" applyFont="1" applyFill="1" applyBorder="1" applyAlignment="1">
      <alignment vertical="center"/>
    </xf>
    <xf numFmtId="0" fontId="3" fillId="7" borderId="26" xfId="0" applyNumberFormat="1" applyFont="1" applyFill="1" applyBorder="1" applyAlignment="1">
      <alignment horizontal="center" vertical="center" wrapText="1"/>
    </xf>
    <xf numFmtId="0" fontId="3" fillId="7" borderId="6" xfId="0" applyNumberFormat="1" applyFont="1" applyFill="1" applyBorder="1" applyAlignment="1">
      <alignment horizontal="center" vertical="center"/>
    </xf>
    <xf numFmtId="170" fontId="5" fillId="0" borderId="60" xfId="79" applyNumberFormat="1" applyFont="1" applyFill="1" applyBorder="1" applyAlignment="1" applyProtection="1">
      <alignment vertical="center"/>
      <protection locked="0"/>
    </xf>
    <xf numFmtId="170" fontId="5" fillId="0" borderId="60" xfId="0" applyNumberFormat="1" applyFont="1" applyFill="1" applyBorder="1" applyAlignment="1" applyProtection="1">
      <alignment vertical="center"/>
      <protection locked="0"/>
    </xf>
    <xf numFmtId="0" fontId="5" fillId="0" borderId="41" xfId="0" applyNumberFormat="1" applyFont="1" applyFill="1" applyBorder="1" applyAlignment="1" applyProtection="1">
      <alignment vertical="top" wrapText="1"/>
      <protection locked="0"/>
    </xf>
    <xf numFmtId="170" fontId="1" fillId="0" borderId="60" xfId="0" applyNumberFormat="1" applyFont="1" applyFill="1" applyBorder="1" applyAlignment="1" applyProtection="1">
      <alignment vertical="center"/>
      <protection locked="0"/>
    </xf>
    <xf numFmtId="0" fontId="5" fillId="0" borderId="67" xfId="0" applyNumberFormat="1" applyFont="1" applyFill="1" applyBorder="1" applyAlignment="1" applyProtection="1">
      <alignment vertical="center" wrapText="1"/>
      <protection locked="0"/>
    </xf>
    <xf numFmtId="0" fontId="5" fillId="0" borderId="50" xfId="0" applyNumberFormat="1" applyFont="1" applyFill="1" applyBorder="1" applyAlignment="1" applyProtection="1">
      <alignment horizontal="justify" vertical="center" wrapText="1"/>
      <protection locked="0"/>
    </xf>
    <xf numFmtId="170" fontId="5" fillId="0" borderId="38" xfId="97" applyNumberFormat="1" applyFont="1" applyFill="1" applyBorder="1" applyAlignment="1" applyProtection="1">
      <alignment vertical="center"/>
      <protection locked="0"/>
    </xf>
    <xf numFmtId="0" fontId="5" fillId="0" borderId="42" xfId="0" applyNumberFormat="1" applyFont="1" applyFill="1" applyBorder="1" applyAlignment="1" applyProtection="1">
      <alignment vertical="center" wrapText="1"/>
      <protection locked="0"/>
    </xf>
    <xf numFmtId="0" fontId="5" fillId="0" borderId="41" xfId="0" applyNumberFormat="1" applyFont="1" applyFill="1" applyBorder="1" applyAlignment="1" applyProtection="1">
      <alignment horizontal="center" vertical="center" wrapText="1"/>
      <protection locked="0"/>
    </xf>
    <xf numFmtId="170" fontId="4" fillId="0" borderId="53" xfId="97" applyNumberFormat="1" applyFont="1" applyFill="1" applyBorder="1" applyAlignment="1" applyProtection="1">
      <alignment horizontal="center" vertical="center"/>
      <protection locked="0"/>
    </xf>
    <xf numFmtId="0" fontId="3" fillId="0" borderId="0" xfId="228" applyNumberFormat="1" applyFont="1" applyFill="1" applyBorder="1" applyAlignment="1">
      <alignment horizontal="left" vertical="center" shrinkToFit="1"/>
    </xf>
    <xf numFmtId="0" fontId="26" fillId="0" borderId="5" xfId="0" applyNumberFormat="1" applyFont="1" applyFill="1" applyBorder="1" applyAlignment="1">
      <alignment horizontal="left" vertical="center"/>
    </xf>
    <xf numFmtId="0" fontId="26" fillId="0" borderId="11" xfId="0" applyNumberFormat="1" applyFont="1" applyFill="1" applyBorder="1" applyAlignment="1">
      <alignment horizontal="left" vertical="center"/>
    </xf>
    <xf numFmtId="0" fontId="5" fillId="0" borderId="11" xfId="228" applyNumberFormat="1" applyFont="1" applyFill="1" applyBorder="1" applyAlignment="1">
      <alignment horizontal="left" vertical="center"/>
    </xf>
    <xf numFmtId="0" fontId="5" fillId="0" borderId="8" xfId="228" applyNumberFormat="1" applyFont="1" applyFill="1" applyBorder="1" applyAlignment="1">
      <alignment horizontal="right" vertical="center" shrinkToFit="1"/>
    </xf>
    <xf numFmtId="0" fontId="3" fillId="0" borderId="0" xfId="228" applyNumberFormat="1" applyFont="1" applyFill="1" applyBorder="1" applyAlignment="1">
      <alignment horizontal="center" vertical="center" textRotation="90" wrapText="1"/>
    </xf>
    <xf numFmtId="172" fontId="5" fillId="0" borderId="0" xfId="79" applyNumberFormat="1" applyFont="1" applyFill="1" applyBorder="1" applyProtection="1">
      <protection locked="0"/>
    </xf>
    <xf numFmtId="170" fontId="1" fillId="7" borderId="60" xfId="0" applyNumberFormat="1" applyFont="1" applyFill="1" applyBorder="1" applyAlignment="1" applyProtection="1">
      <alignment vertical="center"/>
      <protection locked="0"/>
    </xf>
    <xf numFmtId="0" fontId="5" fillId="0" borderId="22" xfId="228" applyNumberFormat="1" applyFont="1" applyFill="1" applyBorder="1" applyAlignment="1">
      <alignment vertical="center"/>
    </xf>
    <xf numFmtId="172" fontId="5" fillId="0" borderId="0" xfId="79" applyNumberFormat="1" applyFont="1" applyFill="1" applyBorder="1"/>
    <xf numFmtId="172" fontId="7" fillId="0" borderId="0" xfId="79" applyNumberFormat="1" applyFont="1" applyFill="1" applyBorder="1"/>
    <xf numFmtId="0" fontId="5" fillId="0" borderId="8" xfId="0" applyNumberFormat="1" applyFont="1" applyFill="1" applyBorder="1" applyAlignment="1" applyProtection="1">
      <alignment vertical="center"/>
      <protection locked="0"/>
    </xf>
    <xf numFmtId="0" fontId="5" fillId="0" borderId="8" xfId="0" applyNumberFormat="1" applyFont="1" applyFill="1" applyBorder="1" applyAlignment="1" applyProtection="1">
      <alignment horizontal="right" vertical="center"/>
      <protection locked="0"/>
    </xf>
    <xf numFmtId="0" fontId="7" fillId="10" borderId="8" xfId="228" applyNumberFormat="1" applyFont="1" applyFill="1" applyBorder="1" applyAlignment="1">
      <alignment vertical="center"/>
    </xf>
    <xf numFmtId="0" fontId="7" fillId="10" borderId="9" xfId="228" applyNumberFormat="1" applyFont="1" applyFill="1" applyBorder="1" applyAlignment="1">
      <alignment vertical="center"/>
    </xf>
    <xf numFmtId="0" fontId="7" fillId="10" borderId="22" xfId="228" applyNumberFormat="1" applyFont="1" applyFill="1" applyBorder="1" applyAlignment="1">
      <alignment vertical="center"/>
    </xf>
    <xf numFmtId="0" fontId="7" fillId="10" borderId="8" xfId="228" applyNumberFormat="1" applyFont="1" applyFill="1" applyBorder="1" applyAlignment="1">
      <alignment horizontal="left" vertical="center"/>
    </xf>
    <xf numFmtId="0" fontId="7" fillId="10" borderId="8" xfId="228" applyNumberFormat="1" applyFont="1" applyFill="1" applyBorder="1" applyAlignment="1">
      <alignment horizontal="center" vertical="center"/>
    </xf>
    <xf numFmtId="0" fontId="36" fillId="10" borderId="8" xfId="228" applyNumberFormat="1" applyFont="1" applyFill="1" applyBorder="1" applyAlignment="1">
      <alignment vertical="center"/>
    </xf>
    <xf numFmtId="0" fontId="7" fillId="0" borderId="22" xfId="228" applyNumberFormat="1" applyFont="1" applyFill="1" applyBorder="1" applyAlignment="1">
      <alignment horizontal="left" vertical="center"/>
    </xf>
    <xf numFmtId="0" fontId="7" fillId="0" borderId="8" xfId="228" applyNumberFormat="1" applyFont="1" applyFill="1" applyBorder="1" applyAlignment="1">
      <alignment horizontal="left" vertical="center"/>
    </xf>
    <xf numFmtId="0" fontId="7" fillId="0" borderId="9" xfId="228" applyNumberFormat="1" applyFont="1" applyFill="1" applyBorder="1" applyAlignment="1">
      <alignment horizontal="left" vertical="center"/>
    </xf>
    <xf numFmtId="0" fontId="1" fillId="0" borderId="101" xfId="228" applyNumberFormat="1" applyFont="1" applyFill="1" applyBorder="1" applyAlignment="1">
      <alignment vertical="center"/>
    </xf>
    <xf numFmtId="0" fontId="3" fillId="0" borderId="102" xfId="228" applyNumberFormat="1" applyFont="1" applyFill="1" applyBorder="1" applyAlignment="1">
      <alignment horizontal="right" vertical="center"/>
    </xf>
    <xf numFmtId="0" fontId="1" fillId="0" borderId="104" xfId="228" applyNumberFormat="1" applyFont="1" applyFill="1" applyBorder="1" applyAlignment="1">
      <alignment vertical="center"/>
    </xf>
    <xf numFmtId="0" fontId="34" fillId="0" borderId="105" xfId="228" applyNumberFormat="1" applyFont="1" applyFill="1" applyBorder="1" applyAlignment="1">
      <alignment horizontal="right" vertical="center"/>
    </xf>
    <xf numFmtId="0" fontId="4" fillId="0" borderId="0" xfId="228" applyNumberFormat="1" applyFont="1" applyFill="1" applyBorder="1" applyAlignment="1">
      <alignment vertical="center"/>
    </xf>
    <xf numFmtId="0" fontId="3" fillId="0" borderId="0" xfId="228" applyNumberFormat="1" applyFont="1" applyFill="1" applyBorder="1" applyAlignment="1">
      <alignment vertical="center"/>
    </xf>
    <xf numFmtId="0" fontId="4" fillId="0" borderId="16" xfId="228" applyNumberFormat="1" applyFont="1" applyFill="1" applyBorder="1" applyAlignment="1">
      <alignment vertical="center"/>
    </xf>
    <xf numFmtId="0" fontId="5" fillId="0" borderId="17" xfId="228" applyNumberFormat="1" applyFont="1" applyFill="1" applyBorder="1" applyAlignment="1">
      <alignment horizontal="left" vertical="center"/>
    </xf>
    <xf numFmtId="0" fontId="4" fillId="0" borderId="17" xfId="228" applyNumberFormat="1" applyFont="1" applyFill="1" applyBorder="1" applyAlignment="1">
      <alignment vertical="center"/>
    </xf>
    <xf numFmtId="0" fontId="5" fillId="0" borderId="16" xfId="228" applyNumberFormat="1" applyFont="1" applyFill="1" applyBorder="1" applyAlignment="1">
      <alignment horizontal="center" vertical="center"/>
    </xf>
    <xf numFmtId="0" fontId="5" fillId="0" borderId="11" xfId="228" applyNumberFormat="1" applyFont="1" applyFill="1" applyBorder="1" applyAlignment="1">
      <alignment horizontal="left" vertical="center" wrapText="1"/>
    </xf>
    <xf numFmtId="0" fontId="5" fillId="0" borderId="19" xfId="228" applyNumberFormat="1" applyFont="1" applyFill="1" applyBorder="1" applyAlignment="1">
      <alignment horizontal="left" vertical="center" wrapText="1"/>
    </xf>
    <xf numFmtId="0" fontId="5" fillId="0" borderId="5" xfId="228" applyNumberFormat="1" applyFont="1" applyFill="1" applyBorder="1" applyAlignment="1">
      <alignment horizontal="left" vertical="center"/>
    </xf>
    <xf numFmtId="0" fontId="5" fillId="0" borderId="8" xfId="0" applyNumberFormat="1" applyFont="1" applyFill="1" applyBorder="1" applyAlignment="1">
      <alignment vertical="center"/>
    </xf>
    <xf numFmtId="0" fontId="5" fillId="0" borderId="9" xfId="0" applyNumberFormat="1" applyFont="1" applyFill="1" applyBorder="1" applyAlignment="1">
      <alignment vertical="center"/>
    </xf>
    <xf numFmtId="0" fontId="8" fillId="0" borderId="0" xfId="228" applyNumberFormat="1" applyFont="1" applyFill="1" applyBorder="1" applyAlignment="1">
      <alignment vertical="center"/>
    </xf>
    <xf numFmtId="0" fontId="1" fillId="0" borderId="0" xfId="228" applyNumberFormat="1" applyFont="1" applyFill="1" applyBorder="1" applyAlignment="1">
      <alignment vertical="center"/>
    </xf>
    <xf numFmtId="170" fontId="1" fillId="0" borderId="0" xfId="228" applyNumberFormat="1" applyFont="1" applyFill="1" applyBorder="1" applyAlignment="1">
      <alignment vertical="center"/>
    </xf>
    <xf numFmtId="0" fontId="5" fillId="0" borderId="26" xfId="228" applyNumberFormat="1" applyFont="1" applyFill="1" applyBorder="1" applyAlignment="1">
      <alignment horizontal="center" vertical="center"/>
    </xf>
    <xf numFmtId="0" fontId="5" fillId="0" borderId="2" xfId="228" applyNumberFormat="1" applyFont="1" applyFill="1" applyBorder="1" applyAlignment="1">
      <alignment horizontal="center" vertical="center"/>
    </xf>
    <xf numFmtId="0" fontId="5" fillId="0" borderId="10" xfId="228" applyNumberFormat="1" applyFont="1" applyFill="1" applyBorder="1" applyAlignment="1">
      <alignment horizontal="center" vertical="center"/>
    </xf>
    <xf numFmtId="0" fontId="5" fillId="0" borderId="11" xfId="228" applyNumberFormat="1" applyFont="1" applyFill="1" applyBorder="1" applyAlignment="1">
      <alignment horizontal="center" vertical="center"/>
    </xf>
    <xf numFmtId="0" fontId="5" fillId="0" borderId="20" xfId="228" applyNumberFormat="1" applyFont="1" applyFill="1" applyBorder="1" applyAlignment="1">
      <alignment horizontal="center" vertical="center"/>
    </xf>
    <xf numFmtId="0" fontId="5" fillId="0" borderId="32" xfId="228" applyNumberFormat="1" applyFont="1" applyFill="1" applyBorder="1" applyAlignment="1">
      <alignment vertical="center"/>
    </xf>
    <xf numFmtId="0" fontId="5" fillId="0" borderId="13" xfId="228" applyNumberFormat="1" applyFont="1" applyFill="1" applyBorder="1" applyAlignment="1">
      <alignment vertical="center"/>
    </xf>
    <xf numFmtId="0" fontId="5" fillId="0" borderId="17" xfId="228" applyNumberFormat="1" applyFont="1" applyFill="1" applyBorder="1" applyAlignment="1">
      <alignment horizontal="justify" vertical="center"/>
    </xf>
    <xf numFmtId="0" fontId="5" fillId="0" borderId="0" xfId="228" applyNumberFormat="1" applyFont="1" applyFill="1" applyBorder="1" applyAlignment="1">
      <alignment horizontal="justify" vertical="center"/>
    </xf>
    <xf numFmtId="0" fontId="5" fillId="0" borderId="7" xfId="228" applyNumberFormat="1" applyFont="1" applyFill="1" applyBorder="1" applyAlignment="1">
      <alignment horizontal="justify" vertical="center"/>
    </xf>
    <xf numFmtId="0" fontId="5" fillId="0" borderId="32" xfId="228" applyNumberFormat="1" applyFont="1" applyFill="1" applyBorder="1" applyAlignment="1">
      <alignment vertical="center" wrapText="1"/>
    </xf>
    <xf numFmtId="0" fontId="5" fillId="0" borderId="13" xfId="228" applyNumberFormat="1" applyFont="1" applyFill="1" applyBorder="1" applyAlignment="1">
      <alignment vertical="center" wrapText="1"/>
    </xf>
    <xf numFmtId="0" fontId="5" fillId="0" borderId="14" xfId="228" applyNumberFormat="1" applyFont="1" applyFill="1" applyBorder="1" applyAlignment="1">
      <alignment vertical="center" wrapText="1"/>
    </xf>
    <xf numFmtId="0" fontId="29" fillId="0" borderId="69" xfId="0" applyNumberFormat="1" applyFont="1" applyFill="1" applyBorder="1" applyAlignment="1" applyProtection="1">
      <alignment horizontal="center" vertical="center"/>
      <protection locked="0"/>
    </xf>
    <xf numFmtId="49" fontId="4" fillId="0" borderId="41" xfId="0" applyNumberFormat="1" applyFont="1" applyFill="1" applyBorder="1" applyAlignment="1" applyProtection="1">
      <alignment vertical="center" wrapText="1"/>
      <protection locked="0"/>
    </xf>
    <xf numFmtId="49" fontId="7" fillId="0" borderId="59" xfId="0" applyNumberFormat="1" applyFont="1" applyFill="1" applyBorder="1" applyAlignment="1" applyProtection="1">
      <alignment vertical="center" wrapText="1"/>
      <protection locked="0"/>
    </xf>
    <xf numFmtId="49" fontId="7" fillId="0" borderId="75" xfId="97" applyNumberFormat="1" applyFont="1" applyFill="1" applyBorder="1" applyAlignment="1" applyProtection="1">
      <alignment vertical="center"/>
      <protection locked="0"/>
    </xf>
    <xf numFmtId="49" fontId="5" fillId="0" borderId="75" xfId="97" applyNumberFormat="1" applyFont="1" applyFill="1" applyBorder="1" applyAlignment="1" applyProtection="1">
      <alignment vertical="center"/>
      <protection locked="0"/>
    </xf>
    <xf numFmtId="49" fontId="0" fillId="0" borderId="12" xfId="0" applyNumberFormat="1" applyFont="1" applyFill="1" applyBorder="1" applyAlignment="1" applyProtection="1">
      <alignment vertical="center"/>
      <protection locked="0"/>
    </xf>
    <xf numFmtId="49" fontId="0" fillId="0" borderId="13" xfId="0" applyNumberFormat="1" applyFont="1" applyFill="1" applyBorder="1" applyAlignment="1" applyProtection="1">
      <alignment vertical="center"/>
      <protection locked="0"/>
    </xf>
    <xf numFmtId="0" fontId="5" fillId="0" borderId="43" xfId="0" applyNumberFormat="1" applyFont="1" applyFill="1" applyBorder="1" applyAlignment="1">
      <alignment horizontal="center" vertical="top" wrapText="1"/>
    </xf>
    <xf numFmtId="0" fontId="0" fillId="0" borderId="12" xfId="0" applyNumberFormat="1" applyFont="1" applyFill="1" applyBorder="1" applyAlignment="1">
      <alignment wrapText="1"/>
    </xf>
    <xf numFmtId="0" fontId="0" fillId="0" borderId="13" xfId="0" applyNumberFormat="1" applyFont="1" applyFill="1" applyBorder="1" applyAlignment="1">
      <alignment wrapText="1"/>
    </xf>
    <xf numFmtId="170" fontId="0" fillId="0" borderId="13" xfId="0" applyNumberFormat="1" applyFont="1" applyFill="1" applyBorder="1" applyAlignment="1">
      <alignment wrapText="1"/>
    </xf>
    <xf numFmtId="0" fontId="0" fillId="0" borderId="49" xfId="0" applyNumberFormat="1" applyFont="1" applyFill="1" applyBorder="1" applyAlignment="1">
      <alignment horizontal="center" vertical="top" wrapText="1"/>
    </xf>
    <xf numFmtId="170" fontId="5" fillId="0" borderId="49" xfId="97" applyNumberFormat="1" applyFont="1" applyFill="1" applyBorder="1" applyAlignment="1">
      <alignment horizontal="center" vertical="top" wrapText="1"/>
    </xf>
    <xf numFmtId="49" fontId="4" fillId="0" borderId="50" xfId="97" applyNumberFormat="1" applyFont="1" applyFill="1" applyBorder="1" applyAlignment="1" applyProtection="1">
      <alignment vertical="center" wrapText="1"/>
      <protection locked="0"/>
    </xf>
    <xf numFmtId="0" fontId="0" fillId="11" borderId="0" xfId="0" applyNumberFormat="1" applyFont="1" applyFill="1" applyBorder="1"/>
    <xf numFmtId="0" fontId="0" fillId="8" borderId="138" xfId="0" applyNumberFormat="1" applyFont="1" applyFill="1" applyBorder="1"/>
    <xf numFmtId="0" fontId="24" fillId="53" borderId="139" xfId="0" applyNumberFormat="1" applyFont="1" applyFill="1" applyBorder="1" applyAlignment="1">
      <alignment horizontal="center" vertical="center" wrapText="1"/>
    </xf>
    <xf numFmtId="0" fontId="30" fillId="53" borderId="140" xfId="0" applyNumberFormat="1" applyFont="1" applyFill="1" applyBorder="1" applyAlignment="1">
      <alignment horizontal="center" vertical="center" wrapText="1"/>
    </xf>
    <xf numFmtId="0" fontId="97" fillId="53" borderId="141" xfId="0" applyNumberFormat="1" applyFont="1" applyFill="1" applyBorder="1" applyAlignment="1">
      <alignment horizontal="center" vertical="center" wrapText="1"/>
    </xf>
    <xf numFmtId="0" fontId="0" fillId="0" borderId="0" xfId="0" applyNumberFormat="1" applyFont="1" applyFill="1" applyBorder="1" applyAlignment="1">
      <alignment horizontal="center" vertical="center"/>
    </xf>
    <xf numFmtId="0" fontId="27" fillId="8" borderId="143" xfId="0" applyNumberFormat="1" applyFont="1" applyFill="1" applyBorder="1" applyAlignment="1">
      <alignment horizontal="center"/>
    </xf>
    <xf numFmtId="0" fontId="27" fillId="54" borderId="0" xfId="0" applyNumberFormat="1" applyFont="1" applyFill="1" applyBorder="1"/>
    <xf numFmtId="0" fontId="100" fillId="0" borderId="0" xfId="249" applyNumberFormat="1" applyFont="1" applyFill="1" applyBorder="1" applyProtection="1">
      <protection locked="0"/>
    </xf>
    <xf numFmtId="0" fontId="100" fillId="0" borderId="0" xfId="249" applyNumberFormat="1" applyFont="1" applyFill="1" applyBorder="1"/>
    <xf numFmtId="0" fontId="102" fillId="0" borderId="0" xfId="249" applyNumberFormat="1" applyFont="1" applyFill="1" applyBorder="1" applyAlignment="1">
      <alignment horizontal="right" readingOrder="2"/>
    </xf>
    <xf numFmtId="0" fontId="100" fillId="0" borderId="148" xfId="249" applyNumberFormat="1" applyFont="1" applyFill="1" applyBorder="1" applyProtection="1">
      <protection locked="0"/>
    </xf>
    <xf numFmtId="0" fontId="100" fillId="0" borderId="16" xfId="249" applyNumberFormat="1" applyFont="1" applyFill="1" applyBorder="1" applyProtection="1">
      <protection locked="0"/>
    </xf>
    <xf numFmtId="0" fontId="100" fillId="0" borderId="0" xfId="249" applyNumberFormat="1" applyFont="1" applyFill="1" applyBorder="1" applyProtection="1">
      <protection locked="0"/>
    </xf>
    <xf numFmtId="0" fontId="102" fillId="0" borderId="0" xfId="249" applyNumberFormat="1" applyFont="1" applyFill="1" applyBorder="1" applyAlignment="1" applyProtection="1">
      <alignment horizontal="center" vertical="top" wrapText="1" readingOrder="2"/>
      <protection locked="0"/>
    </xf>
    <xf numFmtId="0" fontId="103" fillId="0" borderId="0" xfId="249" applyNumberFormat="1" applyFont="1" applyFill="1" applyBorder="1" applyAlignment="1">
      <alignment horizontal="center" vertical="center" shrinkToFit="1" readingOrder="2"/>
    </xf>
    <xf numFmtId="0" fontId="103" fillId="0" borderId="10" xfId="249" applyNumberFormat="1" applyFont="1" applyFill="1" applyBorder="1" applyAlignment="1">
      <alignment horizontal="left" vertical="center" readingOrder="2"/>
    </xf>
    <xf numFmtId="0" fontId="106" fillId="0" borderId="11" xfId="249" applyNumberFormat="1" applyFont="1" applyFill="1" applyBorder="1" applyAlignment="1">
      <alignment horizontal="left" vertical="center"/>
    </xf>
    <xf numFmtId="0" fontId="102" fillId="0" borderId="0" xfId="249" applyNumberFormat="1" applyFont="1" applyFill="1" applyBorder="1" applyAlignment="1" applyProtection="1">
      <alignment horizontal="center" vertical="justify" wrapText="1" shrinkToFit="1" readingOrder="2"/>
      <protection locked="0"/>
    </xf>
    <xf numFmtId="0" fontId="107" fillId="0" borderId="0" xfId="249" applyNumberFormat="1" applyFont="1" applyFill="1" applyBorder="1" applyAlignment="1" applyProtection="1">
      <alignment vertical="center"/>
      <protection locked="0"/>
    </xf>
    <xf numFmtId="0" fontId="102" fillId="0" borderId="0" xfId="249" applyNumberFormat="1" applyFont="1" applyFill="1" applyBorder="1" applyAlignment="1" applyProtection="1">
      <alignment horizontal="center" vertical="top" shrinkToFit="1" readingOrder="2"/>
      <protection locked="0"/>
    </xf>
    <xf numFmtId="0" fontId="102" fillId="0" borderId="0" xfId="249" applyNumberFormat="1" applyFont="1" applyFill="1" applyBorder="1" applyAlignment="1" applyProtection="1">
      <alignment vertical="top" shrinkToFit="1" readingOrder="2"/>
      <protection locked="0"/>
    </xf>
    <xf numFmtId="0" fontId="103" fillId="0" borderId="17" xfId="249" applyNumberFormat="1" applyFont="1" applyFill="1" applyBorder="1" applyAlignment="1">
      <alignment horizontal="center" vertical="top" wrapText="1" readingOrder="2"/>
    </xf>
    <xf numFmtId="0" fontId="103" fillId="0" borderId="0" xfId="249" applyNumberFormat="1" applyFont="1" applyFill="1" applyBorder="1" applyAlignment="1">
      <alignment horizontal="center" vertical="top" wrapText="1" readingOrder="2"/>
    </xf>
    <xf numFmtId="0" fontId="103" fillId="0" borderId="16" xfId="249" applyNumberFormat="1" applyFont="1" applyFill="1" applyBorder="1" applyAlignment="1">
      <alignment horizontal="center" vertical="top" wrapText="1" readingOrder="2"/>
    </xf>
    <xf numFmtId="0" fontId="107" fillId="0" borderId="0" xfId="249" applyNumberFormat="1" applyFont="1" applyFill="1" applyBorder="1" applyAlignment="1" applyProtection="1">
      <alignment horizontal="right"/>
      <protection locked="0"/>
    </xf>
    <xf numFmtId="0" fontId="103" fillId="0" borderId="0" xfId="249" applyNumberFormat="1" applyFont="1" applyFill="1" applyBorder="1" applyAlignment="1" applyProtection="1">
      <alignment horizontal="center" vertical="top" shrinkToFit="1" readingOrder="2"/>
      <protection locked="0"/>
    </xf>
    <xf numFmtId="0" fontId="103" fillId="0" borderId="0" xfId="249" applyNumberFormat="1" applyFont="1" applyFill="1" applyBorder="1" applyAlignment="1" applyProtection="1">
      <alignment horizontal="center" vertical="center" shrinkToFit="1" readingOrder="2"/>
      <protection locked="0"/>
    </xf>
    <xf numFmtId="0" fontId="103" fillId="0" borderId="10" xfId="249" applyNumberFormat="1" applyFont="1" applyFill="1" applyBorder="1" applyAlignment="1">
      <alignment vertical="top" wrapText="1" readingOrder="2"/>
    </xf>
    <xf numFmtId="0" fontId="103" fillId="0" borderId="11" xfId="249" applyNumberFormat="1" applyFont="1" applyFill="1" applyBorder="1" applyAlignment="1">
      <alignment vertical="top" wrapText="1" readingOrder="2"/>
    </xf>
    <xf numFmtId="0" fontId="103" fillId="0" borderId="19" xfId="249" applyNumberFormat="1" applyFont="1" applyFill="1" applyBorder="1" applyAlignment="1">
      <alignment vertical="top" wrapText="1" readingOrder="2"/>
    </xf>
    <xf numFmtId="0" fontId="107" fillId="0" borderId="0" xfId="249" applyNumberFormat="1" applyFont="1" applyFill="1" applyBorder="1"/>
    <xf numFmtId="0" fontId="102" fillId="0" borderId="0" xfId="249" applyNumberFormat="1" applyFont="1" applyFill="1" applyBorder="1" applyAlignment="1">
      <alignment horizontal="center" vertical="top" wrapText="1" readingOrder="2"/>
    </xf>
    <xf numFmtId="0" fontId="104" fillId="0" borderId="16" xfId="249" applyNumberFormat="1" applyFont="1" applyFill="1" applyBorder="1" applyAlignment="1" applyProtection="1">
      <alignment horizontal="center" vertical="top" wrapText="1" readingOrder="2"/>
      <protection locked="0"/>
    </xf>
    <xf numFmtId="0" fontId="109" fillId="0" borderId="16" xfId="249" applyNumberFormat="1" applyFont="1" applyFill="1" applyBorder="1" applyProtection="1">
      <protection locked="0"/>
    </xf>
    <xf numFmtId="0" fontId="109" fillId="0" borderId="0" xfId="249" applyNumberFormat="1" applyFont="1" applyFill="1" applyBorder="1" applyProtection="1">
      <protection locked="0"/>
    </xf>
    <xf numFmtId="0" fontId="109" fillId="0" borderId="0" xfId="249" applyNumberFormat="1" applyFont="1" applyFill="1" applyBorder="1"/>
    <xf numFmtId="0" fontId="109" fillId="0" borderId="0" xfId="249" applyNumberFormat="1" applyFont="1" applyFill="1" applyBorder="1" applyAlignment="1">
      <alignment horizontal="center" vertical="top" wrapText="1" readingOrder="2"/>
    </xf>
    <xf numFmtId="0" fontId="104" fillId="0" borderId="0" xfId="249" applyNumberFormat="1" applyFont="1" applyFill="1" applyBorder="1" applyAlignment="1">
      <alignment horizontal="center" vertical="top" wrapText="1" readingOrder="2"/>
    </xf>
    <xf numFmtId="0" fontId="109" fillId="0" borderId="0" xfId="249" applyNumberFormat="1" applyFont="1" applyFill="1" applyBorder="1" applyProtection="1">
      <protection locked="0"/>
    </xf>
    <xf numFmtId="0" fontId="104" fillId="0" borderId="19" xfId="249" applyNumberFormat="1" applyFont="1" applyFill="1" applyBorder="1" applyAlignment="1" applyProtection="1">
      <alignment horizontal="center" vertical="top" wrapText="1" readingOrder="2"/>
      <protection locked="0"/>
    </xf>
    <xf numFmtId="0" fontId="103" fillId="0" borderId="22" xfId="249" applyNumberFormat="1" applyFont="1" applyFill="1" applyBorder="1" applyAlignment="1">
      <alignment horizontal="center" vertical="center" textRotation="90" wrapText="1" readingOrder="2"/>
    </xf>
    <xf numFmtId="0" fontId="104" fillId="0" borderId="11" xfId="249" applyNumberFormat="1" applyFont="1" applyFill="1" applyBorder="1" applyAlignment="1" applyProtection="1">
      <alignment horizontal="center" vertical="top" wrapText="1" readingOrder="2"/>
      <protection locked="0"/>
    </xf>
    <xf numFmtId="0" fontId="104" fillId="0" borderId="11" xfId="249" applyNumberFormat="1" applyFont="1" applyFill="1" applyBorder="1" applyAlignment="1" applyProtection="1">
      <alignment horizontal="center" vertical="center" shrinkToFit="1" readingOrder="2"/>
      <protection locked="0"/>
    </xf>
    <xf numFmtId="0" fontId="109" fillId="0" borderId="19" xfId="249" applyNumberFormat="1" applyFont="1" applyFill="1" applyBorder="1" applyProtection="1">
      <protection locked="0"/>
    </xf>
    <xf numFmtId="0" fontId="107" fillId="0" borderId="0" xfId="249" applyNumberFormat="1" applyFont="1" applyFill="1" applyBorder="1" applyProtection="1">
      <protection locked="0"/>
    </xf>
    <xf numFmtId="49" fontId="102" fillId="0" borderId="9" xfId="249" applyNumberFormat="1" applyFont="1" applyFill="1" applyBorder="1" applyAlignment="1" applyProtection="1">
      <alignment horizontal="right" vertical="center" shrinkToFit="1" readingOrder="2"/>
      <protection locked="0"/>
    </xf>
    <xf numFmtId="0" fontId="102" fillId="0" borderId="138" xfId="249" applyNumberFormat="1" applyFont="1" applyFill="1" applyBorder="1" applyAlignment="1">
      <alignment horizontal="right" vertical="center" wrapText="1" readingOrder="2"/>
    </xf>
    <xf numFmtId="49" fontId="102" fillId="0" borderId="138" xfId="249" applyNumberFormat="1" applyFont="1" applyFill="1" applyBorder="1" applyAlignment="1" applyProtection="1">
      <alignment horizontal="right" vertical="center" shrinkToFit="1" readingOrder="2"/>
      <protection locked="0"/>
    </xf>
    <xf numFmtId="0" fontId="102" fillId="0" borderId="9" xfId="249" applyNumberFormat="1" applyFont="1" applyFill="1" applyBorder="1" applyAlignment="1">
      <alignment vertical="center" wrapText="1" readingOrder="2"/>
    </xf>
    <xf numFmtId="0" fontId="103" fillId="0" borderId="0" xfId="249" applyNumberFormat="1" applyFont="1" applyFill="1" applyBorder="1" applyAlignment="1" applyProtection="1">
      <alignment horizontal="right"/>
      <protection locked="0"/>
    </xf>
    <xf numFmtId="0" fontId="111" fillId="0" borderId="0" xfId="249" applyNumberFormat="1" applyFont="1" applyFill="1" applyBorder="1"/>
    <xf numFmtId="0" fontId="111" fillId="0" borderId="16" xfId="249" applyNumberFormat="1" applyFont="1" applyFill="1" applyBorder="1"/>
    <xf numFmtId="0" fontId="111" fillId="0" borderId="0" xfId="249" applyNumberFormat="1" applyFont="1" applyFill="1" applyBorder="1" applyAlignment="1" applyProtection="1">
      <alignment horizontal="right"/>
      <protection locked="0"/>
    </xf>
    <xf numFmtId="194" fontId="102" fillId="0" borderId="22" xfId="249" applyNumberFormat="1" applyFont="1" applyFill="1" applyBorder="1" applyAlignment="1" applyProtection="1">
      <alignment horizontal="right" vertical="center" shrinkToFit="1" readingOrder="2"/>
      <protection locked="0"/>
    </xf>
    <xf numFmtId="194" fontId="102" fillId="0" borderId="138" xfId="249" applyNumberFormat="1" applyFont="1" applyFill="1" applyBorder="1" applyAlignment="1" applyProtection="1">
      <alignment horizontal="right" vertical="center" shrinkToFit="1" readingOrder="2"/>
      <protection locked="0"/>
    </xf>
    <xf numFmtId="194" fontId="102" fillId="0" borderId="9" xfId="249" applyNumberFormat="1" applyFont="1" applyFill="1" applyBorder="1" applyAlignment="1" applyProtection="1">
      <alignment horizontal="right" vertical="center" shrinkToFit="1" readingOrder="2"/>
      <protection locked="0"/>
    </xf>
    <xf numFmtId="0" fontId="111" fillId="0" borderId="11" xfId="249" applyNumberFormat="1" applyFont="1" applyFill="1" applyBorder="1"/>
    <xf numFmtId="0" fontId="111" fillId="0" borderId="19" xfId="249" applyNumberFormat="1" applyFont="1" applyFill="1" applyBorder="1"/>
    <xf numFmtId="0" fontId="106" fillId="0" borderId="0" xfId="249" applyNumberFormat="1" applyFont="1" applyFill="1" applyBorder="1" applyAlignment="1">
      <alignment horizontal="right"/>
    </xf>
    <xf numFmtId="0" fontId="112" fillId="0" borderId="0" xfId="249" applyNumberFormat="1" applyFont="1" applyFill="1" applyBorder="1"/>
    <xf numFmtId="0" fontId="111" fillId="0" borderId="0" xfId="249" applyNumberFormat="1" applyFont="1" applyFill="1" applyBorder="1" applyAlignment="1">
      <alignment horizontal="center"/>
    </xf>
    <xf numFmtId="0" fontId="111" fillId="0" borderId="0" xfId="249" applyNumberFormat="1" applyFont="1" applyFill="1" applyBorder="1" applyAlignment="1" applyProtection="1">
      <alignment horizontal="center"/>
      <protection locked="0"/>
    </xf>
    <xf numFmtId="0" fontId="106" fillId="0" borderId="0" xfId="249" applyNumberFormat="1" applyFont="1" applyFill="1" applyBorder="1" applyAlignment="1" applyProtection="1">
      <alignment horizontal="right"/>
      <protection locked="0"/>
    </xf>
    <xf numFmtId="0" fontId="113" fillId="0" borderId="0" xfId="232" applyNumberFormat="1" applyFont="1" applyFill="1" applyBorder="1" applyAlignment="1">
      <alignment vertical="center"/>
    </xf>
    <xf numFmtId="0" fontId="114" fillId="0" borderId="0" xfId="232" applyNumberFormat="1" applyFont="1" applyFill="1" applyBorder="1" applyAlignment="1">
      <alignment horizontal="right"/>
    </xf>
    <xf numFmtId="0" fontId="115" fillId="0" borderId="0" xfId="232" applyNumberFormat="1" applyFont="1" applyFill="1" applyBorder="1" applyAlignment="1">
      <alignment horizontal="center"/>
    </xf>
    <xf numFmtId="0" fontId="114" fillId="0" borderId="0" xfId="232" applyNumberFormat="1" applyFont="1" applyFill="1" applyBorder="1" applyAlignment="1">
      <alignment horizontal="center"/>
    </xf>
    <xf numFmtId="38" fontId="114" fillId="0" borderId="0" xfId="232" applyNumberFormat="1" applyFont="1" applyFill="1" applyBorder="1" applyAlignment="1">
      <alignment horizontal="right"/>
    </xf>
    <xf numFmtId="38" fontId="114" fillId="0" borderId="0" xfId="232" applyNumberFormat="1" applyFont="1" applyFill="1" applyBorder="1" applyAlignment="1">
      <alignment horizontal="right"/>
    </xf>
    <xf numFmtId="0" fontId="114" fillId="0" borderId="0" xfId="232" applyNumberFormat="1" applyFont="1" applyFill="1" applyBorder="1"/>
    <xf numFmtId="0" fontId="116" fillId="0" borderId="0" xfId="232" applyNumberFormat="1" applyFont="1" applyFill="1" applyBorder="1" applyAlignment="1">
      <alignment horizontal="center"/>
    </xf>
    <xf numFmtId="0" fontId="117" fillId="0" borderId="22" xfId="232" applyNumberFormat="1" applyFont="1" applyFill="1" applyBorder="1" applyAlignment="1">
      <alignment vertical="center"/>
    </xf>
    <xf numFmtId="0" fontId="118" fillId="0" borderId="149" xfId="232" applyNumberFormat="1" applyFont="1" applyFill="1" applyBorder="1" applyAlignment="1">
      <alignment horizontal="right" vertical="center"/>
    </xf>
    <xf numFmtId="0" fontId="118" fillId="0" borderId="0" xfId="232" applyNumberFormat="1" applyFont="1" applyFill="1" applyBorder="1"/>
    <xf numFmtId="49" fontId="118" fillId="0" borderId="152" xfId="232" applyNumberFormat="1" applyFont="1" applyFill="1" applyBorder="1" applyAlignment="1">
      <alignment vertical="center"/>
    </xf>
    <xf numFmtId="38" fontId="118" fillId="0" borderId="151" xfId="232" applyNumberFormat="1" applyFont="1" applyFill="1" applyBorder="1" applyAlignment="1">
      <alignment horizontal="right" vertical="center"/>
    </xf>
    <xf numFmtId="0" fontId="118" fillId="0" borderId="153" xfId="232" applyNumberFormat="1" applyFont="1" applyFill="1" applyBorder="1" applyAlignment="1">
      <alignment horizontal="right" vertical="center"/>
    </xf>
    <xf numFmtId="49" fontId="118" fillId="0" borderId="154" xfId="232" applyNumberFormat="1" applyFont="1" applyFill="1" applyBorder="1" applyAlignment="1">
      <alignment vertical="center"/>
    </xf>
    <xf numFmtId="0" fontId="118" fillId="0" borderId="153" xfId="232" applyNumberFormat="1" applyFont="1" applyFill="1" applyBorder="1" applyAlignment="1">
      <alignment horizontal="center" vertical="center"/>
    </xf>
    <xf numFmtId="0" fontId="120" fillId="0" borderId="153" xfId="232" applyNumberFormat="1" applyFont="1" applyFill="1" applyBorder="1" applyAlignment="1">
      <alignment horizontal="center" vertical="center"/>
    </xf>
    <xf numFmtId="38" fontId="118" fillId="0" borderId="153" xfId="232" applyNumberFormat="1" applyFont="1" applyFill="1" applyBorder="1" applyAlignment="1">
      <alignment horizontal="right" vertical="top"/>
    </xf>
    <xf numFmtId="49" fontId="121" fillId="0" borderId="154" xfId="232" applyNumberFormat="1" applyFont="1" applyFill="1" applyBorder="1" applyAlignment="1">
      <alignment vertical="center"/>
    </xf>
    <xf numFmtId="0" fontId="114" fillId="0" borderId="0" xfId="232" applyNumberFormat="1" applyFont="1" applyFill="1" applyBorder="1" applyAlignment="1">
      <alignment vertical="center"/>
    </xf>
    <xf numFmtId="0" fontId="114" fillId="0" borderId="0" xfId="232" applyNumberFormat="1" applyFont="1" applyFill="1" applyBorder="1"/>
    <xf numFmtId="0" fontId="118" fillId="0" borderId="0" xfId="232" applyNumberFormat="1" applyFont="1" applyFill="1" applyBorder="1" applyAlignment="1">
      <alignment vertical="center"/>
    </xf>
    <xf numFmtId="0" fontId="118" fillId="0" borderId="0" xfId="232" applyNumberFormat="1" applyFont="1" applyFill="1" applyBorder="1" applyAlignment="1">
      <alignment horizontal="right" vertical="center"/>
    </xf>
    <xf numFmtId="0" fontId="118" fillId="0" borderId="0" xfId="232" applyNumberFormat="1" applyFont="1" applyFill="1" applyBorder="1" applyAlignment="1">
      <alignment horizontal="center" vertical="center"/>
    </xf>
    <xf numFmtId="38" fontId="118" fillId="0" borderId="0" xfId="232" applyNumberFormat="1" applyFont="1" applyFill="1" applyBorder="1" applyAlignment="1">
      <alignment horizontal="right" vertical="center"/>
    </xf>
    <xf numFmtId="38" fontId="118" fillId="0" borderId="0" xfId="232" applyNumberFormat="1" applyFont="1" applyFill="1" applyBorder="1" applyAlignment="1">
      <alignment horizontal="right" vertical="center"/>
    </xf>
    <xf numFmtId="0" fontId="118" fillId="0" borderId="0" xfId="232" applyNumberFormat="1" applyFont="1" applyFill="1" applyBorder="1" applyAlignment="1">
      <alignment vertical="center"/>
    </xf>
    <xf numFmtId="0" fontId="122" fillId="0" borderId="153" xfId="232" applyNumberFormat="1" applyFont="1" applyFill="1" applyBorder="1" applyAlignment="1">
      <alignment horizontal="center" vertical="center"/>
    </xf>
    <xf numFmtId="49" fontId="118" fillId="0" borderId="24" xfId="232" applyNumberFormat="1" applyFont="1" applyFill="1" applyBorder="1" applyAlignment="1">
      <alignment vertical="center"/>
    </xf>
    <xf numFmtId="0" fontId="118" fillId="0" borderId="156" xfId="232" applyNumberFormat="1" applyFont="1" applyFill="1" applyBorder="1" applyAlignment="1">
      <alignment horizontal="center" vertical="center"/>
    </xf>
    <xf numFmtId="49" fontId="118" fillId="0" borderId="24" xfId="232" applyNumberFormat="1" applyFont="1" applyFill="1" applyBorder="1" applyAlignment="1">
      <alignment horizontal="right" vertical="center"/>
    </xf>
    <xf numFmtId="49" fontId="118" fillId="0" borderId="148" xfId="232" applyNumberFormat="1" applyFont="1" applyFill="1" applyBorder="1" applyAlignment="1">
      <alignment vertical="center"/>
    </xf>
    <xf numFmtId="0" fontId="118" fillId="0" borderId="0" xfId="232" applyNumberFormat="1" applyFont="1" applyFill="1" applyBorder="1" applyAlignment="1">
      <alignment horizontal="right"/>
    </xf>
    <xf numFmtId="0" fontId="118" fillId="0" borderId="0" xfId="232" applyNumberFormat="1" applyFont="1" applyFill="1" applyBorder="1" applyAlignment="1">
      <alignment horizontal="center"/>
    </xf>
    <xf numFmtId="38" fontId="118" fillId="0" borderId="0" xfId="232" applyNumberFormat="1" applyFont="1" applyFill="1" applyBorder="1" applyAlignment="1">
      <alignment horizontal="right"/>
    </xf>
    <xf numFmtId="38" fontId="118" fillId="0" borderId="0" xfId="232" applyNumberFormat="1" applyFont="1" applyFill="1" applyBorder="1" applyAlignment="1">
      <alignment horizontal="right"/>
    </xf>
    <xf numFmtId="0" fontId="118" fillId="0" borderId="0" xfId="232" applyNumberFormat="1" applyFont="1" applyFill="1" applyBorder="1"/>
    <xf numFmtId="0" fontId="118" fillId="0" borderId="154" xfId="232" applyNumberFormat="1" applyFont="1" applyFill="1" applyBorder="1" applyAlignment="1">
      <alignment vertical="top"/>
    </xf>
    <xf numFmtId="0" fontId="118" fillId="0" borderId="156" xfId="232" applyNumberFormat="1" applyFont="1" applyFill="1" applyBorder="1" applyAlignment="1">
      <alignment vertical="top"/>
    </xf>
    <xf numFmtId="0" fontId="118" fillId="0" borderId="153" xfId="232" applyNumberFormat="1" applyFont="1" applyFill="1" applyBorder="1" applyAlignment="1">
      <alignment horizontal="center" vertical="top"/>
    </xf>
    <xf numFmtId="0" fontId="123" fillId="0" borderId="153" xfId="232" applyNumberFormat="1" applyFont="1" applyFill="1" applyBorder="1" applyAlignment="1">
      <alignment horizontal="center" vertical="top"/>
    </xf>
    <xf numFmtId="0" fontId="118" fillId="0" borderId="160" xfId="232" applyNumberFormat="1" applyFont="1" applyFill="1" applyBorder="1" applyAlignment="1">
      <alignment horizontal="center" vertical="top"/>
    </xf>
    <xf numFmtId="0" fontId="119" fillId="0" borderId="153" xfId="232" applyNumberFormat="1" applyFont="1" applyFill="1" applyBorder="1" applyAlignment="1">
      <alignment horizontal="center" vertical="center" textRotation="90" wrapText="1"/>
    </xf>
    <xf numFmtId="0" fontId="119" fillId="0" borderId="155" xfId="232" applyNumberFormat="1" applyFont="1" applyFill="1" applyBorder="1" applyAlignment="1">
      <alignment vertical="center"/>
    </xf>
    <xf numFmtId="0" fontId="119" fillId="0" borderId="154" xfId="232" applyNumberFormat="1" applyFont="1" applyFill="1" applyBorder="1" applyAlignment="1">
      <alignment vertical="center"/>
    </xf>
    <xf numFmtId="37" fontId="125" fillId="0" borderId="24" xfId="245" applyNumberFormat="1" applyFont="1" applyFill="1" applyBorder="1" applyAlignment="1">
      <alignment horizontal="right"/>
    </xf>
    <xf numFmtId="38" fontId="119" fillId="0" borderId="153" xfId="232" applyNumberFormat="1" applyFont="1" applyFill="1" applyBorder="1" applyAlignment="1">
      <alignment horizontal="center" vertical="center" wrapText="1"/>
    </xf>
    <xf numFmtId="49" fontId="29" fillId="0" borderId="24" xfId="232" applyNumberFormat="1" applyFont="1" applyFill="1" applyBorder="1" applyAlignment="1">
      <alignment vertical="center"/>
    </xf>
    <xf numFmtId="0" fontId="118" fillId="0" borderId="156" xfId="232" applyNumberFormat="1" applyFont="1" applyFill="1" applyBorder="1" applyAlignment="1">
      <alignment horizontal="center" vertical="top"/>
    </xf>
    <xf numFmtId="49" fontId="29" fillId="0" borderId="0" xfId="232" applyNumberFormat="1" applyFont="1" applyFill="1" applyBorder="1" applyAlignment="1">
      <alignment vertical="center"/>
    </xf>
    <xf numFmtId="0" fontId="118" fillId="13" borderId="153" xfId="232" applyNumberFormat="1" applyFont="1" applyFill="1" applyBorder="1" applyAlignment="1">
      <alignment horizontal="center" vertical="top"/>
    </xf>
    <xf numFmtId="0" fontId="126" fillId="0" borderId="0" xfId="232" applyNumberFormat="1" applyFont="1" applyFill="1" applyBorder="1"/>
    <xf numFmtId="0" fontId="127" fillId="0" borderId="0" xfId="245" applyNumberFormat="1" applyFont="1" applyFill="1" applyBorder="1"/>
    <xf numFmtId="0" fontId="128" fillId="0" borderId="164" xfId="231" applyNumberFormat="1" applyFont="1" applyFill="1" applyBorder="1" applyAlignment="1">
      <alignment vertical="center" readingOrder="2"/>
    </xf>
    <xf numFmtId="0" fontId="128" fillId="0" borderId="0" xfId="231" applyNumberFormat="1" applyFont="1" applyFill="1" applyBorder="1" applyAlignment="1">
      <alignment vertical="center" readingOrder="2"/>
    </xf>
    <xf numFmtId="0" fontId="128" fillId="0" borderId="7" xfId="231" applyNumberFormat="1" applyFont="1" applyFill="1" applyBorder="1" applyAlignment="1">
      <alignment vertical="center" readingOrder="2"/>
    </xf>
    <xf numFmtId="0" fontId="128" fillId="0" borderId="29" xfId="231" applyNumberFormat="1" applyFont="1" applyFill="1" applyBorder="1" applyAlignment="1">
      <alignment horizontal="right" vertical="center" wrapText="1" readingOrder="2"/>
    </xf>
    <xf numFmtId="0" fontId="128" fillId="0" borderId="32" xfId="231" applyNumberFormat="1" applyFont="1" applyFill="1" applyBorder="1" applyAlignment="1" applyProtection="1">
      <alignment vertical="center" wrapText="1" readingOrder="2"/>
      <protection locked="0"/>
    </xf>
    <xf numFmtId="0" fontId="128" fillId="0" borderId="13" xfId="231" applyNumberFormat="1" applyFont="1" applyFill="1" applyBorder="1" applyAlignment="1" applyProtection="1">
      <alignment vertical="center"/>
      <protection locked="0"/>
    </xf>
    <xf numFmtId="0" fontId="128" fillId="0" borderId="14" xfId="231" applyNumberFormat="1" applyFont="1" applyFill="1" applyBorder="1" applyAlignment="1" applyProtection="1">
      <alignment vertical="center"/>
      <protection locked="0"/>
    </xf>
    <xf numFmtId="0" fontId="128" fillId="0" borderId="33" xfId="231" applyNumberFormat="1" applyFont="1" applyFill="1" applyBorder="1" applyAlignment="1">
      <alignment vertical="center" wrapText="1" readingOrder="2"/>
    </xf>
    <xf numFmtId="0" fontId="128" fillId="0" borderId="12" xfId="231" applyNumberFormat="1" applyFont="1" applyFill="1" applyBorder="1" applyAlignment="1" applyProtection="1">
      <alignment vertical="center" wrapText="1" readingOrder="2"/>
      <protection locked="0"/>
    </xf>
    <xf numFmtId="0" fontId="128" fillId="0" borderId="13" xfId="231" applyNumberFormat="1" applyFont="1" applyFill="1" applyBorder="1" applyAlignment="1" applyProtection="1">
      <alignment vertical="center" wrapText="1" readingOrder="2"/>
      <protection locked="0"/>
    </xf>
    <xf numFmtId="0" fontId="128" fillId="0" borderId="13" xfId="231" applyNumberFormat="1" applyFont="1" applyFill="1" applyBorder="1" applyAlignment="1" applyProtection="1">
      <alignment horizontal="center" vertical="center" readingOrder="2"/>
      <protection locked="0"/>
    </xf>
    <xf numFmtId="0" fontId="128" fillId="0" borderId="13" xfId="231" applyNumberFormat="1" applyFont="1" applyFill="1" applyBorder="1" applyAlignment="1" applyProtection="1">
      <alignment horizontal="right" vertical="center"/>
      <protection locked="0"/>
    </xf>
    <xf numFmtId="0" fontId="128" fillId="0" borderId="14" xfId="231" applyNumberFormat="1" applyFont="1" applyFill="1" applyBorder="1" applyAlignment="1" applyProtection="1">
      <alignment horizontal="right" vertical="center"/>
      <protection locked="0"/>
    </xf>
    <xf numFmtId="0" fontId="135" fillId="0" borderId="0" xfId="245" applyNumberFormat="1" applyFont="1" applyFill="1" applyBorder="1"/>
    <xf numFmtId="0" fontId="134" fillId="0" borderId="0" xfId="232" applyNumberFormat="1" applyFont="1" applyFill="1" applyBorder="1" applyAlignment="1">
      <alignment vertical="center"/>
    </xf>
    <xf numFmtId="0" fontId="124" fillId="0" borderId="0" xfId="245" applyNumberFormat="1" applyFont="1" applyFill="1" applyBorder="1" applyAlignment="1">
      <alignment horizontal="right" readingOrder="2"/>
    </xf>
    <xf numFmtId="0" fontId="137" fillId="0" borderId="0" xfId="232" applyNumberFormat="1" applyFont="1" applyFill="1" applyBorder="1"/>
    <xf numFmtId="0" fontId="136" fillId="0" borderId="0" xfId="232" applyNumberFormat="1" applyFont="1" applyFill="1" applyBorder="1" applyAlignment="1">
      <alignment vertical="center"/>
    </xf>
    <xf numFmtId="0" fontId="136" fillId="0" borderId="0" xfId="232" applyNumberFormat="1" applyFont="1" applyFill="1" applyBorder="1"/>
    <xf numFmtId="0" fontId="108" fillId="0" borderId="0" xfId="232" applyNumberFormat="1" applyFont="1" applyFill="1" applyBorder="1"/>
    <xf numFmtId="0" fontId="139" fillId="0" borderId="0" xfId="232" applyNumberFormat="1" applyFont="1" applyFill="1" applyBorder="1"/>
    <xf numFmtId="0" fontId="140" fillId="56" borderId="153" xfId="232" applyNumberFormat="1" applyFont="1" applyFill="1" applyBorder="1" applyAlignment="1">
      <alignment horizontal="center" vertical="center" wrapText="1"/>
    </xf>
    <xf numFmtId="0" fontId="108" fillId="0" borderId="0" xfId="232" applyNumberFormat="1" applyFont="1" applyFill="1" applyBorder="1" applyAlignment="1">
      <alignment horizontal="center" vertical="center"/>
    </xf>
    <xf numFmtId="0" fontId="108" fillId="0" borderId="0" xfId="232" applyNumberFormat="1" applyFont="1" applyFill="1" applyBorder="1" applyAlignment="1">
      <alignment vertical="center"/>
    </xf>
    <xf numFmtId="49" fontId="25" fillId="0" borderId="0" xfId="232" applyNumberFormat="1" applyFont="1" applyFill="1" applyBorder="1"/>
    <xf numFmtId="49" fontId="108" fillId="0" borderId="0" xfId="232" applyNumberFormat="1" applyFont="1" applyFill="1" applyBorder="1"/>
    <xf numFmtId="38" fontId="137" fillId="0" borderId="0" xfId="232" applyNumberFormat="1" applyFont="1" applyFill="1" applyBorder="1" applyAlignment="1">
      <alignment horizontal="right"/>
    </xf>
    <xf numFmtId="49" fontId="141" fillId="0" borderId="0" xfId="232" applyNumberFormat="1" applyFont="1" applyFill="1" applyBorder="1"/>
    <xf numFmtId="49" fontId="142" fillId="0" borderId="0" xfId="232" applyNumberFormat="1" applyFont="1" applyFill="1" applyBorder="1"/>
    <xf numFmtId="49" fontId="143" fillId="56" borderId="155" xfId="232" applyNumberFormat="1" applyFont="1" applyFill="1" applyBorder="1" applyAlignment="1">
      <alignment horizontal="center" vertical="center"/>
    </xf>
    <xf numFmtId="49" fontId="143" fillId="56" borderId="156" xfId="232" applyNumberFormat="1" applyFont="1" applyFill="1" applyBorder="1" applyAlignment="1">
      <alignment horizontal="center" vertical="center"/>
    </xf>
    <xf numFmtId="38" fontId="144" fillId="56" borderId="153" xfId="232" applyNumberFormat="1" applyFont="1" applyFill="1" applyBorder="1" applyAlignment="1">
      <alignment horizontal="right" vertical="center"/>
    </xf>
    <xf numFmtId="38" fontId="143" fillId="56" borderId="153" xfId="232" applyNumberFormat="1" applyFont="1" applyFill="1" applyBorder="1" applyAlignment="1">
      <alignment horizontal="center" vertical="center" wrapText="1"/>
    </xf>
    <xf numFmtId="49" fontId="115" fillId="0" borderId="155" xfId="232" applyNumberFormat="1" applyFont="1" applyFill="1" applyBorder="1" applyAlignment="1">
      <alignment horizontal="right" vertical="center"/>
    </xf>
    <xf numFmtId="49" fontId="115" fillId="0" borderId="156" xfId="232" applyNumberFormat="1" applyFont="1" applyFill="1" applyBorder="1" applyAlignment="1">
      <alignment horizontal="right" vertical="center"/>
    </xf>
    <xf numFmtId="38" fontId="137" fillId="0" borderId="153" xfId="232" applyNumberFormat="1" applyFont="1" applyFill="1" applyBorder="1" applyAlignment="1">
      <alignment horizontal="right" vertical="center"/>
    </xf>
    <xf numFmtId="49" fontId="115" fillId="0" borderId="155" xfId="232" applyNumberFormat="1" applyFont="1" applyFill="1" applyBorder="1" applyAlignment="1">
      <alignment horizontal="right" vertical="center" readingOrder="2"/>
    </xf>
    <xf numFmtId="49" fontId="115" fillId="0" borderId="156" xfId="232" applyNumberFormat="1" applyFont="1" applyFill="1" applyBorder="1" applyAlignment="1">
      <alignment horizontal="right" vertical="center" readingOrder="2"/>
    </xf>
    <xf numFmtId="0" fontId="143" fillId="56" borderId="155" xfId="232" applyNumberFormat="1" applyFont="1" applyFill="1" applyBorder="1" applyAlignment="1">
      <alignment vertical="center"/>
    </xf>
    <xf numFmtId="0" fontId="143" fillId="56" borderId="156" xfId="232" applyNumberFormat="1" applyFont="1" applyFill="1" applyBorder="1" applyAlignment="1">
      <alignment vertical="center"/>
    </xf>
    <xf numFmtId="38" fontId="143" fillId="56" borderId="156" xfId="232" applyNumberFormat="1" applyFont="1" applyFill="1" applyBorder="1" applyAlignment="1">
      <alignment horizontal="right" vertical="center" wrapText="1"/>
    </xf>
    <xf numFmtId="38" fontId="143" fillId="56" borderId="156" xfId="232" applyNumberFormat="1" applyFont="1" applyFill="1" applyBorder="1" applyAlignment="1">
      <alignment horizontal="right" vertical="center" readingOrder="2"/>
    </xf>
    <xf numFmtId="0" fontId="143" fillId="56" borderId="155" xfId="232" applyNumberFormat="1" applyFont="1" applyFill="1" applyBorder="1" applyAlignment="1">
      <alignment vertical="center" wrapText="1"/>
    </xf>
    <xf numFmtId="0" fontId="143" fillId="56" borderId="156" xfId="232" applyNumberFormat="1" applyFont="1" applyFill="1" applyBorder="1" applyAlignment="1">
      <alignment vertical="center" wrapText="1"/>
    </xf>
    <xf numFmtId="49" fontId="137" fillId="0" borderId="0" xfId="232" applyNumberFormat="1" applyFont="1" applyFill="1" applyBorder="1"/>
    <xf numFmtId="0" fontId="115" fillId="0" borderId="0" xfId="232" applyNumberFormat="1" applyFont="1" applyFill="1" applyBorder="1"/>
    <xf numFmtId="0" fontId="145" fillId="0" borderId="0" xfId="232" applyNumberFormat="1" applyFont="1" applyFill="1" applyBorder="1"/>
    <xf numFmtId="0" fontId="146" fillId="0" borderId="0" xfId="232" applyNumberFormat="1" applyFont="1" applyFill="1" applyBorder="1"/>
    <xf numFmtId="0" fontId="147" fillId="56" borderId="166" xfId="232" applyNumberFormat="1" applyFont="1" applyFill="1" applyBorder="1" applyAlignment="1">
      <alignment horizontal="center" vertical="center" wrapText="1"/>
    </xf>
    <xf numFmtId="0" fontId="147" fillId="56" borderId="167" xfId="232" applyNumberFormat="1" applyFont="1" applyFill="1" applyBorder="1" applyAlignment="1">
      <alignment horizontal="center" vertical="center" wrapText="1"/>
    </xf>
    <xf numFmtId="0" fontId="145" fillId="0" borderId="0" xfId="232" applyNumberFormat="1" applyFont="1" applyFill="1" applyBorder="1" applyAlignment="1">
      <alignment horizontal="center"/>
    </xf>
    <xf numFmtId="0" fontId="116" fillId="0" borderId="153" xfId="232" applyNumberFormat="1" applyFont="1" applyFill="1" applyBorder="1" applyAlignment="1">
      <alignment horizontal="right" vertical="center" wrapText="1"/>
    </xf>
    <xf numFmtId="0" fontId="116" fillId="0" borderId="0" xfId="232" applyNumberFormat="1" applyFont="1" applyFill="1" applyBorder="1"/>
    <xf numFmtId="0" fontId="147" fillId="56" borderId="24" xfId="232" applyNumberFormat="1" applyFont="1" applyFill="1" applyBorder="1" applyAlignment="1">
      <alignment horizontal="center" vertical="center" wrapText="1"/>
    </xf>
    <xf numFmtId="38" fontId="116" fillId="56" borderId="153" xfId="232" applyNumberFormat="1" applyFont="1" applyFill="1" applyBorder="1" applyAlignment="1">
      <alignment horizontal="right" vertical="center"/>
    </xf>
    <xf numFmtId="0" fontId="148" fillId="0" borderId="0" xfId="232" applyNumberFormat="1" applyFont="1" applyFill="1" applyBorder="1"/>
    <xf numFmtId="49" fontId="149" fillId="0" borderId="0" xfId="232" applyNumberFormat="1" applyFont="1" applyFill="1" applyBorder="1" applyAlignment="1">
      <alignment horizontal="right"/>
    </xf>
    <xf numFmtId="0" fontId="147" fillId="56" borderId="153" xfId="232" applyNumberFormat="1" applyFont="1" applyFill="1" applyBorder="1" applyAlignment="1">
      <alignment horizontal="center" vertical="center" wrapText="1"/>
    </xf>
    <xf numFmtId="0" fontId="116" fillId="0" borderId="153" xfId="232" applyNumberFormat="1" applyFont="1" applyFill="1" applyBorder="1" applyAlignment="1">
      <alignment horizontal="right" vertical="center"/>
    </xf>
    <xf numFmtId="0" fontId="49" fillId="0" borderId="122" xfId="262" applyNumberFormat="1" applyFont="1" applyFill="1" applyBorder="1"/>
    <xf numFmtId="0" fontId="147" fillId="56" borderId="153" xfId="232" applyNumberFormat="1" applyFont="1" applyFill="1" applyBorder="1" applyAlignment="1">
      <alignment horizontal="right" vertical="center" wrapText="1"/>
    </xf>
    <xf numFmtId="49" fontId="25" fillId="0" borderId="0" xfId="232" applyNumberFormat="1" applyFont="1" applyFill="1" applyBorder="1" applyAlignment="1">
      <alignment horizontal="right"/>
    </xf>
    <xf numFmtId="0" fontId="116" fillId="0" borderId="0" xfId="232" applyNumberFormat="1" applyFont="1" applyFill="1" applyBorder="1" applyAlignment="1">
      <alignment vertical="center"/>
    </xf>
    <xf numFmtId="49" fontId="149" fillId="0" borderId="0" xfId="232" applyNumberFormat="1" applyFont="1" applyFill="1" applyBorder="1" applyAlignment="1">
      <alignment horizontal="right" vertical="center"/>
    </xf>
    <xf numFmtId="0" fontId="108" fillId="0" borderId="0" xfId="232" applyNumberFormat="1" applyFont="1" applyFill="1" applyBorder="1" applyAlignment="1">
      <alignment vertical="center"/>
    </xf>
    <xf numFmtId="0" fontId="108" fillId="0" borderId="0" xfId="232" applyNumberFormat="1" applyFont="1" applyFill="1" applyBorder="1" applyAlignment="1">
      <alignment wrapText="1"/>
    </xf>
    <xf numFmtId="0" fontId="146" fillId="0" borderId="0" xfId="232" applyNumberFormat="1" applyFont="1" applyFill="1" applyBorder="1" applyAlignment="1">
      <alignment wrapText="1"/>
    </xf>
    <xf numFmtId="0" fontId="116" fillId="0" borderId="0" xfId="232" applyNumberFormat="1" applyFont="1" applyFill="1" applyBorder="1" applyAlignment="1">
      <alignment wrapText="1"/>
    </xf>
    <xf numFmtId="0" fontId="151" fillId="58" borderId="24" xfId="232" applyNumberFormat="1" applyFont="1" applyFill="1" applyBorder="1" applyAlignment="1">
      <alignment horizontal="center" vertical="center" wrapText="1"/>
    </xf>
    <xf numFmtId="1" fontId="153" fillId="0" borderId="0" xfId="232" applyNumberFormat="1" applyFont="1" applyFill="1" applyBorder="1" applyAlignment="1">
      <alignment vertical="center"/>
    </xf>
    <xf numFmtId="0" fontId="154" fillId="56" borderId="160" xfId="232" applyNumberFormat="1" applyFont="1" applyFill="1" applyBorder="1" applyAlignment="1">
      <alignment horizontal="center" vertical="center" wrapText="1"/>
    </xf>
    <xf numFmtId="49" fontId="154" fillId="56" borderId="160" xfId="232" applyNumberFormat="1" applyFont="1" applyFill="1" applyBorder="1" applyAlignment="1">
      <alignment horizontal="center" vertical="center" wrapText="1"/>
    </xf>
    <xf numFmtId="49" fontId="25" fillId="0" borderId="170" xfId="232" applyNumberFormat="1" applyFont="1" applyFill="1" applyBorder="1" applyAlignment="1">
      <alignment horizontal="right" vertical="center"/>
    </xf>
    <xf numFmtId="49" fontId="25" fillId="0" borderId="24" xfId="232" applyNumberFormat="1" applyFont="1" applyFill="1" applyBorder="1" applyAlignment="1">
      <alignment horizontal="right" vertical="center"/>
    </xf>
    <xf numFmtId="0" fontId="137" fillId="0" borderId="0" xfId="232" applyNumberFormat="1" applyFont="1" applyFill="1" applyBorder="1" applyAlignment="1">
      <alignment vertical="center"/>
    </xf>
    <xf numFmtId="0" fontId="146" fillId="0" borderId="0" xfId="232" applyNumberFormat="1" applyFont="1" applyFill="1" applyBorder="1" applyAlignment="1">
      <alignment horizontal="right" readingOrder="2"/>
    </xf>
    <xf numFmtId="0" fontId="136" fillId="0" borderId="0" xfId="232" applyNumberFormat="1" applyFont="1" applyFill="1" applyBorder="1" applyAlignment="1">
      <alignment horizontal="right" vertical="center"/>
    </xf>
    <xf numFmtId="0" fontId="145" fillId="0" borderId="0" xfId="232" applyNumberFormat="1" applyFont="1" applyFill="1" applyBorder="1" applyAlignment="1">
      <alignment vertical="center"/>
    </xf>
    <xf numFmtId="0" fontId="146" fillId="0" borderId="0" xfId="232" applyNumberFormat="1" applyFont="1" applyFill="1" applyBorder="1" applyAlignment="1">
      <alignment vertical="center"/>
    </xf>
    <xf numFmtId="0" fontId="118" fillId="0" borderId="0" xfId="232" applyNumberFormat="1" applyFont="1" applyFill="1" applyBorder="1" applyAlignment="1">
      <alignment horizontal="center" vertical="center" wrapText="1"/>
    </xf>
    <xf numFmtId="0" fontId="156" fillId="0" borderId="0" xfId="232" applyNumberFormat="1" applyFont="1" applyFill="1" applyBorder="1" applyAlignment="1">
      <alignment horizontal="center" vertical="center" wrapText="1"/>
    </xf>
    <xf numFmtId="0" fontId="116" fillId="56" borderId="153" xfId="232" applyNumberFormat="1" applyFont="1" applyFill="1" applyBorder="1" applyAlignment="1">
      <alignment horizontal="left" vertical="top"/>
    </xf>
    <xf numFmtId="0" fontId="147" fillId="56" borderId="153" xfId="232" applyNumberFormat="1" applyFont="1" applyFill="1" applyBorder="1" applyAlignment="1">
      <alignment horizontal="right" vertical="top" wrapText="1"/>
    </xf>
    <xf numFmtId="0" fontId="157" fillId="58" borderId="24" xfId="232" applyNumberFormat="1" applyFont="1" applyFill="1" applyBorder="1" applyAlignment="1">
      <alignment horizontal="center" vertical="center" wrapText="1"/>
    </xf>
    <xf numFmtId="37" fontId="108" fillId="0" borderId="24" xfId="232" applyNumberFormat="1" applyFont="1" applyFill="1" applyBorder="1"/>
    <xf numFmtId="0" fontId="108" fillId="0" borderId="0" xfId="232" applyNumberFormat="1" applyFont="1" applyFill="1" applyBorder="1"/>
    <xf numFmtId="0" fontId="154" fillId="56" borderId="22" xfId="232" applyNumberFormat="1" applyFont="1" applyFill="1" applyBorder="1" applyAlignment="1">
      <alignment horizontal="center" vertical="top" wrapText="1"/>
    </xf>
    <xf numFmtId="0" fontId="154" fillId="56" borderId="9" xfId="232" applyNumberFormat="1" applyFont="1" applyFill="1" applyBorder="1" applyAlignment="1">
      <alignment horizontal="center" vertical="top" wrapText="1"/>
    </xf>
    <xf numFmtId="0" fontId="154" fillId="56" borderId="24" xfId="232" applyNumberFormat="1" applyFont="1" applyFill="1" applyBorder="1" applyAlignment="1">
      <alignment horizontal="center" vertical="top" wrapText="1"/>
    </xf>
    <xf numFmtId="49" fontId="142" fillId="0" borderId="22" xfId="232" applyNumberFormat="1" applyFont="1" applyFill="1" applyBorder="1" applyAlignment="1">
      <alignment horizontal="right" vertical="center"/>
    </xf>
    <xf numFmtId="49" fontId="142" fillId="0" borderId="9" xfId="232" applyNumberFormat="1" applyFont="1" applyFill="1" applyBorder="1" applyAlignment="1">
      <alignment horizontal="right" vertical="center"/>
    </xf>
    <xf numFmtId="0" fontId="108" fillId="0" borderId="0" xfId="232" applyNumberFormat="1" applyFont="1" applyFill="1" applyBorder="1" applyAlignment="1">
      <alignment horizontal="center"/>
    </xf>
    <xf numFmtId="0" fontId="154" fillId="56" borderId="22" xfId="232" applyNumberFormat="1" applyFont="1" applyFill="1" applyBorder="1" applyAlignment="1">
      <alignment horizontal="right" vertical="center" wrapText="1"/>
    </xf>
    <xf numFmtId="0" fontId="154" fillId="56" borderId="9" xfId="232" applyNumberFormat="1" applyFont="1" applyFill="1" applyBorder="1" applyAlignment="1">
      <alignment horizontal="right" vertical="center" wrapText="1"/>
    </xf>
    <xf numFmtId="0" fontId="150" fillId="0" borderId="0" xfId="232" applyNumberFormat="1" applyFont="1" applyFill="1" applyBorder="1"/>
    <xf numFmtId="0" fontId="143" fillId="56" borderId="153" xfId="232" applyNumberFormat="1" applyFont="1" applyFill="1" applyBorder="1" applyAlignment="1">
      <alignment horizontal="center" vertical="center" wrapText="1"/>
    </xf>
    <xf numFmtId="0" fontId="158" fillId="0" borderId="0" xfId="232" applyNumberFormat="1" applyFont="1" applyFill="1" applyBorder="1"/>
    <xf numFmtId="0" fontId="151" fillId="56" borderId="24" xfId="232" applyNumberFormat="1" applyFont="1" applyFill="1" applyBorder="1" applyAlignment="1">
      <alignment horizontal="center" vertical="center" wrapText="1"/>
    </xf>
    <xf numFmtId="0" fontId="150" fillId="0" borderId="24" xfId="232" applyNumberFormat="1" applyFont="1" applyFill="1" applyBorder="1" applyAlignment="1">
      <alignment horizontal="right" vertical="center"/>
    </xf>
    <xf numFmtId="0" fontId="160" fillId="0" borderId="0" xfId="232" applyNumberFormat="1" applyFont="1" applyFill="1" applyBorder="1"/>
    <xf numFmtId="0" fontId="137" fillId="0" borderId="162" xfId="232" applyNumberFormat="1" applyFont="1" applyFill="1" applyBorder="1" applyAlignment="1">
      <alignment horizontal="right" vertical="center" wrapText="1"/>
    </xf>
    <xf numFmtId="0" fontId="143" fillId="56" borderId="24" xfId="232" applyNumberFormat="1" applyFont="1" applyFill="1" applyBorder="1" applyAlignment="1">
      <alignment horizontal="center" vertical="center" wrapText="1"/>
    </xf>
    <xf numFmtId="0" fontId="22" fillId="0" borderId="24" xfId="220" applyNumberFormat="1" applyFont="1" applyFill="1" applyBorder="1" applyAlignment="1">
      <alignment horizontal="center"/>
    </xf>
    <xf numFmtId="0" fontId="143" fillId="56" borderId="22" xfId="232" applyNumberFormat="1" applyFont="1" applyFill="1" applyBorder="1" applyAlignment="1">
      <alignment vertical="center" wrapText="1"/>
    </xf>
    <xf numFmtId="49" fontId="161" fillId="0" borderId="0" xfId="232" applyNumberFormat="1" applyFont="1" applyFill="1" applyBorder="1" applyAlignment="1">
      <alignment horizontal="right"/>
    </xf>
    <xf numFmtId="0" fontId="162" fillId="0" borderId="0" xfId="232" applyNumberFormat="1" applyFont="1" applyFill="1" applyBorder="1"/>
    <xf numFmtId="0" fontId="146" fillId="58" borderId="22" xfId="232" applyNumberFormat="1" applyFont="1" applyFill="1" applyBorder="1" applyAlignment="1">
      <alignment vertical="center" wrapText="1"/>
    </xf>
    <xf numFmtId="0" fontId="146" fillId="58" borderId="9" xfId="232" applyNumberFormat="1" applyFont="1" applyFill="1" applyBorder="1" applyAlignment="1">
      <alignment vertical="center" wrapText="1"/>
    </xf>
    <xf numFmtId="0" fontId="146" fillId="58" borderId="24" xfId="232" applyNumberFormat="1" applyFont="1" applyFill="1" applyBorder="1" applyAlignment="1">
      <alignment horizontal="right" vertical="center" wrapText="1"/>
    </xf>
    <xf numFmtId="49" fontId="163" fillId="0" borderId="22" xfId="232" applyNumberFormat="1" applyFont="1" applyFill="1" applyBorder="1" applyAlignment="1">
      <alignment horizontal="right" vertical="center"/>
    </xf>
    <xf numFmtId="49" fontId="163" fillId="0" borderId="9" xfId="232" applyNumberFormat="1" applyFont="1" applyFill="1" applyBorder="1" applyAlignment="1">
      <alignment horizontal="right" vertical="center"/>
    </xf>
    <xf numFmtId="0" fontId="164" fillId="0" borderId="0" xfId="232" applyNumberFormat="1" applyFont="1" applyFill="1" applyBorder="1"/>
    <xf numFmtId="0" fontId="152" fillId="0" borderId="0" xfId="232" applyNumberFormat="1" applyFont="1" applyFill="1" applyBorder="1"/>
    <xf numFmtId="0" fontId="151" fillId="56" borderId="153" xfId="232" applyNumberFormat="1" applyFont="1" applyFill="1" applyBorder="1" applyAlignment="1">
      <alignment horizontal="center" vertical="center" wrapText="1"/>
    </xf>
    <xf numFmtId="0" fontId="151" fillId="56" borderId="153" xfId="232" applyNumberFormat="1" applyFont="1" applyFill="1" applyBorder="1" applyAlignment="1">
      <alignment horizontal="center" vertical="center" wrapText="1" readingOrder="2"/>
    </xf>
    <xf numFmtId="0" fontId="152" fillId="0" borderId="153" xfId="232" applyNumberFormat="1" applyFont="1" applyFill="1" applyBorder="1" applyAlignment="1">
      <alignment horizontal="right" vertical="center"/>
    </xf>
    <xf numFmtId="0" fontId="164" fillId="0" borderId="0" xfId="232" applyNumberFormat="1" applyFont="1" applyFill="1" applyBorder="1" applyAlignment="1">
      <alignment vertical="center"/>
    </xf>
    <xf numFmtId="0" fontId="152" fillId="0" borderId="0" xfId="232" applyNumberFormat="1" applyFont="1" applyFill="1" applyBorder="1" applyAlignment="1">
      <alignment vertical="center"/>
    </xf>
    <xf numFmtId="0" fontId="137" fillId="0" borderId="0" xfId="232" applyNumberFormat="1" applyFont="1" applyFill="1" applyBorder="1" applyAlignment="1">
      <alignment horizontal="center"/>
    </xf>
    <xf numFmtId="0" fontId="108" fillId="0" borderId="0" xfId="232" applyNumberFormat="1" applyFont="1" applyFill="1" applyBorder="1" applyAlignment="1">
      <alignment horizontal="center"/>
    </xf>
    <xf numFmtId="0" fontId="108" fillId="56" borderId="24" xfId="232" applyNumberFormat="1" applyFont="1" applyFill="1" applyBorder="1" applyAlignment="1">
      <alignment horizontal="right" vertical="center"/>
    </xf>
    <xf numFmtId="0" fontId="145" fillId="56" borderId="22" xfId="232" applyNumberFormat="1" applyFont="1" applyFill="1" applyBorder="1" applyAlignment="1">
      <alignment horizontal="center" vertical="center"/>
    </xf>
    <xf numFmtId="0" fontId="145" fillId="56" borderId="9" xfId="232" applyNumberFormat="1" applyFont="1" applyFill="1" applyBorder="1" applyAlignment="1">
      <alignment horizontal="center" vertical="center"/>
    </xf>
    <xf numFmtId="0" fontId="108" fillId="56" borderId="24" xfId="232" applyNumberFormat="1" applyFont="1" applyFill="1" applyBorder="1" applyAlignment="1">
      <alignment horizontal="center" vertical="center"/>
    </xf>
    <xf numFmtId="0" fontId="145" fillId="56" borderId="24" xfId="232" applyNumberFormat="1" applyFont="1" applyFill="1" applyBorder="1" applyAlignment="1">
      <alignment horizontal="center" vertical="center"/>
    </xf>
    <xf numFmtId="0" fontId="145" fillId="0" borderId="22" xfId="232" applyNumberFormat="1" applyFont="1" applyFill="1" applyBorder="1" applyAlignment="1">
      <alignment horizontal="right" vertical="center"/>
    </xf>
    <xf numFmtId="0" fontId="145" fillId="0" borderId="9" xfId="232" applyNumberFormat="1" applyFont="1" applyFill="1" applyBorder="1" applyAlignment="1">
      <alignment horizontal="right" vertical="center" wrapText="1"/>
    </xf>
    <xf numFmtId="0" fontId="145" fillId="0" borderId="24" xfId="232" applyNumberFormat="1" applyFont="1" applyFill="1" applyBorder="1" applyAlignment="1">
      <alignment horizontal="center" vertical="center"/>
    </xf>
    <xf numFmtId="0" fontId="108" fillId="0" borderId="24" xfId="232" applyNumberFormat="1" applyFont="1" applyFill="1" applyBorder="1" applyAlignment="1">
      <alignment horizontal="center" vertical="center"/>
    </xf>
    <xf numFmtId="0" fontId="165" fillId="0" borderId="22" xfId="232" applyNumberFormat="1" applyFont="1" applyFill="1" applyBorder="1" applyAlignment="1">
      <alignment horizontal="right" vertical="center" readingOrder="2"/>
    </xf>
    <xf numFmtId="0" fontId="165" fillId="0" borderId="9" xfId="232" applyNumberFormat="1" applyFont="1" applyFill="1" applyBorder="1" applyAlignment="1">
      <alignment horizontal="right" vertical="center" wrapText="1" readingOrder="2"/>
    </xf>
    <xf numFmtId="0" fontId="154" fillId="0" borderId="22" xfId="232" applyNumberFormat="1" applyFont="1" applyFill="1" applyBorder="1" applyAlignment="1">
      <alignment horizontal="right" vertical="center"/>
    </xf>
    <xf numFmtId="0" fontId="154" fillId="0" borderId="9" xfId="232" applyNumberFormat="1" applyFont="1" applyFill="1" applyBorder="1" applyAlignment="1">
      <alignment horizontal="right" vertical="center" wrapText="1"/>
    </xf>
    <xf numFmtId="0" fontId="154" fillId="0" borderId="24" xfId="232" applyNumberFormat="1" applyFont="1" applyFill="1" applyBorder="1" applyAlignment="1">
      <alignment horizontal="center" vertical="center"/>
    </xf>
    <xf numFmtId="0" fontId="145" fillId="0" borderId="24" xfId="232" applyNumberFormat="1" applyFont="1" applyFill="1" applyBorder="1" applyAlignment="1">
      <alignment horizontal="center" vertical="center" wrapText="1"/>
    </xf>
    <xf numFmtId="0" fontId="154" fillId="0" borderId="22" xfId="232" applyNumberFormat="1" applyFont="1" applyFill="1" applyBorder="1" applyAlignment="1">
      <alignment vertical="center"/>
    </xf>
    <xf numFmtId="0" fontId="154" fillId="0" borderId="138" xfId="232" applyNumberFormat="1" applyFont="1" applyFill="1" applyBorder="1" applyAlignment="1">
      <alignment vertical="center" wrapText="1"/>
    </xf>
    <xf numFmtId="0" fontId="154" fillId="0" borderId="138" xfId="232" applyNumberFormat="1" applyFont="1" applyFill="1" applyBorder="1" applyAlignment="1">
      <alignment vertical="center"/>
    </xf>
    <xf numFmtId="49" fontId="145" fillId="0" borderId="22" xfId="232" applyNumberFormat="1" applyFont="1" applyFill="1" applyBorder="1" applyAlignment="1">
      <alignment horizontal="right" vertical="center" readingOrder="2"/>
    </xf>
    <xf numFmtId="49" fontId="145" fillId="0" borderId="9" xfId="232" applyNumberFormat="1" applyFont="1" applyFill="1" applyBorder="1" applyAlignment="1">
      <alignment horizontal="right" vertical="center" wrapText="1" readingOrder="2"/>
    </xf>
    <xf numFmtId="0" fontId="145" fillId="0" borderId="22" xfId="232" applyNumberFormat="1" applyFont="1" applyFill="1" applyBorder="1" applyAlignment="1">
      <alignment horizontal="right" vertical="center" readingOrder="2"/>
    </xf>
    <xf numFmtId="0" fontId="145" fillId="0" borderId="9" xfId="232" applyNumberFormat="1" applyFont="1" applyFill="1" applyBorder="1" applyAlignment="1">
      <alignment horizontal="right" vertical="center" wrapText="1" readingOrder="2"/>
    </xf>
    <xf numFmtId="0" fontId="154" fillId="0" borderId="22" xfId="232" applyNumberFormat="1" applyFont="1" applyFill="1" applyBorder="1" applyAlignment="1">
      <alignment horizontal="right" vertical="center" readingOrder="2"/>
    </xf>
    <xf numFmtId="0" fontId="154" fillId="0" borderId="9" xfId="232" applyNumberFormat="1" applyFont="1" applyFill="1" applyBorder="1" applyAlignment="1">
      <alignment horizontal="right" vertical="center" wrapText="1" readingOrder="2"/>
    </xf>
    <xf numFmtId="0" fontId="154" fillId="0" borderId="24" xfId="232" applyNumberFormat="1" applyFont="1" applyFill="1" applyBorder="1" applyAlignment="1">
      <alignment horizontal="center" vertical="center" wrapText="1"/>
    </xf>
    <xf numFmtId="0" fontId="145" fillId="0" borderId="22" xfId="232" applyNumberFormat="1" applyFont="1" applyFill="1" applyBorder="1" applyAlignment="1">
      <alignment vertical="center"/>
    </xf>
    <xf numFmtId="0" fontId="145" fillId="0" borderId="138" xfId="232" applyNumberFormat="1" applyFont="1" applyFill="1" applyBorder="1" applyAlignment="1">
      <alignment vertical="center" wrapText="1"/>
    </xf>
    <xf numFmtId="0" fontId="145" fillId="0" borderId="138" xfId="232" applyNumberFormat="1" applyFont="1" applyFill="1" applyBorder="1" applyAlignment="1">
      <alignment vertical="center"/>
    </xf>
    <xf numFmtId="0" fontId="108" fillId="0" borderId="22" xfId="232" applyNumberFormat="1" applyFont="1" applyFill="1" applyBorder="1" applyAlignment="1">
      <alignment horizontal="right" vertical="center"/>
    </xf>
    <xf numFmtId="0" fontId="108" fillId="0" borderId="9" xfId="232" applyNumberFormat="1" applyFont="1" applyFill="1" applyBorder="1" applyAlignment="1">
      <alignment horizontal="right" vertical="center" wrapText="1"/>
    </xf>
    <xf numFmtId="0" fontId="154" fillId="56" borderId="24" xfId="232" applyNumberFormat="1" applyFont="1" applyFill="1" applyBorder="1" applyAlignment="1">
      <alignment horizontal="right" vertical="center"/>
    </xf>
    <xf numFmtId="0" fontId="154" fillId="56" borderId="24" xfId="232" applyNumberFormat="1" applyFont="1" applyFill="1" applyBorder="1" applyAlignment="1">
      <alignment horizontal="right" vertical="center" wrapText="1"/>
    </xf>
    <xf numFmtId="0" fontId="154" fillId="56" borderId="24" xfId="232" applyNumberFormat="1" applyFont="1" applyFill="1" applyBorder="1" applyAlignment="1">
      <alignment horizontal="center" vertical="center" wrapText="1" readingOrder="2"/>
    </xf>
    <xf numFmtId="0" fontId="150" fillId="0" borderId="172" xfId="232" applyNumberFormat="1" applyFont="1" applyFill="1" applyBorder="1" applyAlignment="1">
      <alignment horizontal="right" vertical="center"/>
    </xf>
    <xf numFmtId="38" fontId="150" fillId="0" borderId="173" xfId="232" applyNumberFormat="1" applyFont="1" applyFill="1" applyBorder="1" applyAlignment="1">
      <alignment horizontal="right" vertical="center"/>
    </xf>
    <xf numFmtId="38" fontId="150" fillId="56" borderId="174" xfId="232" applyNumberFormat="1" applyFont="1" applyFill="1" applyBorder="1" applyAlignment="1">
      <alignment horizontal="right" vertical="center"/>
    </xf>
    <xf numFmtId="0" fontId="150" fillId="0" borderId="22" xfId="232" applyNumberFormat="1" applyFont="1" applyFill="1" applyBorder="1" applyAlignment="1">
      <alignment horizontal="right" vertical="center"/>
    </xf>
    <xf numFmtId="0" fontId="150" fillId="0" borderId="22" xfId="232" applyNumberFormat="1" applyFont="1" applyFill="1" applyBorder="1" applyAlignment="1">
      <alignment horizontal="right" vertical="center" readingOrder="2"/>
    </xf>
    <xf numFmtId="0" fontId="150" fillId="0" borderId="0" xfId="232" applyNumberFormat="1" applyFont="1" applyFill="1" applyBorder="1"/>
    <xf numFmtId="0" fontId="166" fillId="0" borderId="0" xfId="232" applyNumberFormat="1" applyFont="1" applyFill="1" applyBorder="1"/>
    <xf numFmtId="0" fontId="167" fillId="0" borderId="0" xfId="232" applyNumberFormat="1" applyFont="1" applyFill="1" applyBorder="1"/>
    <xf numFmtId="49" fontId="141" fillId="0" borderId="0" xfId="232" applyNumberFormat="1" applyFont="1" applyFill="1" applyBorder="1" applyAlignment="1">
      <alignment horizontal="right"/>
    </xf>
    <xf numFmtId="0" fontId="150" fillId="56" borderId="24" xfId="232" applyNumberFormat="1" applyFont="1" applyFill="1" applyBorder="1" applyAlignment="1">
      <alignment horizontal="left" vertical="top"/>
    </xf>
    <xf numFmtId="0" fontId="143" fillId="56" borderId="24" xfId="232" applyNumberFormat="1" applyFont="1" applyFill="1" applyBorder="1" applyAlignment="1">
      <alignment horizontal="right" vertical="top" wrapText="1"/>
    </xf>
    <xf numFmtId="0" fontId="154" fillId="56" borderId="153" xfId="232" applyNumberFormat="1" applyFont="1" applyFill="1" applyBorder="1" applyAlignment="1">
      <alignment horizontal="center" vertical="center" wrapText="1"/>
    </xf>
    <xf numFmtId="0" fontId="108" fillId="56" borderId="153" xfId="232" applyNumberFormat="1" applyFont="1" applyFill="1" applyBorder="1" applyAlignment="1">
      <alignment horizontal="left" vertical="top"/>
    </xf>
    <xf numFmtId="0" fontId="168" fillId="0" borderId="0" xfId="232" applyNumberFormat="1" applyFont="1" applyFill="1" applyBorder="1"/>
    <xf numFmtId="0" fontId="146" fillId="58" borderId="24" xfId="232" applyNumberFormat="1" applyFont="1" applyFill="1" applyBorder="1" applyAlignment="1">
      <alignment horizontal="center" vertical="center" wrapText="1"/>
    </xf>
    <xf numFmtId="0" fontId="162" fillId="0" borderId="24" xfId="232" applyNumberFormat="1" applyFont="1" applyFill="1" applyBorder="1" applyAlignment="1">
      <alignment horizontal="center" vertical="center"/>
    </xf>
    <xf numFmtId="172" fontId="97" fillId="53" borderId="142" xfId="79" applyNumberFormat="1" applyFont="1" applyFill="1" applyBorder="1" applyAlignment="1">
      <alignment horizontal="center" vertical="center" wrapText="1"/>
    </xf>
    <xf numFmtId="172" fontId="27" fillId="8" borderId="144" xfId="79" applyNumberFormat="1" applyFont="1" applyFill="1" applyBorder="1" applyAlignment="1">
      <alignment horizontal="center"/>
    </xf>
    <xf numFmtId="172" fontId="1" fillId="0" borderId="0" xfId="79" applyNumberFormat="1" applyFont="1" applyFill="1" applyBorder="1"/>
    <xf numFmtId="170" fontId="1" fillId="0" borderId="0" xfId="228" applyNumberFormat="1" applyFont="1" applyFill="1" applyBorder="1"/>
    <xf numFmtId="169" fontId="1" fillId="0" borderId="0" xfId="228" applyNumberFormat="1" applyFont="1" applyFill="1" applyBorder="1"/>
    <xf numFmtId="43" fontId="1" fillId="0" borderId="0" xfId="228" applyNumberFormat="1" applyFont="1" applyFill="1" applyBorder="1"/>
    <xf numFmtId="0" fontId="170" fillId="0" borderId="0" xfId="232" applyNumberFormat="1" applyFont="1" applyFill="1" applyBorder="1"/>
    <xf numFmtId="0" fontId="169" fillId="0" borderId="0" xfId="174" applyNumberFormat="1" applyFont="1" applyFill="1" applyBorder="1"/>
    <xf numFmtId="0" fontId="24" fillId="13" borderId="179" xfId="174" applyNumberFormat="1" applyFont="1" applyFill="1" applyBorder="1" applyAlignment="1">
      <alignment horizontal="center" vertical="center"/>
    </xf>
    <xf numFmtId="0" fontId="169" fillId="0" borderId="0" xfId="174" applyNumberFormat="1" applyFont="1" applyFill="1" applyBorder="1" applyAlignment="1">
      <alignment horizontal="center" vertical="center"/>
    </xf>
    <xf numFmtId="0" fontId="170" fillId="0" borderId="0" xfId="232" applyNumberFormat="1" applyFont="1" applyFill="1" applyBorder="1" applyAlignment="1">
      <alignment vertical="center"/>
    </xf>
    <xf numFmtId="9" fontId="137" fillId="0" borderId="0" xfId="281" applyNumberFormat="1" applyFont="1" applyFill="1" applyBorder="1"/>
    <xf numFmtId="9" fontId="108" fillId="0" borderId="0" xfId="281" applyNumberFormat="1" applyFont="1" applyFill="1" applyBorder="1"/>
    <xf numFmtId="9" fontId="146" fillId="0" borderId="0" xfId="281" applyNumberFormat="1" applyFont="1" applyFill="1" applyBorder="1"/>
    <xf numFmtId="9" fontId="116" fillId="0" borderId="0" xfId="281" applyNumberFormat="1" applyFont="1" applyFill="1" applyBorder="1"/>
    <xf numFmtId="0" fontId="23" fillId="8" borderId="1" xfId="0" applyNumberFormat="1" applyFont="1" applyFill="1" applyBorder="1" applyProtection="1">
      <protection locked="0"/>
    </xf>
    <xf numFmtId="0" fontId="23" fillId="8" borderId="2" xfId="0" applyNumberFormat="1" applyFont="1" applyFill="1" applyBorder="1" applyProtection="1">
      <protection locked="0"/>
    </xf>
    <xf numFmtId="0" fontId="171" fillId="0" borderId="0" xfId="228" applyNumberFormat="1" applyFont="1" applyFill="1" applyBorder="1"/>
    <xf numFmtId="0" fontId="31" fillId="0" borderId="0" xfId="0" applyNumberFormat="1" applyFont="1" applyFill="1" applyBorder="1" applyAlignment="1">
      <alignment horizontal="right"/>
    </xf>
    <xf numFmtId="38" fontId="118" fillId="0" borderId="180" xfId="232" applyNumberFormat="1" applyFont="1" applyFill="1" applyBorder="1" applyAlignment="1">
      <alignment horizontal="right" vertical="center"/>
    </xf>
    <xf numFmtId="172" fontId="115" fillId="0" borderId="0" xfId="79" applyNumberFormat="1" applyFont="1" applyFill="1" applyBorder="1"/>
    <xf numFmtId="172" fontId="145" fillId="0" borderId="0" xfId="79" applyNumberFormat="1" applyFont="1" applyFill="1" applyBorder="1"/>
    <xf numFmtId="172" fontId="147" fillId="56" borderId="168" xfId="79" applyNumberFormat="1" applyFont="1" applyFill="1" applyBorder="1" applyAlignment="1">
      <alignment horizontal="center" vertical="center" wrapText="1"/>
    </xf>
    <xf numFmtId="0" fontId="174" fillId="0" borderId="0" xfId="0" applyNumberFormat="1" applyFont="1" applyFill="1" applyBorder="1" applyAlignment="1">
      <alignment horizontal="right" vertical="center"/>
    </xf>
    <xf numFmtId="0" fontId="174" fillId="59" borderId="0" xfId="0" applyNumberFormat="1" applyFont="1" applyFill="1" applyBorder="1" applyAlignment="1">
      <alignment horizontal="right" vertical="center"/>
    </xf>
    <xf numFmtId="172" fontId="116" fillId="0" borderId="0" xfId="79" applyNumberFormat="1" applyFont="1" applyFill="1" applyBorder="1"/>
    <xf numFmtId="9" fontId="145" fillId="0" borderId="153" xfId="281" applyNumberFormat="1" applyFont="1" applyFill="1" applyBorder="1" applyAlignment="1">
      <alignment horizontal="right" vertical="center"/>
    </xf>
    <xf numFmtId="172" fontId="137" fillId="0" borderId="0" xfId="79" applyNumberFormat="1" applyFont="1" applyFill="1" applyBorder="1"/>
    <xf numFmtId="172" fontId="108" fillId="0" borderId="0" xfId="79" applyNumberFormat="1" applyFont="1" applyFill="1" applyBorder="1"/>
    <xf numFmtId="0" fontId="5" fillId="0" borderId="146" xfId="228" applyNumberFormat="1" applyFont="1" applyFill="1" applyBorder="1" applyAlignment="1">
      <alignment horizontal="left" vertical="center"/>
    </xf>
    <xf numFmtId="0" fontId="143" fillId="56" borderId="159" xfId="232" applyNumberFormat="1" applyFont="1" applyFill="1" applyBorder="1" applyAlignment="1">
      <alignment horizontal="center" vertical="center" wrapText="1"/>
    </xf>
    <xf numFmtId="0" fontId="143" fillId="56" borderId="160" xfId="232" applyNumberFormat="1" applyFont="1" applyFill="1" applyBorder="1" applyAlignment="1">
      <alignment vertical="center" wrapText="1"/>
    </xf>
    <xf numFmtId="0" fontId="143" fillId="56" borderId="158" xfId="232" applyNumberFormat="1" applyFont="1" applyFill="1" applyBorder="1" applyAlignment="1">
      <alignment vertical="center" wrapText="1"/>
    </xf>
    <xf numFmtId="0" fontId="143" fillId="56" borderId="161" xfId="232" applyNumberFormat="1" applyFont="1" applyFill="1" applyBorder="1" applyAlignment="1">
      <alignment horizontal="center" vertical="center" wrapText="1"/>
    </xf>
    <xf numFmtId="0" fontId="143" fillId="56" borderId="181" xfId="232" applyNumberFormat="1" applyFont="1" applyFill="1" applyBorder="1" applyAlignment="1">
      <alignment horizontal="center" vertical="center" wrapText="1"/>
    </xf>
    <xf numFmtId="0" fontId="143" fillId="56" borderId="162" xfId="232" applyNumberFormat="1" applyFont="1" applyFill="1" applyBorder="1" applyAlignment="1">
      <alignment horizontal="center" vertical="center" wrapText="1"/>
    </xf>
    <xf numFmtId="0" fontId="0" fillId="0" borderId="0" xfId="0" applyNumberFormat="1" applyFont="1" applyFill="1" applyBorder="1"/>
    <xf numFmtId="0" fontId="147" fillId="56" borderId="151" xfId="232" applyNumberFormat="1" applyFont="1" applyFill="1" applyBorder="1" applyAlignment="1">
      <alignment horizontal="center" vertical="center" wrapText="1"/>
    </xf>
    <xf numFmtId="0" fontId="147" fillId="56" borderId="153" xfId="232" applyNumberFormat="1" applyFont="1" applyFill="1" applyBorder="1" applyAlignment="1">
      <alignment horizontal="center" vertical="center" wrapText="1"/>
    </xf>
    <xf numFmtId="0" fontId="147" fillId="56" borderId="153" xfId="232" applyNumberFormat="1" applyFont="1" applyFill="1" applyBorder="1" applyAlignment="1">
      <alignment horizontal="center" wrapText="1"/>
    </xf>
    <xf numFmtId="0" fontId="11" fillId="0" borderId="0" xfId="0" applyNumberFormat="1" applyFont="1" applyFill="1" applyBorder="1" applyAlignment="1">
      <alignment vertical="center"/>
    </xf>
    <xf numFmtId="0" fontId="28" fillId="0" borderId="0" xfId="0" applyNumberFormat="1" applyFont="1" applyFill="1" applyBorder="1"/>
    <xf numFmtId="0" fontId="98" fillId="8" borderId="0" xfId="0" applyNumberFormat="1" applyFont="1" applyFill="1" applyBorder="1" applyAlignment="1">
      <alignment horizontal="center" vertical="center"/>
    </xf>
    <xf numFmtId="0" fontId="0" fillId="0" borderId="0" xfId="0" applyNumberFormat="1" applyFont="1" applyFill="1" applyBorder="1" applyAlignment="1">
      <alignment horizontal="center"/>
    </xf>
    <xf numFmtId="0" fontId="0" fillId="0" borderId="0" xfId="0" applyNumberFormat="1" applyFont="1" applyFill="1" applyBorder="1" applyAlignment="1" applyProtection="1">
      <alignment horizontal="left" vertical="center"/>
      <protection locked="0"/>
    </xf>
    <xf numFmtId="0" fontId="30" fillId="0" borderId="0" xfId="0" applyNumberFormat="1" applyFont="1" applyFill="1" applyBorder="1" applyAlignment="1">
      <alignment horizontal="center" vertical="center"/>
    </xf>
    <xf numFmtId="0" fontId="30" fillId="0" borderId="0" xfId="0" applyNumberFormat="1" applyFont="1" applyFill="1" applyBorder="1" applyAlignment="1">
      <alignment vertical="center"/>
    </xf>
    <xf numFmtId="0" fontId="33" fillId="0" borderId="0" xfId="0" applyNumberFormat="1" applyFont="1" applyFill="1" applyBorder="1"/>
    <xf numFmtId="0" fontId="7" fillId="0" borderId="145" xfId="228" applyNumberFormat="1" applyFont="1" applyFill="1" applyBorder="1" applyAlignment="1">
      <alignment horizontal="center" vertical="center"/>
    </xf>
    <xf numFmtId="0" fontId="7" fillId="0" borderId="147" xfId="228" applyNumberFormat="1" applyFont="1" applyFill="1" applyBorder="1" applyAlignment="1">
      <alignment horizontal="center" vertical="center"/>
    </xf>
    <xf numFmtId="0" fontId="7" fillId="7" borderId="138" xfId="228" applyNumberFormat="1" applyFont="1" applyFill="1" applyBorder="1" applyAlignment="1">
      <alignment horizontal="justify" vertical="center"/>
    </xf>
    <xf numFmtId="170" fontId="7" fillId="0" borderId="145" xfId="97" applyNumberFormat="1" applyFont="1" applyFill="1" applyBorder="1" applyAlignment="1">
      <alignment horizontal="right" vertical="center"/>
    </xf>
    <xf numFmtId="170" fontId="7" fillId="0" borderId="146" xfId="97" applyNumberFormat="1" applyFont="1" applyFill="1" applyBorder="1" applyAlignment="1">
      <alignment horizontal="right" vertical="center"/>
    </xf>
    <xf numFmtId="170" fontId="7" fillId="0" borderId="147" xfId="97" applyNumberFormat="1" applyFont="1" applyFill="1" applyBorder="1" applyAlignment="1">
      <alignment horizontal="right" vertical="center"/>
    </xf>
    <xf numFmtId="0" fontId="1" fillId="0" borderId="0" xfId="228" applyNumberFormat="1" applyFont="1" applyFill="1" applyBorder="1" applyAlignment="1">
      <alignment horizontal="center" vertical="center"/>
    </xf>
    <xf numFmtId="0" fontId="0" fillId="0" borderId="0" xfId="0" applyNumberFormat="1" applyFont="1" applyFill="1" applyBorder="1"/>
    <xf numFmtId="0" fontId="24" fillId="60" borderId="139" xfId="0" applyNumberFormat="1" applyFont="1" applyFill="1" applyBorder="1" applyAlignment="1">
      <alignment horizontal="center" vertical="center"/>
    </xf>
    <xf numFmtId="201" fontId="0" fillId="11" borderId="0" xfId="0" applyNumberFormat="1" applyFont="1" applyFill="1" applyBorder="1"/>
    <xf numFmtId="201" fontId="0" fillId="11" borderId="0" xfId="79" applyNumberFormat="1" applyFont="1" applyFill="1" applyBorder="1"/>
    <xf numFmtId="201" fontId="0" fillId="8" borderId="138" xfId="0" applyNumberFormat="1" applyFont="1" applyFill="1" applyBorder="1"/>
    <xf numFmtId="201" fontId="24" fillId="7" borderId="139" xfId="0" applyNumberFormat="1" applyFont="1" applyFill="1" applyBorder="1" applyAlignment="1">
      <alignment horizontal="center" vertical="center"/>
    </xf>
    <xf numFmtId="201" fontId="30" fillId="7" borderId="196" xfId="0" applyNumberFormat="1" applyFont="1" applyFill="1" applyBorder="1" applyAlignment="1">
      <alignment horizontal="center"/>
    </xf>
    <xf numFmtId="201" fontId="97" fillId="53" borderId="141" xfId="0" applyNumberFormat="1" applyFont="1" applyFill="1" applyBorder="1" applyAlignment="1">
      <alignment horizontal="center" vertical="center" wrapText="1"/>
    </xf>
    <xf numFmtId="201" fontId="97" fillId="53" borderId="142" xfId="0" applyNumberFormat="1" applyFont="1" applyFill="1" applyBorder="1" applyAlignment="1">
      <alignment horizontal="center" vertical="center" wrapText="1"/>
    </xf>
    <xf numFmtId="201" fontId="97" fillId="53" borderId="195" xfId="0" applyNumberFormat="1" applyFont="1" applyFill="1" applyBorder="1" applyAlignment="1">
      <alignment horizontal="center" vertical="center" wrapText="1"/>
    </xf>
    <xf numFmtId="201" fontId="27" fillId="8" borderId="143" xfId="0" applyNumberFormat="1" applyFont="1" applyFill="1" applyBorder="1" applyAlignment="1">
      <alignment horizontal="center"/>
    </xf>
    <xf numFmtId="201" fontId="27" fillId="8" borderId="144" xfId="0" applyNumberFormat="1" applyFont="1" applyFill="1" applyBorder="1" applyAlignment="1">
      <alignment horizontal="center"/>
    </xf>
    <xf numFmtId="0" fontId="7" fillId="7" borderId="17" xfId="228" applyNumberFormat="1" applyFont="1" applyFill="1" applyBorder="1" applyAlignment="1">
      <alignment horizontal="center" vertical="center"/>
    </xf>
    <xf numFmtId="0" fontId="7" fillId="7" borderId="16" xfId="228" applyNumberFormat="1" applyFont="1" applyFill="1" applyBorder="1" applyAlignment="1">
      <alignment horizontal="center" vertical="center"/>
    </xf>
    <xf numFmtId="0" fontId="7" fillId="7" borderId="138" xfId="228" applyNumberFormat="1" applyFont="1" applyFill="1" applyBorder="1" applyAlignment="1">
      <alignment vertical="center"/>
    </xf>
    <xf numFmtId="0" fontId="5" fillId="0" borderId="138" xfId="0" applyNumberFormat="1" applyFont="1" applyFill="1" applyBorder="1" applyAlignment="1">
      <alignment vertical="center"/>
    </xf>
    <xf numFmtId="0" fontId="140" fillId="56" borderId="160" xfId="232" applyNumberFormat="1" applyFont="1" applyFill="1" applyBorder="1" applyAlignment="1">
      <alignment horizontal="center" vertical="center" readingOrder="2"/>
    </xf>
    <xf numFmtId="15" fontId="5" fillId="0" borderId="24" xfId="0" applyNumberFormat="1" applyFont="1" applyFill="1" applyBorder="1" applyAlignment="1" applyProtection="1">
      <alignment vertical="top"/>
      <protection locked="0"/>
    </xf>
    <xf numFmtId="170" fontId="173" fillId="0" borderId="24" xfId="97" applyNumberFormat="1" applyFont="1" applyFill="1" applyBorder="1" applyAlignment="1">
      <alignment horizontal="center" vertical="center"/>
    </xf>
    <xf numFmtId="172" fontId="115" fillId="0" borderId="24" xfId="79" applyNumberFormat="1" applyFont="1" applyFill="1" applyBorder="1" applyAlignment="1">
      <alignment horizontal="right" vertical="center"/>
    </xf>
    <xf numFmtId="9" fontId="115" fillId="0" borderId="24" xfId="281" applyNumberFormat="1" applyFont="1" applyFill="1" applyBorder="1" applyAlignment="1">
      <alignment horizontal="right" vertical="center"/>
    </xf>
    <xf numFmtId="172" fontId="115" fillId="10" borderId="24" xfId="79" applyNumberFormat="1" applyFont="1" applyFill="1" applyBorder="1" applyAlignment="1">
      <alignment horizontal="right" vertical="top"/>
    </xf>
    <xf numFmtId="9" fontId="115" fillId="10" borderId="24" xfId="281" applyNumberFormat="1" applyFont="1" applyFill="1" applyBorder="1" applyAlignment="1">
      <alignment horizontal="right" vertical="top"/>
    </xf>
    <xf numFmtId="0" fontId="116" fillId="0" borderId="24" xfId="232" applyNumberFormat="1" applyFont="1" applyFill="1" applyBorder="1" applyAlignment="1">
      <alignment horizontal="center" vertical="center"/>
    </xf>
    <xf numFmtId="170" fontId="116" fillId="56" borderId="24" xfId="232" applyNumberFormat="1" applyFont="1" applyFill="1" applyBorder="1" applyAlignment="1">
      <alignment horizontal="right" vertical="top"/>
    </xf>
    <xf numFmtId="0" fontId="151" fillId="56" borderId="24" xfId="232" applyNumberFormat="1" applyFont="1" applyFill="1" applyBorder="1" applyAlignment="1">
      <alignment vertical="top" wrapText="1"/>
    </xf>
    <xf numFmtId="0" fontId="147" fillId="56" borderId="24" xfId="232" applyNumberFormat="1" applyFont="1" applyFill="1" applyBorder="1" applyAlignment="1">
      <alignment vertical="top" wrapText="1"/>
    </xf>
    <xf numFmtId="0" fontId="177" fillId="0" borderId="153" xfId="232" applyNumberFormat="1" applyFont="1" applyFill="1" applyBorder="1" applyAlignment="1">
      <alignment horizontal="right" vertical="center" wrapText="1"/>
    </xf>
    <xf numFmtId="38" fontId="177" fillId="0" borderId="153" xfId="232" applyNumberFormat="1" applyFont="1" applyFill="1" applyBorder="1" applyAlignment="1">
      <alignment horizontal="right" vertical="center"/>
    </xf>
    <xf numFmtId="170" fontId="177" fillId="0" borderId="153" xfId="232" applyNumberFormat="1" applyFont="1" applyFill="1" applyBorder="1" applyAlignment="1">
      <alignment horizontal="right" vertical="center"/>
    </xf>
    <xf numFmtId="170" fontId="7" fillId="7" borderId="48" xfId="79" applyNumberFormat="1" applyFont="1" applyFill="1" applyBorder="1" applyAlignment="1">
      <alignment horizontal="center" vertical="center"/>
    </xf>
    <xf numFmtId="0" fontId="5" fillId="0" borderId="0" xfId="228" applyNumberFormat="1" applyFont="1" applyFill="1" applyBorder="1" applyAlignment="1">
      <alignment horizontal="left" vertical="center"/>
    </xf>
    <xf numFmtId="0" fontId="5" fillId="0" borderId="0" xfId="228" applyNumberFormat="1" applyFont="1" applyFill="1" applyBorder="1" applyAlignment="1">
      <alignment vertical="center"/>
    </xf>
    <xf numFmtId="0" fontId="5" fillId="0" borderId="0" xfId="228" applyNumberFormat="1" applyFont="1" applyFill="1" applyBorder="1" applyAlignment="1">
      <alignment horizontal="right" vertical="center" wrapText="1"/>
    </xf>
    <xf numFmtId="0" fontId="5" fillId="0" borderId="22" xfId="228" applyNumberFormat="1" applyFont="1" applyFill="1" applyBorder="1" applyAlignment="1">
      <alignment horizontal="center" vertical="center"/>
    </xf>
    <xf numFmtId="0" fontId="5" fillId="0" borderId="8" xfId="228" applyNumberFormat="1" applyFont="1" applyFill="1" applyBorder="1" applyAlignment="1">
      <alignment horizontal="center" vertical="center"/>
    </xf>
    <xf numFmtId="0" fontId="7" fillId="7" borderId="22" xfId="228" applyNumberFormat="1" applyFont="1" applyFill="1" applyBorder="1" applyAlignment="1">
      <alignment horizontal="justify" vertical="center"/>
    </xf>
    <xf numFmtId="0" fontId="7" fillId="7" borderId="8" xfId="228" applyNumberFormat="1" applyFont="1" applyFill="1" applyBorder="1" applyAlignment="1">
      <alignment horizontal="justify" vertical="center"/>
    </xf>
    <xf numFmtId="169" fontId="5" fillId="7" borderId="17" xfId="97" applyNumberFormat="1" applyFont="1" applyFill="1" applyBorder="1" applyAlignment="1">
      <alignment horizontal="right" vertical="center"/>
    </xf>
    <xf numFmtId="169" fontId="5" fillId="7" borderId="0" xfId="97" applyNumberFormat="1" applyFont="1" applyFill="1" applyBorder="1" applyAlignment="1">
      <alignment horizontal="right" vertical="center"/>
    </xf>
    <xf numFmtId="169" fontId="5" fillId="7" borderId="16" xfId="97" applyNumberFormat="1" applyFont="1" applyFill="1" applyBorder="1" applyAlignment="1">
      <alignment horizontal="right" vertical="center"/>
    </xf>
    <xf numFmtId="0" fontId="7" fillId="7" borderId="9" xfId="228" applyNumberFormat="1" applyFont="1" applyFill="1" applyBorder="1" applyAlignment="1">
      <alignment horizontal="justify" vertical="center"/>
    </xf>
    <xf numFmtId="0" fontId="2" fillId="0" borderId="8" xfId="228" applyNumberFormat="1" applyFont="1" applyFill="1" applyBorder="1" applyAlignment="1">
      <alignment horizontal="center" vertical="center"/>
    </xf>
    <xf numFmtId="0" fontId="2" fillId="7" borderId="138" xfId="228" applyNumberFormat="1" applyFont="1" applyFill="1" applyBorder="1" applyAlignment="1">
      <alignment vertical="center"/>
    </xf>
    <xf numFmtId="0" fontId="2" fillId="7" borderId="9" xfId="228" applyNumberFormat="1" applyFont="1" applyFill="1" applyBorder="1" applyAlignment="1">
      <alignment vertical="center"/>
    </xf>
    <xf numFmtId="170" fontId="5" fillId="7" borderId="0" xfId="97" applyNumberFormat="1" applyFont="1" applyFill="1" applyBorder="1" applyAlignment="1">
      <alignment horizontal="right" vertical="center"/>
    </xf>
    <xf numFmtId="170" fontId="3" fillId="7" borderId="56" xfId="0" applyNumberFormat="1" applyFont="1" applyFill="1" applyBorder="1" applyAlignment="1">
      <alignment horizontal="center" vertical="center" wrapText="1"/>
    </xf>
    <xf numFmtId="0" fontId="5" fillId="0" borderId="43" xfId="0" applyNumberFormat="1" applyFont="1" applyFill="1" applyBorder="1" applyAlignment="1">
      <alignment horizontal="center" vertical="top" wrapText="1"/>
    </xf>
    <xf numFmtId="0" fontId="178" fillId="0" borderId="0" xfId="0" applyNumberFormat="1" applyFont="1" applyFill="1" applyBorder="1"/>
    <xf numFmtId="0" fontId="8" fillId="0" borderId="0" xfId="228" applyNumberFormat="1" applyFont="1" applyFill="1" applyBorder="1"/>
    <xf numFmtId="0" fontId="179" fillId="0" borderId="0" xfId="228" applyNumberFormat="1" applyFont="1" applyFill="1" applyBorder="1"/>
    <xf numFmtId="0" fontId="8" fillId="0" borderId="0" xfId="228" applyNumberFormat="1" applyFont="1" applyFill="1" applyBorder="1" applyAlignment="1">
      <alignment horizontal="center" vertical="center"/>
    </xf>
    <xf numFmtId="0" fontId="8" fillId="0" borderId="0" xfId="228" applyNumberFormat="1" applyFont="1" applyFill="1" applyBorder="1" applyAlignment="1">
      <alignment horizontal="right" vertical="center" wrapText="1"/>
    </xf>
    <xf numFmtId="0" fontId="25" fillId="0" borderId="0" xfId="0" applyNumberFormat="1" applyFont="1" applyFill="1" applyBorder="1"/>
    <xf numFmtId="0" fontId="5" fillId="0" borderId="0" xfId="228" applyNumberFormat="1" applyFont="1" applyFill="1" applyBorder="1"/>
    <xf numFmtId="0" fontId="181" fillId="0" borderId="0" xfId="174" applyNumberFormat="1" applyFont="1" applyFill="1" applyBorder="1"/>
    <xf numFmtId="0" fontId="7" fillId="7" borderId="178" xfId="228" applyNumberFormat="1" applyFont="1" applyFill="1" applyBorder="1" applyAlignment="1">
      <alignment horizontal="center" vertical="center"/>
    </xf>
    <xf numFmtId="0" fontId="25" fillId="0" borderId="8" xfId="0" applyNumberFormat="1" applyFont="1" applyFill="1" applyBorder="1" applyAlignment="1">
      <alignment vertical="center"/>
    </xf>
    <xf numFmtId="0" fontId="184" fillId="0" borderId="0" xfId="174" applyNumberFormat="1" applyFont="1" applyFill="1" applyBorder="1"/>
    <xf numFmtId="0" fontId="185" fillId="0" borderId="0" xfId="174" applyNumberFormat="1" applyFont="1" applyFill="1" applyBorder="1"/>
    <xf numFmtId="172" fontId="25" fillId="0" borderId="0" xfId="79" applyNumberFormat="1" applyFont="1" applyFill="1" applyBorder="1"/>
    <xf numFmtId="167" fontId="25" fillId="0" borderId="0" xfId="79" applyNumberFormat="1" applyFont="1" applyFill="1" applyBorder="1"/>
    <xf numFmtId="168" fontId="25" fillId="0" borderId="0" xfId="97" applyNumberFormat="1" applyFont="1" applyFill="1" applyBorder="1"/>
    <xf numFmtId="0" fontId="184" fillId="0" borderId="0" xfId="174" applyNumberFormat="1" applyFont="1" applyFill="1" applyBorder="1" applyAlignment="1">
      <alignment vertical="center"/>
    </xf>
    <xf numFmtId="0" fontId="25" fillId="0" borderId="0" xfId="0" applyNumberFormat="1" applyFont="1" applyFill="1" applyBorder="1" applyAlignment="1" applyProtection="1">
      <alignment vertical="center"/>
      <protection hidden="1"/>
    </xf>
    <xf numFmtId="168" fontId="7" fillId="0" borderId="0" xfId="97" applyNumberFormat="1" applyFont="1" applyFill="1" applyBorder="1"/>
    <xf numFmtId="168" fontId="6" fillId="0" borderId="0" xfId="97" applyNumberFormat="1" applyFont="1" applyFill="1" applyBorder="1"/>
    <xf numFmtId="0" fontId="186" fillId="0" borderId="0" xfId="0" applyNumberFormat="1" applyFont="1" applyFill="1" applyBorder="1"/>
    <xf numFmtId="0" fontId="186" fillId="7" borderId="17" xfId="0" applyNumberFormat="1" applyFont="1" applyFill="1" applyBorder="1" applyAlignment="1">
      <alignment horizontal="center" vertical="center" wrapText="1"/>
    </xf>
    <xf numFmtId="0" fontId="186" fillId="7" borderId="57" xfId="0" applyNumberFormat="1" applyFont="1" applyFill="1" applyBorder="1" applyAlignment="1">
      <alignment horizontal="center" vertical="center" wrapText="1"/>
    </xf>
    <xf numFmtId="0" fontId="25" fillId="7" borderId="32" xfId="0" applyNumberFormat="1" applyFont="1" applyFill="1" applyBorder="1" applyAlignment="1">
      <alignment horizontal="center" vertical="center" wrapText="1"/>
    </xf>
    <xf numFmtId="170" fontId="25" fillId="7" borderId="58" xfId="0" applyNumberFormat="1" applyFont="1" applyFill="1" applyBorder="1" applyAlignment="1">
      <alignment horizontal="center" vertical="center"/>
    </xf>
    <xf numFmtId="0" fontId="25" fillId="0" borderId="6" xfId="0" applyNumberFormat="1" applyFont="1" applyFill="1" applyBorder="1"/>
    <xf numFmtId="170" fontId="25" fillId="0" borderId="7" xfId="0" applyNumberFormat="1" applyFont="1" applyFill="1" applyBorder="1"/>
    <xf numFmtId="0" fontId="25" fillId="0" borderId="33" xfId="0" applyNumberFormat="1" applyFont="1" applyFill="1" applyBorder="1"/>
    <xf numFmtId="170" fontId="25" fillId="0" borderId="33" xfId="0" applyNumberFormat="1" applyFont="1" applyFill="1" applyBorder="1"/>
    <xf numFmtId="172" fontId="188" fillId="0" borderId="0" xfId="79" applyNumberFormat="1" applyFont="1" applyFill="1" applyBorder="1"/>
    <xf numFmtId="0" fontId="25" fillId="0" borderId="0" xfId="0" applyNumberFormat="1" applyFont="1" applyFill="1" applyBorder="1" applyAlignment="1">
      <alignment shrinkToFit="1"/>
    </xf>
    <xf numFmtId="0" fontId="187" fillId="0" borderId="0" xfId="0" applyNumberFormat="1" applyFont="1" applyFill="1" applyBorder="1"/>
    <xf numFmtId="0" fontId="186" fillId="7" borderId="83" xfId="0" applyNumberFormat="1" applyFont="1" applyFill="1" applyBorder="1" applyAlignment="1">
      <alignment horizontal="center" vertical="center" shrinkToFit="1"/>
    </xf>
    <xf numFmtId="0" fontId="186" fillId="7" borderId="73" xfId="0" applyNumberFormat="1" applyFont="1" applyFill="1" applyBorder="1" applyAlignment="1">
      <alignment horizontal="center" vertical="center" shrinkToFit="1"/>
    </xf>
    <xf numFmtId="0" fontId="186" fillId="7" borderId="74" xfId="0" applyNumberFormat="1" applyFont="1" applyFill="1" applyBorder="1" applyAlignment="1">
      <alignment horizontal="center" vertical="center" shrinkToFit="1"/>
    </xf>
    <xf numFmtId="0" fontId="25" fillId="0" borderId="12" xfId="0" applyNumberFormat="1" applyFont="1" applyFill="1" applyBorder="1"/>
    <xf numFmtId="0" fontId="25" fillId="0" borderId="13" xfId="0" applyNumberFormat="1" applyFont="1" applyFill="1" applyBorder="1"/>
    <xf numFmtId="0" fontId="25" fillId="0" borderId="49" xfId="0" applyNumberFormat="1" applyFont="1" applyFill="1" applyBorder="1" applyAlignment="1">
      <alignment horizontal="center" vertical="top"/>
    </xf>
    <xf numFmtId="0" fontId="25" fillId="0" borderId="66" xfId="0" applyNumberFormat="1" applyFont="1" applyFill="1" applyBorder="1"/>
    <xf numFmtId="0" fontId="25" fillId="0" borderId="48" xfId="0" applyNumberFormat="1" applyFont="1" applyFill="1" applyBorder="1"/>
    <xf numFmtId="0" fontId="25" fillId="7" borderId="33" xfId="0" applyNumberFormat="1" applyFont="1" applyFill="1" applyBorder="1" applyAlignment="1">
      <alignment horizontal="center" vertical="center"/>
    </xf>
    <xf numFmtId="0" fontId="188" fillId="0" borderId="0" xfId="0" applyNumberFormat="1" applyFont="1" applyFill="1" applyBorder="1" applyAlignment="1" applyProtection="1">
      <alignment vertical="top"/>
      <protection locked="0"/>
    </xf>
    <xf numFmtId="172" fontId="189" fillId="0" borderId="0" xfId="79" applyNumberFormat="1" applyFont="1" applyFill="1" applyBorder="1"/>
    <xf numFmtId="0" fontId="190" fillId="0" borderId="0" xfId="0" applyNumberFormat="1" applyFont="1" applyFill="1" applyBorder="1"/>
    <xf numFmtId="0" fontId="191" fillId="0" borderId="0" xfId="0" applyNumberFormat="1" applyFont="1" applyFill="1" applyBorder="1"/>
    <xf numFmtId="0" fontId="11" fillId="0" borderId="0" xfId="0" applyNumberFormat="1" applyFont="1" applyFill="1" applyBorder="1" applyAlignment="1">
      <alignment horizontal="right"/>
    </xf>
    <xf numFmtId="0" fontId="192" fillId="7" borderId="31" xfId="0" applyNumberFormat="1" applyFont="1" applyFill="1" applyBorder="1" applyAlignment="1">
      <alignment horizontal="center" vertical="top" wrapText="1"/>
    </xf>
    <xf numFmtId="0" fontId="191" fillId="7" borderId="73" xfId="0" applyNumberFormat="1" applyFont="1" applyFill="1" applyBorder="1" applyAlignment="1">
      <alignment horizontal="center" vertical="center" shrinkToFit="1"/>
    </xf>
    <xf numFmtId="0" fontId="191" fillId="7" borderId="73" xfId="0" quotePrefix="1" applyNumberFormat="1" applyFont="1" applyFill="1" applyBorder="1" applyAlignment="1">
      <alignment horizontal="center" vertical="center" shrinkToFit="1"/>
    </xf>
    <xf numFmtId="0" fontId="191" fillId="7" borderId="74" xfId="0" applyNumberFormat="1" applyFont="1" applyFill="1" applyBorder="1" applyAlignment="1">
      <alignment horizontal="center" vertical="center" shrinkToFit="1"/>
    </xf>
    <xf numFmtId="0" fontId="190" fillId="0" borderId="12" xfId="0" applyNumberFormat="1" applyFont="1" applyFill="1" applyBorder="1"/>
    <xf numFmtId="0" fontId="190" fillId="0" borderId="13" xfId="0" applyNumberFormat="1" applyFont="1" applyFill="1" applyBorder="1"/>
    <xf numFmtId="170" fontId="190" fillId="0" borderId="13" xfId="0" applyNumberFormat="1" applyFont="1" applyFill="1" applyBorder="1"/>
    <xf numFmtId="170" fontId="192" fillId="0" borderId="49" xfId="97" applyNumberFormat="1" applyFont="1" applyFill="1" applyBorder="1" applyAlignment="1" applyProtection="1">
      <alignment horizontal="center" vertical="center"/>
      <protection locked="0"/>
    </xf>
    <xf numFmtId="170" fontId="192" fillId="0" borderId="86" xfId="97" applyNumberFormat="1" applyFont="1" applyFill="1" applyBorder="1" applyAlignment="1">
      <alignment horizontal="center" vertical="center"/>
    </xf>
    <xf numFmtId="0" fontId="190" fillId="0" borderId="0" xfId="0" applyNumberFormat="1" applyFont="1" applyFill="1" applyBorder="1" applyAlignment="1">
      <alignment vertical="center"/>
    </xf>
    <xf numFmtId="0" fontId="192" fillId="0" borderId="41" xfId="0" applyNumberFormat="1" applyFont="1" applyFill="1" applyBorder="1" applyAlignment="1">
      <alignment horizontal="left" vertical="center" wrapText="1" indent="1"/>
    </xf>
    <xf numFmtId="170" fontId="192" fillId="0" borderId="50" xfId="97" applyNumberFormat="1" applyFont="1" applyFill="1" applyBorder="1" applyAlignment="1" applyProtection="1">
      <alignment horizontal="center" vertical="center"/>
      <protection locked="0"/>
    </xf>
    <xf numFmtId="170" fontId="192" fillId="0" borderId="50" xfId="97" applyNumberFormat="1" applyFont="1" applyFill="1" applyBorder="1" applyAlignment="1">
      <alignment horizontal="center" vertical="center"/>
    </xf>
    <xf numFmtId="170" fontId="192" fillId="0" borderId="42" xfId="97" applyNumberFormat="1" applyFont="1" applyFill="1" applyBorder="1" applyAlignment="1">
      <alignment horizontal="center" vertical="center"/>
    </xf>
    <xf numFmtId="170" fontId="192" fillId="0" borderId="37" xfId="97" applyNumberFormat="1" applyFont="1" applyFill="1" applyBorder="1" applyAlignment="1">
      <alignment horizontal="center" vertical="center"/>
    </xf>
    <xf numFmtId="170" fontId="192" fillId="0" borderId="53" xfId="97" applyNumberFormat="1" applyFont="1" applyFill="1" applyBorder="1" applyAlignment="1">
      <alignment horizontal="center" vertical="center"/>
    </xf>
    <xf numFmtId="170" fontId="192" fillId="0" borderId="75" xfId="97" applyNumberFormat="1" applyFont="1" applyFill="1" applyBorder="1" applyAlignment="1" applyProtection="1">
      <alignment horizontal="center" vertical="center"/>
      <protection locked="0"/>
    </xf>
    <xf numFmtId="170" fontId="192" fillId="0" borderId="93" xfId="97" applyNumberFormat="1" applyFont="1" applyFill="1" applyBorder="1" applyAlignment="1">
      <alignment horizontal="center" vertical="center"/>
    </xf>
    <xf numFmtId="170" fontId="192" fillId="0" borderId="89" xfId="97" applyNumberFormat="1" applyFont="1" applyFill="1" applyBorder="1" applyAlignment="1">
      <alignment horizontal="center" vertical="center"/>
    </xf>
    <xf numFmtId="0" fontId="11" fillId="7" borderId="46" xfId="0" applyNumberFormat="1" applyFont="1" applyFill="1" applyBorder="1" applyAlignment="1">
      <alignment horizontal="center" vertical="center"/>
    </xf>
    <xf numFmtId="170" fontId="11" fillId="7" borderId="48" xfId="79" applyNumberFormat="1" applyFont="1" applyFill="1" applyBorder="1" applyAlignment="1">
      <alignment horizontal="center" vertical="center"/>
    </xf>
    <xf numFmtId="170" fontId="11" fillId="7" borderId="51" xfId="79" applyNumberFormat="1" applyFont="1" applyFill="1" applyBorder="1" applyAlignment="1">
      <alignment horizontal="center" vertical="center"/>
    </xf>
    <xf numFmtId="170" fontId="192" fillId="0" borderId="0" xfId="97" applyNumberFormat="1" applyFont="1" applyFill="1" applyBorder="1" applyAlignment="1" applyProtection="1">
      <alignment horizontal="center" vertical="center"/>
      <protection locked="0"/>
    </xf>
    <xf numFmtId="0" fontId="191" fillId="7" borderId="91" xfId="0" applyNumberFormat="1" applyFont="1" applyFill="1" applyBorder="1" applyAlignment="1">
      <alignment horizontal="center" vertical="center" shrinkToFit="1"/>
    </xf>
    <xf numFmtId="0" fontId="191" fillId="7" borderId="73" xfId="0" applyNumberFormat="1" applyFont="1" applyFill="1" applyBorder="1" applyAlignment="1">
      <alignment horizontal="center" vertical="center" wrapText="1" shrinkToFit="1"/>
    </xf>
    <xf numFmtId="170" fontId="192" fillId="0" borderId="49" xfId="97" applyNumberFormat="1" applyFont="1" applyFill="1" applyBorder="1" applyAlignment="1">
      <alignment horizontal="center" vertical="top"/>
    </xf>
    <xf numFmtId="170" fontId="192" fillId="0" borderId="52" xfId="97" applyNumberFormat="1" applyFont="1" applyFill="1" applyBorder="1" applyAlignment="1">
      <alignment horizontal="center" vertical="top"/>
    </xf>
    <xf numFmtId="0" fontId="192" fillId="0" borderId="41" xfId="0" applyNumberFormat="1" applyFont="1" applyFill="1" applyBorder="1" applyAlignment="1" applyProtection="1">
      <alignment horizontal="left" vertical="center" wrapText="1" indent="1"/>
      <protection locked="0"/>
    </xf>
    <xf numFmtId="170" fontId="192" fillId="0" borderId="53" xfId="97" applyNumberFormat="1" applyFont="1" applyFill="1" applyBorder="1" applyAlignment="1" applyProtection="1">
      <alignment horizontal="center" vertical="center"/>
      <protection locked="0"/>
    </xf>
    <xf numFmtId="170" fontId="192" fillId="0" borderId="75" xfId="97" applyNumberFormat="1" applyFont="1" applyFill="1" applyBorder="1" applyAlignment="1">
      <alignment horizontal="center" vertical="top"/>
    </xf>
    <xf numFmtId="170" fontId="192" fillId="0" borderId="76" xfId="97" applyNumberFormat="1" applyFont="1" applyFill="1" applyBorder="1" applyAlignment="1">
      <alignment horizontal="center" vertical="top"/>
    </xf>
    <xf numFmtId="0" fontId="191" fillId="7" borderId="83" xfId="0" applyNumberFormat="1" applyFont="1" applyFill="1" applyBorder="1" applyAlignment="1">
      <alignment horizontal="center" vertical="center" shrinkToFit="1"/>
    </xf>
    <xf numFmtId="0" fontId="191" fillId="7" borderId="84" xfId="0" applyNumberFormat="1" applyFont="1" applyFill="1" applyBorder="1" applyAlignment="1">
      <alignment horizontal="center" vertical="center" shrinkToFit="1"/>
    </xf>
    <xf numFmtId="0" fontId="192" fillId="0" borderId="43" xfId="0" applyNumberFormat="1" applyFont="1" applyFill="1" applyBorder="1" applyAlignment="1">
      <alignment horizontal="center" vertical="center" wrapText="1"/>
    </xf>
    <xf numFmtId="170" fontId="192" fillId="0" borderId="49" xfId="97" applyNumberFormat="1" applyFont="1" applyFill="1" applyBorder="1" applyAlignment="1" applyProtection="1">
      <alignment vertical="center"/>
      <protection locked="0"/>
    </xf>
    <xf numFmtId="0" fontId="192" fillId="0" borderId="41" xfId="0" applyNumberFormat="1" applyFont="1" applyFill="1" applyBorder="1" applyAlignment="1">
      <alignment horizontal="center" vertical="center" wrapText="1"/>
    </xf>
    <xf numFmtId="170" fontId="192" fillId="0" borderId="50" xfId="97" applyNumberFormat="1" applyFont="1" applyFill="1" applyBorder="1" applyAlignment="1" applyProtection="1">
      <alignment vertical="center"/>
      <protection locked="0"/>
    </xf>
    <xf numFmtId="170" fontId="192" fillId="0" borderId="98" xfId="97" applyNumberFormat="1" applyFont="1" applyFill="1" applyBorder="1" applyAlignment="1" applyProtection="1">
      <alignment vertical="center"/>
      <protection locked="0"/>
    </xf>
    <xf numFmtId="170" fontId="192" fillId="0" borderId="76" xfId="97" applyNumberFormat="1" applyFont="1" applyFill="1" applyBorder="1" applyAlignment="1" applyProtection="1">
      <alignment horizontal="center" vertical="center"/>
      <protection locked="0"/>
    </xf>
    <xf numFmtId="170" fontId="11" fillId="7" borderId="82" xfId="79" applyNumberFormat="1" applyFont="1" applyFill="1" applyBorder="1" applyAlignment="1">
      <alignment horizontal="center" vertical="center"/>
    </xf>
    <xf numFmtId="170" fontId="192" fillId="0" borderId="52" xfId="97" applyNumberFormat="1" applyFont="1" applyFill="1" applyBorder="1" applyAlignment="1" applyProtection="1">
      <alignment horizontal="justify" vertical="center"/>
      <protection locked="0"/>
    </xf>
    <xf numFmtId="170" fontId="192" fillId="0" borderId="53" xfId="97" applyNumberFormat="1" applyFont="1" applyFill="1" applyBorder="1" applyAlignment="1" applyProtection="1">
      <alignment horizontal="justify" vertical="center"/>
      <protection locked="0"/>
    </xf>
    <xf numFmtId="170" fontId="192" fillId="0" borderId="87" xfId="97" applyNumberFormat="1" applyFont="1" applyFill="1" applyBorder="1" applyAlignment="1" applyProtection="1">
      <alignment horizontal="justify" vertical="center"/>
      <protection locked="0"/>
    </xf>
    <xf numFmtId="0" fontId="11" fillId="0" borderId="0" xfId="0" applyNumberFormat="1" applyFont="1" applyFill="1" applyBorder="1" applyAlignment="1">
      <alignment horizontal="justify" vertical="center"/>
    </xf>
    <xf numFmtId="0" fontId="191" fillId="7" borderId="31" xfId="0" applyNumberFormat="1" applyFont="1" applyFill="1" applyBorder="1" applyAlignment="1">
      <alignment horizontal="center" vertical="center" shrinkToFit="1"/>
    </xf>
    <xf numFmtId="0" fontId="191" fillId="7" borderId="90" xfId="0" applyNumberFormat="1" applyFont="1" applyFill="1" applyBorder="1" applyAlignment="1">
      <alignment horizontal="center" vertical="center" wrapText="1" shrinkToFit="1"/>
    </xf>
    <xf numFmtId="0" fontId="192" fillId="0" borderId="43" xfId="0" applyNumberFormat="1" applyFont="1" applyFill="1" applyBorder="1" applyAlignment="1">
      <alignment horizontal="center" vertical="top" wrapText="1"/>
    </xf>
    <xf numFmtId="0" fontId="192" fillId="0" borderId="35" xfId="0" applyNumberFormat="1" applyFont="1" applyFill="1" applyBorder="1" applyAlignment="1">
      <alignment horizontal="center" vertical="top" wrapText="1"/>
    </xf>
    <xf numFmtId="170" fontId="192" fillId="0" borderId="92" xfId="97" applyNumberFormat="1" applyFont="1" applyFill="1" applyBorder="1" applyAlignment="1">
      <alignment horizontal="center" vertical="top"/>
    </xf>
    <xf numFmtId="170" fontId="192" fillId="0" borderId="50" xfId="97" applyNumberFormat="1" applyFont="1" applyFill="1" applyBorder="1" applyAlignment="1">
      <alignment horizontal="center" vertical="center"/>
    </xf>
    <xf numFmtId="170" fontId="192" fillId="0" borderId="53" xfId="97" applyNumberFormat="1" applyFont="1" applyFill="1" applyBorder="1" applyAlignment="1">
      <alignment horizontal="center" vertical="center"/>
    </xf>
    <xf numFmtId="170" fontId="192" fillId="0" borderId="93" xfId="97" applyNumberFormat="1" applyFont="1" applyFill="1" applyBorder="1" applyAlignment="1">
      <alignment horizontal="center" vertical="top"/>
    </xf>
    <xf numFmtId="0" fontId="192" fillId="0" borderId="41" xfId="0" applyNumberFormat="1" applyFont="1" applyFill="1" applyBorder="1" applyAlignment="1" applyProtection="1">
      <alignment horizontal="justify" vertical="center" wrapText="1"/>
      <protection locked="0"/>
    </xf>
    <xf numFmtId="0" fontId="190" fillId="0" borderId="46" xfId="0" applyNumberFormat="1" applyFont="1" applyFill="1" applyBorder="1"/>
    <xf numFmtId="0" fontId="190" fillId="0" borderId="33" xfId="0" applyNumberFormat="1" applyFont="1" applyFill="1" applyBorder="1"/>
    <xf numFmtId="170" fontId="190" fillId="0" borderId="33" xfId="0" applyNumberFormat="1" applyFont="1" applyFill="1" applyBorder="1"/>
    <xf numFmtId="0" fontId="190" fillId="0" borderId="2" xfId="0" applyNumberFormat="1" applyFont="1" applyFill="1" applyBorder="1"/>
    <xf numFmtId="0" fontId="190" fillId="0" borderId="3" xfId="0" applyNumberFormat="1" applyFont="1" applyFill="1" applyBorder="1"/>
    <xf numFmtId="170" fontId="192" fillId="0" borderId="86" xfId="97" applyNumberFormat="1" applyFont="1" applyFill="1" applyBorder="1" applyAlignment="1">
      <alignment horizontal="center" vertical="top"/>
    </xf>
    <xf numFmtId="0" fontId="192" fillId="0" borderId="41" xfId="0" applyNumberFormat="1" applyFont="1" applyFill="1" applyBorder="1" applyAlignment="1">
      <alignment vertical="center"/>
    </xf>
    <xf numFmtId="170" fontId="192" fillId="0" borderId="36" xfId="97" applyNumberFormat="1" applyFont="1" applyFill="1" applyBorder="1" applyAlignment="1">
      <alignment vertical="center"/>
    </xf>
    <xf numFmtId="170" fontId="192" fillId="0" borderId="37" xfId="97" applyNumberFormat="1" applyFont="1" applyFill="1" applyBorder="1" applyAlignment="1">
      <alignment vertical="center"/>
    </xf>
    <xf numFmtId="170" fontId="11" fillId="0" borderId="53" xfId="97" applyNumberFormat="1" applyFont="1" applyFill="1" applyBorder="1" applyAlignment="1">
      <alignment horizontal="center" vertical="center"/>
    </xf>
    <xf numFmtId="170" fontId="192" fillId="7" borderId="87" xfId="97" applyNumberFormat="1" applyFont="1" applyFill="1" applyBorder="1" applyAlignment="1" applyProtection="1">
      <alignment horizontal="center" vertical="center"/>
      <protection locked="0"/>
    </xf>
    <xf numFmtId="170" fontId="192" fillId="7" borderId="88" xfId="97" applyNumberFormat="1" applyFont="1" applyFill="1" applyBorder="1" applyAlignment="1" applyProtection="1">
      <alignment horizontal="center" vertical="center"/>
      <protection locked="0"/>
    </xf>
    <xf numFmtId="0" fontId="11" fillId="0" borderId="41" xfId="0" applyNumberFormat="1" applyFont="1" applyFill="1" applyBorder="1" applyAlignment="1">
      <alignment vertical="center"/>
    </xf>
    <xf numFmtId="170" fontId="11" fillId="0" borderId="36" xfId="97" applyNumberFormat="1" applyFont="1" applyFill="1" applyBorder="1" applyAlignment="1">
      <alignment vertical="center"/>
    </xf>
    <xf numFmtId="170" fontId="11" fillId="0" borderId="37" xfId="97" applyNumberFormat="1" applyFont="1" applyFill="1" applyBorder="1" applyAlignment="1">
      <alignment vertical="center"/>
    </xf>
    <xf numFmtId="170" fontId="11" fillId="0" borderId="50" xfId="97" applyNumberFormat="1" applyFont="1" applyFill="1" applyBorder="1" applyAlignment="1" applyProtection="1">
      <alignment horizontal="center" vertical="center"/>
      <protection locked="0"/>
    </xf>
    <xf numFmtId="170" fontId="192" fillId="7" borderId="50" xfId="97" applyNumberFormat="1" applyFont="1" applyFill="1" applyBorder="1" applyAlignment="1" applyProtection="1">
      <alignment horizontal="center" vertical="center"/>
      <protection locked="0"/>
    </xf>
    <xf numFmtId="0" fontId="192" fillId="0" borderId="59" xfId="0" applyNumberFormat="1" applyFont="1" applyFill="1" applyBorder="1" applyAlignment="1">
      <alignment vertical="center"/>
    </xf>
    <xf numFmtId="170" fontId="192" fillId="0" borderId="45" xfId="97" applyNumberFormat="1" applyFont="1" applyFill="1" applyBorder="1" applyAlignment="1">
      <alignment vertical="center"/>
    </xf>
    <xf numFmtId="170" fontId="192" fillId="0" borderId="89" xfId="97" applyNumberFormat="1" applyFont="1" applyFill="1" applyBorder="1" applyAlignment="1">
      <alignment vertical="center"/>
    </xf>
    <xf numFmtId="0" fontId="191" fillId="7" borderId="90" xfId="0" applyNumberFormat="1" applyFont="1" applyFill="1" applyBorder="1" applyAlignment="1">
      <alignment horizontal="center" vertical="center" shrinkToFit="1"/>
    </xf>
    <xf numFmtId="0" fontId="192" fillId="0" borderId="41" xfId="0" applyNumberFormat="1" applyFont="1" applyFill="1" applyBorder="1" applyAlignment="1" applyProtection="1">
      <alignment horizontal="left" vertical="center" wrapText="1"/>
      <protection locked="0"/>
    </xf>
    <xf numFmtId="170" fontId="192" fillId="0" borderId="50" xfId="97" applyNumberFormat="1" applyFont="1" applyFill="1" applyBorder="1" applyAlignment="1" applyProtection="1">
      <alignment horizontal="left" vertical="center"/>
      <protection locked="0"/>
    </xf>
    <xf numFmtId="170" fontId="11" fillId="7" borderId="94" xfId="79" applyNumberFormat="1" applyFont="1" applyFill="1" applyBorder="1" applyAlignment="1">
      <alignment horizontal="center" vertical="center"/>
    </xf>
    <xf numFmtId="0" fontId="32" fillId="0" borderId="0" xfId="0" applyNumberFormat="1" applyFont="1" applyFill="1" applyBorder="1"/>
    <xf numFmtId="0" fontId="32" fillId="7" borderId="91" xfId="0" applyNumberFormat="1" applyFont="1" applyFill="1" applyBorder="1" applyAlignment="1">
      <alignment horizontal="center" vertical="center" shrinkToFit="1"/>
    </xf>
    <xf numFmtId="0" fontId="32" fillId="7" borderId="73" xfId="0" applyNumberFormat="1" applyFont="1" applyFill="1" applyBorder="1" applyAlignment="1">
      <alignment horizontal="center" vertical="center" shrinkToFit="1"/>
    </xf>
    <xf numFmtId="0" fontId="32" fillId="7" borderId="73" xfId="0" applyNumberFormat="1" applyFont="1" applyFill="1" applyBorder="1" applyAlignment="1">
      <alignment horizontal="center" vertical="center" wrapText="1" shrinkToFit="1"/>
    </xf>
    <xf numFmtId="0" fontId="33" fillId="0" borderId="12" xfId="0" applyNumberFormat="1" applyFont="1" applyFill="1" applyBorder="1"/>
    <xf numFmtId="0" fontId="33" fillId="0" borderId="13" xfId="0" applyNumberFormat="1" applyFont="1" applyFill="1" applyBorder="1"/>
    <xf numFmtId="0" fontId="192" fillId="0" borderId="67" xfId="0" applyNumberFormat="1" applyFont="1" applyFill="1" applyBorder="1" applyAlignment="1" applyProtection="1">
      <alignment horizontal="left" vertical="center" wrapText="1" indent="1"/>
      <protection locked="0"/>
    </xf>
    <xf numFmtId="170" fontId="192" fillId="0" borderId="89" xfId="97" applyNumberFormat="1" applyFont="1" applyFill="1" applyBorder="1" applyAlignment="1">
      <alignment horizontal="center" vertical="top"/>
    </xf>
    <xf numFmtId="0" fontId="192" fillId="0" borderId="41" xfId="0" applyNumberFormat="1" applyFont="1" applyFill="1" applyBorder="1" applyAlignment="1" applyProtection="1">
      <alignment horizontal="center" vertical="center" wrapText="1"/>
      <protection locked="0"/>
    </xf>
    <xf numFmtId="0" fontId="11" fillId="7" borderId="46" xfId="0" applyNumberFormat="1" applyFont="1" applyFill="1" applyBorder="1" applyAlignment="1" applyProtection="1">
      <alignment vertical="center"/>
      <protection locked="0"/>
    </xf>
    <xf numFmtId="170" fontId="11" fillId="7" borderId="48" xfId="79" applyNumberFormat="1" applyFont="1" applyFill="1" applyBorder="1" applyAlignment="1" applyProtection="1">
      <alignment horizontal="center" vertical="center"/>
      <protection locked="0"/>
    </xf>
    <xf numFmtId="167" fontId="190" fillId="0" borderId="0" xfId="0" applyNumberFormat="1" applyFont="1" applyFill="1" applyBorder="1"/>
    <xf numFmtId="0" fontId="190" fillId="0" borderId="12" xfId="0" applyNumberFormat="1" applyFont="1" applyFill="1" applyBorder="1" applyProtection="1">
      <protection locked="0"/>
    </xf>
    <xf numFmtId="0" fontId="190" fillId="0" borderId="13" xfId="0" applyNumberFormat="1" applyFont="1" applyFill="1" applyBorder="1" applyProtection="1">
      <protection locked="0"/>
    </xf>
    <xf numFmtId="170" fontId="190" fillId="0" borderId="13" xfId="0" applyNumberFormat="1" applyFont="1" applyFill="1" applyBorder="1" applyProtection="1">
      <protection locked="0"/>
    </xf>
    <xf numFmtId="0" fontId="190" fillId="0" borderId="0" xfId="0" applyNumberFormat="1" applyFont="1" applyFill="1" applyBorder="1" applyProtection="1">
      <protection locked="0"/>
    </xf>
    <xf numFmtId="0" fontId="190" fillId="0" borderId="49" xfId="0" applyNumberFormat="1" applyFont="1" applyFill="1" applyBorder="1" applyAlignment="1">
      <alignment horizontal="center" vertical="top"/>
    </xf>
    <xf numFmtId="170" fontId="190" fillId="0" borderId="0" xfId="0" applyNumberFormat="1" applyFont="1" applyFill="1" applyBorder="1"/>
    <xf numFmtId="0" fontId="11" fillId="7" borderId="46" xfId="0" applyNumberFormat="1" applyFont="1" applyFill="1" applyBorder="1" applyAlignment="1">
      <alignment vertical="center"/>
    </xf>
    <xf numFmtId="0" fontId="192" fillId="7" borderId="43" xfId="0" applyNumberFormat="1" applyFont="1" applyFill="1" applyBorder="1" applyAlignment="1">
      <alignment horizontal="center" vertical="top" wrapText="1"/>
    </xf>
    <xf numFmtId="0" fontId="190" fillId="0" borderId="92" xfId="0" applyNumberFormat="1" applyFont="1" applyFill="1" applyBorder="1" applyAlignment="1">
      <alignment horizontal="center" vertical="top"/>
    </xf>
    <xf numFmtId="170" fontId="192" fillId="0" borderId="42" xfId="97" applyNumberFormat="1" applyFont="1" applyFill="1" applyBorder="1" applyAlignment="1">
      <alignment vertical="center"/>
    </xf>
    <xf numFmtId="0" fontId="192" fillId="0" borderId="50" xfId="97" applyNumberFormat="1" applyFont="1" applyFill="1" applyBorder="1" applyAlignment="1">
      <alignment horizontal="center" vertical="center"/>
    </xf>
    <xf numFmtId="170" fontId="192" fillId="7" borderId="57" xfId="97" applyNumberFormat="1" applyFont="1" applyFill="1" applyBorder="1" applyAlignment="1" applyProtection="1">
      <alignment horizontal="center" vertical="center"/>
      <protection locked="0"/>
    </xf>
    <xf numFmtId="0" fontId="192" fillId="0" borderId="50" xfId="97" applyNumberFormat="1" applyFont="1" applyFill="1" applyBorder="1" applyAlignment="1">
      <alignment horizontal="center" vertical="center" shrinkToFit="1"/>
    </xf>
    <xf numFmtId="170" fontId="192" fillId="0" borderId="38" xfId="97" applyNumberFormat="1" applyFont="1" applyFill="1" applyBorder="1" applyAlignment="1" applyProtection="1">
      <alignment horizontal="center" vertical="center"/>
      <protection locked="0"/>
    </xf>
    <xf numFmtId="0" fontId="190" fillId="0" borderId="36" xfId="0" applyNumberFormat="1" applyFont="1" applyFill="1" applyBorder="1" applyAlignment="1">
      <alignment vertical="center" wrapText="1"/>
    </xf>
    <xf numFmtId="170" fontId="192" fillId="7" borderId="98" xfId="97" applyNumberFormat="1" applyFont="1" applyFill="1" applyBorder="1" applyAlignment="1" applyProtection="1">
      <alignment horizontal="center" vertical="center"/>
      <protection locked="0"/>
    </xf>
    <xf numFmtId="170" fontId="192" fillId="7" borderId="99" xfId="97" applyNumberFormat="1" applyFont="1" applyFill="1" applyBorder="1" applyAlignment="1" applyProtection="1">
      <alignment horizontal="center" vertical="center"/>
      <protection locked="0"/>
    </xf>
    <xf numFmtId="170" fontId="192" fillId="7" borderId="15" xfId="97" applyNumberFormat="1" applyFont="1" applyFill="1" applyBorder="1" applyAlignment="1" applyProtection="1">
      <alignment horizontal="center" vertical="center"/>
      <protection locked="0"/>
    </xf>
    <xf numFmtId="0" fontId="192" fillId="0" borderId="38" xfId="97" applyNumberFormat="1" applyFont="1" applyFill="1" applyBorder="1" applyAlignment="1" applyProtection="1">
      <alignment horizontal="center" vertical="center"/>
      <protection locked="0"/>
    </xf>
    <xf numFmtId="0" fontId="192" fillId="7" borderId="59" xfId="0" applyNumberFormat="1" applyFont="1" applyFill="1" applyBorder="1" applyAlignment="1">
      <alignment horizontal="justify" vertical="center" wrapText="1"/>
    </xf>
    <xf numFmtId="0" fontId="192" fillId="0" borderId="75" xfId="97" applyNumberFormat="1" applyFont="1" applyFill="1" applyBorder="1" applyAlignment="1">
      <alignment horizontal="center" vertical="center"/>
    </xf>
    <xf numFmtId="170" fontId="192" fillId="0" borderId="40" xfId="97" applyNumberFormat="1" applyFont="1" applyFill="1" applyBorder="1" applyAlignment="1" applyProtection="1">
      <alignment horizontal="center" vertical="center"/>
      <protection locked="0"/>
    </xf>
    <xf numFmtId="0" fontId="192" fillId="0" borderId="35" xfId="0" applyNumberFormat="1" applyFont="1" applyFill="1" applyBorder="1" applyAlignment="1">
      <alignment horizontal="justify" vertical="center" wrapText="1"/>
    </xf>
    <xf numFmtId="170" fontId="192" fillId="0" borderId="35" xfId="97" applyNumberFormat="1" applyFont="1" applyFill="1" applyBorder="1" applyAlignment="1">
      <alignment horizontal="center" vertical="center"/>
    </xf>
    <xf numFmtId="0" fontId="192" fillId="0" borderId="35" xfId="97" applyNumberFormat="1" applyFont="1" applyFill="1" applyBorder="1" applyAlignment="1">
      <alignment horizontal="center" vertical="center"/>
    </xf>
    <xf numFmtId="170" fontId="192" fillId="0" borderId="35" xfId="97" applyNumberFormat="1" applyFont="1" applyFill="1" applyBorder="1" applyAlignment="1" applyProtection="1">
      <alignment horizontal="center" vertical="center"/>
      <protection locked="0"/>
    </xf>
    <xf numFmtId="170" fontId="192" fillId="0" borderId="92" xfId="97" applyNumberFormat="1" applyFont="1" applyFill="1" applyBorder="1" applyAlignment="1" applyProtection="1">
      <alignment horizontal="center" vertical="top"/>
      <protection locked="0"/>
    </xf>
    <xf numFmtId="170" fontId="192" fillId="0" borderId="52" xfId="97" applyNumberFormat="1" applyFont="1" applyFill="1" applyBorder="1" applyAlignment="1" applyProtection="1">
      <alignment horizontal="center" vertical="top"/>
      <protection locked="0"/>
    </xf>
    <xf numFmtId="0" fontId="11" fillId="7" borderId="59" xfId="0" applyNumberFormat="1" applyFont="1" applyFill="1" applyBorder="1" applyAlignment="1">
      <alignment horizontal="center" vertical="top" wrapText="1"/>
    </xf>
    <xf numFmtId="170" fontId="11" fillId="0" borderId="93" xfId="97" applyNumberFormat="1" applyFont="1" applyFill="1" applyBorder="1" applyAlignment="1">
      <alignment horizontal="center" vertical="top"/>
    </xf>
    <xf numFmtId="0" fontId="190" fillId="0" borderId="12" xfId="0" applyNumberFormat="1" applyFont="1" applyFill="1" applyBorder="1" applyAlignment="1">
      <alignment horizontal="left" wrapText="1"/>
    </xf>
    <xf numFmtId="0" fontId="190" fillId="0" borderId="13" xfId="0" applyNumberFormat="1" applyFont="1" applyFill="1" applyBorder="1" applyAlignment="1">
      <alignment horizontal="left" wrapText="1"/>
    </xf>
    <xf numFmtId="170" fontId="190" fillId="0" borderId="13" xfId="0" applyNumberFormat="1" applyFont="1" applyFill="1" applyBorder="1" applyAlignment="1">
      <alignment horizontal="left" wrapText="1"/>
    </xf>
    <xf numFmtId="0" fontId="192" fillId="0" borderId="43" xfId="0" applyNumberFormat="1" applyFont="1" applyFill="1" applyBorder="1" applyAlignment="1">
      <alignment horizontal="left" vertical="top" wrapText="1"/>
    </xf>
    <xf numFmtId="0" fontId="190" fillId="0" borderId="49" xfId="0" applyNumberFormat="1" applyFont="1" applyFill="1" applyBorder="1" applyAlignment="1">
      <alignment horizontal="left" vertical="top" wrapText="1"/>
    </xf>
    <xf numFmtId="170" fontId="192" fillId="0" borderId="49" xfId="97" applyNumberFormat="1" applyFont="1" applyFill="1" applyBorder="1" applyAlignment="1">
      <alignment horizontal="left" vertical="top" wrapText="1"/>
    </xf>
    <xf numFmtId="170" fontId="192" fillId="0" borderId="50" xfId="97" applyNumberFormat="1" applyFont="1" applyFill="1" applyBorder="1" applyAlignment="1" applyProtection="1">
      <alignment horizontal="left" vertical="center" wrapText="1"/>
      <protection locked="0"/>
    </xf>
    <xf numFmtId="0" fontId="190" fillId="0" borderId="12" xfId="0" applyNumberFormat="1" applyFont="1" applyFill="1" applyBorder="1" applyAlignment="1">
      <alignment horizontal="left"/>
    </xf>
    <xf numFmtId="170" fontId="11" fillId="7" borderId="33" xfId="79" applyNumberFormat="1" applyFont="1" applyFill="1" applyBorder="1" applyAlignment="1">
      <alignment horizontal="center" vertical="center"/>
    </xf>
    <xf numFmtId="196" fontId="116" fillId="0" borderId="24" xfId="232" applyNumberFormat="1" applyFont="1" applyFill="1" applyBorder="1" applyAlignment="1">
      <alignment horizontal="center" vertical="center"/>
    </xf>
    <xf numFmtId="195" fontId="116" fillId="0" borderId="24" xfId="232" applyNumberFormat="1" applyFont="1" applyFill="1" applyBorder="1" applyAlignment="1">
      <alignment horizontal="center" vertical="center"/>
    </xf>
    <xf numFmtId="197" fontId="192" fillId="0" borderId="0" xfId="119" applyNumberFormat="1" applyFont="1" applyFill="1" applyBorder="1" applyAlignment="1">
      <alignment vertical="center"/>
    </xf>
    <xf numFmtId="37" fontId="11" fillId="0" borderId="0" xfId="246" applyNumberFormat="1" applyFont="1" applyFill="1" applyBorder="1" applyAlignment="1">
      <alignment horizontal="right" vertical="center"/>
    </xf>
    <xf numFmtId="0" fontId="192" fillId="0" borderId="0" xfId="261" applyNumberFormat="1" applyFont="1" applyFill="1" applyBorder="1" applyAlignment="1">
      <alignment vertical="center"/>
    </xf>
    <xf numFmtId="0" fontId="11" fillId="0" borderId="1" xfId="261" applyNumberFormat="1" applyFont="1" applyFill="1" applyBorder="1" applyAlignment="1">
      <alignment vertical="center"/>
    </xf>
    <xf numFmtId="197" fontId="192" fillId="0" borderId="2" xfId="119" applyNumberFormat="1" applyFont="1" applyFill="1" applyBorder="1" applyAlignment="1">
      <alignment vertical="center"/>
    </xf>
    <xf numFmtId="0" fontId="192" fillId="0" borderId="3" xfId="261" applyNumberFormat="1" applyFont="1" applyFill="1" applyBorder="1" applyAlignment="1">
      <alignment vertical="center"/>
    </xf>
    <xf numFmtId="0" fontId="11" fillId="0" borderId="184" xfId="261" applyNumberFormat="1" applyFont="1" applyFill="1" applyBorder="1" applyAlignment="1">
      <alignment horizontal="center" vertical="center" wrapText="1"/>
    </xf>
    <xf numFmtId="0" fontId="11" fillId="0" borderId="9" xfId="261" applyNumberFormat="1" applyFont="1" applyFill="1" applyBorder="1" applyAlignment="1">
      <alignment horizontal="center" vertical="center" wrapText="1"/>
    </xf>
    <xf numFmtId="0" fontId="11" fillId="0" borderId="22" xfId="261" applyNumberFormat="1" applyFont="1" applyFill="1" applyBorder="1" applyAlignment="1">
      <alignment horizontal="center" vertical="center" wrapText="1"/>
    </xf>
    <xf numFmtId="0" fontId="11" fillId="0" borderId="109" xfId="261" applyNumberFormat="1" applyFont="1" applyFill="1" applyBorder="1" applyAlignment="1">
      <alignment horizontal="center" vertical="center" wrapText="1"/>
    </xf>
    <xf numFmtId="0" fontId="192" fillId="0" borderId="6" xfId="261" applyNumberFormat="1" applyFont="1" applyFill="1" applyBorder="1" applyAlignment="1">
      <alignment vertical="center"/>
    </xf>
    <xf numFmtId="197" fontId="192" fillId="0" borderId="0" xfId="119" applyNumberFormat="1" applyFont="1" applyFill="1" applyBorder="1" applyAlignment="1">
      <alignment horizontal="center" vertical="center"/>
    </xf>
    <xf numFmtId="197" fontId="192" fillId="0" borderId="7" xfId="119" applyNumberFormat="1" applyFont="1" applyFill="1" applyBorder="1" applyAlignment="1">
      <alignment horizontal="center" vertical="center"/>
    </xf>
    <xf numFmtId="0" fontId="11" fillId="0" borderId="6" xfId="261" applyNumberFormat="1" applyFont="1" applyFill="1" applyBorder="1" applyAlignment="1">
      <alignment vertical="center"/>
    </xf>
    <xf numFmtId="197" fontId="11" fillId="0" borderId="0" xfId="119" applyNumberFormat="1" applyFont="1" applyFill="1" applyBorder="1" applyAlignment="1">
      <alignment horizontal="center" vertical="center"/>
    </xf>
    <xf numFmtId="0" fontId="192" fillId="0" borderId="7" xfId="261" applyNumberFormat="1" applyFont="1" applyFill="1" applyBorder="1" applyAlignment="1">
      <alignment vertical="center"/>
    </xf>
    <xf numFmtId="41" fontId="192" fillId="0" borderId="0" xfId="92" applyNumberFormat="1" applyFont="1" applyFill="1" applyBorder="1" applyAlignment="1">
      <alignment vertical="center" wrapText="1"/>
    </xf>
    <xf numFmtId="41" fontId="192" fillId="0" borderId="0" xfId="108" applyNumberFormat="1" applyFont="1" applyFill="1" applyBorder="1" applyAlignment="1">
      <alignment vertical="center"/>
    </xf>
    <xf numFmtId="41" fontId="192" fillId="0" borderId="7" xfId="108" applyNumberFormat="1" applyFont="1" applyFill="1" applyBorder="1" applyAlignment="1">
      <alignment vertical="center"/>
    </xf>
    <xf numFmtId="41" fontId="192" fillId="0" borderId="0" xfId="92" applyNumberFormat="1" applyFont="1" applyFill="1" applyBorder="1" applyAlignment="1">
      <alignment vertical="center"/>
    </xf>
    <xf numFmtId="41" fontId="192" fillId="0" borderId="148" xfId="92" applyNumberFormat="1" applyFont="1" applyFill="1" applyBorder="1" applyAlignment="1">
      <alignment vertical="center"/>
    </xf>
    <xf numFmtId="41" fontId="192" fillId="0" borderId="186" xfId="92" applyNumberFormat="1" applyFont="1" applyFill="1" applyBorder="1" applyAlignment="1">
      <alignment vertical="center"/>
    </xf>
    <xf numFmtId="183" fontId="192" fillId="0" borderId="0" xfId="261" applyNumberFormat="1" applyFont="1" applyFill="1" applyBorder="1" applyAlignment="1">
      <alignment vertical="center"/>
    </xf>
    <xf numFmtId="41" fontId="192" fillId="0" borderId="23" xfId="92" applyNumberFormat="1" applyFont="1" applyFill="1" applyBorder="1" applyAlignment="1">
      <alignment vertical="center"/>
    </xf>
    <xf numFmtId="41" fontId="192" fillId="0" borderId="77" xfId="92" applyNumberFormat="1" applyFont="1" applyFill="1" applyBorder="1" applyAlignment="1">
      <alignment vertical="center"/>
    </xf>
    <xf numFmtId="41" fontId="11" fillId="0" borderId="146" xfId="108" applyNumberFormat="1" applyFont="1" applyFill="1" applyBorder="1" applyAlignment="1">
      <alignment vertical="center"/>
    </xf>
    <xf numFmtId="41" fontId="11" fillId="0" borderId="164" xfId="108" applyNumberFormat="1" applyFont="1" applyFill="1" applyBorder="1" applyAlignment="1">
      <alignment vertical="center"/>
    </xf>
    <xf numFmtId="43" fontId="192" fillId="0" borderId="0" xfId="261" applyNumberFormat="1" applyFont="1" applyFill="1" applyBorder="1" applyAlignment="1">
      <alignment vertical="center"/>
    </xf>
    <xf numFmtId="0" fontId="192" fillId="0" borderId="6" xfId="261" applyNumberFormat="1" applyFont="1" applyFill="1" applyBorder="1" applyAlignment="1">
      <alignment horizontal="left" vertical="center"/>
    </xf>
    <xf numFmtId="0" fontId="192" fillId="0" borderId="6" xfId="261" applyNumberFormat="1" applyFont="1" applyFill="1" applyBorder="1" applyAlignment="1">
      <alignment horizontal="right" vertical="center"/>
    </xf>
    <xf numFmtId="41" fontId="11" fillId="0" borderId="0" xfId="119" applyNumberFormat="1" applyFont="1" applyFill="1" applyBorder="1" applyAlignment="1">
      <alignment horizontal="center" vertical="center"/>
    </xf>
    <xf numFmtId="41" fontId="192" fillId="0" borderId="0" xfId="261" applyNumberFormat="1" applyFont="1" applyFill="1" applyBorder="1" applyAlignment="1">
      <alignment vertical="center"/>
    </xf>
    <xf numFmtId="198" fontId="192" fillId="0" borderId="0" xfId="261" applyNumberFormat="1" applyFont="1" applyFill="1" applyBorder="1" applyAlignment="1">
      <alignment vertical="center"/>
    </xf>
    <xf numFmtId="197" fontId="11" fillId="0" borderId="0" xfId="119" applyNumberFormat="1" applyFont="1" applyFill="1" applyBorder="1" applyAlignment="1">
      <alignment vertical="center"/>
    </xf>
    <xf numFmtId="41" fontId="192" fillId="0" borderId="11" xfId="108" applyNumberFormat="1" applyFont="1" applyFill="1" applyBorder="1" applyAlignment="1">
      <alignment vertical="center"/>
    </xf>
    <xf numFmtId="41" fontId="192" fillId="0" borderId="29" xfId="108" applyNumberFormat="1" applyFont="1" applyFill="1" applyBorder="1" applyAlignment="1">
      <alignment vertical="center"/>
    </xf>
    <xf numFmtId="41" fontId="192" fillId="0" borderId="146" xfId="108" applyNumberFormat="1" applyFont="1" applyFill="1" applyBorder="1" applyAlignment="1">
      <alignment vertical="center"/>
    </xf>
    <xf numFmtId="0" fontId="11" fillId="0" borderId="6" xfId="261" applyNumberFormat="1" applyFont="1" applyFill="1" applyBorder="1"/>
    <xf numFmtId="41" fontId="11" fillId="0" borderId="138" xfId="108" applyNumberFormat="1" applyFont="1" applyFill="1" applyBorder="1" applyAlignment="1">
      <alignment vertical="center"/>
    </xf>
    <xf numFmtId="41" fontId="11" fillId="0" borderId="0" xfId="108" applyNumberFormat="1" applyFont="1" applyFill="1" applyBorder="1" applyAlignment="1">
      <alignment vertical="center"/>
    </xf>
    <xf numFmtId="41" fontId="192" fillId="0" borderId="0" xfId="119" applyNumberFormat="1" applyFont="1" applyFill="1" applyBorder="1" applyAlignment="1">
      <alignment vertical="center"/>
    </xf>
    <xf numFmtId="182" fontId="11" fillId="0" borderId="132" xfId="108" applyNumberFormat="1" applyFont="1" applyFill="1" applyBorder="1" applyAlignment="1">
      <alignment vertical="center"/>
    </xf>
    <xf numFmtId="0" fontId="192" fillId="0" borderId="12" xfId="261" applyNumberFormat="1" applyFont="1" applyFill="1" applyBorder="1" applyAlignment="1">
      <alignment vertical="center"/>
    </xf>
    <xf numFmtId="41" fontId="192" fillId="0" borderId="13" xfId="119" applyNumberFormat="1" applyFont="1" applyFill="1" applyBorder="1" applyAlignment="1">
      <alignment horizontal="center" vertical="center"/>
    </xf>
    <xf numFmtId="41" fontId="192" fillId="0" borderId="13" xfId="108" applyNumberFormat="1" applyFont="1" applyFill="1" applyBorder="1" applyAlignment="1">
      <alignment vertical="center"/>
    </xf>
    <xf numFmtId="199" fontId="192" fillId="0" borderId="0" xfId="119" applyNumberFormat="1" applyFont="1" applyFill="1" applyBorder="1" applyAlignment="1">
      <alignment vertical="center"/>
    </xf>
    <xf numFmtId="38" fontId="192" fillId="0" borderId="0" xfId="108" applyNumberFormat="1" applyFont="1" applyFill="1" applyBorder="1" applyAlignment="1">
      <alignment vertical="center"/>
    </xf>
    <xf numFmtId="0" fontId="11" fillId="0" borderId="0" xfId="261" applyNumberFormat="1" applyFont="1" applyFill="1" applyBorder="1" applyAlignment="1">
      <alignment vertical="center"/>
    </xf>
    <xf numFmtId="199" fontId="11" fillId="0" borderId="0" xfId="261" applyNumberFormat="1" applyFont="1" applyFill="1" applyBorder="1" applyAlignment="1">
      <alignment horizontal="center" vertical="center"/>
    </xf>
    <xf numFmtId="38" fontId="11" fillId="0" borderId="0" xfId="108" applyNumberFormat="1" applyFont="1" applyFill="1" applyBorder="1" applyAlignment="1">
      <alignment horizontal="center" vertical="center"/>
    </xf>
    <xf numFmtId="0" fontId="192" fillId="0" borderId="0" xfId="226" applyNumberFormat="1" applyFont="1" applyFill="1" applyBorder="1"/>
    <xf numFmtId="172" fontId="11" fillId="0" borderId="0" xfId="99" applyNumberFormat="1" applyFont="1" applyFill="1" applyBorder="1" applyAlignment="1">
      <alignment horizontal="right"/>
    </xf>
    <xf numFmtId="0" fontId="192" fillId="0" borderId="0" xfId="259" applyNumberFormat="1" applyFont="1" applyFill="1" applyBorder="1"/>
    <xf numFmtId="0" fontId="192" fillId="0" borderId="185" xfId="226" applyNumberFormat="1" applyFont="1" applyFill="1" applyBorder="1"/>
    <xf numFmtId="0" fontId="192" fillId="0" borderId="70" xfId="226" applyNumberFormat="1" applyFont="1" applyFill="1" applyBorder="1"/>
    <xf numFmtId="0" fontId="192" fillId="0" borderId="71" xfId="226" applyNumberFormat="1" applyFont="1" applyFill="1" applyBorder="1"/>
    <xf numFmtId="0" fontId="11" fillId="0" borderId="122" xfId="231" applyNumberFormat="1" applyFont="1" applyFill="1" applyBorder="1" applyAlignment="1">
      <alignment horizontal="center" vertical="center" wrapText="1"/>
    </xf>
    <xf numFmtId="0" fontId="11" fillId="0" borderId="24" xfId="231" applyNumberFormat="1" applyFont="1" applyFill="1" applyBorder="1" applyAlignment="1">
      <alignment horizontal="center" vertical="center" wrapText="1"/>
    </xf>
    <xf numFmtId="0" fontId="192" fillId="0" borderId="122" xfId="231" applyNumberFormat="1" applyFont="1" applyFill="1" applyBorder="1"/>
    <xf numFmtId="170" fontId="192" fillId="0" borderId="9" xfId="120" applyNumberFormat="1" applyFont="1" applyFill="1" applyBorder="1"/>
    <xf numFmtId="170" fontId="192" fillId="0" borderId="72" xfId="120" applyNumberFormat="1" applyFont="1" applyFill="1" applyBorder="1" applyAlignment="1">
      <alignment horizontal="center"/>
    </xf>
    <xf numFmtId="170" fontId="192" fillId="0" borderId="148" xfId="120" applyNumberFormat="1" applyFont="1" applyFill="1" applyBorder="1"/>
    <xf numFmtId="170" fontId="11" fillId="0" borderId="145" xfId="120" applyNumberFormat="1" applyFont="1" applyFill="1" applyBorder="1" applyAlignment="1">
      <alignment horizontal="center"/>
    </xf>
    <xf numFmtId="170" fontId="11" fillId="0" borderId="24" xfId="120" applyNumberFormat="1" applyFont="1" applyFill="1" applyBorder="1"/>
    <xf numFmtId="170" fontId="192" fillId="0" borderId="147" xfId="120" applyNumberFormat="1" applyFont="1" applyFill="1" applyBorder="1"/>
    <xf numFmtId="170" fontId="192" fillId="0" borderId="186" xfId="120" applyNumberFormat="1" applyFont="1" applyFill="1" applyBorder="1" applyAlignment="1">
      <alignment horizontal="center"/>
    </xf>
    <xf numFmtId="41" fontId="192" fillId="0" borderId="148" xfId="88" applyNumberFormat="1" applyFont="1" applyFill="1" applyBorder="1"/>
    <xf numFmtId="41" fontId="192" fillId="0" borderId="145" xfId="88" applyNumberFormat="1" applyFont="1" applyFill="1" applyBorder="1"/>
    <xf numFmtId="41" fontId="192" fillId="0" borderId="147" xfId="88" applyNumberFormat="1" applyFont="1" applyFill="1" applyBorder="1"/>
    <xf numFmtId="41" fontId="11" fillId="0" borderId="186" xfId="88" applyNumberFormat="1" applyFont="1" applyFill="1" applyBorder="1" applyAlignment="1">
      <alignment horizontal="center"/>
    </xf>
    <xf numFmtId="170" fontId="11" fillId="0" borderId="24" xfId="99" applyNumberFormat="1" applyFont="1" applyFill="1" applyBorder="1" applyAlignment="1">
      <alignment horizontal="center" vertical="center" wrapText="1"/>
    </xf>
    <xf numFmtId="0" fontId="190" fillId="0" borderId="122" xfId="231" applyNumberFormat="1" applyFont="1" applyFill="1" applyBorder="1"/>
    <xf numFmtId="41" fontId="192" fillId="0" borderId="23" xfId="88" applyNumberFormat="1" applyFont="1" applyFill="1" applyBorder="1"/>
    <xf numFmtId="41" fontId="11" fillId="0" borderId="23" xfId="88" applyNumberFormat="1" applyFont="1" applyFill="1" applyBorder="1" applyAlignment="1">
      <alignment horizontal="center"/>
    </xf>
    <xf numFmtId="41" fontId="11" fillId="0" borderId="77" xfId="88" applyNumberFormat="1" applyFont="1" applyFill="1" applyBorder="1" applyAlignment="1">
      <alignment horizontal="center"/>
    </xf>
    <xf numFmtId="170" fontId="11" fillId="0" borderId="24" xfId="99" applyNumberFormat="1" applyFont="1" applyFill="1" applyBorder="1" applyAlignment="1">
      <alignment horizontal="center"/>
    </xf>
    <xf numFmtId="41" fontId="11" fillId="0" borderId="72" xfId="88" applyNumberFormat="1" applyFont="1" applyFill="1" applyBorder="1" applyAlignment="1">
      <alignment horizontal="center"/>
    </xf>
    <xf numFmtId="174" fontId="192" fillId="0" borderId="0" xfId="226" applyNumberFormat="1" applyFont="1" applyFill="1" applyBorder="1"/>
    <xf numFmtId="174" fontId="192" fillId="0" borderId="0" xfId="286" applyNumberFormat="1" applyFont="1" applyFill="1" applyBorder="1"/>
    <xf numFmtId="43" fontId="192" fillId="0" borderId="0" xfId="226" applyNumberFormat="1" applyFont="1" applyFill="1" applyBorder="1"/>
    <xf numFmtId="15" fontId="192" fillId="0" borderId="24" xfId="88" applyNumberFormat="1" applyFont="1" applyFill="1" applyBorder="1" applyAlignment="1">
      <alignment horizontal="center" vertical="center"/>
    </xf>
    <xf numFmtId="41" fontId="192" fillId="0" borderId="24" xfId="88" applyNumberFormat="1" applyFont="1" applyFill="1" applyBorder="1" applyAlignment="1">
      <alignment vertical="center"/>
    </xf>
    <xf numFmtId="10" fontId="192" fillId="0" borderId="24" xfId="291" applyNumberFormat="1" applyFont="1" applyFill="1" applyBorder="1" applyAlignment="1">
      <alignment horizontal="center" vertical="center"/>
    </xf>
    <xf numFmtId="9" fontId="192" fillId="0" borderId="0" xfId="286" applyNumberFormat="1" applyFont="1" applyFill="1" applyBorder="1"/>
    <xf numFmtId="200" fontId="192" fillId="0" borderId="0" xfId="98" applyNumberFormat="1" applyFont="1" applyFill="1" applyBorder="1"/>
    <xf numFmtId="0" fontId="192" fillId="0" borderId="122" xfId="231" applyNumberFormat="1" applyFont="1" applyFill="1" applyBorder="1" applyAlignment="1">
      <alignment horizontal="center"/>
    </xf>
    <xf numFmtId="41" fontId="192" fillId="0" borderId="24" xfId="88" applyNumberFormat="1" applyFont="1" applyFill="1" applyBorder="1" applyAlignment="1">
      <alignment horizontal="center"/>
    </xf>
    <xf numFmtId="41" fontId="192" fillId="0" borderId="24" xfId="88" applyNumberFormat="1" applyFont="1" applyFill="1" applyBorder="1"/>
    <xf numFmtId="0" fontId="192" fillId="0" borderId="91" xfId="231" applyNumberFormat="1" applyFont="1" applyFill="1" applyBorder="1"/>
    <xf numFmtId="41" fontId="192" fillId="0" borderId="73" xfId="88" applyNumberFormat="1" applyFont="1" applyFill="1" applyBorder="1"/>
    <xf numFmtId="41" fontId="192" fillId="0" borderId="55" xfId="88" applyNumberFormat="1" applyFont="1" applyFill="1" applyBorder="1"/>
    <xf numFmtId="41" fontId="192" fillId="0" borderId="55" xfId="88" applyNumberFormat="1" applyFont="1" applyFill="1" applyBorder="1" applyAlignment="1">
      <alignment horizontal="center"/>
    </xf>
    <xf numFmtId="41" fontId="11" fillId="0" borderId="58" xfId="88" applyNumberFormat="1" applyFont="1" applyFill="1" applyBorder="1" applyAlignment="1">
      <alignment horizontal="center"/>
    </xf>
    <xf numFmtId="0" fontId="0" fillId="0" borderId="0" xfId="0" applyNumberFormat="1" applyFont="1" applyFill="1" applyBorder="1"/>
    <xf numFmtId="0" fontId="176" fillId="11" borderId="0" xfId="0" applyNumberFormat="1" applyFont="1" applyFill="1" applyBorder="1"/>
    <xf numFmtId="49" fontId="1" fillId="0" borderId="0" xfId="228" applyNumberFormat="1" applyFont="1" applyFill="1" applyBorder="1"/>
    <xf numFmtId="170" fontId="190" fillId="0" borderId="0" xfId="0" applyNumberFormat="1" applyFont="1" applyFill="1" applyBorder="1" applyProtection="1">
      <protection hidden="1"/>
    </xf>
    <xf numFmtId="0" fontId="193" fillId="0" borderId="8" xfId="0" applyNumberFormat="1" applyFont="1" applyFill="1" applyBorder="1" applyAlignment="1">
      <alignment vertical="center"/>
    </xf>
    <xf numFmtId="0" fontId="193" fillId="0" borderId="9" xfId="0" applyNumberFormat="1" applyFont="1" applyFill="1" applyBorder="1" applyAlignment="1">
      <alignment vertical="center"/>
    </xf>
    <xf numFmtId="0" fontId="188" fillId="0" borderId="8" xfId="0" applyNumberFormat="1" applyFont="1" applyFill="1" applyBorder="1" applyAlignment="1">
      <alignment vertical="center"/>
    </xf>
    <xf numFmtId="0" fontId="193" fillId="0" borderId="8" xfId="0" applyNumberFormat="1" applyFont="1" applyFill="1" applyBorder="1" applyAlignment="1" applyProtection="1">
      <alignment horizontal="right" vertical="center"/>
      <protection locked="0"/>
    </xf>
    <xf numFmtId="0" fontId="193" fillId="0" borderId="8" xfId="228" applyNumberFormat="1" applyFont="1" applyFill="1" applyBorder="1" applyAlignment="1">
      <alignment vertical="center"/>
    </xf>
    <xf numFmtId="49" fontId="4" fillId="0" borderId="0" xfId="228" applyNumberFormat="1" applyFont="1" applyFill="1" applyBorder="1" applyAlignment="1">
      <alignment vertical="center"/>
    </xf>
    <xf numFmtId="49" fontId="5" fillId="0" borderId="4" xfId="228" applyNumberFormat="1" applyFont="1" applyFill="1" applyBorder="1" applyAlignment="1">
      <alignment horizontal="left" vertical="center"/>
    </xf>
    <xf numFmtId="49" fontId="5" fillId="0" borderId="10" xfId="228" applyNumberFormat="1" applyFont="1" applyFill="1" applyBorder="1" applyAlignment="1">
      <alignment horizontal="left" vertical="center"/>
    </xf>
    <xf numFmtId="49" fontId="5" fillId="0" borderId="8" xfId="0" applyNumberFormat="1" applyFont="1" applyFill="1" applyBorder="1" applyAlignment="1">
      <alignment vertical="center"/>
    </xf>
    <xf numFmtId="49" fontId="5" fillId="0" borderId="8" xfId="228" applyNumberFormat="1" applyFont="1" applyFill="1" applyBorder="1" applyAlignment="1">
      <alignment vertical="center"/>
    </xf>
    <xf numFmtId="49" fontId="5" fillId="0" borderId="138" xfId="0" applyNumberFormat="1" applyFont="1" applyFill="1" applyBorder="1" applyAlignment="1">
      <alignment vertical="center"/>
    </xf>
    <xf numFmtId="49" fontId="5" fillId="0" borderId="5" xfId="228" applyNumberFormat="1" applyFont="1" applyFill="1" applyBorder="1" applyAlignment="1">
      <alignment horizontal="left" vertical="center"/>
    </xf>
    <xf numFmtId="49" fontId="193" fillId="0" borderId="8" xfId="0" applyNumberFormat="1" applyFont="1" applyFill="1" applyBorder="1" applyAlignment="1">
      <alignment vertical="center"/>
    </xf>
    <xf numFmtId="49" fontId="7" fillId="7" borderId="138" xfId="228" applyNumberFormat="1" applyFont="1" applyFill="1" applyBorder="1" applyAlignment="1">
      <alignment horizontal="justify" vertical="center"/>
    </xf>
    <xf numFmtId="49" fontId="7" fillId="7" borderId="8" xfId="228" applyNumberFormat="1" applyFont="1" applyFill="1" applyBorder="1" applyAlignment="1">
      <alignment horizontal="left" vertical="center"/>
    </xf>
    <xf numFmtId="49" fontId="1" fillId="0" borderId="0" xfId="228" applyNumberFormat="1" applyFont="1" applyFill="1" applyBorder="1" applyAlignment="1">
      <alignment vertical="center"/>
    </xf>
    <xf numFmtId="49" fontId="7" fillId="0" borderId="8" xfId="228" applyNumberFormat="1" applyFont="1" applyFill="1" applyBorder="1" applyAlignment="1">
      <alignment horizontal="left" vertical="center"/>
    </xf>
    <xf numFmtId="0" fontId="37" fillId="0" borderId="0" xfId="174" applyNumberFormat="1" applyFont="1" applyFill="1" applyBorder="1"/>
    <xf numFmtId="172" fontId="97" fillId="13" borderId="142" xfId="79" applyNumberFormat="1" applyFont="1" applyFill="1" applyBorder="1" applyAlignment="1">
      <alignment horizontal="center" vertical="center" wrapText="1"/>
    </xf>
    <xf numFmtId="172" fontId="27" fillId="61" borderId="144" xfId="79" applyNumberFormat="1" applyFont="1" applyFill="1" applyBorder="1" applyAlignment="1">
      <alignment horizontal="center"/>
    </xf>
    <xf numFmtId="0" fontId="23" fillId="8" borderId="138" xfId="0" applyNumberFormat="1" applyFont="1" applyFill="1" applyBorder="1"/>
    <xf numFmtId="0" fontId="190" fillId="0" borderId="0" xfId="0" applyNumberFormat="1" applyFont="1" applyFill="1" applyBorder="1"/>
    <xf numFmtId="167" fontId="22" fillId="0" borderId="24" xfId="79" applyNumberFormat="1" applyFont="1" applyFill="1" applyBorder="1"/>
    <xf numFmtId="0" fontId="116" fillId="0" borderId="24" xfId="232" applyNumberFormat="1" applyFont="1" applyFill="1" applyBorder="1" applyAlignment="1">
      <alignment horizontal="center" vertical="center" wrapText="1"/>
    </xf>
    <xf numFmtId="0" fontId="108" fillId="0" borderId="153" xfId="232" applyNumberFormat="1" applyFont="1" applyFill="1" applyBorder="1" applyAlignment="1">
      <alignment horizontal="center" vertical="center"/>
    </xf>
    <xf numFmtId="0" fontId="196" fillId="0" borderId="41" xfId="0" applyNumberFormat="1" applyFont="1" applyFill="1" applyBorder="1" applyAlignment="1" applyProtection="1">
      <alignment horizontal="justify" vertical="center" wrapText="1"/>
      <protection locked="0"/>
    </xf>
    <xf numFmtId="170" fontId="196" fillId="0" borderId="50" xfId="97" applyNumberFormat="1" applyFont="1" applyFill="1" applyBorder="1" applyAlignment="1" applyProtection="1">
      <alignment horizontal="center" vertical="center"/>
      <protection locked="0"/>
    </xf>
    <xf numFmtId="0" fontId="25" fillId="0" borderId="0" xfId="0" applyNumberFormat="1" applyFont="1" applyFill="1" applyBorder="1"/>
    <xf numFmtId="0" fontId="0" fillId="0" borderId="0" xfId="0" applyNumberFormat="1" applyFont="1" applyFill="1" applyBorder="1"/>
    <xf numFmtId="0" fontId="33" fillId="0" borderId="0" xfId="0" applyNumberFormat="1" applyFont="1" applyFill="1" applyBorder="1"/>
    <xf numFmtId="0" fontId="11" fillId="7" borderId="33" xfId="0" applyNumberFormat="1" applyFont="1" applyFill="1" applyBorder="1" applyAlignment="1">
      <alignment vertical="center"/>
    </xf>
    <xf numFmtId="0" fontId="195" fillId="7" borderId="3" xfId="0" applyNumberFormat="1" applyFont="1" applyFill="1" applyBorder="1" applyAlignment="1">
      <alignment horizontal="center" vertical="center" wrapText="1" shrinkToFit="1"/>
    </xf>
    <xf numFmtId="0" fontId="195" fillId="7" borderId="70" xfId="0" applyNumberFormat="1" applyFont="1" applyFill="1" applyBorder="1" applyAlignment="1">
      <alignment horizontal="center" vertical="center" wrapText="1" shrinkToFit="1"/>
    </xf>
    <xf numFmtId="0" fontId="195" fillId="7" borderId="185" xfId="0" applyNumberFormat="1" applyFont="1" applyFill="1" applyBorder="1" applyAlignment="1">
      <alignment horizontal="center" vertical="center" wrapText="1" shrinkToFit="1"/>
    </xf>
    <xf numFmtId="0" fontId="116" fillId="0" borderId="122" xfId="232" applyNumberFormat="1" applyFont="1" applyFill="1" applyBorder="1" applyAlignment="1">
      <alignment horizontal="center" vertical="center"/>
    </xf>
    <xf numFmtId="0" fontId="0" fillId="0" borderId="0" xfId="0" applyNumberFormat="1" applyFont="1" applyFill="1" applyBorder="1"/>
    <xf numFmtId="0" fontId="198" fillId="0" borderId="0" xfId="0" applyNumberFormat="1" applyFont="1" applyFill="1" applyBorder="1"/>
    <xf numFmtId="0" fontId="198" fillId="0" borderId="0" xfId="0" applyNumberFormat="1" applyFont="1" applyFill="1" applyBorder="1" applyAlignment="1">
      <alignment horizontal="center" vertical="center"/>
    </xf>
    <xf numFmtId="0" fontId="32" fillId="7" borderId="188" xfId="0" applyNumberFormat="1" applyFont="1" applyFill="1" applyBorder="1" applyAlignment="1">
      <alignment horizontal="center" vertical="center"/>
    </xf>
    <xf numFmtId="0" fontId="0" fillId="0" borderId="0" xfId="0" applyNumberFormat="1" applyFont="1" applyFill="1" applyBorder="1" applyAlignment="1">
      <alignment horizontal="left"/>
    </xf>
    <xf numFmtId="2" fontId="0" fillId="0" borderId="0" xfId="0" applyNumberFormat="1" applyFont="1" applyFill="1" applyBorder="1" applyAlignment="1">
      <alignment horizontal="left"/>
    </xf>
    <xf numFmtId="0" fontId="0" fillId="62" borderId="0" xfId="0" applyNumberFormat="1" applyFont="1" applyFill="1" applyBorder="1" applyAlignment="1">
      <alignment horizontal="left"/>
    </xf>
    <xf numFmtId="0" fontId="0" fillId="62" borderId="0" xfId="0" applyNumberFormat="1" applyFont="1" applyFill="1" applyBorder="1"/>
    <xf numFmtId="170" fontId="5" fillId="0" borderId="22" xfId="97" applyNumberFormat="1" applyFont="1" applyFill="1" applyBorder="1" applyAlignment="1">
      <alignment horizontal="right" vertical="center"/>
    </xf>
    <xf numFmtId="170" fontId="5" fillId="0" borderId="9" xfId="97" applyNumberFormat="1" applyFont="1" applyFill="1" applyBorder="1" applyAlignment="1">
      <alignment horizontal="right" vertical="center"/>
    </xf>
    <xf numFmtId="0" fontId="5" fillId="11" borderId="10" xfId="228" applyNumberFormat="1" applyFont="1" applyFill="1" applyBorder="1" applyAlignment="1">
      <alignment horizontal="center" vertical="center"/>
    </xf>
    <xf numFmtId="0" fontId="5" fillId="11" borderId="19" xfId="228" applyNumberFormat="1" applyFont="1" applyFill="1" applyBorder="1" applyAlignment="1">
      <alignment horizontal="center" vertical="center"/>
    </xf>
    <xf numFmtId="0" fontId="25" fillId="0" borderId="0" xfId="0" applyNumberFormat="1" applyFont="1" applyFill="1" applyBorder="1"/>
    <xf numFmtId="201" fontId="28" fillId="11" borderId="0" xfId="0" applyNumberFormat="1" applyFont="1" applyFill="1" applyBorder="1"/>
    <xf numFmtId="201" fontId="199" fillId="8" borderId="138" xfId="0" applyNumberFormat="1" applyFont="1" applyFill="1" applyBorder="1"/>
    <xf numFmtId="201" fontId="200" fillId="53" borderId="141" xfId="0" applyNumberFormat="1" applyFont="1" applyFill="1" applyBorder="1" applyAlignment="1">
      <alignment horizontal="center" vertical="center" wrapText="1"/>
    </xf>
    <xf numFmtId="201" fontId="199" fillId="8" borderId="143" xfId="0" applyNumberFormat="1" applyFont="1" applyFill="1" applyBorder="1" applyAlignment="1">
      <alignment horizontal="center"/>
    </xf>
    <xf numFmtId="201" fontId="28" fillId="0" borderId="0" xfId="79" applyNumberFormat="1" applyFont="1" applyFill="1" applyBorder="1"/>
    <xf numFmtId="0" fontId="28" fillId="0" borderId="0" xfId="0" applyNumberFormat="1" applyFont="1" applyFill="1" applyBorder="1"/>
    <xf numFmtId="0" fontId="201" fillId="0" borderId="0" xfId="0" applyNumberFormat="1" applyFont="1" applyFill="1" applyBorder="1"/>
    <xf numFmtId="0" fontId="5" fillId="0" borderId="138" xfId="228" applyNumberFormat="1" applyFont="1" applyFill="1" applyBorder="1" applyAlignment="1">
      <alignment horizontal="center" vertical="center"/>
    </xf>
    <xf numFmtId="49" fontId="5" fillId="0" borderId="138" xfId="228" applyNumberFormat="1" applyFont="1" applyFill="1" applyBorder="1" applyAlignment="1">
      <alignment vertical="center"/>
    </xf>
    <xf numFmtId="0" fontId="5" fillId="0" borderId="138" xfId="228" applyNumberFormat="1" applyFont="1" applyFill="1" applyBorder="1" applyAlignment="1">
      <alignment vertical="center"/>
    </xf>
    <xf numFmtId="0" fontId="5" fillId="0" borderId="138" xfId="0" applyNumberFormat="1" applyFont="1" applyFill="1" applyBorder="1" applyAlignment="1" applyProtection="1">
      <alignment vertical="center"/>
      <protection locked="0"/>
    </xf>
    <xf numFmtId="170" fontId="5" fillId="0" borderId="138" xfId="97" applyNumberFormat="1" applyFont="1" applyFill="1" applyBorder="1" applyAlignment="1">
      <alignment horizontal="right" vertical="center"/>
    </xf>
    <xf numFmtId="0" fontId="188" fillId="0" borderId="0" xfId="0" applyNumberFormat="1" applyFont="1" applyFill="1" applyBorder="1"/>
    <xf numFmtId="0" fontId="25" fillId="0" borderId="0" xfId="0" applyNumberFormat="1" applyFont="1" applyFill="1" applyBorder="1"/>
    <xf numFmtId="0" fontId="0" fillId="0" borderId="0" xfId="0"/>
    <xf numFmtId="0" fontId="0" fillId="8" borderId="0" xfId="0" applyFill="1"/>
    <xf numFmtId="0" fontId="0" fillId="8" borderId="0" xfId="0" applyNumberFormat="1" applyFont="1" applyFill="1" applyBorder="1" applyAlignment="1" applyProtection="1">
      <alignment horizontal="left" vertical="center"/>
      <protection locked="0"/>
    </xf>
    <xf numFmtId="0" fontId="0" fillId="8" borderId="0" xfId="0" applyFill="1" applyBorder="1" applyAlignment="1">
      <alignment horizontal="left"/>
    </xf>
    <xf numFmtId="0" fontId="0" fillId="8" borderId="0" xfId="0" applyFill="1" applyBorder="1"/>
    <xf numFmtId="0" fontId="0" fillId="8" borderId="0" xfId="0" applyNumberFormat="1" applyFont="1" applyFill="1" applyBorder="1" applyAlignment="1" applyProtection="1">
      <alignment vertical="center"/>
      <protection locked="0"/>
    </xf>
    <xf numFmtId="0" fontId="0" fillId="62" borderId="0" xfId="0" applyFill="1"/>
    <xf numFmtId="0" fontId="0" fillId="0" borderId="0" xfId="0" applyBorder="1"/>
    <xf numFmtId="0" fontId="0" fillId="0" borderId="0" xfId="0" applyBorder="1" applyAlignment="1">
      <alignment horizontal="center"/>
    </xf>
    <xf numFmtId="0" fontId="23" fillId="7" borderId="0" xfId="0" applyFont="1" applyFill="1" applyAlignment="1">
      <alignment vertical="center"/>
    </xf>
    <xf numFmtId="0" fontId="207" fillId="7" borderId="0" xfId="0" applyFont="1" applyFill="1" applyAlignment="1">
      <alignment horizontal="right" vertical="center"/>
    </xf>
    <xf numFmtId="0" fontId="23" fillId="7" borderId="0" xfId="0" applyFont="1" applyFill="1" applyAlignment="1">
      <alignment horizontal="center" vertical="center"/>
    </xf>
    <xf numFmtId="0" fontId="23" fillId="57" borderId="197" xfId="0" applyFont="1" applyFill="1" applyBorder="1" applyAlignment="1">
      <alignment horizontal="center"/>
    </xf>
    <xf numFmtId="0" fontId="23" fillId="0" borderId="197" xfId="0" applyFont="1" applyBorder="1" applyAlignment="1">
      <alignment horizontal="center"/>
    </xf>
    <xf numFmtId="0" fontId="0" fillId="0" borderId="197" xfId="0" applyBorder="1"/>
    <xf numFmtId="0" fontId="0" fillId="11" borderId="0" xfId="0" applyFill="1"/>
    <xf numFmtId="0" fontId="207" fillId="11" borderId="0" xfId="0" applyFont="1" applyFill="1" applyAlignment="1">
      <alignment horizontal="center"/>
    </xf>
    <xf numFmtId="0" fontId="23" fillId="11" borderId="0" xfId="0" applyFont="1" applyFill="1"/>
    <xf numFmtId="0" fontId="23" fillId="57" borderId="198" xfId="0" applyFont="1" applyFill="1" applyBorder="1" applyAlignment="1"/>
    <xf numFmtId="0" fontId="23" fillId="11" borderId="197" xfId="0" applyFont="1" applyFill="1" applyBorder="1" applyAlignment="1">
      <alignment horizontal="center"/>
    </xf>
    <xf numFmtId="0" fontId="23" fillId="11" borderId="0" xfId="0" applyFont="1" applyFill="1" applyBorder="1" applyAlignment="1">
      <alignment horizontal="center"/>
    </xf>
    <xf numFmtId="0" fontId="23" fillId="53" borderId="0" xfId="0" applyFont="1" applyFill="1" applyAlignment="1">
      <alignment vertical="center"/>
    </xf>
    <xf numFmtId="1" fontId="0" fillId="0" borderId="197" xfId="352" applyNumberFormat="1" applyFont="1" applyBorder="1" applyAlignment="1">
      <alignment vertical="center"/>
    </xf>
    <xf numFmtId="0" fontId="27" fillId="61" borderId="197" xfId="0" applyFont="1" applyFill="1" applyBorder="1" applyAlignment="1">
      <alignment horizontal="center" wrapText="1"/>
    </xf>
    <xf numFmtId="0" fontId="27" fillId="63" borderId="204" xfId="0" applyFont="1" applyFill="1" applyBorder="1" applyAlignment="1">
      <alignment horizontal="center" wrapText="1"/>
    </xf>
    <xf numFmtId="0" fontId="27" fillId="57" borderId="204" xfId="0" applyFont="1" applyFill="1" applyBorder="1" applyAlignment="1">
      <alignment horizontal="center" wrapText="1"/>
    </xf>
    <xf numFmtId="0" fontId="27" fillId="57" borderId="198" xfId="0" applyFont="1" applyFill="1" applyBorder="1" applyAlignment="1">
      <alignment wrapText="1"/>
    </xf>
    <xf numFmtId="0" fontId="27" fillId="63" borderId="198" xfId="0" applyFont="1" applyFill="1" applyBorder="1" applyAlignment="1">
      <alignment wrapText="1"/>
    </xf>
    <xf numFmtId="0" fontId="27" fillId="61" borderId="198" xfId="0" applyFont="1" applyFill="1" applyBorder="1" applyAlignment="1">
      <alignment wrapText="1"/>
    </xf>
    <xf numFmtId="0" fontId="27" fillId="57" borderId="197" xfId="0" applyFont="1" applyFill="1" applyBorder="1" applyAlignment="1">
      <alignment horizontal="center" wrapText="1"/>
    </xf>
    <xf numFmtId="0" fontId="0" fillId="0" borderId="0" xfId="0" applyAlignment="1">
      <alignment wrapText="1"/>
    </xf>
    <xf numFmtId="1" fontId="0" fillId="0" borderId="0" xfId="0" applyNumberFormat="1"/>
    <xf numFmtId="0" fontId="23" fillId="57" borderId="197" xfId="0" applyFont="1" applyFill="1" applyBorder="1" applyAlignment="1">
      <alignment horizontal="center" wrapText="1"/>
    </xf>
    <xf numFmtId="9" fontId="22" fillId="0" borderId="0" xfId="281" applyBorder="1" applyAlignment="1">
      <alignment horizontal="center"/>
    </xf>
    <xf numFmtId="0" fontId="0" fillId="0" borderId="198" xfId="0" applyBorder="1"/>
    <xf numFmtId="0" fontId="0" fillId="0" borderId="200" xfId="0" applyBorder="1"/>
    <xf numFmtId="0" fontId="23" fillId="57" borderId="212" xfId="0" applyFont="1" applyFill="1" applyBorder="1" applyAlignment="1">
      <alignment horizontal="center"/>
    </xf>
    <xf numFmtId="172" fontId="22" fillId="0" borderId="205" xfId="79" applyNumberFormat="1" applyBorder="1"/>
    <xf numFmtId="0" fontId="23" fillId="0" borderId="198" xfId="0" applyFont="1" applyBorder="1" applyAlignment="1">
      <alignment horizontal="center"/>
    </xf>
    <xf numFmtId="1" fontId="0" fillId="0" borderId="198" xfId="352" applyNumberFormat="1" applyFont="1" applyBorder="1" applyAlignment="1">
      <alignment vertical="center"/>
    </xf>
    <xf numFmtId="1" fontId="0" fillId="0" borderId="200" xfId="352" applyNumberFormat="1" applyFont="1" applyBorder="1" applyAlignment="1">
      <alignment vertical="center"/>
    </xf>
    <xf numFmtId="0" fontId="23" fillId="57" borderId="212" xfId="0" applyFont="1" applyFill="1" applyBorder="1" applyAlignment="1">
      <alignment horizontal="center" wrapText="1"/>
    </xf>
    <xf numFmtId="0" fontId="201" fillId="0" borderId="0" xfId="0" applyFont="1"/>
    <xf numFmtId="0" fontId="37" fillId="0" borderId="0" xfId="174"/>
    <xf numFmtId="0" fontId="119" fillId="0" borderId="153" xfId="232" applyNumberFormat="1" applyFont="1" applyFill="1" applyBorder="1" applyAlignment="1">
      <alignment horizontal="center" vertical="center" textRotation="90" wrapText="1"/>
    </xf>
    <xf numFmtId="0" fontId="0" fillId="8" borderId="0" xfId="0" applyNumberFormat="1" applyFont="1" applyFill="1" applyBorder="1" applyAlignment="1">
      <alignment horizontal="left"/>
    </xf>
    <xf numFmtId="0" fontId="0" fillId="0" borderId="0" xfId="0" applyNumberFormat="1" applyFont="1" applyFill="1" applyBorder="1"/>
    <xf numFmtId="170" fontId="190" fillId="0" borderId="2" xfId="0" applyNumberFormat="1" applyFont="1" applyFill="1" applyBorder="1"/>
    <xf numFmtId="170" fontId="192" fillId="0" borderId="35" xfId="97" applyNumberFormat="1" applyFont="1" applyFill="1" applyBorder="1" applyAlignment="1">
      <alignment vertical="center"/>
    </xf>
    <xf numFmtId="0" fontId="25" fillId="0" borderId="0" xfId="0" applyNumberFormat="1" applyFont="1" applyFill="1" applyBorder="1"/>
    <xf numFmtId="0" fontId="5" fillId="0" borderId="24" xfId="232" applyNumberFormat="1" applyFont="1" applyFill="1" applyBorder="1" applyAlignment="1" applyProtection="1">
      <alignment horizontal="center" vertical="top" wrapText="1"/>
      <protection locked="0"/>
    </xf>
    <xf numFmtId="49" fontId="115" fillId="0" borderId="155" xfId="232" applyNumberFormat="1" applyFont="1" applyFill="1" applyBorder="1" applyAlignment="1">
      <alignment horizontal="right" vertical="center"/>
    </xf>
    <xf numFmtId="49" fontId="115" fillId="0" borderId="154" xfId="232" applyNumberFormat="1" applyFont="1" applyFill="1" applyBorder="1" applyAlignment="1">
      <alignment horizontal="right" vertical="center"/>
    </xf>
    <xf numFmtId="49" fontId="115" fillId="0" borderId="156" xfId="232" applyNumberFormat="1" applyFont="1" applyFill="1" applyBorder="1" applyAlignment="1">
      <alignment horizontal="right" vertical="center"/>
    </xf>
    <xf numFmtId="0" fontId="4" fillId="0" borderId="6" xfId="0" applyNumberFormat="1" applyFont="1" applyFill="1" applyBorder="1" applyAlignment="1" applyProtection="1">
      <alignment horizontal="left" vertical="center" wrapText="1"/>
      <protection locked="0"/>
    </xf>
    <xf numFmtId="170" fontId="4" fillId="0" borderId="32" xfId="97" applyNumberFormat="1" applyFont="1" applyFill="1" applyBorder="1" applyAlignment="1" applyProtection="1">
      <alignment horizontal="left" vertical="center"/>
      <protection locked="0"/>
    </xf>
    <xf numFmtId="170" fontId="4" fillId="0" borderId="58" xfId="97" applyNumberFormat="1" applyFont="1" applyFill="1" applyBorder="1" applyAlignment="1" applyProtection="1">
      <alignment horizontal="center" vertical="center"/>
      <protection locked="0"/>
    </xf>
    <xf numFmtId="167" fontId="22" fillId="0" borderId="22" xfId="79" applyNumberFormat="1" applyFont="1" applyFill="1" applyBorder="1"/>
    <xf numFmtId="167" fontId="22" fillId="0" borderId="138" xfId="79" applyNumberFormat="1" applyFont="1" applyFill="1" applyBorder="1"/>
    <xf numFmtId="167" fontId="22" fillId="0" borderId="9" xfId="79" applyNumberFormat="1" applyFont="1" applyFill="1" applyBorder="1"/>
    <xf numFmtId="0" fontId="116" fillId="0" borderId="157" xfId="232" applyNumberFormat="1" applyFont="1" applyFill="1" applyBorder="1" applyAlignment="1">
      <alignment horizontal="right" vertical="center" wrapText="1"/>
    </xf>
    <xf numFmtId="0" fontId="116" fillId="0" borderId="22" xfId="232" applyNumberFormat="1" applyFont="1" applyFill="1" applyBorder="1" applyAlignment="1">
      <alignment horizontal="center" vertical="center" wrapText="1"/>
    </xf>
    <xf numFmtId="0" fontId="116" fillId="0" borderId="138" xfId="232" applyNumberFormat="1" applyFont="1" applyFill="1" applyBorder="1" applyAlignment="1">
      <alignment horizontal="center" vertical="center" wrapText="1"/>
    </xf>
    <xf numFmtId="49" fontId="25" fillId="0" borderId="0" xfId="232" applyNumberFormat="1" applyFont="1" applyFill="1" applyBorder="1" applyAlignment="1">
      <alignment horizontal="right" vertical="center"/>
    </xf>
    <xf numFmtId="0" fontId="137" fillId="0" borderId="215" xfId="232" applyNumberFormat="1" applyFont="1" applyFill="1" applyBorder="1" applyAlignment="1">
      <alignment horizontal="right" vertical="center" wrapText="1"/>
    </xf>
    <xf numFmtId="170" fontId="192" fillId="0" borderId="37" xfId="97" applyNumberFormat="1" applyFont="1" applyFill="1" applyBorder="1" applyAlignment="1" applyProtection="1">
      <alignment horizontal="center" vertical="center"/>
      <protection locked="0"/>
    </xf>
    <xf numFmtId="9" fontId="22" fillId="0" borderId="0" xfId="281"/>
    <xf numFmtId="9" fontId="22" fillId="0" borderId="0" xfId="281" applyNumberFormat="1"/>
    <xf numFmtId="170" fontId="192" fillId="0" borderId="98" xfId="97" applyNumberFormat="1" applyFont="1" applyFill="1" applyBorder="1" applyAlignment="1" applyProtection="1">
      <alignment horizontal="center" vertical="center"/>
      <protection locked="0"/>
    </xf>
    <xf numFmtId="170" fontId="192" fillId="0" borderId="99" xfId="97" applyNumberFormat="1" applyFont="1" applyFill="1" applyBorder="1" applyAlignment="1" applyProtection="1">
      <alignment horizontal="center" vertical="center"/>
      <protection locked="0"/>
    </xf>
    <xf numFmtId="10" fontId="22" fillId="0" borderId="0" xfId="281" applyNumberFormat="1"/>
    <xf numFmtId="0" fontId="0" fillId="0" borderId="0" xfId="0" applyNumberFormat="1" applyFont="1" applyFill="1" applyBorder="1"/>
    <xf numFmtId="170" fontId="173" fillId="0" borderId="0" xfId="97" applyNumberFormat="1" applyFont="1" applyFill="1" applyBorder="1" applyAlignment="1" applyProtection="1">
      <alignment horizontal="center" vertical="center"/>
      <protection locked="0"/>
    </xf>
    <xf numFmtId="0" fontId="23" fillId="8" borderId="0" xfId="0" applyNumberFormat="1" applyFont="1" applyFill="1" applyBorder="1" applyProtection="1">
      <protection locked="0"/>
    </xf>
    <xf numFmtId="0" fontId="209" fillId="11" borderId="0" xfId="0" applyNumberFormat="1" applyFont="1" applyFill="1" applyBorder="1"/>
    <xf numFmtId="0" fontId="25" fillId="0" borderId="0" xfId="0" applyNumberFormat="1" applyFont="1" applyFill="1" applyBorder="1"/>
    <xf numFmtId="0" fontId="190" fillId="0" borderId="0" xfId="0" applyNumberFormat="1" applyFont="1" applyFill="1" applyBorder="1"/>
    <xf numFmtId="0" fontId="210" fillId="0" borderId="0" xfId="0" applyNumberFormat="1" applyFont="1" applyFill="1" applyBorder="1"/>
    <xf numFmtId="0" fontId="189" fillId="0" borderId="0" xfId="0" applyNumberFormat="1" applyFont="1" applyFill="1" applyBorder="1" applyAlignment="1">
      <alignment vertical="center" wrapText="1"/>
    </xf>
    <xf numFmtId="0" fontId="0" fillId="0" borderId="0" xfId="0" applyNumberFormat="1" applyFont="1" applyFill="1" applyBorder="1"/>
    <xf numFmtId="0" fontId="0" fillId="0" borderId="0" xfId="0" applyNumberFormat="1" applyFont="1" applyFill="1" applyBorder="1" applyAlignment="1">
      <alignment wrapText="1"/>
    </xf>
    <xf numFmtId="0" fontId="0" fillId="0" borderId="0" xfId="0" applyNumberFormat="1" applyFont="1" applyFill="1" applyBorder="1"/>
    <xf numFmtId="0" fontId="0" fillId="0" borderId="0" xfId="0" applyNumberFormat="1" applyFont="1" applyFill="1" applyBorder="1" applyAlignment="1">
      <alignment wrapText="1"/>
    </xf>
    <xf numFmtId="201" fontId="0" fillId="11" borderId="0" xfId="103" applyNumberFormat="1" applyFont="1" applyFill="1" applyBorder="1"/>
    <xf numFmtId="0" fontId="0" fillId="8" borderId="22" xfId="0" applyNumberFormat="1" applyFont="1" applyFill="1" applyBorder="1"/>
    <xf numFmtId="201" fontId="0" fillId="8" borderId="138" xfId="103" applyNumberFormat="1" applyFont="1" applyFill="1" applyBorder="1"/>
    <xf numFmtId="172" fontId="97" fillId="53" borderId="142" xfId="103" applyNumberFormat="1" applyFont="1" applyFill="1" applyBorder="1" applyAlignment="1">
      <alignment horizontal="center" vertical="center" wrapText="1"/>
    </xf>
    <xf numFmtId="0" fontId="97" fillId="53" borderId="142" xfId="103" applyNumberFormat="1" applyFont="1" applyFill="1" applyBorder="1" applyAlignment="1">
      <alignment horizontal="center" vertical="center" wrapText="1"/>
    </xf>
    <xf numFmtId="201" fontId="27" fillId="8" borderId="144" xfId="103" applyNumberFormat="1" applyFont="1" applyFill="1" applyBorder="1" applyAlignment="1">
      <alignment horizontal="center"/>
    </xf>
    <xf numFmtId="172" fontId="27" fillId="8" borderId="144" xfId="103" applyNumberFormat="1" applyFont="1" applyFill="1" applyBorder="1" applyAlignment="1">
      <alignment horizontal="center"/>
    </xf>
    <xf numFmtId="0" fontId="27" fillId="8" borderId="144" xfId="103" applyNumberFormat="1" applyFont="1" applyFill="1" applyBorder="1" applyAlignment="1">
      <alignment horizontal="center"/>
    </xf>
    <xf numFmtId="201" fontId="38" fillId="0" borderId="0" xfId="103" applyNumberFormat="1" applyFont="1" applyFill="1" applyBorder="1" applyAlignment="1">
      <alignment vertical="center"/>
    </xf>
    <xf numFmtId="0" fontId="38" fillId="0" borderId="0" xfId="103" applyNumberFormat="1" applyFont="1" applyFill="1" applyBorder="1" applyAlignment="1">
      <alignment vertical="center"/>
    </xf>
    <xf numFmtId="201" fontId="38" fillId="0" borderId="0" xfId="103" quotePrefix="1" applyNumberFormat="1" applyFont="1" applyFill="1" applyBorder="1" applyAlignment="1">
      <alignment vertical="center"/>
    </xf>
    <xf numFmtId="203" fontId="38" fillId="0" borderId="0" xfId="103" applyNumberFormat="1" applyFont="1" applyFill="1" applyBorder="1" applyAlignment="1">
      <alignment vertical="center"/>
    </xf>
    <xf numFmtId="201" fontId="30" fillId="0" borderId="0" xfId="103" applyNumberFormat="1" applyFont="1" applyFill="1" applyBorder="1" applyAlignment="1">
      <alignment vertical="center"/>
    </xf>
    <xf numFmtId="172" fontId="30" fillId="0" borderId="0" xfId="103" applyNumberFormat="1" applyFont="1" applyFill="1" applyBorder="1" applyAlignment="1">
      <alignment vertical="center"/>
    </xf>
    <xf numFmtId="0" fontId="211" fillId="0" borderId="0" xfId="0" applyFont="1"/>
    <xf numFmtId="0" fontId="212" fillId="0" borderId="0" xfId="0" applyFont="1"/>
    <xf numFmtId="0" fontId="212" fillId="0" borderId="0" xfId="0" applyNumberFormat="1" applyFont="1" applyAlignment="1">
      <alignment horizontal="center"/>
    </xf>
    <xf numFmtId="0" fontId="212" fillId="0" borderId="0" xfId="0" applyFont="1" applyAlignment="1">
      <alignment horizontal="center"/>
    </xf>
    <xf numFmtId="0" fontId="212" fillId="0" borderId="0" xfId="0" applyFont="1" applyBorder="1" applyAlignment="1">
      <alignment vertical="center"/>
    </xf>
    <xf numFmtId="0" fontId="212" fillId="0" borderId="0" xfId="0" applyNumberFormat="1" applyFont="1" applyBorder="1" applyAlignment="1">
      <alignment vertical="center"/>
    </xf>
    <xf numFmtId="0" fontId="215" fillId="0" borderId="0" xfId="0" applyFont="1" applyBorder="1" applyAlignment="1">
      <alignment horizontal="center" vertical="center"/>
    </xf>
    <xf numFmtId="0" fontId="212" fillId="0" borderId="0" xfId="0" applyFont="1" applyAlignment="1">
      <alignment vertical="center"/>
    </xf>
    <xf numFmtId="0" fontId="212" fillId="0" borderId="0" xfId="0" applyNumberFormat="1" applyFont="1" applyAlignment="1">
      <alignment vertical="center"/>
    </xf>
    <xf numFmtId="0" fontId="212" fillId="0" borderId="0" xfId="0" applyFont="1" applyFill="1" applyBorder="1" applyAlignment="1">
      <alignment vertical="center"/>
    </xf>
    <xf numFmtId="0" fontId="212" fillId="0" borderId="0" xfId="0" applyNumberFormat="1" applyFont="1"/>
    <xf numFmtId="0" fontId="220" fillId="0" borderId="0" xfId="0" applyFont="1"/>
    <xf numFmtId="0" fontId="216" fillId="0" borderId="0" xfId="0" applyFont="1"/>
    <xf numFmtId="0" fontId="221" fillId="0" borderId="0" xfId="0" applyFont="1"/>
    <xf numFmtId="0" fontId="33" fillId="0" borderId="0" xfId="0" applyFont="1"/>
    <xf numFmtId="0" fontId="216" fillId="53" borderId="139" xfId="0" applyFont="1" applyFill="1" applyBorder="1"/>
    <xf numFmtId="0" fontId="216" fillId="53" borderId="139" xfId="0" applyFont="1" applyFill="1" applyBorder="1" applyProtection="1">
      <protection locked="0"/>
    </xf>
    <xf numFmtId="170" fontId="216" fillId="53" borderId="139" xfId="352" applyNumberFormat="1" applyFont="1" applyFill="1" applyBorder="1"/>
    <xf numFmtId="0" fontId="216" fillId="53" borderId="139" xfId="0" applyFont="1" applyFill="1" applyBorder="1" applyAlignment="1">
      <alignment horizontal="center"/>
    </xf>
    <xf numFmtId="0" fontId="216" fillId="0" borderId="139" xfId="0" applyFont="1" applyFill="1" applyBorder="1" applyAlignment="1">
      <alignment horizontal="center"/>
    </xf>
    <xf numFmtId="1" fontId="216" fillId="53" borderId="139" xfId="352" applyNumberFormat="1" applyFont="1" applyFill="1" applyBorder="1" applyAlignment="1">
      <alignment horizontal="center"/>
    </xf>
    <xf numFmtId="0" fontId="216" fillId="53" borderId="139" xfId="352" applyNumberFormat="1" applyFont="1" applyFill="1" applyBorder="1" applyAlignment="1">
      <alignment horizontal="center"/>
    </xf>
    <xf numFmtId="170" fontId="216" fillId="53" borderId="139" xfId="352" applyNumberFormat="1" applyFont="1" applyFill="1" applyBorder="1" applyAlignment="1">
      <alignment horizontal="center"/>
    </xf>
    <xf numFmtId="170" fontId="216" fillId="53" borderId="139" xfId="0" applyNumberFormat="1" applyFont="1" applyFill="1" applyBorder="1"/>
    <xf numFmtId="9" fontId="216" fillId="53" borderId="139" xfId="355" applyFont="1" applyFill="1" applyBorder="1" applyAlignment="1">
      <alignment horizontal="center"/>
    </xf>
    <xf numFmtId="0" fontId="214" fillId="65" borderId="139" xfId="0" applyFont="1" applyFill="1" applyBorder="1" applyAlignment="1">
      <alignment horizontal="center" vertical="center"/>
    </xf>
    <xf numFmtId="0" fontId="214" fillId="65" borderId="139" xfId="0" applyNumberFormat="1" applyFont="1" applyFill="1" applyBorder="1" applyAlignment="1">
      <alignment horizontal="center" vertical="center"/>
    </xf>
    <xf numFmtId="0" fontId="214" fillId="65" borderId="0" xfId="0" applyNumberFormat="1" applyFont="1" applyFill="1" applyBorder="1" applyAlignment="1">
      <alignment horizontal="center" vertical="center"/>
    </xf>
    <xf numFmtId="0" fontId="219" fillId="7" borderId="24" xfId="0" applyFont="1" applyFill="1" applyBorder="1" applyAlignment="1">
      <alignment horizontal="center" vertical="center"/>
    </xf>
    <xf numFmtId="0" fontId="213" fillId="0" borderId="24" xfId="0" applyFont="1" applyBorder="1" applyAlignment="1">
      <alignment horizontal="center"/>
    </xf>
    <xf numFmtId="0" fontId="212" fillId="0" borderId="24" xfId="0" applyFont="1" applyBorder="1" applyAlignment="1">
      <alignment horizontal="center"/>
    </xf>
    <xf numFmtId="0" fontId="213" fillId="0" borderId="24" xfId="0" applyFont="1" applyBorder="1"/>
    <xf numFmtId="0" fontId="213" fillId="0" borderId="24" xfId="0" applyFont="1" applyBorder="1" applyAlignment="1">
      <alignment vertical="center"/>
    </xf>
    <xf numFmtId="0" fontId="213" fillId="0" borderId="24" xfId="0" applyFont="1" applyBorder="1" applyAlignment="1">
      <alignment horizontal="center" vertical="center"/>
    </xf>
    <xf numFmtId="0" fontId="212" fillId="0" borderId="24" xfId="0" applyFont="1" applyBorder="1" applyAlignment="1">
      <alignment horizontal="center" vertical="center"/>
    </xf>
    <xf numFmtId="0" fontId="23" fillId="53" borderId="188" xfId="0" applyFont="1" applyFill="1" applyBorder="1"/>
    <xf numFmtId="0" fontId="0" fillId="9" borderId="0" xfId="0" applyFill="1"/>
    <xf numFmtId="0" fontId="212" fillId="0" borderId="0" xfId="0" applyFont="1" applyFill="1" applyAlignment="1">
      <alignment horizontal="center"/>
    </xf>
    <xf numFmtId="0" fontId="215" fillId="0" borderId="0" xfId="0" applyFont="1" applyFill="1" applyBorder="1" applyAlignment="1">
      <alignment horizontal="center" vertical="center"/>
    </xf>
    <xf numFmtId="0" fontId="212" fillId="0" borderId="0" xfId="0" applyFont="1" applyFill="1" applyAlignment="1">
      <alignment vertical="center"/>
    </xf>
    <xf numFmtId="0" fontId="212" fillId="0" borderId="0" xfId="0" applyFont="1" applyFill="1"/>
    <xf numFmtId="0" fontId="220" fillId="0" borderId="0" xfId="0" applyFont="1" applyFill="1"/>
    <xf numFmtId="0" fontId="216" fillId="0" borderId="0" xfId="0" applyFont="1" applyFill="1"/>
    <xf numFmtId="0" fontId="216" fillId="0" borderId="139" xfId="0" applyNumberFormat="1" applyFont="1" applyFill="1" applyBorder="1" applyAlignment="1">
      <alignment horizontal="center"/>
    </xf>
    <xf numFmtId="201" fontId="22" fillId="0" borderId="0" xfId="79" applyNumberFormat="1"/>
    <xf numFmtId="201" fontId="212" fillId="0" borderId="0" xfId="0" applyNumberFormat="1" applyFont="1"/>
    <xf numFmtId="0" fontId="216" fillId="0" borderId="0" xfId="0" applyFont="1" applyFill="1" applyBorder="1"/>
    <xf numFmtId="0" fontId="216" fillId="0" borderId="0" xfId="0" applyFont="1" applyFill="1" applyBorder="1" applyProtection="1">
      <protection locked="0"/>
    </xf>
    <xf numFmtId="0" fontId="216" fillId="0" borderId="0" xfId="0" applyFont="1" applyFill="1" applyBorder="1" applyAlignment="1">
      <alignment horizontal="center"/>
    </xf>
    <xf numFmtId="0" fontId="216" fillId="0" borderId="0" xfId="0" applyNumberFormat="1" applyFont="1" applyFill="1" applyBorder="1" applyAlignment="1">
      <alignment horizontal="center"/>
    </xf>
    <xf numFmtId="201" fontId="216" fillId="0" borderId="0" xfId="0" applyNumberFormat="1" applyFont="1" applyFill="1" applyBorder="1"/>
    <xf numFmtId="0" fontId="0" fillId="0" borderId="0" xfId="0" applyNumberFormat="1" applyFont="1" applyFill="1" applyBorder="1"/>
    <xf numFmtId="0" fontId="32" fillId="8" borderId="219" xfId="0" applyNumberFormat="1" applyFont="1" applyFill="1" applyBorder="1" applyAlignment="1">
      <alignment horizontal="center" vertical="center"/>
    </xf>
    <xf numFmtId="0" fontId="32" fillId="8" borderId="219" xfId="0" applyNumberFormat="1" applyFont="1" applyFill="1" applyBorder="1" applyAlignment="1">
      <alignment horizontal="center" vertical="center" wrapText="1"/>
    </xf>
    <xf numFmtId="0" fontId="216" fillId="0" borderId="220" xfId="0" applyFont="1" applyFill="1" applyBorder="1" applyAlignment="1">
      <alignment horizontal="center"/>
    </xf>
    <xf numFmtId="1" fontId="216" fillId="53" borderId="220" xfId="352" applyNumberFormat="1" applyFont="1" applyFill="1" applyBorder="1" applyAlignment="1">
      <alignment horizontal="center"/>
    </xf>
    <xf numFmtId="1" fontId="222" fillId="8" borderId="219" xfId="0" applyNumberFormat="1" applyFont="1" applyFill="1" applyBorder="1" applyAlignment="1">
      <alignment horizontal="center" vertical="center" wrapText="1"/>
    </xf>
    <xf numFmtId="201" fontId="222" fillId="8" borderId="219" xfId="0" applyNumberFormat="1" applyFont="1" applyFill="1" applyBorder="1" applyAlignment="1">
      <alignment horizontal="center" vertical="center" wrapText="1"/>
    </xf>
    <xf numFmtId="0" fontId="222" fillId="8" borderId="219" xfId="0" applyNumberFormat="1" applyFont="1" applyFill="1" applyBorder="1" applyAlignment="1">
      <alignment horizontal="center" vertical="center" wrapText="1"/>
    </xf>
    <xf numFmtId="172" fontId="222" fillId="8" borderId="219" xfId="352" applyNumberFormat="1" applyFont="1" applyFill="1" applyBorder="1" applyAlignment="1">
      <alignment horizontal="center" vertical="center" wrapText="1"/>
    </xf>
    <xf numFmtId="0" fontId="216" fillId="53" borderId="139" xfId="0" applyFont="1" applyFill="1" applyBorder="1" applyAlignment="1">
      <alignment horizontal="center" vertical="center"/>
    </xf>
    <xf numFmtId="201" fontId="221" fillId="0" borderId="0" xfId="0" applyNumberFormat="1" applyFont="1"/>
    <xf numFmtId="201" fontId="212" fillId="0" borderId="0" xfId="0" applyNumberFormat="1" applyFont="1" applyBorder="1" applyAlignment="1">
      <alignment vertical="center"/>
    </xf>
    <xf numFmtId="201" fontId="212" fillId="0" borderId="0" xfId="0" applyNumberFormat="1" applyFont="1" applyAlignment="1">
      <alignment vertical="center"/>
    </xf>
    <xf numFmtId="0" fontId="216" fillId="0" borderId="0" xfId="0" applyFont="1" applyFill="1" applyBorder="1" applyAlignment="1">
      <alignment horizontal="center" vertical="center"/>
    </xf>
    <xf numFmtId="0" fontId="32" fillId="8" borderId="221" xfId="0" applyNumberFormat="1" applyFont="1" applyFill="1" applyBorder="1" applyAlignment="1">
      <alignment horizontal="left" vertical="center"/>
    </xf>
    <xf numFmtId="0" fontId="214" fillId="64" borderId="221" xfId="0" applyFont="1" applyFill="1" applyBorder="1" applyAlignment="1">
      <alignment vertical="center"/>
    </xf>
    <xf numFmtId="0" fontId="32" fillId="8" borderId="222" xfId="0" applyNumberFormat="1" applyFont="1" applyFill="1" applyBorder="1" applyAlignment="1">
      <alignment horizontal="center" vertical="center"/>
    </xf>
    <xf numFmtId="0" fontId="214" fillId="64" borderId="222" xfId="0" applyFont="1" applyFill="1" applyBorder="1" applyAlignment="1">
      <alignment horizontal="center" vertical="center"/>
    </xf>
    <xf numFmtId="0" fontId="0" fillId="0" borderId="0" xfId="0" applyNumberFormat="1" applyFont="1" applyFill="1" applyBorder="1"/>
    <xf numFmtId="0" fontId="0" fillId="0" borderId="0" xfId="0" applyFill="1" applyBorder="1"/>
    <xf numFmtId="1" fontId="212" fillId="0" borderId="0" xfId="0" applyNumberFormat="1" applyFont="1" applyBorder="1" applyAlignment="1">
      <alignment horizontal="center" vertical="center"/>
    </xf>
    <xf numFmtId="0" fontId="212" fillId="0" borderId="0" xfId="0" applyFont="1" applyBorder="1" applyAlignment="1">
      <alignment horizontal="center" vertical="center"/>
    </xf>
    <xf numFmtId="1" fontId="212" fillId="0" borderId="0" xfId="0" applyNumberFormat="1" applyFont="1" applyAlignment="1">
      <alignment horizontal="center" vertical="center"/>
    </xf>
    <xf numFmtId="0" fontId="212" fillId="0" borderId="0" xfId="0" applyFont="1" applyAlignment="1">
      <alignment horizontal="center" vertical="center"/>
    </xf>
    <xf numFmtId="0" fontId="212" fillId="0" borderId="0" xfId="0" applyNumberFormat="1" applyFont="1" applyAlignment="1">
      <alignment horizontal="center" vertical="center"/>
    </xf>
    <xf numFmtId="1" fontId="221" fillId="0" borderId="0" xfId="0" applyNumberFormat="1" applyFont="1" applyAlignment="1">
      <alignment horizontal="center" vertical="center"/>
    </xf>
    <xf numFmtId="0" fontId="221" fillId="0" borderId="0" xfId="0" applyFont="1" applyAlignment="1">
      <alignment horizontal="center" vertical="center"/>
    </xf>
    <xf numFmtId="1" fontId="216" fillId="0" borderId="0" xfId="0" applyNumberFormat="1" applyFont="1" applyFill="1" applyBorder="1" applyAlignment="1">
      <alignment horizontal="center" vertical="center"/>
    </xf>
    <xf numFmtId="172" fontId="22" fillId="0" borderId="0" xfId="79" applyNumberFormat="1" applyFont="1" applyFill="1" applyBorder="1"/>
    <xf numFmtId="201" fontId="22" fillId="0" borderId="0" xfId="79" applyNumberFormat="1" applyFill="1" applyBorder="1"/>
    <xf numFmtId="0" fontId="225" fillId="53" borderId="139" xfId="0" applyNumberFormat="1" applyFont="1" applyFill="1" applyBorder="1" applyAlignment="1">
      <alignment horizontal="center" vertical="center"/>
    </xf>
    <xf numFmtId="0" fontId="217" fillId="11" borderId="0" xfId="0" applyFont="1" applyFill="1" applyBorder="1" applyAlignment="1">
      <alignment vertical="center"/>
    </xf>
    <xf numFmtId="0" fontId="218" fillId="11" borderId="0" xfId="0" applyFont="1" applyFill="1" applyBorder="1" applyAlignment="1">
      <alignment vertical="center"/>
    </xf>
    <xf numFmtId="0" fontId="214" fillId="65" borderId="139" xfId="352" applyNumberFormat="1" applyFont="1" applyFill="1" applyBorder="1" applyAlignment="1">
      <alignment horizontal="center" vertical="center"/>
    </xf>
    <xf numFmtId="0" fontId="214" fillId="65" borderId="0" xfId="352" applyNumberFormat="1" applyFont="1" applyFill="1" applyBorder="1" applyAlignment="1">
      <alignment horizontal="center" vertical="center"/>
    </xf>
    <xf numFmtId="0" fontId="226" fillId="62" borderId="24" xfId="0" applyFont="1" applyFill="1" applyBorder="1"/>
    <xf numFmtId="0" fontId="226" fillId="9" borderId="24" xfId="0" applyFont="1" applyFill="1" applyBorder="1"/>
    <xf numFmtId="0" fontId="224" fillId="9" borderId="24" xfId="0" applyFont="1" applyFill="1" applyBorder="1"/>
    <xf numFmtId="0" fontId="226" fillId="12" borderId="24" xfId="0" applyFont="1" applyFill="1" applyBorder="1"/>
    <xf numFmtId="0" fontId="214" fillId="65" borderId="139" xfId="0" applyFont="1" applyFill="1" applyBorder="1" applyAlignment="1">
      <alignment horizontal="left" vertical="center"/>
    </xf>
    <xf numFmtId="0" fontId="0" fillId="0" borderId="0" xfId="0" applyNumberFormat="1" applyFont="1" applyFill="1" applyBorder="1"/>
    <xf numFmtId="0" fontId="25" fillId="0" borderId="0" xfId="0" applyNumberFormat="1" applyFont="1" applyFill="1" applyBorder="1"/>
    <xf numFmtId="0" fontId="190" fillId="0" borderId="0" xfId="0" applyNumberFormat="1" applyFont="1" applyFill="1" applyBorder="1"/>
    <xf numFmtId="0" fontId="227" fillId="66" borderId="0" xfId="0" applyFont="1" applyFill="1"/>
    <xf numFmtId="0" fontId="0" fillId="0" borderId="0" xfId="0" applyNumberFormat="1"/>
    <xf numFmtId="0" fontId="0" fillId="0" borderId="0" xfId="0" applyNumberFormat="1" applyFont="1" applyFill="1" applyBorder="1"/>
    <xf numFmtId="201" fontId="213" fillId="0" borderId="0" xfId="0" applyNumberFormat="1" applyFont="1"/>
    <xf numFmtId="201" fontId="223" fillId="0" borderId="0" xfId="0" applyNumberFormat="1" applyFont="1" applyFill="1" applyBorder="1"/>
    <xf numFmtId="0" fontId="225" fillId="53" borderId="139" xfId="0" applyFont="1" applyFill="1" applyBorder="1" applyAlignment="1">
      <alignment horizontal="center" vertical="center"/>
    </xf>
    <xf numFmtId="0" fontId="228" fillId="0" borderId="0" xfId="0" applyFont="1"/>
    <xf numFmtId="0" fontId="0" fillId="0" borderId="0" xfId="0" applyNumberFormat="1" applyFont="1" applyFill="1" applyBorder="1"/>
    <xf numFmtId="0" fontId="25" fillId="0" borderId="0" xfId="0" applyNumberFormat="1" applyFont="1" applyFill="1" applyBorder="1"/>
    <xf numFmtId="0" fontId="33" fillId="0" borderId="0" xfId="0" applyNumberFormat="1" applyFont="1" applyFill="1" applyBorder="1"/>
    <xf numFmtId="172" fontId="187" fillId="0" borderId="133" xfId="79" applyNumberFormat="1" applyFont="1" applyFill="1" applyBorder="1" applyAlignment="1"/>
    <xf numFmtId="0" fontId="25" fillId="0" borderId="133" xfId="0" applyNumberFormat="1" applyFont="1" applyFill="1" applyBorder="1"/>
    <xf numFmtId="170" fontId="22" fillId="0" borderId="0" xfId="79" applyNumberFormat="1"/>
    <xf numFmtId="170" fontId="25" fillId="0" borderId="133" xfId="0" applyNumberFormat="1" applyFont="1" applyFill="1" applyBorder="1"/>
    <xf numFmtId="0" fontId="190" fillId="0" borderId="0" xfId="0" applyNumberFormat="1" applyFont="1" applyFill="1" applyBorder="1"/>
    <xf numFmtId="170" fontId="192" fillId="0" borderId="50" xfId="97" applyNumberFormat="1" applyFont="1" applyFill="1" applyBorder="1" applyAlignment="1" applyProtection="1">
      <alignment horizontal="center" vertical="center"/>
    </xf>
    <xf numFmtId="0" fontId="0" fillId="0" borderId="0" xfId="0" applyNumberFormat="1" applyFont="1" applyFill="1" applyBorder="1"/>
    <xf numFmtId="0" fontId="190" fillId="0" borderId="0" xfId="0" applyNumberFormat="1" applyFont="1" applyFill="1" applyBorder="1"/>
    <xf numFmtId="0" fontId="123" fillId="0" borderId="0" xfId="228" applyNumberFormat="1" applyFont="1" applyFill="1" applyBorder="1" applyAlignment="1">
      <alignment vertical="center"/>
    </xf>
    <xf numFmtId="0" fontId="1" fillId="53" borderId="0" xfId="228" applyNumberFormat="1" applyFont="1" applyFill="1" applyBorder="1"/>
    <xf numFmtId="0" fontId="0" fillId="0" borderId="0" xfId="0" applyNumberFormat="1" applyFont="1" applyFill="1" applyBorder="1"/>
    <xf numFmtId="0" fontId="25" fillId="0" borderId="0" xfId="0" applyNumberFormat="1" applyFont="1" applyFill="1" applyBorder="1" applyAlignment="1">
      <alignment shrinkToFit="1"/>
    </xf>
    <xf numFmtId="0" fontId="25" fillId="0" borderId="0" xfId="0" applyNumberFormat="1" applyFont="1" applyFill="1" applyBorder="1"/>
    <xf numFmtId="0" fontId="11" fillId="0" borderId="0" xfId="0" applyNumberFormat="1" applyFont="1" applyFill="1" applyBorder="1" applyAlignment="1">
      <alignment horizontal="justify" vertical="center" shrinkToFit="1"/>
    </xf>
    <xf numFmtId="0" fontId="190" fillId="0" borderId="0" xfId="0" applyNumberFormat="1" applyFont="1" applyFill="1" applyBorder="1" applyAlignment="1">
      <alignment shrinkToFit="1"/>
    </xf>
    <xf numFmtId="0" fontId="11" fillId="0" borderId="0" xfId="0" applyNumberFormat="1" applyFont="1" applyFill="1" applyBorder="1" applyAlignment="1">
      <alignment vertical="center"/>
    </xf>
    <xf numFmtId="0" fontId="190" fillId="0" borderId="0" xfId="0" applyNumberFormat="1" applyFont="1" applyFill="1" applyBorder="1"/>
    <xf numFmtId="0" fontId="33" fillId="0" borderId="0" xfId="0" applyNumberFormat="1" applyFont="1" applyFill="1" applyBorder="1" applyAlignment="1">
      <alignment shrinkToFit="1"/>
    </xf>
    <xf numFmtId="0" fontId="33" fillId="0" borderId="0" xfId="0" applyNumberFormat="1" applyFont="1" applyFill="1" applyBorder="1"/>
    <xf numFmtId="0" fontId="136" fillId="0" borderId="0" xfId="232" applyNumberFormat="1" applyFont="1" applyFill="1" applyBorder="1" applyAlignment="1">
      <alignment horizontal="right" vertical="center"/>
    </xf>
    <xf numFmtId="0" fontId="116" fillId="0" borderId="0" xfId="232" applyNumberFormat="1" applyFont="1" applyFill="1" applyBorder="1" applyAlignment="1">
      <alignment horizontal="left"/>
    </xf>
    <xf numFmtId="0" fontId="0" fillId="0" borderId="0" xfId="0" applyNumberFormat="1" applyFont="1" applyFill="1" applyBorder="1"/>
    <xf numFmtId="0" fontId="230" fillId="7" borderId="178" xfId="228" applyNumberFormat="1" applyFont="1" applyFill="1" applyBorder="1" applyAlignment="1">
      <alignment horizontal="center" vertical="center"/>
    </xf>
    <xf numFmtId="0" fontId="231" fillId="0" borderId="0" xfId="174" applyNumberFormat="1" applyFont="1" applyFill="1" applyBorder="1" applyAlignment="1">
      <alignment horizontal="center" vertical="center"/>
    </xf>
    <xf numFmtId="0" fontId="199" fillId="0" borderId="197" xfId="0" applyNumberFormat="1" applyFont="1" applyFill="1" applyBorder="1"/>
    <xf numFmtId="0" fontId="199" fillId="0" borderId="197" xfId="0" applyNumberFormat="1" applyFont="1" applyFill="1" applyBorder="1" applyAlignment="1">
      <alignment vertical="center"/>
    </xf>
    <xf numFmtId="0" fontId="231" fillId="0" borderId="0" xfId="174" applyFont="1"/>
    <xf numFmtId="0" fontId="4" fillId="0" borderId="0" xfId="228" applyNumberFormat="1" applyFont="1" applyFill="1" applyBorder="1" applyAlignment="1">
      <alignment horizontal="center" vertical="center"/>
    </xf>
    <xf numFmtId="0" fontId="25" fillId="0" borderId="0" xfId="0" applyNumberFormat="1" applyFont="1" applyFill="1" applyBorder="1" applyAlignment="1"/>
    <xf numFmtId="0" fontId="25" fillId="0" borderId="0" xfId="0" applyNumberFormat="1" applyFont="1" applyFill="1" applyBorder="1" applyAlignment="1">
      <alignment horizontal="right"/>
    </xf>
    <xf numFmtId="205" fontId="25" fillId="0" borderId="0" xfId="0" applyNumberFormat="1" applyFont="1" applyFill="1" applyBorder="1" applyAlignment="1">
      <alignment horizontal="right"/>
    </xf>
    <xf numFmtId="204" fontId="216" fillId="0" borderId="0" xfId="0" applyNumberFormat="1" applyFont="1" applyFill="1" applyBorder="1" applyAlignment="1">
      <alignment horizontal="center"/>
    </xf>
    <xf numFmtId="0" fontId="5" fillId="0" borderId="8" xfId="0" applyNumberFormat="1" applyFont="1" applyFill="1" applyBorder="1" applyAlignment="1" applyProtection="1">
      <alignment horizontal="right" vertical="center"/>
    </xf>
    <xf numFmtId="0" fontId="25" fillId="0" borderId="0" xfId="0" applyNumberFormat="1" applyFont="1" applyFill="1" applyBorder="1"/>
    <xf numFmtId="0" fontId="25" fillId="0" borderId="0" xfId="0" applyNumberFormat="1" applyFont="1" applyFill="1" applyBorder="1" applyAlignment="1">
      <alignment vertical="center"/>
    </xf>
    <xf numFmtId="0" fontId="0" fillId="0" borderId="0" xfId="0" applyNumberFormat="1" applyFont="1" applyFill="1" applyBorder="1"/>
    <xf numFmtId="170" fontId="27" fillId="8" borderId="188" xfId="79" applyNumberFormat="1" applyFont="1" applyFill="1" applyBorder="1" applyAlignment="1">
      <alignment horizontal="center"/>
    </xf>
    <xf numFmtId="170" fontId="22" fillId="0" borderId="0" xfId="79" applyNumberFormat="1" applyAlignment="1">
      <alignment horizontal="center"/>
    </xf>
    <xf numFmtId="0" fontId="192" fillId="0" borderId="0" xfId="220" applyFont="1" applyBorder="1"/>
    <xf numFmtId="0" fontId="25" fillId="0" borderId="0" xfId="220" applyFont="1"/>
    <xf numFmtId="0" fontId="31" fillId="0" borderId="0" xfId="356" applyFont="1" applyFill="1" applyBorder="1" applyAlignment="1">
      <alignment horizontal="center"/>
    </xf>
    <xf numFmtId="0" fontId="192" fillId="0" borderId="24" xfId="220" applyFont="1" applyBorder="1"/>
    <xf numFmtId="0" fontId="192" fillId="0" borderId="24" xfId="220" applyFont="1" applyFill="1" applyBorder="1"/>
    <xf numFmtId="0" fontId="25" fillId="0" borderId="0" xfId="220" applyFont="1" applyFill="1"/>
    <xf numFmtId="0" fontId="192" fillId="0" borderId="24" xfId="357" applyFont="1" applyFill="1" applyBorder="1"/>
    <xf numFmtId="0" fontId="192" fillId="0" borderId="24" xfId="358" applyFont="1" applyFill="1" applyBorder="1"/>
    <xf numFmtId="37" fontId="11" fillId="0" borderId="24" xfId="357" applyNumberFormat="1" applyFont="1" applyFill="1" applyBorder="1" applyAlignment="1">
      <alignment horizontal="center"/>
    </xf>
    <xf numFmtId="170" fontId="190" fillId="0" borderId="24" xfId="79" applyNumberFormat="1" applyFont="1" applyBorder="1"/>
    <xf numFmtId="0" fontId="192" fillId="0" borderId="24" xfId="220" applyFont="1" applyBorder="1" applyAlignment="1">
      <alignment horizontal="center"/>
    </xf>
    <xf numFmtId="0" fontId="192" fillId="0" borderId="24" xfId="220" applyFont="1" applyFill="1" applyBorder="1" applyAlignment="1">
      <alignment horizontal="center"/>
    </xf>
    <xf numFmtId="170" fontId="25" fillId="0" borderId="0" xfId="0" applyNumberFormat="1" applyFont="1" applyFill="1" applyBorder="1"/>
    <xf numFmtId="0" fontId="0" fillId="0" borderId="0" xfId="0" applyNumberFormat="1" applyFont="1" applyFill="1" applyBorder="1"/>
    <xf numFmtId="0" fontId="25" fillId="0" borderId="0" xfId="0" applyNumberFormat="1" applyFont="1" applyFill="1" applyBorder="1" applyAlignment="1">
      <alignment shrinkToFit="1"/>
    </xf>
    <xf numFmtId="0" fontId="25" fillId="0" borderId="0" xfId="0" applyNumberFormat="1" applyFont="1" applyFill="1" applyBorder="1"/>
    <xf numFmtId="0" fontId="190" fillId="0" borderId="0" xfId="0" applyNumberFormat="1" applyFont="1" applyFill="1" applyBorder="1"/>
    <xf numFmtId="206" fontId="214" fillId="64" borderId="221" xfId="0" applyNumberFormat="1" applyFont="1" applyFill="1" applyBorder="1" applyAlignment="1">
      <alignment horizontal="left" vertical="center"/>
    </xf>
    <xf numFmtId="0" fontId="235" fillId="0" borderId="0" xfId="0" applyNumberFormat="1" applyFont="1" applyFill="1" applyBorder="1" applyAlignment="1">
      <alignment vertical="center" wrapText="1"/>
    </xf>
    <xf numFmtId="0" fontId="212" fillId="0" borderId="0" xfId="0" applyFont="1" applyBorder="1"/>
    <xf numFmtId="0" fontId="214" fillId="64" borderId="227" xfId="0" applyFont="1" applyFill="1" applyBorder="1" applyAlignment="1">
      <alignment horizontal="center" vertical="center"/>
    </xf>
    <xf numFmtId="0" fontId="214" fillId="64" borderId="227" xfId="0" applyFont="1" applyFill="1" applyBorder="1" applyAlignment="1" applyProtection="1">
      <alignment horizontal="center" vertical="center"/>
      <protection locked="0"/>
    </xf>
    <xf numFmtId="201" fontId="214" fillId="53" borderId="227" xfId="0" applyNumberFormat="1" applyFont="1" applyFill="1" applyBorder="1" applyAlignment="1">
      <alignment horizontal="center"/>
    </xf>
    <xf numFmtId="0" fontId="214" fillId="64" borderId="227" xfId="0" applyFont="1" applyFill="1" applyBorder="1" applyAlignment="1">
      <alignment vertical="center"/>
    </xf>
    <xf numFmtId="0" fontId="235" fillId="68" borderId="24" xfId="0" applyNumberFormat="1" applyFont="1" applyFill="1" applyBorder="1" applyAlignment="1">
      <alignment horizontal="center" vertical="center" wrapText="1"/>
    </xf>
    <xf numFmtId="0" fontId="216" fillId="0" borderId="24" xfId="0" applyFont="1" applyFill="1" applyBorder="1" applyAlignment="1">
      <alignment horizontal="center"/>
    </xf>
    <xf numFmtId="1" fontId="216" fillId="53" borderId="24" xfId="352" applyNumberFormat="1" applyFont="1" applyFill="1" applyBorder="1" applyAlignment="1">
      <alignment horizontal="center"/>
    </xf>
    <xf numFmtId="0" fontId="214" fillId="53" borderId="139" xfId="0" applyNumberFormat="1" applyFont="1" applyFill="1" applyBorder="1" applyAlignment="1">
      <alignment horizontal="center" vertical="center"/>
    </xf>
    <xf numFmtId="0" fontId="214" fillId="53" borderId="139" xfId="0" applyNumberFormat="1" applyFont="1" applyFill="1" applyBorder="1" applyAlignment="1" applyProtection="1">
      <alignment horizontal="center" vertical="center"/>
      <protection locked="0"/>
    </xf>
    <xf numFmtId="0" fontId="171" fillId="53" borderId="0" xfId="228" applyNumberFormat="1" applyFont="1" applyFill="1" applyBorder="1"/>
    <xf numFmtId="170" fontId="5" fillId="53" borderId="60" xfId="79" applyNumberFormat="1" applyFont="1" applyFill="1" applyBorder="1" applyAlignment="1">
      <alignment vertical="center"/>
    </xf>
    <xf numFmtId="170" fontId="5" fillId="53" borderId="60" xfId="0" applyNumberFormat="1" applyFont="1" applyFill="1" applyBorder="1" applyAlignment="1">
      <alignment vertical="center"/>
    </xf>
    <xf numFmtId="170" fontId="5" fillId="53" borderId="61" xfId="97" applyNumberFormat="1" applyFont="1" applyFill="1" applyBorder="1" applyAlignment="1">
      <alignment vertical="center"/>
    </xf>
    <xf numFmtId="14" fontId="202" fillId="0" borderId="60" xfId="0" applyNumberFormat="1" applyFont="1" applyFill="1" applyBorder="1" applyAlignment="1">
      <alignment horizontal="center" vertical="center"/>
    </xf>
    <xf numFmtId="0" fontId="182" fillId="0" borderId="0" xfId="0" applyNumberFormat="1" applyFont="1" applyFill="1" applyBorder="1"/>
    <xf numFmtId="0" fontId="236" fillId="0" borderId="0" xfId="0" applyNumberFormat="1" applyFont="1" applyFill="1" applyBorder="1"/>
    <xf numFmtId="0" fontId="237" fillId="0" borderId="0" xfId="0" applyNumberFormat="1" applyFont="1" applyFill="1" applyBorder="1" applyAlignment="1">
      <alignment horizontal="right"/>
    </xf>
    <xf numFmtId="0" fontId="237" fillId="0" borderId="0" xfId="0" applyNumberFormat="1" applyFont="1" applyFill="1" applyBorder="1"/>
    <xf numFmtId="205" fontId="237" fillId="0" borderId="0" xfId="0" applyNumberFormat="1" applyFont="1" applyFill="1" applyBorder="1" applyAlignment="1">
      <alignment horizontal="right"/>
    </xf>
    <xf numFmtId="0" fontId="237" fillId="0" borderId="0" xfId="0" applyNumberFormat="1" applyFont="1" applyFill="1" applyBorder="1" applyAlignment="1">
      <alignment shrinkToFit="1"/>
    </xf>
    <xf numFmtId="0" fontId="237" fillId="0" borderId="0" xfId="0" applyNumberFormat="1" applyFont="1" applyFill="1" applyBorder="1" applyAlignment="1"/>
    <xf numFmtId="0" fontId="3" fillId="7" borderId="46" xfId="0" applyNumberFormat="1" applyFont="1" applyFill="1" applyBorder="1" applyAlignment="1">
      <alignment horizontal="left" vertical="center"/>
    </xf>
    <xf numFmtId="207" fontId="182" fillId="0" borderId="0" xfId="0" applyNumberFormat="1" applyFont="1" applyFill="1" applyBorder="1"/>
    <xf numFmtId="0" fontId="214" fillId="64" borderId="227" xfId="0" applyFont="1" applyFill="1" applyBorder="1" applyAlignment="1">
      <alignment horizontal="left" vertical="center"/>
    </xf>
    <xf numFmtId="206" fontId="214" fillId="64" borderId="227" xfId="0" applyNumberFormat="1" applyFont="1" applyFill="1" applyBorder="1" applyAlignment="1">
      <alignment horizontal="left" vertical="center"/>
    </xf>
    <xf numFmtId="0" fontId="214" fillId="64" borderId="227" xfId="0" applyNumberFormat="1" applyFont="1" applyFill="1" applyBorder="1" applyAlignment="1">
      <alignment horizontal="left" vertical="center"/>
    </xf>
    <xf numFmtId="170" fontId="1" fillId="0" borderId="64" xfId="97" applyNumberFormat="1" applyFont="1" applyFill="1" applyBorder="1" applyAlignment="1" applyProtection="1">
      <alignment vertical="center"/>
      <protection locked="0"/>
    </xf>
    <xf numFmtId="170" fontId="1" fillId="0" borderId="65" xfId="97" applyNumberFormat="1" applyFont="1" applyFill="1" applyBorder="1" applyAlignment="1" applyProtection="1">
      <alignment vertical="center"/>
      <protection locked="0"/>
    </xf>
    <xf numFmtId="0" fontId="25" fillId="0" borderId="0" xfId="0" quotePrefix="1" applyNumberFormat="1" applyFont="1" applyFill="1" applyBorder="1"/>
    <xf numFmtId="0" fontId="5" fillId="0" borderId="1" xfId="0" applyNumberFormat="1" applyFont="1" applyFill="1" applyBorder="1" applyAlignment="1">
      <alignment horizontal="center" vertical="top" wrapText="1"/>
    </xf>
    <xf numFmtId="0" fontId="25" fillId="0" borderId="54" xfId="0" applyNumberFormat="1" applyFont="1" applyFill="1" applyBorder="1" applyAlignment="1">
      <alignment horizontal="center" vertical="top"/>
    </xf>
    <xf numFmtId="170" fontId="5" fillId="0" borderId="56" xfId="97" applyNumberFormat="1" applyFont="1" applyFill="1" applyBorder="1" applyAlignment="1">
      <alignment horizontal="center" vertical="top"/>
    </xf>
    <xf numFmtId="0" fontId="192" fillId="0" borderId="1" xfId="0" applyNumberFormat="1" applyFont="1" applyFill="1" applyBorder="1" applyAlignment="1">
      <alignment horizontal="center" vertical="top" wrapText="1"/>
    </xf>
    <xf numFmtId="170" fontId="192" fillId="0" borderId="54" xfId="97" applyNumberFormat="1" applyFont="1" applyFill="1" applyBorder="1" applyAlignment="1">
      <alignment horizontal="center" vertical="top"/>
    </xf>
    <xf numFmtId="170" fontId="192" fillId="0" borderId="26" xfId="97" applyNumberFormat="1" applyFont="1" applyFill="1" applyBorder="1" applyAlignment="1">
      <alignment horizontal="center" vertical="top"/>
    </xf>
    <xf numFmtId="170" fontId="192" fillId="0" borderId="56" xfId="97" applyNumberFormat="1" applyFont="1" applyFill="1" applyBorder="1" applyAlignment="1">
      <alignment horizontal="center" vertical="top"/>
    </xf>
    <xf numFmtId="0" fontId="192" fillId="0" borderId="43" xfId="0" applyNumberFormat="1" applyFont="1" applyFill="1" applyBorder="1" applyAlignment="1" applyProtection="1">
      <alignment horizontal="left" vertical="center" wrapText="1"/>
      <protection locked="0"/>
    </xf>
    <xf numFmtId="170" fontId="192" fillId="0" borderId="49" xfId="97" applyNumberFormat="1" applyFont="1" applyFill="1" applyBorder="1" applyAlignment="1" applyProtection="1">
      <alignment horizontal="left" vertical="center"/>
      <protection locked="0"/>
    </xf>
    <xf numFmtId="170" fontId="192" fillId="0" borderId="52" xfId="97" applyNumberFormat="1" applyFont="1" applyFill="1" applyBorder="1" applyAlignment="1" applyProtection="1">
      <alignment horizontal="center" vertical="center"/>
    </xf>
    <xf numFmtId="170" fontId="192" fillId="0" borderId="53" xfId="97" applyNumberFormat="1" applyFont="1" applyFill="1" applyBorder="1" applyAlignment="1" applyProtection="1">
      <alignment horizontal="center" vertical="center"/>
    </xf>
    <xf numFmtId="170" fontId="192" fillId="53" borderId="49" xfId="97" applyNumberFormat="1" applyFont="1" applyFill="1" applyBorder="1" applyAlignment="1">
      <alignment horizontal="center" vertical="center"/>
    </xf>
    <xf numFmtId="170" fontId="192" fillId="53" borderId="50" xfId="97" applyNumberFormat="1" applyFont="1" applyFill="1" applyBorder="1" applyAlignment="1">
      <alignment horizontal="center" vertical="center"/>
    </xf>
    <xf numFmtId="0" fontId="190" fillId="0" borderId="213" xfId="0" applyNumberFormat="1" applyFont="1" applyFill="1" applyBorder="1"/>
    <xf numFmtId="170" fontId="190" fillId="0" borderId="213" xfId="0" applyNumberFormat="1" applyFont="1" applyFill="1" applyBorder="1"/>
    <xf numFmtId="0" fontId="190" fillId="0" borderId="7" xfId="0" applyNumberFormat="1" applyFont="1" applyFill="1" applyBorder="1"/>
    <xf numFmtId="170" fontId="192" fillId="0" borderId="92" xfId="97" applyNumberFormat="1" applyFont="1" applyFill="1" applyBorder="1" applyAlignment="1" applyProtection="1">
      <alignment horizontal="center" vertical="center"/>
      <protection locked="0"/>
    </xf>
    <xf numFmtId="170" fontId="192" fillId="0" borderId="42" xfId="97" applyNumberFormat="1" applyFont="1" applyFill="1" applyBorder="1" applyAlignment="1" applyProtection="1">
      <alignment horizontal="center" vertical="center"/>
      <protection locked="0"/>
    </xf>
    <xf numFmtId="170" fontId="192" fillId="0" borderId="92" xfId="97" applyNumberFormat="1" applyFont="1" applyFill="1" applyBorder="1" applyAlignment="1" applyProtection="1">
      <alignment horizontal="center" vertical="center"/>
    </xf>
    <xf numFmtId="170" fontId="192" fillId="0" borderId="42" xfId="97" applyNumberFormat="1" applyFont="1" applyFill="1" applyBorder="1" applyAlignment="1" applyProtection="1">
      <alignment horizontal="center" vertical="center"/>
    </xf>
    <xf numFmtId="0" fontId="190" fillId="0" borderId="0" xfId="0" applyNumberFormat="1" applyFont="1" applyFill="1" applyBorder="1" applyProtection="1"/>
    <xf numFmtId="0" fontId="182" fillId="7" borderId="73" xfId="0" applyNumberFormat="1" applyFont="1" applyFill="1" applyBorder="1" applyAlignment="1">
      <alignment horizontal="center" vertical="center" wrapText="1" shrinkToFit="1"/>
    </xf>
    <xf numFmtId="0" fontId="11" fillId="7" borderId="46" xfId="0" applyNumberFormat="1" applyFont="1" applyFill="1" applyBorder="1" applyAlignment="1">
      <alignment horizontal="left" vertical="center"/>
    </xf>
    <xf numFmtId="0" fontId="3" fillId="7" borderId="33" xfId="0" applyNumberFormat="1" applyFont="1" applyFill="1" applyBorder="1" applyAlignment="1">
      <alignment horizontal="left" vertical="center"/>
    </xf>
    <xf numFmtId="170" fontId="192" fillId="0" borderId="49" xfId="97" applyNumberFormat="1" applyFont="1" applyFill="1" applyBorder="1" applyAlignment="1" applyProtection="1">
      <alignment horizontal="center" vertical="center"/>
    </xf>
    <xf numFmtId="170" fontId="192" fillId="0" borderId="98" xfId="97" applyNumberFormat="1" applyFont="1" applyFill="1" applyBorder="1" applyAlignment="1" applyProtection="1">
      <alignment horizontal="center" vertical="center"/>
    </xf>
    <xf numFmtId="170" fontId="192" fillId="0" borderId="87" xfId="97" applyNumberFormat="1" applyFont="1" applyFill="1" applyBorder="1" applyAlignment="1" applyProtection="1">
      <alignment horizontal="center" vertical="center"/>
    </xf>
    <xf numFmtId="0" fontId="27" fillId="8" borderId="188" xfId="0" applyNumberFormat="1" applyFont="1" applyFill="1" applyBorder="1" applyAlignment="1">
      <alignment horizontal="center"/>
    </xf>
    <xf numFmtId="0" fontId="5" fillId="0" borderId="1" xfId="0" applyNumberFormat="1" applyFont="1" applyFill="1" applyBorder="1" applyAlignment="1">
      <alignment vertical="top" wrapText="1"/>
    </xf>
    <xf numFmtId="0" fontId="5" fillId="0" borderId="2" xfId="0" applyNumberFormat="1" applyFont="1" applyFill="1" applyBorder="1" applyAlignment="1">
      <alignment vertical="top" wrapText="1"/>
    </xf>
    <xf numFmtId="0" fontId="5" fillId="0" borderId="54" xfId="0" applyNumberFormat="1" applyFont="1" applyFill="1" applyBorder="1" applyAlignment="1">
      <alignment vertical="top"/>
    </xf>
    <xf numFmtId="170" fontId="5" fillId="0" borderId="3" xfId="97" applyNumberFormat="1" applyFont="1" applyFill="1" applyBorder="1" applyAlignment="1">
      <alignment horizontal="center" vertical="top"/>
    </xf>
    <xf numFmtId="0" fontId="1" fillId="0" borderId="49" xfId="0" applyNumberFormat="1" applyFont="1" applyFill="1" applyBorder="1" applyAlignment="1">
      <alignment vertical="center"/>
    </xf>
    <xf numFmtId="0" fontId="3" fillId="7" borderId="48" xfId="0" applyNumberFormat="1" applyFont="1" applyFill="1" applyBorder="1" applyAlignment="1">
      <alignment horizontal="center" vertical="center"/>
    </xf>
    <xf numFmtId="0" fontId="5" fillId="0" borderId="43" xfId="0" applyNumberFormat="1" applyFont="1" applyFill="1" applyBorder="1" applyAlignment="1" applyProtection="1">
      <alignment horizontal="center" vertical="center" wrapText="1"/>
      <protection locked="0"/>
    </xf>
    <xf numFmtId="0" fontId="1" fillId="0" borderId="98" xfId="0" applyNumberFormat="1" applyFont="1" applyFill="1" applyBorder="1" applyAlignment="1">
      <alignment vertical="center"/>
    </xf>
    <xf numFmtId="0" fontId="1" fillId="0" borderId="230" xfId="0" applyNumberFormat="1" applyFont="1" applyFill="1" applyBorder="1" applyAlignment="1" applyProtection="1">
      <alignment vertical="center"/>
    </xf>
    <xf numFmtId="0" fontId="1" fillId="0" borderId="68" xfId="0" applyNumberFormat="1" applyFont="1" applyFill="1" applyBorder="1" applyAlignment="1" applyProtection="1">
      <alignment vertical="center"/>
    </xf>
    <xf numFmtId="0" fontId="1" fillId="0" borderId="231" xfId="0" applyNumberFormat="1" applyFont="1" applyFill="1" applyBorder="1" applyAlignment="1" applyProtection="1">
      <alignment vertical="center"/>
    </xf>
    <xf numFmtId="0" fontId="2" fillId="7" borderId="82" xfId="0" applyNumberFormat="1" applyFont="1" applyFill="1" applyBorder="1" applyAlignment="1">
      <alignment horizontal="left" vertical="center"/>
    </xf>
    <xf numFmtId="201" fontId="238" fillId="53" borderId="227" xfId="0" applyNumberFormat="1" applyFont="1" applyFill="1" applyBorder="1" applyAlignment="1">
      <alignment horizontal="center"/>
    </xf>
    <xf numFmtId="0" fontId="239" fillId="0" borderId="0" xfId="0" applyNumberFormat="1" applyFont="1" applyFill="1" applyBorder="1"/>
    <xf numFmtId="0" fontId="0" fillId="0" borderId="0" xfId="0" applyNumberFormat="1" applyFont="1" applyFill="1" applyBorder="1"/>
    <xf numFmtId="0" fontId="197" fillId="0" borderId="0" xfId="228" applyNumberFormat="1" applyFont="1" applyFill="1" applyBorder="1"/>
    <xf numFmtId="0" fontId="240" fillId="0" borderId="8" xfId="0" applyNumberFormat="1" applyFont="1" applyFill="1" applyBorder="1" applyAlignment="1" applyProtection="1">
      <alignment horizontal="right" vertical="center"/>
    </xf>
    <xf numFmtId="9" fontId="22" fillId="0" borderId="49" xfId="281" applyNumberFormat="1" applyBorder="1" applyAlignment="1">
      <alignment horizontal="center" vertical="center"/>
    </xf>
    <xf numFmtId="9" fontId="22" fillId="0" borderId="50" xfId="281" applyNumberFormat="1" applyBorder="1" applyAlignment="1">
      <alignment horizontal="center" vertical="center"/>
    </xf>
    <xf numFmtId="9" fontId="190" fillId="0" borderId="50" xfId="281" applyNumberFormat="1" applyFont="1" applyBorder="1" applyAlignment="1">
      <alignment horizontal="center" vertical="center"/>
    </xf>
    <xf numFmtId="9" fontId="190" fillId="0" borderId="49" xfId="281" applyFont="1" applyBorder="1" applyAlignment="1">
      <alignment horizontal="center" vertical="center"/>
    </xf>
    <xf numFmtId="9" fontId="190" fillId="0" borderId="50" xfId="281" applyFont="1" applyBorder="1" applyAlignment="1">
      <alignment horizontal="center" vertical="center"/>
    </xf>
    <xf numFmtId="0" fontId="100" fillId="0" borderId="0" xfId="249" quotePrefix="1" applyNumberFormat="1" applyFont="1" applyFill="1" applyBorder="1" applyProtection="1">
      <protection locked="0"/>
    </xf>
    <xf numFmtId="0" fontId="199" fillId="0" borderId="197" xfId="0" applyNumberFormat="1" applyFont="1" applyFill="1" applyBorder="1" applyAlignment="1">
      <alignment horizontal="left"/>
    </xf>
    <xf numFmtId="0" fontId="28" fillId="0" borderId="197" xfId="0" applyNumberFormat="1" applyFont="1" applyFill="1" applyBorder="1" applyAlignment="1">
      <alignment horizontal="left"/>
    </xf>
    <xf numFmtId="192" fontId="105" fillId="0" borderId="19" xfId="249" applyNumberFormat="1" applyFont="1" applyFill="1" applyBorder="1" applyAlignment="1" applyProtection="1">
      <alignment horizontal="right" vertical="center" shrinkToFit="1" readingOrder="2"/>
    </xf>
    <xf numFmtId="192" fontId="105" fillId="0" borderId="11" xfId="249" applyNumberFormat="1" applyFont="1" applyFill="1" applyBorder="1" applyAlignment="1" applyProtection="1">
      <alignment horizontal="right" vertical="center" shrinkToFit="1" readingOrder="2"/>
    </xf>
    <xf numFmtId="208" fontId="118" fillId="0" borderId="151" xfId="232" applyNumberFormat="1" applyFont="1" applyFill="1" applyBorder="1" applyAlignment="1">
      <alignment horizontal="center" vertical="center"/>
    </xf>
    <xf numFmtId="208" fontId="118" fillId="0" borderId="153" xfId="232" applyNumberFormat="1" applyFont="1" applyFill="1" applyBorder="1" applyAlignment="1">
      <alignment horizontal="center" vertical="center"/>
    </xf>
    <xf numFmtId="208" fontId="119" fillId="0" borderId="153" xfId="232" applyNumberFormat="1" applyFont="1" applyFill="1" applyBorder="1" applyAlignment="1">
      <alignment horizontal="right" vertical="center"/>
    </xf>
    <xf numFmtId="208" fontId="119" fillId="0" borderId="153" xfId="232" applyNumberFormat="1" applyFont="1" applyFill="1" applyBorder="1" applyAlignment="1">
      <alignment horizontal="center" vertical="center"/>
    </xf>
    <xf numFmtId="208" fontId="118" fillId="0" borderId="155" xfId="232" applyNumberFormat="1" applyFont="1" applyFill="1" applyBorder="1" applyAlignment="1">
      <alignment horizontal="center" vertical="center"/>
    </xf>
    <xf numFmtId="208" fontId="118" fillId="0" borderId="155" xfId="232" applyNumberFormat="1" applyFont="1" applyFill="1" applyBorder="1" applyAlignment="1">
      <alignment horizontal="center" vertical="center" wrapText="1"/>
    </xf>
    <xf numFmtId="208" fontId="118" fillId="0" borderId="153" xfId="232" applyNumberFormat="1" applyFont="1" applyFill="1" applyBorder="1" applyAlignment="1">
      <alignment horizontal="center" vertical="center" wrapText="1"/>
    </xf>
    <xf numFmtId="208" fontId="118" fillId="0" borderId="155" xfId="232" applyNumberFormat="1" applyFont="1" applyFill="1" applyBorder="1" applyAlignment="1">
      <alignment horizontal="right" vertical="center"/>
    </xf>
    <xf numFmtId="208" fontId="119" fillId="0" borderId="153" xfId="232" applyNumberFormat="1" applyFont="1" applyFill="1" applyBorder="1" applyAlignment="1">
      <alignment horizontal="center" vertical="top"/>
    </xf>
    <xf numFmtId="209" fontId="118" fillId="0" borderId="151" xfId="232" applyNumberFormat="1" applyFont="1" applyFill="1" applyBorder="1" applyAlignment="1">
      <alignment horizontal="right" vertical="center"/>
    </xf>
    <xf numFmtId="209" fontId="118" fillId="0" borderId="153" xfId="232" applyNumberFormat="1" applyFont="1" applyFill="1" applyBorder="1" applyAlignment="1">
      <alignment horizontal="right" vertical="top"/>
    </xf>
    <xf numFmtId="38" fontId="117" fillId="0" borderId="9" xfId="232" applyNumberFormat="1" applyFont="1" applyFill="1" applyBorder="1" applyAlignment="1">
      <alignment horizontal="right"/>
    </xf>
    <xf numFmtId="38" fontId="118" fillId="7" borderId="153" xfId="232" applyNumberFormat="1" applyFont="1" applyFill="1" applyBorder="1" applyAlignment="1">
      <alignment horizontal="right" vertical="top"/>
    </xf>
    <xf numFmtId="209" fontId="118" fillId="0" borderId="153" xfId="232" applyNumberFormat="1" applyFont="1" applyFill="1" applyBorder="1" applyAlignment="1">
      <alignment horizontal="right" vertical="center"/>
    </xf>
    <xf numFmtId="209" fontId="118" fillId="0" borderId="156" xfId="232" applyNumberFormat="1" applyFont="1" applyFill="1" applyBorder="1" applyAlignment="1">
      <alignment horizontal="right" vertical="top"/>
    </xf>
    <xf numFmtId="40" fontId="118" fillId="7" borderId="153" xfId="232" applyNumberFormat="1" applyFont="1" applyFill="1" applyBorder="1" applyAlignment="1">
      <alignment horizontal="right" vertical="top"/>
    </xf>
    <xf numFmtId="0" fontId="11" fillId="0" borderId="0" xfId="0" applyNumberFormat="1" applyFont="1" applyFill="1" applyBorder="1" applyAlignment="1">
      <alignment horizontal="center" vertical="center"/>
    </xf>
    <xf numFmtId="0" fontId="0" fillId="0" borderId="0" xfId="0" applyNumberFormat="1" applyFont="1" applyFill="1" applyBorder="1"/>
    <xf numFmtId="0" fontId="241" fillId="68" borderId="24" xfId="0" applyNumberFormat="1" applyFont="1" applyFill="1" applyBorder="1" applyAlignment="1">
      <alignment horizontal="center" vertical="center" wrapText="1"/>
    </xf>
    <xf numFmtId="201" fontId="241" fillId="68" borderId="24" xfId="0" applyNumberFormat="1" applyFont="1" applyFill="1" applyBorder="1" applyAlignment="1">
      <alignment horizontal="center" vertical="center" wrapText="1"/>
    </xf>
    <xf numFmtId="0" fontId="5" fillId="0" borderId="131" xfId="0" applyNumberFormat="1" applyFont="1" applyFill="1" applyBorder="1" applyAlignment="1" applyProtection="1">
      <alignment vertical="top" wrapText="1"/>
      <protection locked="0"/>
    </xf>
    <xf numFmtId="170" fontId="5" fillId="0" borderId="236" xfId="79" applyNumberFormat="1" applyFont="1" applyFill="1" applyBorder="1" applyAlignment="1" applyProtection="1">
      <alignment vertical="center"/>
      <protection locked="0"/>
    </xf>
    <xf numFmtId="170" fontId="5" fillId="0" borderId="237" xfId="79" applyNumberFormat="1" applyFont="1" applyFill="1" applyBorder="1" applyAlignment="1" applyProtection="1">
      <alignment vertical="center"/>
      <protection locked="0"/>
    </xf>
    <xf numFmtId="0" fontId="29" fillId="0" borderId="12" xfId="0" applyNumberFormat="1" applyFont="1" applyFill="1" applyBorder="1"/>
    <xf numFmtId="0" fontId="29" fillId="0" borderId="213" xfId="0" applyNumberFormat="1" applyFont="1" applyFill="1" applyBorder="1"/>
    <xf numFmtId="170" fontId="29" fillId="0" borderId="213" xfId="0" applyNumberFormat="1" applyFont="1" applyFill="1" applyBorder="1"/>
    <xf numFmtId="170" fontId="1" fillId="0" borderId="243" xfId="97" applyNumberFormat="1" applyFont="1" applyFill="1" applyBorder="1" applyAlignment="1" applyProtection="1">
      <alignment vertical="center"/>
      <protection locked="0"/>
    </xf>
    <xf numFmtId="170" fontId="192" fillId="53" borderId="98" xfId="97" applyNumberFormat="1" applyFont="1" applyFill="1" applyBorder="1" applyAlignment="1">
      <alignment horizontal="center" vertical="center"/>
    </xf>
    <xf numFmtId="0" fontId="25" fillId="0" borderId="213" xfId="0" applyNumberFormat="1" applyFont="1" applyFill="1" applyBorder="1"/>
    <xf numFmtId="170" fontId="25" fillId="0" borderId="213" xfId="0" applyNumberFormat="1" applyFont="1" applyFill="1" applyBorder="1"/>
    <xf numFmtId="0" fontId="1" fillId="0" borderId="246" xfId="0" applyNumberFormat="1" applyFont="1" applyFill="1" applyBorder="1" applyAlignment="1" applyProtection="1">
      <alignment vertical="center"/>
    </xf>
    <xf numFmtId="0" fontId="1" fillId="0" borderId="244" xfId="0" applyNumberFormat="1" applyFont="1" applyFill="1" applyBorder="1" applyAlignment="1">
      <alignment vertical="center"/>
    </xf>
    <xf numFmtId="0" fontId="2" fillId="7" borderId="12" xfId="0" applyNumberFormat="1" applyFont="1" applyFill="1" applyBorder="1" applyAlignment="1">
      <alignment horizontal="center" vertical="center"/>
    </xf>
    <xf numFmtId="0" fontId="25" fillId="0" borderId="0" xfId="0" applyNumberFormat="1" applyFont="1" applyFill="1" applyBorder="1" applyAlignment="1">
      <alignment horizontal="center" vertical="center"/>
    </xf>
    <xf numFmtId="172" fontId="187" fillId="0" borderId="133" xfId="79" applyNumberFormat="1" applyFont="1" applyFill="1" applyBorder="1" applyAlignment="1">
      <alignment horizontal="center" vertical="center"/>
    </xf>
    <xf numFmtId="0" fontId="29" fillId="0" borderId="248" xfId="0" applyNumberFormat="1" applyFont="1" applyFill="1" applyBorder="1" applyAlignment="1">
      <alignment horizontal="center" vertical="center"/>
    </xf>
    <xf numFmtId="0" fontId="192" fillId="0" borderId="131" xfId="0" applyNumberFormat="1" applyFont="1" applyFill="1" applyBorder="1" applyAlignment="1">
      <alignment horizontal="left" vertical="center" wrapText="1" indent="1"/>
    </xf>
    <xf numFmtId="9" fontId="22" fillId="0" borderId="98" xfId="281" applyNumberFormat="1" applyBorder="1" applyAlignment="1">
      <alignment horizontal="center" vertical="center"/>
    </xf>
    <xf numFmtId="9" fontId="190" fillId="0" borderId="98" xfId="281" applyFont="1" applyBorder="1" applyAlignment="1">
      <alignment horizontal="center" vertical="center"/>
    </xf>
    <xf numFmtId="0" fontId="192" fillId="0" borderId="240" xfId="0" applyNumberFormat="1" applyFont="1" applyFill="1" applyBorder="1" applyAlignment="1">
      <alignment horizontal="left" vertical="center" wrapText="1" indent="1"/>
    </xf>
    <xf numFmtId="170" fontId="192" fillId="0" borderId="250" xfId="97" applyNumberFormat="1" applyFont="1" applyFill="1" applyBorder="1" applyAlignment="1" applyProtection="1">
      <alignment horizontal="center" vertical="center"/>
      <protection locked="0"/>
    </xf>
    <xf numFmtId="9" fontId="22" fillId="0" borderId="250" xfId="281" applyNumberFormat="1" applyBorder="1" applyAlignment="1">
      <alignment horizontal="center" vertical="center"/>
    </xf>
    <xf numFmtId="9" fontId="190" fillId="0" borderId="250" xfId="281" applyFont="1" applyBorder="1" applyAlignment="1">
      <alignment horizontal="center" vertical="center"/>
    </xf>
    <xf numFmtId="170" fontId="192" fillId="0" borderId="254" xfId="97" applyNumberFormat="1" applyFont="1" applyFill="1" applyBorder="1" applyAlignment="1" applyProtection="1">
      <alignment horizontal="center" vertical="center"/>
      <protection locked="0"/>
    </xf>
    <xf numFmtId="0" fontId="192" fillId="0" borderId="1" xfId="0" applyNumberFormat="1" applyFont="1" applyFill="1" applyBorder="1" applyAlignment="1">
      <alignment horizontal="left" vertical="top" wrapText="1" indent="1"/>
    </xf>
    <xf numFmtId="15" fontId="192" fillId="0" borderId="54" xfId="97" applyNumberFormat="1" applyFont="1" applyFill="1" applyBorder="1" applyAlignment="1">
      <alignment horizontal="center" vertical="top"/>
    </xf>
    <xf numFmtId="0" fontId="192" fillId="0" borderId="24" xfId="0" applyNumberFormat="1" applyFont="1" applyFill="1" applyBorder="1" applyAlignment="1" applyProtection="1">
      <alignment horizontal="left" vertical="center" wrapText="1" indent="1"/>
      <protection locked="0"/>
    </xf>
    <xf numFmtId="170" fontId="192" fillId="0" borderId="24" xfId="97" applyNumberFormat="1" applyFont="1" applyFill="1" applyBorder="1" applyAlignment="1" applyProtection="1">
      <alignment horizontal="center" vertical="center"/>
      <protection locked="0"/>
    </xf>
    <xf numFmtId="15" fontId="192" fillId="0" borderId="24" xfId="97" applyNumberFormat="1" applyFont="1" applyFill="1" applyBorder="1" applyAlignment="1" applyProtection="1">
      <alignment horizontal="center" vertical="center"/>
      <protection locked="0"/>
    </xf>
    <xf numFmtId="170" fontId="192" fillId="0" borderId="72" xfId="97" applyNumberFormat="1" applyFont="1" applyFill="1" applyBorder="1" applyAlignment="1" applyProtection="1">
      <alignment horizontal="center" vertical="center"/>
      <protection locked="0"/>
    </xf>
    <xf numFmtId="170" fontId="192" fillId="0" borderId="254" xfId="97" applyNumberFormat="1" applyFont="1" applyFill="1" applyBorder="1" applyAlignment="1" applyProtection="1">
      <alignment vertical="center"/>
      <protection locked="0"/>
    </xf>
    <xf numFmtId="0" fontId="192" fillId="0" borderId="258" xfId="0" applyNumberFormat="1" applyFont="1" applyFill="1" applyBorder="1" applyAlignment="1">
      <alignment horizontal="center" vertical="center" wrapText="1"/>
    </xf>
    <xf numFmtId="170" fontId="192" fillId="0" borderId="257" xfId="97" applyNumberFormat="1" applyFont="1" applyFill="1" applyBorder="1" applyAlignment="1" applyProtection="1">
      <alignment horizontal="justify" vertical="center"/>
      <protection locked="0"/>
    </xf>
    <xf numFmtId="0" fontId="29" fillId="0" borderId="12" xfId="0" applyNumberFormat="1" applyFont="1" applyFill="1" applyBorder="1" applyAlignment="1">
      <alignment horizontal="center" vertical="center"/>
    </xf>
    <xf numFmtId="0" fontId="29" fillId="0" borderId="13" xfId="0" applyNumberFormat="1" applyFont="1" applyFill="1" applyBorder="1"/>
    <xf numFmtId="170" fontId="29" fillId="0" borderId="14" xfId="0" applyNumberFormat="1" applyFont="1" applyFill="1" applyBorder="1"/>
    <xf numFmtId="0" fontId="162" fillId="0" borderId="22" xfId="232" applyNumberFormat="1" applyFont="1" applyFill="1" applyBorder="1" applyAlignment="1">
      <alignment horizontal="center" vertical="center"/>
    </xf>
    <xf numFmtId="0" fontId="162" fillId="0" borderId="8" xfId="232" applyNumberFormat="1" applyFont="1" applyFill="1" applyBorder="1" applyAlignment="1">
      <alignment horizontal="center" vertical="center"/>
    </xf>
    <xf numFmtId="0" fontId="162" fillId="0" borderId="9" xfId="232"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wrapText="1"/>
    </xf>
    <xf numFmtId="0" fontId="214" fillId="65" borderId="139" xfId="0" applyFont="1" applyFill="1" applyBorder="1" applyAlignment="1" applyProtection="1">
      <alignment horizontal="center" vertical="center"/>
      <protection locked="0"/>
    </xf>
    <xf numFmtId="170" fontId="214" fillId="65" borderId="139" xfId="352" applyNumberFormat="1" applyFont="1" applyFill="1" applyBorder="1" applyAlignment="1">
      <alignment horizontal="center" vertical="center"/>
    </xf>
    <xf numFmtId="1" fontId="214" fillId="65" borderId="139" xfId="352" applyNumberFormat="1" applyFont="1" applyFill="1" applyBorder="1" applyAlignment="1">
      <alignment horizontal="center" vertical="center"/>
    </xf>
    <xf numFmtId="0" fontId="214" fillId="65" borderId="0" xfId="0" applyFont="1" applyFill="1" applyBorder="1" applyAlignment="1">
      <alignment horizontal="center" vertical="center"/>
    </xf>
    <xf numFmtId="0" fontId="214" fillId="65" borderId="0" xfId="0" applyFont="1" applyFill="1" applyBorder="1" applyAlignment="1" applyProtection="1">
      <alignment horizontal="center" vertical="center"/>
      <protection locked="0"/>
    </xf>
    <xf numFmtId="170" fontId="214" fillId="65" borderId="0" xfId="352" applyNumberFormat="1" applyFont="1" applyFill="1" applyBorder="1" applyAlignment="1">
      <alignment horizontal="center" vertical="center"/>
    </xf>
    <xf numFmtId="1" fontId="214" fillId="65" borderId="0" xfId="352" applyNumberFormat="1" applyFont="1" applyFill="1" applyBorder="1" applyAlignment="1">
      <alignment horizontal="center" vertical="center"/>
    </xf>
    <xf numFmtId="0" fontId="214" fillId="65" borderId="0" xfId="0" applyFont="1" applyFill="1" applyBorder="1" applyAlignment="1">
      <alignment horizontal="left" vertical="center"/>
    </xf>
    <xf numFmtId="201" fontId="216" fillId="53" borderId="139" xfId="355" applyNumberFormat="1" applyFont="1" applyFill="1" applyBorder="1" applyAlignment="1">
      <alignment horizontal="center"/>
    </xf>
    <xf numFmtId="201" fontId="216" fillId="53" borderId="139" xfId="0" applyNumberFormat="1" applyFont="1" applyFill="1" applyBorder="1"/>
    <xf numFmtId="201" fontId="214" fillId="65" borderId="139" xfId="355" applyNumberFormat="1" applyFont="1" applyFill="1" applyBorder="1" applyAlignment="1">
      <alignment horizontal="center" vertical="center"/>
    </xf>
    <xf numFmtId="201" fontId="214" fillId="65" borderId="139" xfId="0" applyNumberFormat="1" applyFont="1" applyFill="1" applyBorder="1" applyAlignment="1">
      <alignment horizontal="center" vertical="center"/>
    </xf>
    <xf numFmtId="201" fontId="214" fillId="65" borderId="0" xfId="355" applyNumberFormat="1" applyFont="1" applyFill="1" applyBorder="1" applyAlignment="1">
      <alignment horizontal="center" vertical="center"/>
    </xf>
    <xf numFmtId="201" fontId="214" fillId="65" borderId="0" xfId="0" applyNumberFormat="1" applyFont="1" applyFill="1" applyBorder="1" applyAlignment="1">
      <alignment horizontal="center" vertical="center"/>
    </xf>
    <xf numFmtId="204" fontId="216" fillId="53" borderId="139" xfId="0" applyNumberFormat="1" applyFont="1" applyFill="1" applyBorder="1" applyAlignment="1">
      <alignment horizontal="center" vertical="center"/>
    </xf>
    <xf numFmtId="204" fontId="214" fillId="65" borderId="139" xfId="0" applyNumberFormat="1" applyFont="1" applyFill="1" applyBorder="1" applyAlignment="1">
      <alignment horizontal="center" vertical="center"/>
    </xf>
    <xf numFmtId="204" fontId="214" fillId="65" borderId="0" xfId="0" applyNumberFormat="1" applyFont="1" applyFill="1" applyBorder="1" applyAlignment="1">
      <alignment horizontal="center" vertical="center"/>
    </xf>
    <xf numFmtId="170" fontId="216" fillId="53" borderId="139" xfId="352" applyNumberFormat="1" applyFont="1" applyFill="1" applyBorder="1" applyAlignment="1">
      <alignment horizontal="center" vertical="center"/>
    </xf>
    <xf numFmtId="210" fontId="119" fillId="0" borderId="153" xfId="232" applyNumberFormat="1" applyFont="1" applyFill="1" applyBorder="1" applyAlignment="1">
      <alignment horizontal="center" vertical="top"/>
    </xf>
    <xf numFmtId="211" fontId="27" fillId="0" borderId="259" xfId="281" applyNumberFormat="1" applyFont="1" applyBorder="1" applyAlignment="1">
      <alignment horizontal="center" vertical="center"/>
    </xf>
    <xf numFmtId="210" fontId="118" fillId="0" borderId="160" xfId="232" applyNumberFormat="1" applyFont="1" applyFill="1" applyBorder="1" applyAlignment="1">
      <alignment horizontal="center" vertical="top"/>
    </xf>
    <xf numFmtId="210" fontId="118" fillId="0" borderId="24" xfId="232" applyNumberFormat="1" applyFont="1" applyFill="1" applyBorder="1" applyAlignment="1">
      <alignment horizontal="center" vertical="top"/>
    </xf>
    <xf numFmtId="210" fontId="118" fillId="0" borderId="155" xfId="232" applyNumberFormat="1" applyFont="1" applyFill="1" applyBorder="1" applyAlignment="1">
      <alignment horizontal="center" vertical="center" wrapText="1"/>
    </xf>
    <xf numFmtId="210" fontId="118" fillId="0" borderId="153" xfId="232" applyNumberFormat="1" applyFont="1" applyFill="1" applyBorder="1" applyAlignment="1">
      <alignment horizontal="center" vertical="center" wrapText="1"/>
    </xf>
    <xf numFmtId="210" fontId="119" fillId="13" borderId="153" xfId="232" applyNumberFormat="1" applyFont="1" applyFill="1" applyBorder="1" applyAlignment="1">
      <alignment horizontal="center" vertical="top" wrapText="1"/>
    </xf>
    <xf numFmtId="0" fontId="119" fillId="0" borderId="0" xfId="232" applyNumberFormat="1" applyFont="1" applyFill="1" applyBorder="1" applyAlignment="1">
      <alignment horizontal="right" vertical="center"/>
    </xf>
    <xf numFmtId="210" fontId="119" fillId="13" borderId="153" xfId="232" applyNumberFormat="1" applyFont="1" applyFill="1" applyBorder="1" applyAlignment="1">
      <alignment horizontal="center" vertical="center" wrapText="1"/>
    </xf>
    <xf numFmtId="0" fontId="213" fillId="0" borderId="24" xfId="0" quotePrefix="1" applyFont="1" applyBorder="1" applyAlignment="1">
      <alignment horizontal="center"/>
    </xf>
    <xf numFmtId="212" fontId="118" fillId="0" borderId="151" xfId="232" applyNumberFormat="1" applyFont="1" applyFill="1" applyBorder="1" applyAlignment="1">
      <alignment horizontal="right" vertical="center"/>
    </xf>
    <xf numFmtId="212" fontId="118" fillId="0" borderId="153" xfId="232" applyNumberFormat="1" applyFont="1" applyFill="1" applyBorder="1" applyAlignment="1">
      <alignment horizontal="right" vertical="center"/>
    </xf>
    <xf numFmtId="0" fontId="242" fillId="0" borderId="8" xfId="0" applyNumberFormat="1" applyFont="1" applyFill="1" applyBorder="1" applyAlignment="1" applyProtection="1">
      <alignment horizontal="right" vertical="center"/>
    </xf>
    <xf numFmtId="0" fontId="24" fillId="0" borderId="0" xfId="174" applyNumberFormat="1" applyFont="1" applyFill="1" applyBorder="1" applyAlignment="1">
      <alignment horizontal="center" vertical="center"/>
    </xf>
    <xf numFmtId="0" fontId="242" fillId="0" borderId="260" xfId="0" applyNumberFormat="1" applyFont="1" applyFill="1" applyBorder="1" applyAlignment="1" applyProtection="1">
      <alignment horizontal="center" vertical="center"/>
    </xf>
    <xf numFmtId="0" fontId="242" fillId="0" borderId="180" xfId="0" applyNumberFormat="1" applyFont="1" applyFill="1" applyBorder="1" applyAlignment="1" applyProtection="1">
      <alignment horizontal="center" vertical="center"/>
    </xf>
    <xf numFmtId="0" fontId="147" fillId="56" borderId="24" xfId="232" applyNumberFormat="1" applyFont="1" applyFill="1" applyBorder="1" applyAlignment="1">
      <alignment horizontal="center" vertical="center" wrapText="1"/>
    </xf>
    <xf numFmtId="0" fontId="118" fillId="13" borderId="153" xfId="232" applyNumberFormat="1" applyFont="1" applyFill="1" applyBorder="1" applyAlignment="1">
      <alignment horizontal="right" vertical="center"/>
    </xf>
    <xf numFmtId="0" fontId="169" fillId="0" borderId="0" xfId="174" applyNumberFormat="1" applyFont="1" applyFill="1" applyBorder="1" applyAlignment="1">
      <alignment vertical="center"/>
    </xf>
    <xf numFmtId="201" fontId="243" fillId="0" borderId="0" xfId="0" applyNumberFormat="1" applyFont="1" applyFill="1" applyBorder="1"/>
    <xf numFmtId="15" fontId="5" fillId="0" borderId="24" xfId="0" applyNumberFormat="1" applyFont="1" applyFill="1" applyBorder="1" applyAlignment="1" applyProtection="1">
      <alignment vertical="top"/>
    </xf>
    <xf numFmtId="212" fontId="5" fillId="0" borderId="24" xfId="79" applyNumberFormat="1" applyFont="1" applyFill="1" applyBorder="1" applyAlignment="1" applyProtection="1">
      <alignment vertical="center"/>
    </xf>
    <xf numFmtId="212" fontId="155" fillId="53" borderId="24" xfId="232" applyNumberFormat="1" applyFont="1" applyFill="1" applyBorder="1" applyAlignment="1" applyProtection="1">
      <alignment horizontal="right" vertical="center"/>
    </xf>
    <xf numFmtId="212" fontId="5" fillId="0" borderId="24" xfId="0" applyNumberFormat="1" applyFont="1" applyFill="1" applyBorder="1" applyAlignment="1" applyProtection="1">
      <alignment vertical="center"/>
    </xf>
    <xf numFmtId="212" fontId="155" fillId="53" borderId="24" xfId="232" applyNumberFormat="1" applyFont="1" applyFill="1" applyBorder="1" applyAlignment="1">
      <alignment horizontal="right" vertical="center"/>
    </xf>
    <xf numFmtId="212" fontId="5" fillId="0" borderId="24" xfId="79" applyNumberFormat="1" applyFont="1" applyFill="1" applyBorder="1" applyAlignment="1" applyProtection="1">
      <alignment vertical="center"/>
      <protection locked="0"/>
    </xf>
    <xf numFmtId="212" fontId="108" fillId="0" borderId="24" xfId="232" applyNumberFormat="1" applyFont="1" applyFill="1" applyBorder="1" applyAlignment="1">
      <alignment horizontal="right" vertical="center"/>
    </xf>
    <xf numFmtId="212" fontId="5" fillId="0" borderId="24" xfId="0" applyNumberFormat="1" applyFont="1" applyFill="1" applyBorder="1" applyAlignment="1" applyProtection="1">
      <alignment vertical="center"/>
      <protection locked="0"/>
    </xf>
    <xf numFmtId="212" fontId="139" fillId="56" borderId="24" xfId="232" applyNumberFormat="1" applyFont="1" applyFill="1" applyBorder="1" applyAlignment="1">
      <alignment horizontal="right" vertical="center"/>
    </xf>
    <xf numFmtId="210" fontId="140" fillId="56" borderId="160" xfId="232" applyNumberFormat="1" applyFont="1" applyFill="1" applyBorder="1" applyAlignment="1">
      <alignment horizontal="center" vertical="center"/>
    </xf>
    <xf numFmtId="0" fontId="245" fillId="0" borderId="0" xfId="232" applyNumberFormat="1" applyFont="1" applyFill="1" applyBorder="1"/>
    <xf numFmtId="192" fontId="119" fillId="0" borderId="0" xfId="232" applyNumberFormat="1" applyFont="1" applyFill="1" applyBorder="1" applyAlignment="1">
      <alignment horizontal="right" vertical="center"/>
    </xf>
    <xf numFmtId="0" fontId="245" fillId="0" borderId="0" xfId="232" applyNumberFormat="1" applyFont="1" applyFill="1" applyBorder="1" applyAlignment="1">
      <alignment vertical="center"/>
    </xf>
    <xf numFmtId="192" fontId="244" fillId="0" borderId="0" xfId="232" applyNumberFormat="1" applyFont="1" applyFill="1" applyBorder="1" applyAlignment="1">
      <alignment horizontal="right" vertical="center"/>
    </xf>
    <xf numFmtId="212" fontId="137" fillId="0" borderId="153" xfId="232" applyNumberFormat="1" applyFont="1" applyFill="1" applyBorder="1" applyAlignment="1">
      <alignment horizontal="right" vertical="center"/>
    </xf>
    <xf numFmtId="212" fontId="137" fillId="56" borderId="153" xfId="232" applyNumberFormat="1" applyFont="1" applyFill="1" applyBorder="1" applyAlignment="1">
      <alignment horizontal="right" vertical="center"/>
    </xf>
    <xf numFmtId="212" fontId="144" fillId="56" borderId="153" xfId="232" applyNumberFormat="1" applyFont="1" applyFill="1" applyBorder="1" applyAlignment="1">
      <alignment horizontal="right" vertical="center"/>
    </xf>
    <xf numFmtId="210" fontId="151" fillId="56" borderId="24" xfId="232" applyNumberFormat="1" applyFont="1" applyFill="1" applyBorder="1" applyAlignment="1">
      <alignment horizontal="center" vertical="center" wrapText="1"/>
    </xf>
    <xf numFmtId="212" fontId="150" fillId="0" borderId="24" xfId="232" applyNumberFormat="1" applyFont="1" applyFill="1" applyBorder="1" applyAlignment="1">
      <alignment horizontal="right" vertical="top"/>
    </xf>
    <xf numFmtId="212" fontId="5" fillId="0" borderId="24" xfId="97" applyNumberFormat="1" applyFont="1" applyFill="1" applyBorder="1" applyAlignment="1">
      <alignment horizontal="center" vertical="center"/>
    </xf>
    <xf numFmtId="210" fontId="147" fillId="56" borderId="24" xfId="232" applyNumberFormat="1" applyFont="1" applyFill="1" applyBorder="1" applyAlignment="1">
      <alignment horizontal="center" vertical="center" wrapText="1"/>
    </xf>
    <xf numFmtId="170" fontId="192" fillId="0" borderId="24" xfId="90" applyNumberFormat="1" applyFont="1" applyFill="1" applyBorder="1" applyAlignment="1">
      <alignment horizontal="right"/>
    </xf>
    <xf numFmtId="10" fontId="190" fillId="0" borderId="24" xfId="281" applyNumberFormat="1" applyFont="1" applyBorder="1"/>
    <xf numFmtId="211" fontId="190" fillId="0" borderId="24" xfId="281" applyNumberFormat="1" applyFont="1" applyBorder="1" applyAlignment="1">
      <alignment horizontal="center" vertical="center"/>
    </xf>
    <xf numFmtId="212" fontId="116" fillId="0" borderId="24" xfId="232" applyNumberFormat="1" applyFont="1" applyFill="1" applyBorder="1" applyAlignment="1">
      <alignment horizontal="center" vertical="center"/>
    </xf>
    <xf numFmtId="212" fontId="192" fillId="0" borderId="24" xfId="97" applyNumberFormat="1" applyFont="1" applyFill="1" applyBorder="1" applyAlignment="1">
      <alignment horizontal="center" vertical="center"/>
    </xf>
    <xf numFmtId="212" fontId="192" fillId="0" borderId="24" xfId="97" applyNumberFormat="1" applyFont="1" applyFill="1" applyBorder="1" applyAlignment="1" applyProtection="1">
      <alignment horizontal="center" vertical="center"/>
      <protection locked="0"/>
    </xf>
    <xf numFmtId="212" fontId="147" fillId="56" borderId="24" xfId="232" applyNumberFormat="1" applyFont="1" applyFill="1" applyBorder="1" applyAlignment="1">
      <alignment horizontal="right" vertical="top"/>
    </xf>
    <xf numFmtId="212" fontId="192" fillId="0" borderId="24" xfId="97" applyNumberFormat="1" applyFont="1" applyFill="1" applyBorder="1" applyAlignment="1" applyProtection="1">
      <alignment horizontal="center" vertical="center"/>
    </xf>
    <xf numFmtId="10" fontId="22" fillId="0" borderId="261" xfId="281" applyNumberFormat="1" applyBorder="1" applyAlignment="1" applyProtection="1">
      <alignment horizontal="center"/>
      <protection locked="0"/>
    </xf>
    <xf numFmtId="10" fontId="25" fillId="0" borderId="50" xfId="281" applyNumberFormat="1" applyFont="1" applyBorder="1" applyAlignment="1" applyProtection="1">
      <alignment horizontal="center" vertical="center"/>
      <protection locked="0"/>
    </xf>
    <xf numFmtId="212" fontId="245" fillId="56" borderId="24" xfId="232" applyNumberFormat="1" applyFont="1" applyFill="1" applyBorder="1" applyAlignment="1">
      <alignment horizontal="right" vertical="center"/>
    </xf>
    <xf numFmtId="212" fontId="116" fillId="0" borderId="24" xfId="232" applyNumberFormat="1" applyFont="1" applyFill="1" applyBorder="1" applyAlignment="1">
      <alignment horizontal="right" vertical="center"/>
    </xf>
    <xf numFmtId="212" fontId="147" fillId="56" borderId="24" xfId="232" applyNumberFormat="1" applyFont="1" applyFill="1" applyBorder="1" applyAlignment="1">
      <alignment horizontal="right" vertical="center"/>
    </xf>
    <xf numFmtId="170" fontId="192" fillId="0" borderId="75" xfId="97" applyNumberFormat="1" applyFont="1" applyFill="1" applyBorder="1" applyAlignment="1" applyProtection="1">
      <alignment horizontal="left" vertical="center"/>
      <protection locked="0"/>
    </xf>
    <xf numFmtId="0" fontId="186" fillId="65" borderId="0" xfId="0" applyNumberFormat="1" applyFont="1" applyFill="1" applyBorder="1"/>
    <xf numFmtId="201" fontId="25" fillId="0" borderId="0" xfId="0" applyNumberFormat="1" applyFont="1" applyFill="1" applyBorder="1"/>
    <xf numFmtId="210" fontId="147" fillId="56" borderId="160" xfId="232" applyNumberFormat="1" applyFont="1" applyFill="1" applyBorder="1" applyAlignment="1">
      <alignment horizontal="center" vertical="center" wrapText="1"/>
    </xf>
    <xf numFmtId="210" fontId="147" fillId="56" borderId="153" xfId="232" applyNumberFormat="1" applyFont="1" applyFill="1" applyBorder="1" applyAlignment="1">
      <alignment horizontal="center" vertical="center" wrapText="1"/>
    </xf>
    <xf numFmtId="212" fontId="116" fillId="0" borderId="153" xfId="232" applyNumberFormat="1" applyFont="1" applyFill="1" applyBorder="1" applyAlignment="1">
      <alignment horizontal="right" vertical="center"/>
    </xf>
    <xf numFmtId="212" fontId="147" fillId="56" borderId="153" xfId="232" applyNumberFormat="1" applyFont="1" applyFill="1" applyBorder="1" applyAlignment="1">
      <alignment horizontal="right" vertical="center"/>
    </xf>
    <xf numFmtId="167" fontId="190" fillId="0" borderId="24" xfId="79" applyNumberFormat="1" applyFont="1" applyFill="1" applyBorder="1"/>
    <xf numFmtId="167" fontId="190" fillId="0" borderId="0" xfId="79" applyNumberFormat="1" applyFont="1" applyFill="1" applyBorder="1"/>
    <xf numFmtId="170" fontId="116" fillId="0" borderId="24" xfId="232" applyNumberFormat="1" applyFont="1" applyFill="1" applyBorder="1" applyAlignment="1">
      <alignment horizontal="right" vertical="top"/>
    </xf>
    <xf numFmtId="212" fontId="116" fillId="0" borderId="24" xfId="232" applyNumberFormat="1" applyFont="1" applyFill="1" applyBorder="1" applyAlignment="1">
      <alignment horizontal="right" vertical="top"/>
    </xf>
    <xf numFmtId="0" fontId="116" fillId="0" borderId="24" xfId="232" applyNumberFormat="1" applyFont="1" applyFill="1" applyBorder="1" applyAlignment="1">
      <alignment horizontal="right" vertical="center"/>
    </xf>
    <xf numFmtId="0" fontId="116" fillId="0" borderId="22" xfId="232" applyNumberFormat="1" applyFont="1" applyFill="1" applyBorder="1" applyAlignment="1">
      <alignment horizontal="right" vertical="center"/>
    </xf>
    <xf numFmtId="0" fontId="116" fillId="0" borderId="9" xfId="232" applyNumberFormat="1" applyFont="1" applyFill="1" applyBorder="1" applyAlignment="1">
      <alignment horizontal="right" vertical="center"/>
    </xf>
    <xf numFmtId="37" fontId="116" fillId="0" borderId="24" xfId="232" applyNumberFormat="1" applyFont="1" applyFill="1" applyBorder="1" applyAlignment="1">
      <alignment vertical="center"/>
    </xf>
    <xf numFmtId="212" fontId="116" fillId="0" borderId="24" xfId="232" applyNumberFormat="1" applyFont="1" applyFill="1" applyBorder="1" applyAlignment="1">
      <alignment vertical="center"/>
    </xf>
    <xf numFmtId="37" fontId="116" fillId="0" borderId="22" xfId="232" applyNumberFormat="1" applyFont="1" applyFill="1" applyBorder="1" applyAlignment="1">
      <alignment vertical="center"/>
    </xf>
    <xf numFmtId="37" fontId="116" fillId="0" borderId="138" xfId="232" applyNumberFormat="1" applyFont="1" applyFill="1" applyBorder="1" applyAlignment="1">
      <alignment vertical="center"/>
    </xf>
    <xf numFmtId="37" fontId="116" fillId="0" borderId="9" xfId="232" applyNumberFormat="1" applyFont="1" applyFill="1" applyBorder="1" applyAlignment="1">
      <alignment vertical="center"/>
    </xf>
    <xf numFmtId="0" fontId="116" fillId="0" borderId="24" xfId="232" applyNumberFormat="1" applyFont="1" applyFill="1" applyBorder="1"/>
    <xf numFmtId="0" fontId="116" fillId="0" borderId="11" xfId="232" applyNumberFormat="1" applyFont="1" applyFill="1" applyBorder="1"/>
    <xf numFmtId="212" fontId="116" fillId="0" borderId="153" xfId="79" applyNumberFormat="1" applyFont="1" applyFill="1" applyBorder="1" applyAlignment="1">
      <alignment horizontal="right" vertical="center" wrapText="1"/>
    </xf>
    <xf numFmtId="212" fontId="147" fillId="56" borderId="153" xfId="79" applyNumberFormat="1" applyFont="1" applyFill="1" applyBorder="1" applyAlignment="1">
      <alignment horizontal="right" vertical="center"/>
    </xf>
    <xf numFmtId="0" fontId="119" fillId="56" borderId="24" xfId="232" applyNumberFormat="1" applyFont="1" applyFill="1" applyBorder="1" applyAlignment="1">
      <alignment horizontal="center" vertical="center" wrapText="1"/>
    </xf>
    <xf numFmtId="0" fontId="143" fillId="56" borderId="160" xfId="232" applyNumberFormat="1" applyFont="1" applyFill="1" applyBorder="1" applyAlignment="1">
      <alignment horizontal="center" vertical="center" wrapText="1"/>
    </xf>
    <xf numFmtId="0" fontId="0" fillId="0" borderId="0" xfId="0" applyNumberFormat="1" applyFont="1" applyFill="1" applyBorder="1"/>
    <xf numFmtId="0" fontId="29" fillId="0" borderId="69" xfId="0" applyNumberFormat="1" applyFont="1" applyFill="1" applyBorder="1" applyAlignment="1">
      <alignment horizontal="center" vertical="center"/>
    </xf>
    <xf numFmtId="212" fontId="116" fillId="0" borderId="155" xfId="232" applyNumberFormat="1" applyFont="1" applyFill="1" applyBorder="1" applyAlignment="1">
      <alignment horizontal="center" vertical="center" wrapText="1"/>
    </xf>
    <xf numFmtId="212" fontId="116" fillId="0" borderId="153" xfId="232" applyNumberFormat="1" applyFont="1" applyFill="1" applyBorder="1" applyAlignment="1">
      <alignment horizontal="center" vertical="center" wrapText="1"/>
    </xf>
    <xf numFmtId="0" fontId="11" fillId="0" borderId="43" xfId="0" applyNumberFormat="1" applyFont="1" applyFill="1" applyBorder="1" applyAlignment="1">
      <alignment horizontal="left" vertical="center" wrapText="1" indent="1"/>
    </xf>
    <xf numFmtId="9" fontId="192" fillId="0" borderId="92" xfId="281" applyNumberFormat="1" applyFont="1" applyFill="1" applyBorder="1" applyAlignment="1">
      <alignment horizontal="center" vertical="center"/>
    </xf>
    <xf numFmtId="9" fontId="192" fillId="0" borderId="42" xfId="281" applyNumberFormat="1" applyFont="1" applyFill="1" applyBorder="1" applyAlignment="1">
      <alignment horizontal="center" vertical="center"/>
    </xf>
    <xf numFmtId="9" fontId="192" fillId="0" borderId="256" xfId="281" applyNumberFormat="1" applyFont="1" applyFill="1" applyBorder="1" applyAlignment="1">
      <alignment horizontal="center" vertical="center"/>
    </xf>
    <xf numFmtId="212" fontId="145" fillId="0" borderId="153" xfId="232" applyNumberFormat="1" applyFont="1" applyFill="1" applyBorder="1" applyAlignment="1">
      <alignment horizontal="right" vertical="center"/>
    </xf>
    <xf numFmtId="212" fontId="154" fillId="56" borderId="153" xfId="232" applyNumberFormat="1" applyFont="1" applyFill="1" applyBorder="1" applyAlignment="1">
      <alignment horizontal="right" vertical="center"/>
    </xf>
    <xf numFmtId="38" fontId="154" fillId="56" borderId="153" xfId="232" applyNumberFormat="1" applyFont="1" applyFill="1" applyBorder="1" applyAlignment="1">
      <alignment horizontal="right" vertical="center"/>
    </xf>
    <xf numFmtId="0" fontId="154" fillId="0" borderId="0" xfId="232" applyNumberFormat="1" applyFont="1" applyFill="1" applyBorder="1"/>
    <xf numFmtId="213" fontId="145" fillId="0" borderId="153" xfId="281" applyNumberFormat="1" applyFont="1" applyFill="1" applyBorder="1" applyAlignment="1">
      <alignment horizontal="center" vertical="center"/>
    </xf>
    <xf numFmtId="213" fontId="155" fillId="0" borderId="153" xfId="232" applyNumberFormat="1" applyFont="1" applyFill="1" applyBorder="1" applyAlignment="1">
      <alignment horizontal="center" vertical="center" wrapText="1" readingOrder="2"/>
    </xf>
    <xf numFmtId="9" fontId="155" fillId="0" borderId="153" xfId="232" applyNumberFormat="1" applyFont="1" applyFill="1" applyBorder="1" applyAlignment="1">
      <alignment horizontal="center" vertical="center" wrapText="1" readingOrder="2"/>
    </xf>
    <xf numFmtId="0" fontId="147" fillId="56" borderId="24" xfId="232" applyNumberFormat="1" applyFont="1" applyFill="1" applyBorder="1" applyAlignment="1">
      <alignment horizontal="left" vertical="top"/>
    </xf>
    <xf numFmtId="49" fontId="147" fillId="56" borderId="24" xfId="232" applyNumberFormat="1" applyFont="1" applyFill="1" applyBorder="1" applyAlignment="1">
      <alignment horizontal="center" vertical="center" wrapText="1"/>
    </xf>
    <xf numFmtId="49" fontId="147" fillId="56" borderId="24" xfId="232" applyNumberFormat="1" applyFont="1" applyFill="1" applyBorder="1" applyAlignment="1">
      <alignment horizontal="center" vertical="center" wrapText="1" readingOrder="2"/>
    </xf>
    <xf numFmtId="49" fontId="190" fillId="0" borderId="24" xfId="232" applyNumberFormat="1" applyFont="1" applyFill="1" applyBorder="1" applyAlignment="1">
      <alignment horizontal="right" vertical="center"/>
    </xf>
    <xf numFmtId="0" fontId="147" fillId="56" borderId="24" xfId="232" applyNumberFormat="1" applyFont="1" applyFill="1" applyBorder="1" applyAlignment="1">
      <alignment horizontal="center" vertical="center"/>
    </xf>
    <xf numFmtId="210" fontId="154" fillId="56" borderId="153" xfId="232" applyNumberFormat="1" applyFont="1" applyFill="1" applyBorder="1" applyAlignment="1">
      <alignment horizontal="center" vertical="center" wrapText="1"/>
    </xf>
    <xf numFmtId="0" fontId="154" fillId="56" borderId="153" xfId="232" applyNumberFormat="1" applyFont="1" applyFill="1" applyBorder="1" applyAlignment="1">
      <alignment horizontal="center" vertical="center" wrapText="1" readingOrder="2"/>
    </xf>
    <xf numFmtId="49" fontId="154" fillId="56" borderId="153" xfId="232" applyNumberFormat="1" applyFont="1" applyFill="1" applyBorder="1" applyAlignment="1">
      <alignment horizontal="center" vertical="center" wrapText="1" readingOrder="2"/>
    </xf>
    <xf numFmtId="213" fontId="116" fillId="0" borderId="24" xfId="232" applyNumberFormat="1" applyFont="1" applyFill="1" applyBorder="1" applyAlignment="1">
      <alignment horizontal="center" vertical="center" wrapText="1" readingOrder="2"/>
    </xf>
    <xf numFmtId="9" fontId="116" fillId="0" borderId="24" xfId="232" applyNumberFormat="1" applyFont="1" applyFill="1" applyBorder="1" applyAlignment="1">
      <alignment horizontal="center" vertical="center" wrapText="1" readingOrder="2"/>
    </xf>
    <xf numFmtId="212" fontId="192" fillId="0" borderId="99" xfId="97" applyNumberFormat="1" applyFont="1" applyFill="1" applyBorder="1" applyAlignment="1">
      <alignment horizontal="center" vertical="center"/>
    </xf>
    <xf numFmtId="0" fontId="119" fillId="56" borderId="24" xfId="232" applyNumberFormat="1" applyFont="1" applyFill="1" applyBorder="1" applyAlignment="1">
      <alignment horizontal="center" vertical="top"/>
    </xf>
    <xf numFmtId="212" fontId="119" fillId="56" borderId="24" xfId="232" applyNumberFormat="1" applyFont="1" applyFill="1" applyBorder="1" applyAlignment="1">
      <alignment horizontal="right" vertical="center"/>
    </xf>
    <xf numFmtId="210" fontId="140" fillId="56" borderId="24" xfId="232" applyNumberFormat="1" applyFont="1" applyFill="1" applyBorder="1" applyAlignment="1">
      <alignment horizontal="center" vertical="center"/>
    </xf>
    <xf numFmtId="0" fontId="158" fillId="0" borderId="0" xfId="232" applyNumberFormat="1" applyFont="1" applyFill="1" applyBorder="1" applyAlignment="1">
      <alignment vertical="center"/>
    </xf>
    <xf numFmtId="210" fontId="119" fillId="56" borderId="24" xfId="232" applyNumberFormat="1" applyFont="1" applyFill="1" applyBorder="1" applyAlignment="1">
      <alignment horizontal="center" vertical="center" wrapText="1"/>
    </xf>
    <xf numFmtId="0" fontId="116" fillId="0" borderId="24" xfId="232" applyNumberFormat="1" applyFont="1" applyFill="1" applyBorder="1" applyAlignment="1">
      <alignment horizontal="right" vertical="center" wrapText="1"/>
    </xf>
    <xf numFmtId="212" fontId="190" fillId="0" borderId="24" xfId="86" applyNumberFormat="1" applyFont="1" applyFill="1" applyBorder="1" applyAlignment="1">
      <alignment vertical="center"/>
    </xf>
    <xf numFmtId="0" fontId="147" fillId="58" borderId="24" xfId="232" applyNumberFormat="1" applyFont="1" applyFill="1" applyBorder="1" applyAlignment="1">
      <alignment horizontal="center" vertical="center" wrapText="1"/>
    </xf>
    <xf numFmtId="0" fontId="147" fillId="58" borderId="24" xfId="232" applyNumberFormat="1" applyFont="1" applyFill="1" applyBorder="1" applyAlignment="1">
      <alignment horizontal="center" vertical="center" wrapText="1" readingOrder="2"/>
    </xf>
    <xf numFmtId="210" fontId="147" fillId="58" borderId="24" xfId="232" applyNumberFormat="1" applyFont="1" applyFill="1" applyBorder="1" applyAlignment="1">
      <alignment horizontal="center" vertical="center" wrapText="1"/>
    </xf>
    <xf numFmtId="212" fontId="172" fillId="0" borderId="24" xfId="97" applyNumberFormat="1" applyFont="1" applyFill="1" applyBorder="1" applyAlignment="1">
      <alignment horizontal="center" vertical="center"/>
    </xf>
    <xf numFmtId="212" fontId="116" fillId="10" borderId="24" xfId="232" applyNumberFormat="1" applyFont="1" applyFill="1" applyBorder="1" applyAlignment="1">
      <alignment horizontal="right" vertical="top"/>
    </xf>
    <xf numFmtId="210" fontId="143" fillId="58" borderId="24" xfId="281" applyNumberFormat="1" applyFont="1" applyFill="1" applyBorder="1" applyAlignment="1">
      <alignment horizontal="center" vertical="center" wrapText="1"/>
    </xf>
    <xf numFmtId="212" fontId="116" fillId="0" borderId="24" xfId="79" applyNumberFormat="1" applyFont="1" applyFill="1" applyBorder="1" applyAlignment="1">
      <alignment horizontal="right" vertical="center"/>
    </xf>
    <xf numFmtId="212" fontId="116" fillId="0" borderId="24" xfId="281" applyNumberFormat="1" applyFont="1" applyFill="1" applyBorder="1" applyAlignment="1">
      <alignment horizontal="right" vertical="center"/>
    </xf>
    <xf numFmtId="0" fontId="29" fillId="0" borderId="262" xfId="0" applyNumberFormat="1" applyFont="1" applyFill="1" applyBorder="1" applyAlignment="1" applyProtection="1">
      <alignment horizontal="center" vertical="center"/>
      <protection locked="0"/>
    </xf>
    <xf numFmtId="0" fontId="29" fillId="0" borderId="262" xfId="0" applyNumberFormat="1" applyFont="1" applyFill="1" applyBorder="1" applyAlignment="1">
      <alignment horizontal="center" vertical="center"/>
    </xf>
    <xf numFmtId="0" fontId="25" fillId="0" borderId="0" xfId="0" applyNumberFormat="1" applyFont="1" applyFill="1" applyBorder="1" applyAlignment="1">
      <alignment horizontal="left" vertical="center" shrinkToFit="1"/>
    </xf>
    <xf numFmtId="0" fontId="0" fillId="0" borderId="0" xfId="0" applyNumberFormat="1" applyFont="1" applyFill="1" applyBorder="1"/>
    <xf numFmtId="0" fontId="246" fillId="0" borderId="0" xfId="0" applyNumberFormat="1" applyFont="1" applyFill="1" applyBorder="1"/>
    <xf numFmtId="210" fontId="143" fillId="56" borderId="160" xfId="232" applyNumberFormat="1" applyFont="1" applyFill="1" applyBorder="1" applyAlignment="1">
      <alignment horizontal="center" vertical="center" wrapText="1"/>
    </xf>
    <xf numFmtId="210" fontId="143" fillId="56" borderId="153" xfId="232" applyNumberFormat="1" applyFont="1" applyFill="1" applyBorder="1" applyAlignment="1">
      <alignment horizontal="center" vertical="center" wrapText="1"/>
    </xf>
    <xf numFmtId="210" fontId="143" fillId="56" borderId="151" xfId="232" applyNumberFormat="1" applyFont="1" applyFill="1" applyBorder="1" applyAlignment="1">
      <alignment horizontal="center" vertical="center" wrapText="1"/>
    </xf>
    <xf numFmtId="0" fontId="143" fillId="56" borderId="153" xfId="232" applyNumberFormat="1" applyFont="1" applyFill="1" applyBorder="1" applyAlignment="1">
      <alignment horizontal="center" vertical="center"/>
    </xf>
    <xf numFmtId="0" fontId="108" fillId="0" borderId="0" xfId="232" quotePrefix="1" applyNumberFormat="1" applyFont="1" applyFill="1" applyBorder="1"/>
    <xf numFmtId="0" fontId="33" fillId="0" borderId="0" xfId="0" quotePrefix="1" applyNumberFormat="1" applyFont="1" applyFill="1" applyBorder="1"/>
    <xf numFmtId="212" fontId="150" fillId="0" borderId="24" xfId="232" applyNumberFormat="1" applyFont="1" applyFill="1" applyBorder="1" applyAlignment="1">
      <alignment vertical="center"/>
    </xf>
    <xf numFmtId="212" fontId="150" fillId="0" borderId="0" xfId="232" applyNumberFormat="1" applyFont="1" applyFill="1" applyBorder="1" applyAlignment="1">
      <alignment vertical="center"/>
    </xf>
    <xf numFmtId="212" fontId="245" fillId="56" borderId="153" xfId="232" applyNumberFormat="1" applyFont="1" applyFill="1" applyBorder="1" applyAlignment="1">
      <alignment horizontal="right" vertical="center"/>
    </xf>
    <xf numFmtId="0" fontId="23" fillId="7" borderId="90" xfId="0" applyNumberFormat="1" applyFont="1" applyFill="1" applyBorder="1" applyAlignment="1">
      <alignment horizontal="center" vertical="center" wrapText="1" shrinkToFit="1"/>
    </xf>
    <xf numFmtId="0" fontId="23" fillId="7" borderId="74" xfId="0" applyNumberFormat="1" applyFont="1" applyFill="1" applyBorder="1" applyAlignment="1">
      <alignment horizontal="center" vertical="center" wrapText="1" shrinkToFit="1"/>
    </xf>
    <xf numFmtId="170" fontId="4" fillId="53" borderId="50" xfId="97" applyNumberFormat="1" applyFont="1" applyFill="1" applyBorder="1" applyAlignment="1" applyProtection="1">
      <alignment horizontal="left" vertical="center"/>
    </xf>
    <xf numFmtId="170" fontId="4" fillId="53" borderId="53" xfId="97" applyNumberFormat="1" applyFont="1" applyFill="1" applyBorder="1" applyAlignment="1" applyProtection="1">
      <alignment horizontal="center" vertical="center"/>
    </xf>
    <xf numFmtId="170" fontId="4" fillId="53" borderId="49" xfId="97" applyNumberFormat="1" applyFont="1" applyFill="1" applyBorder="1" applyAlignment="1">
      <alignment horizontal="center" vertical="center"/>
    </xf>
    <xf numFmtId="170" fontId="4" fillId="53" borderId="52" xfId="97" applyNumberFormat="1" applyFont="1" applyFill="1" applyBorder="1" applyAlignment="1">
      <alignment horizontal="center" vertical="center"/>
    </xf>
    <xf numFmtId="170" fontId="4" fillId="53" borderId="50" xfId="97" applyNumberFormat="1" applyFont="1" applyFill="1" applyBorder="1" applyAlignment="1">
      <alignment horizontal="center" vertical="center"/>
    </xf>
    <xf numFmtId="170" fontId="4" fillId="53" borderId="53" xfId="97" applyNumberFormat="1" applyFont="1" applyFill="1" applyBorder="1" applyAlignment="1">
      <alignment horizontal="center" vertical="center"/>
    </xf>
    <xf numFmtId="170" fontId="192" fillId="53" borderId="49" xfId="97" applyNumberFormat="1" applyFont="1" applyFill="1" applyBorder="1" applyAlignment="1" applyProtection="1">
      <alignment horizontal="center" vertical="center"/>
    </xf>
    <xf numFmtId="170" fontId="192" fillId="53" borderId="50" xfId="97" applyNumberFormat="1" applyFont="1" applyFill="1" applyBorder="1" applyAlignment="1" applyProtection="1">
      <alignment horizontal="center" vertical="center"/>
    </xf>
    <xf numFmtId="170" fontId="192" fillId="53" borderId="98" xfId="97" applyNumberFormat="1" applyFont="1" applyFill="1" applyBorder="1" applyAlignment="1" applyProtection="1">
      <alignment horizontal="center" vertical="center"/>
    </xf>
    <xf numFmtId="170" fontId="192" fillId="53" borderId="250" xfId="97" applyNumberFormat="1" applyFont="1" applyFill="1" applyBorder="1" applyAlignment="1" applyProtection="1">
      <alignment horizontal="center" vertical="center"/>
    </xf>
    <xf numFmtId="170" fontId="192" fillId="53" borderId="92" xfId="97" applyNumberFormat="1" applyFont="1" applyFill="1" applyBorder="1" applyAlignment="1">
      <alignment horizontal="center" vertical="center"/>
    </xf>
    <xf numFmtId="170" fontId="192" fillId="53" borderId="42" xfId="97" applyNumberFormat="1" applyFont="1" applyFill="1" applyBorder="1" applyAlignment="1">
      <alignment horizontal="center" vertical="center"/>
    </xf>
    <xf numFmtId="170" fontId="192" fillId="53" borderId="245" xfId="97" applyNumberFormat="1" applyFont="1" applyFill="1" applyBorder="1" applyAlignment="1">
      <alignment horizontal="center" vertical="center"/>
    </xf>
    <xf numFmtId="170" fontId="192" fillId="53" borderId="250" xfId="97" applyNumberFormat="1" applyFont="1" applyFill="1" applyBorder="1" applyAlignment="1">
      <alignment horizontal="center" vertical="center"/>
    </xf>
    <xf numFmtId="170" fontId="192" fillId="53" borderId="251" xfId="97" applyNumberFormat="1" applyFont="1" applyFill="1" applyBorder="1" applyAlignment="1">
      <alignment horizontal="center" vertical="center"/>
    </xf>
    <xf numFmtId="170" fontId="192" fillId="53" borderId="86" xfId="97" applyNumberFormat="1" applyFont="1" applyFill="1" applyBorder="1" applyAlignment="1">
      <alignment horizontal="center" vertical="center"/>
    </xf>
    <xf numFmtId="170" fontId="192" fillId="53" borderId="37" xfId="97" applyNumberFormat="1" applyFont="1" applyFill="1" applyBorder="1" applyAlignment="1">
      <alignment horizontal="center" vertical="center"/>
    </xf>
    <xf numFmtId="170" fontId="192" fillId="53" borderId="249" xfId="97" applyNumberFormat="1" applyFont="1" applyFill="1" applyBorder="1" applyAlignment="1">
      <alignment horizontal="center" vertical="center"/>
    </xf>
    <xf numFmtId="170" fontId="192" fillId="53" borderId="252" xfId="97" applyNumberFormat="1" applyFont="1" applyFill="1" applyBorder="1" applyAlignment="1">
      <alignment horizontal="center" vertical="center"/>
    </xf>
    <xf numFmtId="170" fontId="192" fillId="53" borderId="52" xfId="97" applyNumberFormat="1" applyFont="1" applyFill="1" applyBorder="1" applyAlignment="1">
      <alignment horizontal="center" vertical="center"/>
    </xf>
    <xf numFmtId="170" fontId="192" fillId="53" borderId="53" xfId="97" applyNumberFormat="1" applyFont="1" applyFill="1" applyBorder="1" applyAlignment="1">
      <alignment horizontal="center" vertical="center"/>
    </xf>
    <xf numFmtId="170" fontId="192" fillId="53" borderId="87" xfId="97" applyNumberFormat="1" applyFont="1" applyFill="1" applyBorder="1" applyAlignment="1">
      <alignment horizontal="center" vertical="center"/>
    </xf>
    <xf numFmtId="170" fontId="192" fillId="53" borderId="253" xfId="97" applyNumberFormat="1" applyFont="1" applyFill="1" applyBorder="1" applyAlignment="1">
      <alignment horizontal="center" vertical="center"/>
    </xf>
    <xf numFmtId="170" fontId="192" fillId="53" borderId="36" xfId="97" applyNumberFormat="1" applyFont="1" applyFill="1" applyBorder="1" applyAlignment="1">
      <alignment horizontal="center" vertical="center"/>
    </xf>
    <xf numFmtId="170" fontId="192" fillId="53" borderId="255" xfId="97" applyNumberFormat="1" applyFont="1" applyFill="1" applyBorder="1" applyAlignment="1">
      <alignment horizontal="center" vertical="center"/>
    </xf>
    <xf numFmtId="170" fontId="192" fillId="53" borderId="99" xfId="97" applyNumberFormat="1" applyFont="1" applyFill="1" applyBorder="1" applyAlignment="1">
      <alignment horizontal="center" vertical="center"/>
    </xf>
    <xf numFmtId="170" fontId="192" fillId="53" borderId="254" xfId="97" applyNumberFormat="1" applyFont="1" applyFill="1" applyBorder="1" applyAlignment="1">
      <alignment horizontal="center" vertical="center"/>
    </xf>
    <xf numFmtId="170" fontId="192" fillId="53" borderId="257" xfId="97" applyNumberFormat="1" applyFont="1" applyFill="1" applyBorder="1" applyAlignment="1">
      <alignment horizontal="center" vertical="center"/>
    </xf>
    <xf numFmtId="170" fontId="190" fillId="53" borderId="24" xfId="79" applyNumberFormat="1" applyFont="1" applyFill="1" applyBorder="1"/>
    <xf numFmtId="170" fontId="191" fillId="7" borderId="24" xfId="79" applyNumberFormat="1" applyFont="1" applyFill="1" applyBorder="1"/>
    <xf numFmtId="0" fontId="11" fillId="7" borderId="24" xfId="220" applyFont="1" applyFill="1" applyBorder="1"/>
    <xf numFmtId="0" fontId="192" fillId="7" borderId="24" xfId="220" applyFont="1" applyFill="1" applyBorder="1" applyAlignment="1">
      <alignment horizontal="center"/>
    </xf>
    <xf numFmtId="170" fontId="192" fillId="53" borderId="24" xfId="97" applyNumberFormat="1" applyFont="1" applyFill="1" applyBorder="1" applyAlignment="1">
      <alignment horizontal="center" vertical="center"/>
    </xf>
    <xf numFmtId="170" fontId="192" fillId="53" borderId="54" xfId="97" applyNumberFormat="1" applyFont="1" applyFill="1" applyBorder="1" applyAlignment="1">
      <alignment horizontal="center" vertical="center"/>
    </xf>
    <xf numFmtId="170" fontId="192" fillId="53" borderId="254" xfId="97" applyNumberFormat="1" applyFont="1" applyFill="1" applyBorder="1" applyAlignment="1" applyProtection="1">
      <alignment horizontal="center" vertical="center"/>
      <protection locked="0"/>
    </xf>
    <xf numFmtId="170" fontId="11" fillId="53" borderId="53" xfId="97" applyNumberFormat="1" applyFont="1" applyFill="1" applyBorder="1" applyAlignment="1">
      <alignment horizontal="center" vertical="center"/>
    </xf>
    <xf numFmtId="0" fontId="11" fillId="7" borderId="24" xfId="220" applyFont="1" applyFill="1" applyBorder="1" applyAlignment="1">
      <alignment wrapText="1"/>
    </xf>
    <xf numFmtId="0" fontId="11" fillId="7" borderId="24" xfId="220" applyFont="1" applyFill="1" applyBorder="1" applyAlignment="1">
      <alignment horizontal="center" vertical="center"/>
    </xf>
    <xf numFmtId="0" fontId="11" fillId="7" borderId="24" xfId="357" applyFont="1" applyFill="1" applyBorder="1"/>
    <xf numFmtId="0" fontId="11" fillId="7" borderId="24" xfId="357" applyFont="1" applyFill="1" applyBorder="1" applyAlignment="1">
      <alignment horizontal="center"/>
    </xf>
    <xf numFmtId="172" fontId="191" fillId="7" borderId="24" xfId="79" applyNumberFormat="1" applyFont="1" applyFill="1" applyBorder="1"/>
    <xf numFmtId="212" fontId="116" fillId="53" borderId="24" xfId="232" applyNumberFormat="1" applyFont="1" applyFill="1" applyBorder="1" applyAlignment="1">
      <alignment horizontal="right" vertical="center"/>
    </xf>
    <xf numFmtId="170" fontId="116" fillId="53" borderId="24" xfId="232" applyNumberFormat="1" applyFont="1" applyFill="1" applyBorder="1" applyAlignment="1">
      <alignment horizontal="right" vertical="top"/>
    </xf>
    <xf numFmtId="212" fontId="116" fillId="53" borderId="24" xfId="232" applyNumberFormat="1" applyFont="1" applyFill="1" applyBorder="1" applyAlignment="1">
      <alignment horizontal="right" vertical="top"/>
    </xf>
    <xf numFmtId="212" fontId="116" fillId="53" borderId="153" xfId="232" applyNumberFormat="1" applyFont="1" applyFill="1" applyBorder="1" applyAlignment="1">
      <alignment horizontal="right" vertical="center"/>
    </xf>
    <xf numFmtId="212" fontId="116" fillId="53" borderId="24" xfId="232" applyNumberFormat="1" applyFont="1" applyFill="1" applyBorder="1" applyAlignment="1">
      <alignment vertical="center"/>
    </xf>
    <xf numFmtId="212" fontId="116" fillId="53" borderId="156" xfId="79" applyNumberFormat="1" applyFont="1" applyFill="1" applyBorder="1" applyAlignment="1">
      <alignment horizontal="right" vertical="center" wrapText="1"/>
    </xf>
    <xf numFmtId="212" fontId="116" fillId="53" borderId="153" xfId="79" applyNumberFormat="1" applyFont="1" applyFill="1" applyBorder="1" applyAlignment="1">
      <alignment horizontal="right" vertical="center" wrapText="1"/>
    </xf>
    <xf numFmtId="212" fontId="145" fillId="53" borderId="153" xfId="232" applyNumberFormat="1" applyFont="1" applyFill="1" applyBorder="1" applyAlignment="1">
      <alignment horizontal="right" vertical="center"/>
    </xf>
    <xf numFmtId="212" fontId="192" fillId="53" borderId="24" xfId="97" applyNumberFormat="1" applyFont="1" applyFill="1" applyBorder="1" applyAlignment="1">
      <alignment horizontal="center" vertical="center"/>
    </xf>
    <xf numFmtId="212" fontId="5" fillId="53" borderId="24" xfId="97" applyNumberFormat="1" applyFont="1" applyFill="1" applyBorder="1" applyAlignment="1">
      <alignment horizontal="center" vertical="center"/>
    </xf>
    <xf numFmtId="212" fontId="150" fillId="53" borderId="24" xfId="232" applyNumberFormat="1" applyFont="1" applyFill="1" applyBorder="1" applyAlignment="1">
      <alignment vertical="center"/>
    </xf>
    <xf numFmtId="0" fontId="247" fillId="0" borderId="0" xfId="0" quotePrefix="1" applyNumberFormat="1" applyFont="1" applyFill="1" applyBorder="1"/>
    <xf numFmtId="0" fontId="246" fillId="0" borderId="0" xfId="0" applyNumberFormat="1" applyFont="1" applyFill="1" applyBorder="1" applyAlignment="1">
      <alignment vertical="center"/>
    </xf>
    <xf numFmtId="0" fontId="248" fillId="0" borderId="0" xfId="174" applyNumberFormat="1" applyFont="1" applyFill="1" applyBorder="1" applyAlignment="1">
      <alignment vertical="center"/>
    </xf>
    <xf numFmtId="170" fontId="22" fillId="69" borderId="0" xfId="79" applyNumberFormat="1" applyFill="1"/>
    <xf numFmtId="172" fontId="22" fillId="69" borderId="0" xfId="79" applyNumberFormat="1" applyFont="1" applyFill="1" applyAlignment="1">
      <alignment vertical="center"/>
    </xf>
    <xf numFmtId="212" fontId="116" fillId="0" borderId="153" xfId="232" applyNumberFormat="1" applyFont="1" applyFill="1" applyBorder="1" applyAlignment="1">
      <alignment horizontal="center" vertical="center"/>
    </xf>
    <xf numFmtId="212" fontId="116" fillId="56" borderId="153" xfId="232" applyNumberFormat="1" applyFont="1" applyFill="1" applyBorder="1" applyAlignment="1">
      <alignment horizontal="right" vertical="center"/>
    </xf>
    <xf numFmtId="0" fontId="191" fillId="7" borderId="73" xfId="0" quotePrefix="1" applyNumberFormat="1" applyFont="1" applyFill="1" applyBorder="1" applyAlignment="1">
      <alignment horizontal="center" vertical="center" wrapText="1" shrinkToFit="1"/>
    </xf>
    <xf numFmtId="212" fontId="116" fillId="7" borderId="153" xfId="232" applyNumberFormat="1" applyFont="1" applyFill="1" applyBorder="1" applyAlignment="1">
      <alignment horizontal="center" vertical="center"/>
    </xf>
    <xf numFmtId="0" fontId="157" fillId="58" borderId="24" xfId="232" applyNumberFormat="1" applyFont="1" applyFill="1" applyBorder="1" applyAlignment="1">
      <alignment horizontal="center" vertical="center"/>
    </xf>
    <xf numFmtId="0" fontId="157" fillId="58" borderId="24" xfId="232" applyNumberFormat="1" applyFont="1" applyFill="1" applyBorder="1" applyAlignment="1">
      <alignment horizontal="center" vertical="center" readingOrder="2"/>
    </xf>
    <xf numFmtId="38" fontId="115" fillId="0" borderId="24" xfId="232" applyNumberFormat="1" applyFont="1" applyFill="1" applyBorder="1" applyAlignment="1">
      <alignment horizontal="right" vertical="center"/>
    </xf>
    <xf numFmtId="170" fontId="173" fillId="0" borderId="24" xfId="97" applyNumberFormat="1" applyFont="1" applyFill="1" applyBorder="1" applyAlignment="1" applyProtection="1">
      <alignment horizontal="center" vertical="center"/>
      <protection locked="0"/>
    </xf>
    <xf numFmtId="210" fontId="157" fillId="58" borderId="24" xfId="232" applyNumberFormat="1" applyFont="1" applyFill="1" applyBorder="1" applyAlignment="1">
      <alignment horizontal="center" vertical="center"/>
    </xf>
    <xf numFmtId="212" fontId="108" fillId="0" borderId="24" xfId="232" applyNumberFormat="1" applyFont="1" applyFill="1" applyBorder="1"/>
    <xf numFmtId="212" fontId="115" fillId="0" borderId="24" xfId="232" applyNumberFormat="1" applyFont="1" applyFill="1" applyBorder="1" applyAlignment="1">
      <alignment horizontal="right" vertical="center"/>
    </xf>
    <xf numFmtId="212" fontId="173" fillId="0" borderId="24" xfId="97" applyNumberFormat="1" applyFont="1" applyFill="1" applyBorder="1" applyAlignment="1">
      <alignment horizontal="center" vertical="center"/>
    </xf>
    <xf numFmtId="212" fontId="143" fillId="58" borderId="24" xfId="232" applyNumberFormat="1" applyFont="1" applyFill="1" applyBorder="1" applyAlignment="1">
      <alignment horizontal="right" vertical="center"/>
    </xf>
    <xf numFmtId="212" fontId="173" fillId="0" borderId="24" xfId="97" applyNumberFormat="1" applyFont="1" applyFill="1" applyBorder="1" applyAlignment="1" applyProtection="1">
      <alignment horizontal="center" vertical="center"/>
    </xf>
    <xf numFmtId="9" fontId="143" fillId="10" borderId="24" xfId="281" applyNumberFormat="1" applyFont="1" applyFill="1" applyBorder="1" applyAlignment="1">
      <alignment horizontal="right" vertical="top" wrapText="1"/>
    </xf>
    <xf numFmtId="0" fontId="147" fillId="10" borderId="24" xfId="232" applyNumberFormat="1" applyFont="1" applyFill="1" applyBorder="1" applyAlignment="1">
      <alignment horizontal="right" vertical="top" wrapText="1"/>
    </xf>
    <xf numFmtId="0" fontId="154" fillId="56" borderId="153" xfId="232" applyNumberFormat="1" applyFont="1" applyFill="1" applyBorder="1" applyAlignment="1">
      <alignment horizontal="right" vertical="top" wrapText="1"/>
    </xf>
    <xf numFmtId="0" fontId="182" fillId="0" borderId="0" xfId="0" applyNumberFormat="1" applyFont="1" applyFill="1" applyBorder="1" applyAlignment="1">
      <alignment vertical="center"/>
    </xf>
    <xf numFmtId="0" fontId="191" fillId="0" borderId="0" xfId="0" applyNumberFormat="1" applyFont="1" applyFill="1" applyBorder="1" applyAlignment="1">
      <alignment vertical="center"/>
    </xf>
    <xf numFmtId="0" fontId="11" fillId="0" borderId="0" xfId="0" applyNumberFormat="1" applyFont="1" applyFill="1" applyBorder="1" applyAlignment="1">
      <alignment horizontal="right" vertical="center"/>
    </xf>
    <xf numFmtId="0" fontId="190" fillId="0" borderId="0" xfId="0" applyNumberFormat="1" applyFont="1" applyFill="1" applyBorder="1" applyAlignment="1">
      <alignment vertical="center" shrinkToFit="1"/>
    </xf>
    <xf numFmtId="207" fontId="182" fillId="0" borderId="0" xfId="0" applyNumberFormat="1" applyFont="1" applyFill="1" applyBorder="1" applyAlignment="1">
      <alignment vertical="center"/>
    </xf>
    <xf numFmtId="210" fontId="151" fillId="56" borderId="153" xfId="232" applyNumberFormat="1" applyFont="1" applyFill="1" applyBorder="1" applyAlignment="1">
      <alignment horizontal="center" vertical="center" wrapText="1"/>
    </xf>
    <xf numFmtId="0" fontId="143" fillId="56" borderId="153" xfId="232" applyNumberFormat="1" applyFont="1" applyFill="1" applyBorder="1" applyAlignment="1">
      <alignment horizontal="center" vertical="center" wrapText="1" readingOrder="2"/>
    </xf>
    <xf numFmtId="212" fontId="151" fillId="56" borderId="153" xfId="232" applyNumberFormat="1" applyFont="1" applyFill="1" applyBorder="1" applyAlignment="1">
      <alignment horizontal="right" vertical="center"/>
    </xf>
    <xf numFmtId="41" fontId="192" fillId="53" borderId="24" xfId="88" applyNumberFormat="1" applyFont="1" applyFill="1" applyBorder="1" applyAlignment="1">
      <alignment vertical="center"/>
    </xf>
    <xf numFmtId="41" fontId="11" fillId="53" borderId="72" xfId="88" applyNumberFormat="1" applyFont="1" applyFill="1" applyBorder="1" applyAlignment="1">
      <alignment horizontal="center" vertical="center"/>
    </xf>
    <xf numFmtId="41" fontId="11" fillId="7" borderId="187" xfId="88" applyNumberFormat="1" applyFont="1" applyFill="1" applyBorder="1" applyAlignment="1">
      <alignment vertical="center"/>
    </xf>
    <xf numFmtId="41" fontId="11" fillId="7" borderId="95" xfId="88" applyNumberFormat="1" applyFont="1" applyFill="1" applyBorder="1" applyAlignment="1">
      <alignment horizontal="center" vertical="center"/>
    </xf>
    <xf numFmtId="170" fontId="11" fillId="0" borderId="24" xfId="120" applyNumberFormat="1" applyFont="1" applyFill="1" applyBorder="1" applyAlignment="1">
      <alignment horizontal="center" vertical="center"/>
    </xf>
    <xf numFmtId="0" fontId="190" fillId="0" borderId="184" xfId="231" applyNumberFormat="1" applyFont="1" applyFill="1" applyBorder="1" applyAlignment="1">
      <alignment vertical="center"/>
    </xf>
    <xf numFmtId="0" fontId="192" fillId="0" borderId="0" xfId="226" applyNumberFormat="1" applyFont="1" applyFill="1" applyBorder="1" applyAlignment="1">
      <alignment vertical="center"/>
    </xf>
    <xf numFmtId="0" fontId="11" fillId="0" borderId="24" xfId="226" applyNumberFormat="1" applyFont="1" applyFill="1" applyBorder="1" applyAlignment="1">
      <alignment horizontal="center" vertical="center"/>
    </xf>
    <xf numFmtId="170" fontId="192" fillId="0" borderId="9" xfId="120" applyNumberFormat="1" applyFont="1" applyFill="1" applyBorder="1" applyAlignment="1">
      <alignment vertical="center"/>
    </xf>
    <xf numFmtId="170" fontId="2" fillId="0" borderId="24" xfId="99" applyNumberFormat="1" applyFont="1" applyFill="1" applyBorder="1" applyAlignment="1">
      <alignment horizontal="center"/>
    </xf>
    <xf numFmtId="0" fontId="3" fillId="0" borderId="0" xfId="228" applyNumberFormat="1" applyFont="1" applyFill="1" applyBorder="1" applyAlignment="1">
      <alignment horizontal="left" vertical="center"/>
    </xf>
    <xf numFmtId="0" fontId="128" fillId="0" borderId="11" xfId="231" applyNumberFormat="1" applyFont="1" applyFill="1" applyBorder="1" applyAlignment="1">
      <alignment horizontal="right" vertical="center" wrapText="1" readingOrder="2"/>
    </xf>
    <xf numFmtId="0" fontId="0" fillId="0" borderId="0" xfId="0" applyNumberFormat="1" applyFont="1" applyFill="1" applyBorder="1"/>
    <xf numFmtId="170" fontId="11" fillId="7" borderId="48" xfId="79" applyNumberFormat="1" applyFont="1" applyFill="1" applyBorder="1" applyAlignment="1" applyProtection="1">
      <alignment horizontal="center" vertical="center"/>
    </xf>
    <xf numFmtId="170" fontId="11" fillId="7" borderId="51" xfId="79" applyNumberFormat="1" applyFont="1" applyFill="1" applyBorder="1" applyAlignment="1" applyProtection="1">
      <alignment horizontal="center" vertical="center"/>
    </xf>
    <xf numFmtId="170" fontId="192" fillId="0" borderId="24" xfId="97" applyNumberFormat="1" applyFont="1" applyFill="1" applyBorder="1" applyAlignment="1" applyProtection="1">
      <alignment horizontal="center" vertical="center"/>
    </xf>
    <xf numFmtId="210" fontId="22" fillId="0" borderId="24" xfId="220" applyNumberFormat="1" applyFont="1" applyFill="1" applyBorder="1" applyAlignment="1">
      <alignment horizontal="center"/>
    </xf>
    <xf numFmtId="212" fontId="22" fillId="0" borderId="24" xfId="220" applyNumberFormat="1" applyFont="1" applyFill="1" applyBorder="1" applyAlignment="1">
      <alignment horizontal="center"/>
    </xf>
    <xf numFmtId="212" fontId="143" fillId="56" borderId="24" xfId="232" applyNumberFormat="1" applyFont="1" applyFill="1" applyBorder="1" applyAlignment="1">
      <alignment horizontal="center" vertical="center" wrapText="1"/>
    </xf>
    <xf numFmtId="212" fontId="162" fillId="0" borderId="24" xfId="232" applyNumberFormat="1" applyFont="1" applyFill="1" applyBorder="1" applyAlignment="1">
      <alignment horizontal="right" vertical="center"/>
    </xf>
    <xf numFmtId="212" fontId="162" fillId="58" borderId="24" xfId="232" applyNumberFormat="1" applyFont="1" applyFill="1" applyBorder="1" applyAlignment="1">
      <alignment horizontal="right" vertical="center"/>
    </xf>
    <xf numFmtId="212" fontId="116" fillId="0" borderId="17" xfId="232" applyNumberFormat="1" applyFont="1" applyFill="1" applyBorder="1" applyAlignment="1">
      <alignment horizontal="right" vertical="center"/>
    </xf>
    <xf numFmtId="212" fontId="116" fillId="0" borderId="24" xfId="232" applyNumberFormat="1" applyFont="1" applyFill="1" applyBorder="1" applyAlignment="1">
      <alignment horizontal="center" vertical="center" wrapText="1"/>
    </xf>
    <xf numFmtId="212" fontId="151" fillId="56" borderId="24" xfId="232" applyNumberFormat="1" applyFont="1" applyFill="1" applyBorder="1" applyAlignment="1">
      <alignment horizontal="right" vertical="top"/>
    </xf>
    <xf numFmtId="0" fontId="146" fillId="0" borderId="0" xfId="232" applyNumberFormat="1" applyFont="1" applyFill="1" applyBorder="1" applyAlignment="1">
      <alignment horizontal="right" vertical="center"/>
    </xf>
    <xf numFmtId="0" fontId="146" fillId="0" borderId="0" xfId="232" applyNumberFormat="1" applyFont="1" applyFill="1" applyBorder="1" applyAlignment="1">
      <alignment horizontal="right" vertical="center" wrapText="1"/>
    </xf>
    <xf numFmtId="212" fontId="108" fillId="0" borderId="24" xfId="232" applyNumberFormat="1" applyFont="1" applyFill="1" applyBorder="1" applyAlignment="1">
      <alignment horizontal="right" vertical="top"/>
    </xf>
    <xf numFmtId="212" fontId="145" fillId="0" borderId="24" xfId="232" applyNumberFormat="1" applyFont="1" applyFill="1" applyBorder="1" applyAlignment="1">
      <alignment horizontal="center" vertical="top" wrapText="1"/>
    </xf>
    <xf numFmtId="212" fontId="154" fillId="0" borderId="24" xfId="232" applyNumberFormat="1" applyFont="1" applyFill="1" applyBorder="1" applyAlignment="1">
      <alignment horizontal="center" vertical="top" wrapText="1"/>
    </xf>
    <xf numFmtId="212" fontId="154" fillId="56" borderId="24" xfId="232" applyNumberFormat="1" applyFont="1" applyFill="1" applyBorder="1" applyAlignment="1">
      <alignment horizontal="center" vertical="top" wrapText="1"/>
    </xf>
    <xf numFmtId="212" fontId="152" fillId="0" borderId="153" xfId="232" applyNumberFormat="1" applyFont="1" applyFill="1" applyBorder="1" applyAlignment="1">
      <alignment horizontal="right" vertical="center"/>
    </xf>
    <xf numFmtId="212" fontId="152" fillId="56" borderId="153" xfId="232" applyNumberFormat="1" applyFont="1" applyFill="1" applyBorder="1" applyAlignment="1">
      <alignment horizontal="right" vertical="center"/>
    </xf>
    <xf numFmtId="0" fontId="151" fillId="56" borderId="153" xfId="232" applyNumberFormat="1" applyFont="1" applyFill="1" applyBorder="1" applyAlignment="1">
      <alignment horizontal="right" vertical="top" wrapText="1"/>
    </xf>
    <xf numFmtId="0" fontId="138" fillId="56" borderId="153" xfId="232" applyNumberFormat="1" applyFont="1" applyFill="1" applyBorder="1" applyAlignment="1">
      <alignment horizontal="right" vertical="center"/>
    </xf>
    <xf numFmtId="0" fontId="147" fillId="56" borderId="24" xfId="232" applyNumberFormat="1" applyFont="1" applyFill="1" applyBorder="1" applyAlignment="1">
      <alignment horizontal="right" vertical="center"/>
    </xf>
    <xf numFmtId="212" fontId="150" fillId="0" borderId="175" xfId="232" applyNumberFormat="1" applyFont="1" applyFill="1" applyBorder="1" applyAlignment="1">
      <alignment horizontal="right" vertical="center"/>
    </xf>
    <xf numFmtId="212" fontId="150" fillId="56" borderId="176" xfId="232" applyNumberFormat="1" applyFont="1" applyFill="1" applyBorder="1" applyAlignment="1">
      <alignment horizontal="right" vertical="center"/>
    </xf>
    <xf numFmtId="212" fontId="150" fillId="56" borderId="177" xfId="232" applyNumberFormat="1" applyFont="1" applyFill="1" applyBorder="1" applyAlignment="1">
      <alignment horizontal="right" vertical="center"/>
    </xf>
    <xf numFmtId="212" fontId="150" fillId="56" borderId="175" xfId="232" applyNumberFormat="1" applyFont="1" applyFill="1" applyBorder="1" applyAlignment="1">
      <alignment horizontal="right" vertical="center"/>
    </xf>
    <xf numFmtId="212" fontId="150" fillId="56" borderId="174" xfId="232" applyNumberFormat="1" applyFont="1" applyFill="1" applyBorder="1" applyAlignment="1">
      <alignment horizontal="right" vertical="center"/>
    </xf>
    <xf numFmtId="0" fontId="150" fillId="0" borderId="8" xfId="232" applyNumberFormat="1" applyFont="1" applyFill="1" applyBorder="1" applyAlignment="1">
      <alignment horizontal="right" vertical="center"/>
    </xf>
    <xf numFmtId="0" fontId="150" fillId="0" borderId="8" xfId="232" applyNumberFormat="1" applyFont="1" applyFill="1" applyBorder="1" applyAlignment="1">
      <alignment horizontal="right" vertical="center" wrapText="1"/>
    </xf>
    <xf numFmtId="0" fontId="150" fillId="0" borderId="8" xfId="232" applyNumberFormat="1" applyFont="1" applyFill="1" applyBorder="1" applyAlignment="1">
      <alignment horizontal="right" vertical="center" wrapText="1" readingOrder="2"/>
    </xf>
    <xf numFmtId="0" fontId="150" fillId="0" borderId="175" xfId="232" applyNumberFormat="1" applyFont="1" applyFill="1" applyBorder="1" applyAlignment="1">
      <alignment horizontal="center" vertical="center"/>
    </xf>
    <xf numFmtId="212" fontId="116" fillId="0" borderId="175" xfId="232" applyNumberFormat="1" applyFont="1" applyFill="1" applyBorder="1" applyAlignment="1">
      <alignment horizontal="center" vertical="center"/>
    </xf>
    <xf numFmtId="212" fontId="147" fillId="56" borderId="175" xfId="232" applyNumberFormat="1" applyFont="1" applyFill="1" applyBorder="1" applyAlignment="1">
      <alignment horizontal="center" vertical="center"/>
    </xf>
    <xf numFmtId="212" fontId="116" fillId="0" borderId="175" xfId="232" applyNumberFormat="1" applyFont="1" applyFill="1" applyBorder="1" applyAlignment="1">
      <alignment horizontal="center" vertical="center" wrapText="1"/>
    </xf>
    <xf numFmtId="212" fontId="147" fillId="56" borderId="175" xfId="232" applyNumberFormat="1" applyFont="1" applyFill="1" applyBorder="1" applyAlignment="1">
      <alignment horizontal="center" vertical="center" wrapText="1"/>
    </xf>
    <xf numFmtId="0" fontId="158" fillId="0" borderId="0" xfId="232" applyNumberFormat="1" applyFont="1" applyFill="1" applyBorder="1" applyAlignment="1"/>
    <xf numFmtId="210" fontId="145" fillId="0" borderId="24" xfId="232" applyNumberFormat="1" applyFont="1" applyFill="1" applyBorder="1" applyAlignment="1">
      <alignment horizontal="center" vertical="center"/>
    </xf>
    <xf numFmtId="210" fontId="165" fillId="0" borderId="24" xfId="232" applyNumberFormat="1" applyFont="1" applyFill="1" applyBorder="1" applyAlignment="1">
      <alignment horizontal="center" vertical="center"/>
    </xf>
    <xf numFmtId="210" fontId="165" fillId="0" borderId="24" xfId="232" applyNumberFormat="1" applyFont="1" applyFill="1" applyBorder="1" applyAlignment="1">
      <alignment horizontal="center" vertical="center" wrapText="1"/>
    </xf>
    <xf numFmtId="210" fontId="145" fillId="0" borderId="24" xfId="232" applyNumberFormat="1" applyFont="1" applyFill="1" applyBorder="1" applyAlignment="1">
      <alignment horizontal="center" vertical="center" wrapText="1"/>
    </xf>
    <xf numFmtId="210" fontId="154" fillId="0" borderId="24" xfId="232" applyNumberFormat="1" applyFont="1" applyFill="1" applyBorder="1" applyAlignment="1">
      <alignment horizontal="center" vertical="center" wrapText="1"/>
    </xf>
    <xf numFmtId="212" fontId="108" fillId="56" borderId="24" xfId="232" applyNumberFormat="1" applyFont="1" applyFill="1" applyBorder="1" applyAlignment="1">
      <alignment horizontal="right" vertical="center"/>
    </xf>
    <xf numFmtId="212" fontId="154" fillId="0" borderId="9" xfId="232" applyNumberFormat="1" applyFont="1" applyFill="1" applyBorder="1" applyAlignment="1">
      <alignment vertical="center"/>
    </xf>
    <xf numFmtId="212" fontId="145" fillId="0" borderId="9" xfId="232" applyNumberFormat="1" applyFont="1" applyFill="1" applyBorder="1" applyAlignment="1">
      <alignment vertical="center"/>
    </xf>
    <xf numFmtId="212" fontId="139" fillId="0" borderId="24" xfId="232" applyNumberFormat="1" applyFont="1" applyFill="1" applyBorder="1" applyAlignment="1">
      <alignment horizontal="right" vertical="center"/>
    </xf>
    <xf numFmtId="210" fontId="143" fillId="56" borderId="24" xfId="232" applyNumberFormat="1" applyFont="1" applyFill="1" applyBorder="1" applyAlignment="1">
      <alignment horizontal="center" vertical="center" wrapText="1"/>
    </xf>
    <xf numFmtId="212" fontId="150" fillId="0" borderId="24" xfId="232" applyNumberFormat="1" applyFont="1" applyFill="1" applyBorder="1"/>
    <xf numFmtId="212" fontId="150" fillId="56" borderId="24" xfId="232" applyNumberFormat="1" applyFont="1" applyFill="1" applyBorder="1" applyAlignment="1">
      <alignment horizontal="right" vertical="top"/>
    </xf>
    <xf numFmtId="212" fontId="150" fillId="0" borderId="24" xfId="232" applyNumberFormat="1" applyFont="1" applyFill="1" applyBorder="1" applyProtection="1"/>
    <xf numFmtId="0" fontId="49" fillId="0" borderId="24" xfId="260" applyNumberFormat="1" applyFont="1" applyFill="1" applyBorder="1" applyAlignment="1" applyProtection="1">
      <alignment vertical="center" wrapText="1" shrinkToFit="1" readingOrder="2"/>
    </xf>
    <xf numFmtId="212" fontId="49" fillId="0" borderId="24" xfId="260" applyNumberFormat="1" applyFont="1" applyFill="1" applyBorder="1" applyAlignment="1" applyProtection="1">
      <alignment vertical="center" wrapText="1" shrinkToFit="1" readingOrder="2"/>
    </xf>
    <xf numFmtId="0" fontId="49" fillId="0" borderId="24" xfId="260" applyNumberFormat="1" applyFont="1" applyFill="1" applyBorder="1" applyAlignment="1" applyProtection="1">
      <alignment vertical="center" wrapText="1" shrinkToFit="1" readingOrder="2"/>
      <protection locked="0"/>
    </xf>
    <xf numFmtId="212" fontId="49" fillId="0" borderId="24" xfId="260" applyNumberFormat="1" applyFont="1" applyFill="1" applyBorder="1" applyAlignment="1" applyProtection="1">
      <alignment vertical="center" wrapText="1" shrinkToFit="1" readingOrder="2"/>
      <protection locked="0"/>
    </xf>
    <xf numFmtId="212" fontId="108" fillId="0" borderId="153" xfId="232" applyNumberFormat="1" applyFont="1" applyFill="1" applyBorder="1" applyAlignment="1">
      <alignment horizontal="center" vertical="center"/>
    </xf>
    <xf numFmtId="212" fontId="108" fillId="0" borderId="153" xfId="232" applyNumberFormat="1" applyFont="1" applyFill="1" applyBorder="1" applyAlignment="1">
      <alignment horizontal="right" vertical="top"/>
    </xf>
    <xf numFmtId="212" fontId="108" fillId="56" borderId="153" xfId="232" applyNumberFormat="1" applyFont="1" applyFill="1" applyBorder="1" applyAlignment="1">
      <alignment horizontal="right" vertical="top"/>
    </xf>
    <xf numFmtId="212" fontId="162" fillId="0" borderId="24" xfId="232" applyNumberFormat="1" applyFont="1" applyFill="1" applyBorder="1" applyAlignment="1">
      <alignment horizontal="center" vertical="center"/>
    </xf>
    <xf numFmtId="212" fontId="162" fillId="58" borderId="24" xfId="232" applyNumberFormat="1" applyFont="1" applyFill="1" applyBorder="1" applyAlignment="1">
      <alignment horizontal="right" vertical="top"/>
    </xf>
    <xf numFmtId="0" fontId="25" fillId="0" borderId="7" xfId="0" applyNumberFormat="1" applyFont="1" applyFill="1" applyBorder="1"/>
    <xf numFmtId="170" fontId="196" fillId="53" borderId="53" xfId="97" applyNumberFormat="1" applyFont="1" applyFill="1" applyBorder="1" applyAlignment="1">
      <alignment horizontal="center" vertical="center"/>
    </xf>
    <xf numFmtId="38" fontId="116" fillId="53" borderId="72" xfId="232" applyNumberFormat="1" applyFont="1" applyFill="1" applyBorder="1" applyAlignment="1">
      <alignment horizontal="right" vertical="top"/>
    </xf>
    <xf numFmtId="170" fontId="11" fillId="53" borderId="214" xfId="97" applyNumberFormat="1" applyFont="1" applyFill="1" applyBorder="1" applyAlignment="1">
      <alignment horizontal="center" vertical="center"/>
    </xf>
    <xf numFmtId="170" fontId="11" fillId="53" borderId="53" xfId="97" applyNumberFormat="1" applyFont="1" applyFill="1" applyBorder="1" applyAlignment="1" applyProtection="1">
      <alignment horizontal="center" vertical="center"/>
      <protection locked="0"/>
    </xf>
    <xf numFmtId="170" fontId="11" fillId="53" borderId="87" xfId="97" applyNumberFormat="1" applyFont="1" applyFill="1" applyBorder="1" applyAlignment="1" applyProtection="1">
      <alignment horizontal="center" vertical="center"/>
      <protection locked="0"/>
    </xf>
    <xf numFmtId="170" fontId="11" fillId="53" borderId="95" xfId="97" applyNumberFormat="1" applyFont="1" applyFill="1" applyBorder="1" applyAlignment="1">
      <alignment horizontal="center" vertical="center"/>
    </xf>
    <xf numFmtId="170" fontId="192" fillId="53" borderId="58" xfId="97" applyNumberFormat="1" applyFont="1" applyFill="1" applyBorder="1" applyAlignment="1">
      <alignment horizontal="center" vertical="center"/>
    </xf>
    <xf numFmtId="170" fontId="1" fillId="53" borderId="38" xfId="97" applyNumberFormat="1" applyFont="1" applyFill="1" applyBorder="1" applyAlignment="1">
      <alignment horizontal="center" vertical="center"/>
    </xf>
    <xf numFmtId="0" fontId="129" fillId="0" borderId="79" xfId="228" applyNumberFormat="1" applyFont="1" applyFill="1" applyBorder="1" applyAlignment="1">
      <alignment horizontal="right" vertical="center" wrapText="1" readingOrder="2"/>
    </xf>
    <xf numFmtId="0" fontId="129" fillId="0" borderId="80" xfId="228" applyNumberFormat="1" applyFont="1" applyFill="1" applyBorder="1" applyAlignment="1">
      <alignment horizontal="right" vertical="center" wrapText="1" readingOrder="2"/>
    </xf>
    <xf numFmtId="0" fontId="127" fillId="0" borderId="0" xfId="245" applyNumberFormat="1" applyFont="1" applyFill="1" applyBorder="1" applyAlignment="1">
      <alignment vertical="center"/>
    </xf>
    <xf numFmtId="0" fontId="106" fillId="0" borderId="0" xfId="228" applyNumberFormat="1" applyFont="1" applyFill="1" applyBorder="1" applyAlignment="1">
      <alignment horizontal="right" vertical="center" wrapText="1" readingOrder="2"/>
    </xf>
    <xf numFmtId="0" fontId="106" fillId="0" borderId="146" xfId="228" applyNumberFormat="1" applyFont="1" applyFill="1" applyBorder="1" applyAlignment="1">
      <alignment horizontal="right" vertical="center" wrapText="1" readingOrder="2"/>
    </xf>
    <xf numFmtId="0" fontId="106" fillId="0" borderId="11" xfId="228" applyNumberFormat="1" applyFont="1" applyFill="1" applyBorder="1" applyAlignment="1">
      <alignment horizontal="right" vertical="center" wrapText="1" readingOrder="2"/>
    </xf>
    <xf numFmtId="0" fontId="128" fillId="0" borderId="0" xfId="231" applyNumberFormat="1" applyFont="1" applyFill="1" applyBorder="1" applyAlignment="1">
      <alignment horizontal="right" vertical="center" wrapText="1" readingOrder="2"/>
    </xf>
    <xf numFmtId="0" fontId="128" fillId="0" borderId="6" xfId="231" applyNumberFormat="1" applyFont="1" applyFill="1" applyBorder="1" applyAlignment="1">
      <alignment horizontal="justify" vertical="center" wrapText="1" readingOrder="2"/>
    </xf>
    <xf numFmtId="0" fontId="128" fillId="0" borderId="0" xfId="231" applyNumberFormat="1" applyFont="1" applyFill="1" applyBorder="1" applyAlignment="1">
      <alignment vertical="center"/>
    </xf>
    <xf numFmtId="0" fontId="128" fillId="0" borderId="7" xfId="231" applyNumberFormat="1" applyFont="1" applyFill="1" applyBorder="1" applyAlignment="1">
      <alignment vertical="center"/>
    </xf>
    <xf numFmtId="0" fontId="131" fillId="0" borderId="0" xfId="232" applyNumberFormat="1" applyFont="1" applyFill="1" applyBorder="1" applyAlignment="1">
      <alignment vertical="center"/>
    </xf>
    <xf numFmtId="169" fontId="5" fillId="7" borderId="17" xfId="97" applyNumberFormat="1" applyFont="1" applyFill="1" applyBorder="1" applyAlignment="1">
      <alignment horizontal="right" vertical="center"/>
    </xf>
    <xf numFmtId="169" fontId="5" fillId="7" borderId="0" xfId="97" applyNumberFormat="1" applyFont="1" applyFill="1" applyBorder="1" applyAlignment="1">
      <alignment horizontal="right" vertical="center"/>
    </xf>
    <xf numFmtId="169" fontId="5" fillId="7" borderId="16" xfId="97" applyNumberFormat="1" applyFont="1" applyFill="1" applyBorder="1" applyAlignment="1">
      <alignment horizontal="right" vertical="center"/>
    </xf>
    <xf numFmtId="0" fontId="25" fillId="0" borderId="8" xfId="0" applyNumberFormat="1" applyFont="1" applyFill="1" applyBorder="1" applyAlignment="1">
      <alignment vertical="center"/>
    </xf>
    <xf numFmtId="0" fontId="1" fillId="0" borderId="42" xfId="0" applyNumberFormat="1" applyFont="1" applyFill="1" applyBorder="1" applyAlignment="1">
      <alignment vertical="center"/>
    </xf>
    <xf numFmtId="170" fontId="1" fillId="53" borderId="53" xfId="97" applyNumberFormat="1" applyFont="1" applyFill="1" applyBorder="1" applyAlignment="1">
      <alignment horizontal="center" vertical="center"/>
    </xf>
    <xf numFmtId="0" fontId="233" fillId="0" borderId="0" xfId="220" applyFont="1" applyFill="1" applyBorder="1" applyAlignment="1">
      <alignment vertical="center"/>
    </xf>
    <xf numFmtId="0" fontId="199" fillId="0" borderId="197" xfId="0" quotePrefix="1" applyNumberFormat="1" applyFont="1" applyFill="1" applyBorder="1" applyAlignment="1">
      <alignment horizontal="left"/>
    </xf>
    <xf numFmtId="170" fontId="232" fillId="0" borderId="197" xfId="98" applyNumberFormat="1" applyFont="1" applyFill="1" applyBorder="1" applyAlignment="1">
      <alignment horizontal="left"/>
    </xf>
    <xf numFmtId="0" fontId="37" fillId="0" borderId="0" xfId="174" applyAlignment="1">
      <alignment horizontal="left"/>
    </xf>
    <xf numFmtId="0" fontId="28" fillId="70" borderId="197" xfId="0" applyNumberFormat="1" applyFont="1" applyFill="1" applyBorder="1" applyAlignment="1">
      <alignment horizontal="left"/>
    </xf>
    <xf numFmtId="15" fontId="28" fillId="0" borderId="197" xfId="0" applyNumberFormat="1" applyFont="1" applyFill="1" applyBorder="1" applyAlignment="1">
      <alignment horizontal="left"/>
    </xf>
    <xf numFmtId="173" fontId="199" fillId="0" borderId="197" xfId="0" applyNumberFormat="1" applyFont="1" applyFill="1" applyBorder="1" applyAlignment="1">
      <alignment horizontal="left"/>
    </xf>
    <xf numFmtId="0" fontId="102" fillId="0" borderId="0" xfId="249" applyNumberFormat="1" applyFont="1" applyFill="1" applyBorder="1" applyAlignment="1" applyProtection="1">
      <alignment horizontal="center" vertical="center" shrinkToFit="1" readingOrder="2"/>
    </xf>
    <xf numFmtId="0" fontId="107" fillId="0" borderId="0" xfId="249" applyNumberFormat="1" applyFont="1" applyFill="1" applyBorder="1" applyAlignment="1" applyProtection="1">
      <alignment vertical="center"/>
    </xf>
    <xf numFmtId="0" fontId="102" fillId="0" borderId="0" xfId="249" applyNumberFormat="1" applyFont="1" applyFill="1" applyBorder="1" applyAlignment="1" applyProtection="1">
      <alignment vertical="center" shrinkToFit="1" readingOrder="2"/>
    </xf>
    <xf numFmtId="10" fontId="102" fillId="0" borderId="0" xfId="292" applyNumberFormat="1" applyFont="1" applyFill="1" applyBorder="1" applyAlignment="1" applyProtection="1">
      <alignment vertical="center" shrinkToFit="1" readingOrder="2"/>
    </xf>
    <xf numFmtId="0" fontId="182" fillId="0" borderId="0" xfId="0" applyNumberFormat="1" applyFont="1" applyFill="1" applyBorder="1" applyAlignment="1"/>
    <xf numFmtId="207" fontId="182" fillId="0" borderId="0" xfId="0" applyNumberFormat="1" applyFont="1" applyFill="1" applyBorder="1" applyAlignment="1"/>
    <xf numFmtId="0" fontId="190" fillId="0" borderId="0" xfId="0" applyNumberFormat="1" applyFont="1" applyFill="1" applyBorder="1" applyAlignment="1">
      <alignment horizontal="center" vertical="center"/>
    </xf>
    <xf numFmtId="0" fontId="190" fillId="0" borderId="0" xfId="0" applyNumberFormat="1" applyFont="1" applyFill="1" applyBorder="1" applyAlignment="1">
      <alignment horizontal="center"/>
    </xf>
    <xf numFmtId="212" fontId="118" fillId="13" borderId="153" xfId="232" applyNumberFormat="1" applyFont="1" applyFill="1" applyBorder="1" applyAlignment="1">
      <alignment horizontal="center" vertical="center"/>
    </xf>
    <xf numFmtId="212" fontId="119" fillId="13" borderId="153" xfId="232" applyNumberFormat="1" applyFont="1" applyFill="1" applyBorder="1" applyAlignment="1">
      <alignment horizontal="center" vertical="center"/>
    </xf>
    <xf numFmtId="170" fontId="5" fillId="7" borderId="147" xfId="97" applyNumberFormat="1" applyFont="1" applyFill="1" applyBorder="1" applyAlignment="1">
      <alignment horizontal="right" vertical="center"/>
    </xf>
    <xf numFmtId="170" fontId="5" fillId="7" borderId="19" xfId="97" applyNumberFormat="1" applyFont="1" applyFill="1" applyBorder="1" applyAlignment="1">
      <alignment horizontal="right" vertical="center"/>
    </xf>
    <xf numFmtId="0" fontId="197" fillId="0" borderId="16" xfId="228" applyNumberFormat="1" applyFont="1" applyFill="1" applyBorder="1" applyAlignment="1" applyProtection="1">
      <alignment horizontal="center" vertical="center"/>
      <protection locked="0"/>
    </xf>
    <xf numFmtId="0" fontId="197" fillId="0" borderId="80" xfId="228" applyNumberFormat="1" applyFont="1" applyFill="1" applyBorder="1" applyAlignment="1" applyProtection="1">
      <alignment horizontal="center" vertical="center"/>
      <protection locked="0"/>
    </xf>
    <xf numFmtId="0" fontId="197" fillId="0" borderId="9" xfId="228" applyNumberFormat="1" applyFont="1" applyFill="1" applyBorder="1" applyAlignment="1" applyProtection="1">
      <alignment horizontal="center" vertical="center"/>
      <protection locked="0"/>
    </xf>
    <xf numFmtId="0" fontId="7" fillId="0" borderId="17" xfId="228" applyNumberFormat="1" applyFont="1" applyFill="1" applyBorder="1" applyAlignment="1">
      <alignment horizontal="left" vertical="center"/>
    </xf>
    <xf numFmtId="0" fontId="7" fillId="0" borderId="0" xfId="228" applyNumberFormat="1" applyFont="1" applyFill="1" applyBorder="1" applyAlignment="1">
      <alignment horizontal="center" vertical="center"/>
    </xf>
    <xf numFmtId="0" fontId="7" fillId="0" borderId="17" xfId="228" applyNumberFormat="1" applyFont="1" applyFill="1" applyBorder="1" applyAlignment="1">
      <alignment vertical="center"/>
    </xf>
    <xf numFmtId="0" fontId="8" fillId="0" borderId="123" xfId="228" applyNumberFormat="1" applyFont="1" applyFill="1" applyBorder="1" applyAlignment="1">
      <alignment horizontal="center" vertical="center"/>
    </xf>
    <xf numFmtId="0" fontId="8" fillId="0" borderId="126" xfId="228" applyNumberFormat="1" applyFont="1" applyFill="1" applyBorder="1" applyAlignment="1">
      <alignment horizontal="center" vertical="center"/>
    </xf>
    <xf numFmtId="0" fontId="8" fillId="0" borderId="127" xfId="228" applyNumberFormat="1" applyFont="1" applyFill="1" applyBorder="1" applyAlignment="1">
      <alignment horizontal="center" vertical="center"/>
    </xf>
    <xf numFmtId="170" fontId="1" fillId="7" borderId="61" xfId="97" applyNumberFormat="1" applyFont="1" applyFill="1" applyBorder="1" applyAlignment="1" applyProtection="1">
      <alignment vertical="center"/>
      <protection locked="0"/>
    </xf>
    <xf numFmtId="170" fontId="1" fillId="7" borderId="61" xfId="97" applyNumberFormat="1" applyFont="1" applyFill="1" applyBorder="1" applyAlignment="1">
      <alignment vertical="center"/>
    </xf>
    <xf numFmtId="4" fontId="25" fillId="0" borderId="0" xfId="0" applyNumberFormat="1" applyFont="1" applyFill="1" applyBorder="1"/>
    <xf numFmtId="43" fontId="25" fillId="0" borderId="0" xfId="0" applyNumberFormat="1" applyFont="1" applyFill="1" applyBorder="1"/>
    <xf numFmtId="170" fontId="1" fillId="53" borderId="60" xfId="0" applyNumberFormat="1" applyFont="1" applyFill="1" applyBorder="1" applyAlignment="1" applyProtection="1">
      <alignment vertical="center"/>
    </xf>
    <xf numFmtId="14" fontId="202" fillId="0" borderId="60" xfId="0" applyNumberFormat="1" applyFont="1" applyFill="1" applyBorder="1" applyAlignment="1" applyProtection="1">
      <alignment horizontal="center" vertical="center"/>
      <protection locked="0"/>
    </xf>
    <xf numFmtId="14" fontId="202" fillId="0" borderId="236" xfId="0" applyNumberFormat="1" applyFont="1" applyFill="1" applyBorder="1" applyAlignment="1" applyProtection="1">
      <alignment horizontal="center" vertical="center"/>
      <protection locked="0"/>
    </xf>
    <xf numFmtId="38" fontId="137" fillId="7" borderId="153" xfId="232" applyNumberFormat="1" applyFont="1" applyFill="1" applyBorder="1" applyAlignment="1">
      <alignment horizontal="right" vertical="center"/>
    </xf>
    <xf numFmtId="4" fontId="190" fillId="0" borderId="0" xfId="0" applyNumberFormat="1" applyFont="1" applyFill="1" applyBorder="1"/>
    <xf numFmtId="167" fontId="22" fillId="0" borderId="0" xfId="79"/>
    <xf numFmtId="172" fontId="22" fillId="0" borderId="0" xfId="79" applyNumberFormat="1"/>
    <xf numFmtId="167" fontId="22" fillId="0" borderId="0" xfId="79" applyNumberFormat="1"/>
    <xf numFmtId="43" fontId="192" fillId="0" borderId="52" xfId="97" applyNumberFormat="1" applyFont="1" applyFill="1" applyBorder="1" applyAlignment="1" applyProtection="1">
      <alignment horizontal="center" vertical="center"/>
    </xf>
    <xf numFmtId="0" fontId="30" fillId="0" borderId="0" xfId="0" applyNumberFormat="1" applyFont="1" applyFill="1" applyBorder="1" applyAlignment="1">
      <alignment horizontal="center"/>
    </xf>
    <xf numFmtId="0" fontId="30" fillId="0" borderId="188" xfId="0" applyNumberFormat="1" applyFont="1" applyFill="1" applyBorder="1" applyAlignment="1">
      <alignment horizontal="center" vertical="center"/>
    </xf>
    <xf numFmtId="4" fontId="190" fillId="0" borderId="0" xfId="0" applyNumberFormat="1" applyFont="1" applyFill="1" applyBorder="1" applyAlignment="1">
      <alignment vertical="center"/>
    </xf>
    <xf numFmtId="0" fontId="30" fillId="0" borderId="188" xfId="0" applyNumberFormat="1" applyFont="1" applyFill="1" applyBorder="1" applyAlignment="1">
      <alignment vertical="center"/>
    </xf>
    <xf numFmtId="170" fontId="30" fillId="0" borderId="188" xfId="79" applyNumberFormat="1" applyFont="1" applyFill="1" applyBorder="1" applyAlignment="1">
      <alignment vertical="center"/>
    </xf>
    <xf numFmtId="0" fontId="30" fillId="0" borderId="188" xfId="0" quotePrefix="1" applyNumberFormat="1" applyFont="1" applyFill="1" applyBorder="1" applyAlignment="1">
      <alignment horizontal="center" vertical="center"/>
    </xf>
    <xf numFmtId="170" fontId="30" fillId="0" borderId="188" xfId="0" applyNumberFormat="1" applyFont="1" applyFill="1" applyBorder="1" applyAlignment="1">
      <alignment vertical="center"/>
    </xf>
    <xf numFmtId="0" fontId="33" fillId="0" borderId="188" xfId="0" applyNumberFormat="1" applyFont="1" applyFill="1" applyBorder="1" applyAlignment="1">
      <alignment horizontal="center" vertical="center"/>
    </xf>
    <xf numFmtId="170" fontId="30" fillId="0" borderId="188" xfId="79" applyNumberFormat="1" applyFont="1" applyBorder="1" applyAlignment="1">
      <alignment vertical="center"/>
    </xf>
    <xf numFmtId="170" fontId="30" fillId="0" borderId="188" xfId="79" applyNumberFormat="1" applyFont="1" applyFill="1" applyBorder="1" applyAlignment="1">
      <alignment horizontal="right" vertical="center"/>
    </xf>
    <xf numFmtId="170" fontId="30" fillId="0" borderId="188" xfId="79" applyNumberFormat="1" applyFont="1" applyBorder="1" applyAlignment="1">
      <alignment horizontal="right" vertical="center"/>
    </xf>
    <xf numFmtId="0" fontId="0" fillId="0" borderId="0" xfId="0" applyNumberFormat="1" applyFont="1" applyFill="1" applyBorder="1"/>
    <xf numFmtId="170" fontId="216" fillId="53" borderId="139" xfId="352" applyNumberFormat="1" applyFont="1" applyFill="1" applyBorder="1" applyAlignment="1" applyProtection="1">
      <alignment horizontal="center"/>
      <protection locked="0"/>
    </xf>
    <xf numFmtId="170" fontId="216" fillId="53" borderId="139" xfId="0" applyNumberFormat="1" applyFont="1" applyFill="1" applyBorder="1" applyProtection="1">
      <protection locked="0"/>
    </xf>
    <xf numFmtId="170" fontId="214" fillId="65" borderId="139" xfId="352" applyNumberFormat="1" applyFont="1" applyFill="1" applyBorder="1" applyAlignment="1" applyProtection="1">
      <alignment horizontal="center" vertical="center"/>
      <protection locked="0"/>
    </xf>
    <xf numFmtId="170" fontId="214" fillId="65" borderId="139" xfId="0" applyNumberFormat="1" applyFont="1" applyFill="1" applyBorder="1" applyAlignment="1" applyProtection="1">
      <alignment horizontal="center" vertical="center"/>
      <protection locked="0"/>
    </xf>
    <xf numFmtId="170" fontId="214" fillId="65" borderId="0" xfId="352" applyNumberFormat="1" applyFont="1" applyFill="1" applyBorder="1" applyAlignment="1" applyProtection="1">
      <alignment horizontal="center" vertical="center"/>
      <protection locked="0"/>
    </xf>
    <xf numFmtId="170" fontId="214" fillId="65" borderId="0" xfId="0" applyNumberFormat="1" applyFont="1" applyFill="1" applyBorder="1" applyAlignment="1" applyProtection="1">
      <alignment horizontal="center" vertical="center"/>
      <protection locked="0"/>
    </xf>
    <xf numFmtId="172" fontId="22" fillId="0" borderId="0" xfId="79" applyNumberFormat="1" applyFont="1" applyFill="1" applyBorder="1" applyProtection="1">
      <protection locked="0"/>
    </xf>
    <xf numFmtId="0" fontId="1" fillId="53" borderId="144" xfId="228" applyNumberFormat="1" applyFont="1" applyFill="1" applyBorder="1"/>
    <xf numFmtId="0" fontId="1" fillId="53" borderId="143" xfId="228" applyNumberFormat="1" applyFont="1" applyFill="1" applyBorder="1"/>
    <xf numFmtId="0" fontId="1" fillId="53" borderId="266" xfId="228" applyNumberFormat="1" applyFont="1" applyFill="1" applyBorder="1"/>
    <xf numFmtId="0" fontId="5" fillId="53" borderId="267" xfId="228" applyNumberFormat="1" applyFont="1" applyFill="1" applyBorder="1"/>
    <xf numFmtId="0" fontId="171" fillId="53" borderId="193" xfId="228" applyNumberFormat="1" applyFont="1" applyFill="1" applyBorder="1"/>
    <xf numFmtId="0" fontId="5" fillId="53" borderId="194" xfId="228" applyNumberFormat="1" applyFont="1" applyFill="1" applyBorder="1"/>
    <xf numFmtId="0" fontId="5" fillId="53" borderId="268" xfId="228" applyNumberFormat="1" applyFont="1" applyFill="1" applyBorder="1"/>
    <xf numFmtId="0" fontId="1" fillId="53" borderId="269" xfId="228" applyNumberFormat="1" applyFont="1" applyFill="1" applyBorder="1"/>
    <xf numFmtId="0" fontId="0" fillId="0" borderId="0" xfId="0" applyNumberFormat="1" applyFont="1" applyFill="1" applyBorder="1"/>
    <xf numFmtId="43" fontId="35" fillId="0" borderId="0" xfId="0" applyNumberFormat="1" applyFont="1" applyFill="1" applyBorder="1"/>
    <xf numFmtId="4" fontId="192" fillId="0" borderId="0" xfId="119" applyNumberFormat="1" applyFont="1" applyFill="1" applyBorder="1" applyAlignment="1">
      <alignment vertical="center"/>
    </xf>
    <xf numFmtId="41" fontId="11" fillId="0" borderId="213" xfId="108" applyNumberFormat="1" applyFont="1" applyFill="1" applyBorder="1" applyAlignment="1">
      <alignment vertical="center"/>
    </xf>
    <xf numFmtId="41" fontId="192" fillId="0" borderId="7" xfId="261" applyNumberFormat="1" applyFont="1" applyFill="1" applyBorder="1" applyAlignment="1">
      <alignment vertical="center"/>
    </xf>
    <xf numFmtId="41" fontId="11" fillId="0" borderId="8" xfId="108" applyNumberFormat="1" applyFont="1" applyFill="1" applyBorder="1" applyAlignment="1">
      <alignment vertical="center"/>
    </xf>
    <xf numFmtId="9" fontId="22" fillId="0" borderId="0" xfId="281" applyNumberFormat="1" applyBorder="1"/>
    <xf numFmtId="9" fontId="22" fillId="0" borderId="0" xfId="281" applyBorder="1"/>
    <xf numFmtId="170" fontId="11" fillId="53" borderId="53" xfId="97" applyNumberFormat="1" applyFont="1" applyFill="1" applyBorder="1" applyAlignment="1" applyProtection="1">
      <alignment horizontal="center" vertical="center"/>
    </xf>
    <xf numFmtId="0" fontId="250" fillId="0" borderId="226" xfId="228" applyNumberFormat="1" applyFont="1" applyFill="1" applyBorder="1"/>
    <xf numFmtId="170" fontId="250" fillId="0" borderId="147" xfId="228" applyNumberFormat="1" applyFont="1" applyFill="1" applyBorder="1"/>
    <xf numFmtId="0" fontId="250" fillId="0" borderId="17" xfId="228" applyNumberFormat="1" applyFont="1" applyFill="1" applyBorder="1"/>
    <xf numFmtId="170" fontId="250" fillId="0" borderId="16" xfId="228" applyNumberFormat="1" applyFont="1" applyFill="1" applyBorder="1"/>
    <xf numFmtId="170" fontId="251" fillId="0" borderId="19" xfId="228" applyNumberFormat="1" applyFont="1" applyFill="1" applyBorder="1" applyAlignment="1">
      <alignment vertical="center"/>
    </xf>
    <xf numFmtId="41" fontId="11" fillId="0" borderId="0" xfId="119" applyNumberFormat="1" applyFont="1" applyFill="1" applyBorder="1" applyAlignment="1">
      <alignment horizontal="center" vertical="center" wrapText="1"/>
    </xf>
    <xf numFmtId="0" fontId="11" fillId="0" borderId="6" xfId="261" applyNumberFormat="1" applyFont="1" applyFill="1" applyBorder="1" applyAlignment="1">
      <alignment vertical="center" wrapText="1"/>
    </xf>
    <xf numFmtId="41" fontId="252" fillId="0" borderId="0" xfId="261" applyNumberFormat="1" applyFont="1" applyFill="1" applyBorder="1" applyAlignment="1">
      <alignment horizontal="center" vertical="center"/>
    </xf>
    <xf numFmtId="167" fontId="252" fillId="0" borderId="213" xfId="79" applyNumberFormat="1" applyFont="1" applyFill="1" applyBorder="1" applyAlignment="1">
      <alignment horizontal="center" vertical="center" wrapText="1"/>
    </xf>
    <xf numFmtId="172" fontId="191" fillId="0" borderId="14" xfId="79" applyNumberFormat="1" applyFont="1" applyFill="1" applyBorder="1" applyAlignment="1">
      <alignment vertical="center"/>
    </xf>
    <xf numFmtId="172" fontId="191" fillId="0" borderId="213" xfId="79" applyNumberFormat="1" applyFont="1" applyFill="1" applyBorder="1" applyAlignment="1">
      <alignment vertical="center"/>
    </xf>
    <xf numFmtId="0" fontId="251" fillId="0" borderId="10" xfId="228" applyNumberFormat="1" applyFont="1" applyFill="1" applyBorder="1"/>
    <xf numFmtId="0" fontId="0" fillId="0" borderId="0" xfId="0" applyNumberFormat="1" applyFont="1" applyFill="1" applyBorder="1"/>
    <xf numFmtId="212" fontId="119" fillId="0" borderId="153" xfId="232" applyNumberFormat="1" applyFont="1" applyFill="1" applyBorder="1" applyAlignment="1">
      <alignment horizontal="right" vertical="center"/>
    </xf>
    <xf numFmtId="212" fontId="119" fillId="0" borderId="151" xfId="232" applyNumberFormat="1" applyFont="1" applyFill="1" applyBorder="1" applyAlignment="1">
      <alignment horizontal="right" vertical="center"/>
    </xf>
    <xf numFmtId="170" fontId="191" fillId="7" borderId="24" xfId="79" applyNumberFormat="1" applyFont="1" applyFill="1" applyBorder="1" applyAlignment="1">
      <alignment vertical="center"/>
    </xf>
    <xf numFmtId="170" fontId="11" fillId="7" borderId="53" xfId="97" applyNumberFormat="1" applyFont="1" applyFill="1" applyBorder="1" applyAlignment="1" applyProtection="1">
      <alignment horizontal="center" vertical="center"/>
    </xf>
    <xf numFmtId="170" fontId="191" fillId="53" borderId="24" xfId="79" applyNumberFormat="1" applyFont="1" applyFill="1" applyBorder="1"/>
    <xf numFmtId="0" fontId="253" fillId="0" borderId="0" xfId="0" applyNumberFormat="1" applyFont="1" applyFill="1" applyBorder="1"/>
    <xf numFmtId="0" fontId="190" fillId="53" borderId="41" xfId="0" applyNumberFormat="1" applyFont="1" applyFill="1" applyBorder="1" applyAlignment="1" applyProtection="1">
      <alignment horizontal="justify" vertical="center" wrapText="1"/>
    </xf>
    <xf numFmtId="0" fontId="192" fillId="53" borderId="41" xfId="0" applyNumberFormat="1" applyFont="1" applyFill="1" applyBorder="1" applyAlignment="1" applyProtection="1">
      <alignment horizontal="justify" vertical="center" wrapText="1"/>
    </xf>
    <xf numFmtId="0" fontId="192" fillId="53" borderId="68" xfId="0" applyNumberFormat="1" applyFont="1" applyFill="1" applyBorder="1" applyAlignment="1" applyProtection="1">
      <alignment horizontal="justify" vertical="center" wrapText="1"/>
    </xf>
    <xf numFmtId="0" fontId="4" fillId="53" borderId="41" xfId="0" applyNumberFormat="1" applyFont="1" applyFill="1" applyBorder="1" applyAlignment="1" applyProtection="1">
      <alignment horizontal="left" vertical="center" wrapText="1"/>
    </xf>
    <xf numFmtId="0" fontId="4" fillId="53" borderId="43" xfId="0" applyNumberFormat="1" applyFont="1" applyFill="1" applyBorder="1" applyAlignment="1" applyProtection="1">
      <alignment horizontal="justify" vertical="center" wrapText="1"/>
    </xf>
    <xf numFmtId="0" fontId="4" fillId="53" borderId="41" xfId="0" applyNumberFormat="1" applyFont="1" applyFill="1" applyBorder="1" applyAlignment="1" applyProtection="1">
      <alignment horizontal="justify" vertical="center" wrapText="1"/>
    </xf>
    <xf numFmtId="0" fontId="29" fillId="53" borderId="68" xfId="0" applyNumberFormat="1" applyFont="1" applyFill="1" applyBorder="1" applyAlignment="1">
      <alignment vertical="center"/>
    </xf>
    <xf numFmtId="170" fontId="1" fillId="0" borderId="44" xfId="97" applyNumberFormat="1" applyFont="1" applyFill="1" applyBorder="1" applyAlignment="1">
      <alignment horizontal="center" vertical="center"/>
    </xf>
    <xf numFmtId="170" fontId="1" fillId="0" borderId="38" xfId="97" applyNumberFormat="1" applyFont="1" applyFill="1" applyBorder="1" applyAlignment="1">
      <alignment horizontal="center" vertical="center"/>
    </xf>
    <xf numFmtId="170" fontId="1" fillId="0" borderId="232" xfId="97" applyNumberFormat="1" applyFont="1" applyFill="1" applyBorder="1" applyAlignment="1">
      <alignment horizontal="center" vertical="center"/>
    </xf>
    <xf numFmtId="170" fontId="1" fillId="0" borderId="247" xfId="97" applyNumberFormat="1" applyFont="1" applyFill="1" applyBorder="1" applyAlignment="1">
      <alignment horizontal="center" vertical="center"/>
    </xf>
    <xf numFmtId="0" fontId="147" fillId="0" borderId="0" xfId="232" applyNumberFormat="1" applyFont="1" applyFill="1" applyBorder="1" applyAlignment="1">
      <alignment horizontal="center"/>
    </xf>
    <xf numFmtId="0" fontId="147" fillId="0" borderId="0" xfId="232" applyNumberFormat="1" applyFont="1" applyFill="1" applyBorder="1" applyAlignment="1">
      <alignment horizontal="center" vertical="center"/>
    </xf>
    <xf numFmtId="0" fontId="27" fillId="8" borderId="188" xfId="79" applyNumberFormat="1" applyFont="1" applyFill="1" applyBorder="1" applyAlignment="1" applyProtection="1">
      <alignment horizontal="center"/>
      <protection locked="0"/>
    </xf>
    <xf numFmtId="0" fontId="209" fillId="53" borderId="188"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xf numFmtId="0" fontId="0" fillId="0" borderId="0" xfId="0" applyNumberFormat="1" applyFont="1" applyFill="1" applyBorder="1"/>
    <xf numFmtId="0" fontId="28" fillId="0" borderId="276" xfId="0" applyNumberFormat="1" applyFont="1" applyFill="1" applyBorder="1"/>
    <xf numFmtId="0" fontId="7" fillId="7" borderId="178" xfId="228" applyNumberFormat="1" applyFont="1" applyFill="1" applyBorder="1" applyAlignment="1" applyProtection="1">
      <alignment horizontal="center" vertical="center"/>
      <protection locked="0"/>
    </xf>
    <xf numFmtId="0" fontId="1" fillId="0" borderId="0" xfId="228" applyNumberFormat="1" applyFont="1" applyFill="1" applyBorder="1" applyAlignment="1" applyProtection="1">
      <alignment horizontal="center" vertical="center"/>
      <protection locked="0"/>
    </xf>
    <xf numFmtId="0" fontId="37" fillId="0" borderId="0" xfId="174" applyProtection="1">
      <protection locked="0"/>
    </xf>
    <xf numFmtId="0" fontId="181" fillId="0" borderId="0" xfId="174" applyNumberFormat="1" applyFont="1" applyFill="1" applyBorder="1" applyAlignment="1" applyProtection="1">
      <alignment horizontal="center" vertical="center"/>
      <protection locked="0"/>
    </xf>
    <xf numFmtId="0" fontId="23" fillId="8" borderId="138" xfId="0" applyNumberFormat="1" applyFont="1" applyFill="1" applyBorder="1" applyAlignment="1">
      <alignment horizontal="center"/>
    </xf>
    <xf numFmtId="201" fontId="30" fillId="11" borderId="0" xfId="103" applyNumberFormat="1" applyFont="1" applyFill="1" applyBorder="1" applyAlignment="1">
      <alignment horizontal="center" wrapText="1"/>
    </xf>
    <xf numFmtId="0" fontId="32" fillId="0" borderId="190" xfId="0" applyNumberFormat="1" applyFont="1" applyFill="1" applyBorder="1" applyAlignment="1">
      <alignment horizontal="center" vertical="center"/>
    </xf>
    <xf numFmtId="0" fontId="32" fillId="0" borderId="191" xfId="0" applyNumberFormat="1" applyFont="1" applyFill="1" applyBorder="1" applyAlignment="1">
      <alignment horizontal="center" vertical="center"/>
    </xf>
    <xf numFmtId="0" fontId="32" fillId="0" borderId="193" xfId="0" applyNumberFormat="1" applyFont="1" applyFill="1" applyBorder="1" applyAlignment="1">
      <alignment horizontal="center" vertical="center"/>
    </xf>
    <xf numFmtId="0" fontId="32" fillId="0" borderId="194" xfId="0" applyNumberFormat="1" applyFont="1" applyFill="1" applyBorder="1" applyAlignment="1">
      <alignment horizontal="center" vertical="center"/>
    </xf>
    <xf numFmtId="0" fontId="198" fillId="0" borderId="189" xfId="0" applyNumberFormat="1" applyFont="1" applyFill="1" applyBorder="1" applyAlignment="1">
      <alignment horizontal="center" vertical="center"/>
    </xf>
    <xf numFmtId="0" fontId="198" fillId="0" borderId="192" xfId="0" applyNumberFormat="1" applyFont="1" applyFill="1" applyBorder="1" applyAlignment="1">
      <alignment horizontal="center" vertical="center"/>
    </xf>
    <xf numFmtId="0" fontId="32" fillId="0" borderId="224" xfId="0" applyNumberFormat="1" applyFont="1" applyFill="1" applyBorder="1" applyAlignment="1">
      <alignment horizontal="center" vertical="center"/>
    </xf>
    <xf numFmtId="0" fontId="32" fillId="0" borderId="225" xfId="0" applyNumberFormat="1" applyFont="1" applyFill="1" applyBorder="1" applyAlignment="1">
      <alignment horizontal="center" vertical="center"/>
    </xf>
    <xf numFmtId="0" fontId="23" fillId="0" borderId="189" xfId="0" applyNumberFormat="1" applyFont="1" applyFill="1" applyBorder="1" applyAlignment="1">
      <alignment horizontal="center" vertical="center"/>
    </xf>
    <xf numFmtId="0" fontId="23" fillId="0" borderId="190" xfId="0" applyNumberFormat="1" applyFont="1" applyFill="1" applyBorder="1" applyAlignment="1">
      <alignment horizontal="center" vertical="center"/>
    </xf>
    <xf numFmtId="0" fontId="23" fillId="0" borderId="191" xfId="0" applyNumberFormat="1" applyFont="1" applyFill="1" applyBorder="1" applyAlignment="1">
      <alignment horizontal="center" vertical="center"/>
    </xf>
    <xf numFmtId="0" fontId="23" fillId="0" borderId="192" xfId="0" applyNumberFormat="1" applyFont="1" applyFill="1" applyBorder="1" applyAlignment="1">
      <alignment horizontal="center" vertical="center"/>
    </xf>
    <xf numFmtId="0" fontId="23" fillId="0" borderId="193" xfId="0" applyNumberFormat="1" applyFont="1" applyFill="1" applyBorder="1" applyAlignment="1">
      <alignment horizontal="center" vertical="center"/>
    </xf>
    <xf numFmtId="0" fontId="23" fillId="0" borderId="194" xfId="0" applyNumberFormat="1" applyFont="1" applyFill="1" applyBorder="1" applyAlignment="1">
      <alignment horizontal="center" vertical="center"/>
    </xf>
    <xf numFmtId="0" fontId="23" fillId="9" borderId="1" xfId="0" applyFont="1" applyFill="1" applyBorder="1" applyAlignment="1">
      <alignment horizontal="center" textRotation="90"/>
    </xf>
    <xf numFmtId="0" fontId="23" fillId="9" borderId="3" xfId="0" applyFont="1" applyFill="1" applyBorder="1" applyAlignment="1">
      <alignment horizontal="center" textRotation="90"/>
    </xf>
    <xf numFmtId="0" fontId="23" fillId="9" borderId="6" xfId="0" applyFont="1" applyFill="1" applyBorder="1" applyAlignment="1">
      <alignment horizontal="center" textRotation="90"/>
    </xf>
    <xf numFmtId="0" fontId="23" fillId="9" borderId="7" xfId="0" applyFont="1" applyFill="1" applyBorder="1" applyAlignment="1">
      <alignment horizontal="center" textRotation="90"/>
    </xf>
    <xf numFmtId="0" fontId="23" fillId="9" borderId="12" xfId="0" applyFont="1" applyFill="1" applyBorder="1" applyAlignment="1">
      <alignment horizontal="center" textRotation="90"/>
    </xf>
    <xf numFmtId="0" fontId="23" fillId="9" borderId="14" xfId="0" applyFont="1" applyFill="1" applyBorder="1" applyAlignment="1">
      <alignment horizontal="center" textRotation="90"/>
    </xf>
    <xf numFmtId="201" fontId="235" fillId="68" borderId="234" xfId="0" applyNumberFormat="1" applyFont="1" applyFill="1" applyBorder="1" applyAlignment="1">
      <alignment horizontal="center" vertical="center" wrapText="1"/>
    </xf>
    <xf numFmtId="201" fontId="235" fillId="68" borderId="9" xfId="0" applyNumberFormat="1" applyFont="1" applyFill="1" applyBorder="1" applyAlignment="1">
      <alignment horizontal="center" vertical="center" wrapText="1"/>
    </xf>
    <xf numFmtId="0" fontId="235" fillId="68" borderId="229" xfId="0" applyNumberFormat="1" applyFont="1" applyFill="1" applyBorder="1" applyAlignment="1">
      <alignment horizontal="center" vertical="center" wrapText="1"/>
    </xf>
    <xf numFmtId="0" fontId="235" fillId="68" borderId="147" xfId="0" applyNumberFormat="1" applyFont="1" applyFill="1" applyBorder="1" applyAlignment="1">
      <alignment horizontal="center" vertical="center" wrapText="1"/>
    </xf>
    <xf numFmtId="0" fontId="225" fillId="53" borderId="218" xfId="0" applyNumberFormat="1" applyFont="1" applyFill="1" applyBorder="1" applyAlignment="1">
      <alignment horizontal="center" vertical="center"/>
    </xf>
    <xf numFmtId="0" fontId="225" fillId="53" borderId="223" xfId="0" applyNumberFormat="1" applyFont="1" applyFill="1" applyBorder="1" applyAlignment="1">
      <alignment horizontal="center" vertical="center"/>
    </xf>
    <xf numFmtId="0" fontId="235" fillId="68" borderId="226" xfId="0" applyNumberFormat="1" applyFont="1" applyFill="1" applyBorder="1" applyAlignment="1">
      <alignment horizontal="center" vertical="center" wrapText="1"/>
    </xf>
    <xf numFmtId="0" fontId="235" fillId="68" borderId="146" xfId="0" applyNumberFormat="1" applyFont="1" applyFill="1" applyBorder="1" applyAlignment="1">
      <alignment horizontal="center" vertical="center" wrapText="1"/>
    </xf>
    <xf numFmtId="0" fontId="235" fillId="68" borderId="228" xfId="0" applyNumberFormat="1" applyFont="1" applyFill="1" applyBorder="1" applyAlignment="1">
      <alignment horizontal="center" vertical="center" wrapText="1"/>
    </xf>
    <xf numFmtId="0" fontId="214" fillId="64" borderId="227" xfId="0" applyFont="1" applyFill="1" applyBorder="1" applyAlignment="1">
      <alignment horizontal="center" vertical="center"/>
    </xf>
    <xf numFmtId="170" fontId="5" fillId="0" borderId="22" xfId="97" applyNumberFormat="1" applyFont="1" applyFill="1" applyBorder="1" applyAlignment="1">
      <alignment horizontal="right" vertical="center"/>
    </xf>
    <xf numFmtId="170" fontId="5" fillId="0" borderId="8" xfId="97" applyNumberFormat="1" applyFont="1" applyFill="1" applyBorder="1" applyAlignment="1">
      <alignment horizontal="right" vertical="center"/>
    </xf>
    <xf numFmtId="170" fontId="5" fillId="0" borderId="9" xfId="97" applyNumberFormat="1" applyFont="1" applyFill="1" applyBorder="1" applyAlignment="1">
      <alignment horizontal="right" vertical="center"/>
    </xf>
    <xf numFmtId="0" fontId="3" fillId="0" borderId="25" xfId="228" applyNumberFormat="1" applyFont="1" applyFill="1" applyBorder="1" applyAlignment="1">
      <alignment horizontal="center" vertical="center" textRotation="90" wrapText="1"/>
    </xf>
    <xf numFmtId="0" fontId="3" fillId="0" borderId="28" xfId="228" applyNumberFormat="1" applyFont="1" applyFill="1" applyBorder="1" applyAlignment="1">
      <alignment horizontal="center" vertical="center" textRotation="90" wrapText="1"/>
    </xf>
    <xf numFmtId="0" fontId="3" fillId="0" borderId="31" xfId="228" applyNumberFormat="1" applyFont="1" applyFill="1" applyBorder="1" applyAlignment="1">
      <alignment horizontal="center" vertical="center" textRotation="90" wrapText="1"/>
    </xf>
    <xf numFmtId="0" fontId="5" fillId="0" borderId="0" xfId="228" applyNumberFormat="1" applyFont="1" applyFill="1" applyBorder="1" applyAlignment="1">
      <alignment horizontal="left" vertical="center" wrapText="1"/>
    </xf>
    <xf numFmtId="0" fontId="25" fillId="0" borderId="0" xfId="0" applyNumberFormat="1" applyFont="1" applyFill="1" applyBorder="1" applyAlignment="1">
      <alignment horizontal="left" vertical="center" wrapText="1"/>
    </xf>
    <xf numFmtId="0" fontId="5" fillId="0" borderId="26" xfId="228" applyNumberFormat="1" applyFont="1" applyFill="1" applyBorder="1" applyAlignment="1">
      <alignment horizontal="justify" vertical="center" wrapText="1"/>
    </xf>
    <xf numFmtId="0" fontId="25" fillId="0" borderId="2" xfId="0" applyNumberFormat="1" applyFont="1" applyFill="1" applyBorder="1" applyAlignment="1">
      <alignment horizontal="justify" vertical="center" wrapText="1"/>
    </xf>
    <xf numFmtId="0" fontId="25" fillId="0" borderId="3" xfId="0" applyNumberFormat="1" applyFont="1" applyFill="1" applyBorder="1" applyAlignment="1">
      <alignment horizontal="justify" vertical="center" wrapText="1"/>
    </xf>
    <xf numFmtId="0" fontId="7" fillId="0" borderId="0" xfId="228" applyNumberFormat="1" applyFont="1" applyFill="1" applyBorder="1" applyAlignment="1">
      <alignment vertical="center" shrinkToFit="1"/>
    </xf>
    <xf numFmtId="0" fontId="186" fillId="0" borderId="0" xfId="0" applyNumberFormat="1" applyFont="1" applyFill="1" applyBorder="1" applyAlignment="1">
      <alignment vertical="center" shrinkToFit="1"/>
    </xf>
    <xf numFmtId="0" fontId="229" fillId="71" borderId="269" xfId="228" applyNumberFormat="1" applyFont="1" applyFill="1" applyBorder="1" applyAlignment="1">
      <alignment horizontal="center" vertical="center" wrapText="1"/>
    </xf>
    <xf numFmtId="0" fontId="229" fillId="67" borderId="270" xfId="228" applyNumberFormat="1" applyFont="1" applyFill="1" applyBorder="1" applyAlignment="1">
      <alignment horizontal="center" vertical="center" wrapText="1"/>
    </xf>
    <xf numFmtId="0" fontId="229" fillId="67" borderId="0" xfId="228" applyNumberFormat="1" applyFont="1" applyFill="1" applyBorder="1" applyAlignment="1">
      <alignment horizontal="center" vertical="center" wrapText="1"/>
    </xf>
    <xf numFmtId="0" fontId="229" fillId="67" borderId="272" xfId="228" applyNumberFormat="1" applyFont="1" applyFill="1" applyBorder="1" applyAlignment="1">
      <alignment horizontal="center" vertical="center" wrapText="1"/>
    </xf>
    <xf numFmtId="0" fontId="9" fillId="0" borderId="226" xfId="228" applyNumberFormat="1" applyFont="1" applyFill="1" applyBorder="1" applyAlignment="1">
      <alignment horizontal="center" vertical="center" wrapText="1" shrinkToFit="1"/>
    </xf>
    <xf numFmtId="0" fontId="9" fillId="0" borderId="147" xfId="228" applyNumberFormat="1" applyFont="1" applyFill="1" applyBorder="1" applyAlignment="1">
      <alignment horizontal="center" vertical="center" wrapText="1" shrinkToFit="1"/>
    </xf>
    <xf numFmtId="0" fontId="9" fillId="0" borderId="17" xfId="228" applyNumberFormat="1" applyFont="1" applyFill="1" applyBorder="1" applyAlignment="1">
      <alignment horizontal="center" vertical="center" wrapText="1" shrinkToFit="1"/>
    </xf>
    <xf numFmtId="0" fontId="9" fillId="0" borderId="16" xfId="228" applyNumberFormat="1" applyFont="1" applyFill="1" applyBorder="1" applyAlignment="1">
      <alignment horizontal="center" vertical="center" wrapText="1" shrinkToFit="1"/>
    </xf>
    <xf numFmtId="0" fontId="9" fillId="0" borderId="10" xfId="228" applyNumberFormat="1" applyFont="1" applyFill="1" applyBorder="1" applyAlignment="1">
      <alignment horizontal="center" vertical="center" wrapText="1" shrinkToFit="1"/>
    </xf>
    <xf numFmtId="0" fontId="9" fillId="0" borderId="19" xfId="228" applyNumberFormat="1" applyFont="1" applyFill="1" applyBorder="1" applyAlignment="1">
      <alignment horizontal="center" vertical="center" wrapText="1" shrinkToFit="1"/>
    </xf>
    <xf numFmtId="0" fontId="3" fillId="0" borderId="226" xfId="228" applyNumberFormat="1" applyFont="1" applyFill="1" applyBorder="1" applyAlignment="1">
      <alignment horizontal="center" vertical="center" wrapText="1"/>
    </xf>
    <xf numFmtId="0" fontId="3" fillId="0" borderId="147" xfId="228" applyNumberFormat="1" applyFont="1" applyFill="1" applyBorder="1" applyAlignment="1">
      <alignment horizontal="center" vertical="center" wrapText="1"/>
    </xf>
    <xf numFmtId="0" fontId="3" fillId="0" borderId="17" xfId="228" applyNumberFormat="1" applyFont="1" applyFill="1" applyBorder="1" applyAlignment="1">
      <alignment horizontal="center" vertical="center" wrapText="1"/>
    </xf>
    <xf numFmtId="0" fontId="3" fillId="0" borderId="16" xfId="228" applyNumberFormat="1" applyFont="1" applyFill="1" applyBorder="1" applyAlignment="1">
      <alignment horizontal="center" vertical="center" wrapText="1"/>
    </xf>
    <xf numFmtId="0" fontId="3" fillId="0" borderId="10" xfId="228" applyNumberFormat="1" applyFont="1" applyFill="1" applyBorder="1" applyAlignment="1">
      <alignment horizontal="center" vertical="center" wrapText="1"/>
    </xf>
    <xf numFmtId="0" fontId="3" fillId="0" borderId="19" xfId="228" applyNumberFormat="1" applyFont="1" applyFill="1" applyBorder="1" applyAlignment="1">
      <alignment horizontal="center" vertical="center" wrapText="1"/>
    </xf>
    <xf numFmtId="0" fontId="3" fillId="7" borderId="216" xfId="228" applyNumberFormat="1" applyFont="1" applyFill="1" applyBorder="1" applyAlignment="1">
      <alignment horizontal="center" vertical="center" wrapText="1"/>
    </xf>
    <xf numFmtId="0" fontId="3" fillId="7" borderId="101" xfId="228" applyNumberFormat="1" applyFont="1" applyFill="1" applyBorder="1" applyAlignment="1">
      <alignment horizontal="center" vertical="center" wrapText="1"/>
    </xf>
    <xf numFmtId="0" fontId="3" fillId="7" borderId="217" xfId="228" applyNumberFormat="1" applyFont="1" applyFill="1" applyBorder="1" applyAlignment="1">
      <alignment horizontal="center" vertical="center" wrapText="1"/>
    </xf>
    <xf numFmtId="0" fontId="3" fillId="7" borderId="12" xfId="228" applyNumberFormat="1" applyFont="1" applyFill="1" applyBorder="1" applyAlignment="1">
      <alignment horizontal="center" vertical="center" wrapText="1"/>
    </xf>
    <xf numFmtId="0" fontId="3" fillId="7" borderId="13" xfId="228" applyNumberFormat="1" applyFont="1" applyFill="1" applyBorder="1" applyAlignment="1">
      <alignment horizontal="center" vertical="center" wrapText="1"/>
    </xf>
    <xf numFmtId="0" fontId="3" fillId="7" borderId="14" xfId="228" applyNumberFormat="1" applyFont="1" applyFill="1" applyBorder="1" applyAlignment="1">
      <alignment horizontal="center" vertical="center" wrapText="1"/>
    </xf>
    <xf numFmtId="0" fontId="5" fillId="0" borderId="9" xfId="228" applyNumberFormat="1" applyFont="1" applyFill="1" applyBorder="1" applyAlignment="1">
      <alignment horizontal="center" vertical="center"/>
    </xf>
    <xf numFmtId="0" fontId="5" fillId="0" borderId="22" xfId="228" applyNumberFormat="1" applyFont="1" applyFill="1" applyBorder="1" applyAlignment="1">
      <alignment horizontal="center" vertical="center"/>
    </xf>
    <xf numFmtId="0" fontId="5" fillId="0" borderId="8" xfId="228" applyNumberFormat="1" applyFont="1" applyFill="1" applyBorder="1" applyAlignment="1">
      <alignment horizontal="center" vertical="center"/>
    </xf>
    <xf numFmtId="0" fontId="7" fillId="0" borderId="22" xfId="228" applyNumberFormat="1" applyFont="1" applyFill="1" applyBorder="1" applyAlignment="1">
      <alignment horizontal="center" vertical="center"/>
    </xf>
    <xf numFmtId="0" fontId="7" fillId="0" borderId="9" xfId="228" applyNumberFormat="1" applyFont="1" applyFill="1" applyBorder="1" applyAlignment="1">
      <alignment horizontal="center" vertical="center"/>
    </xf>
    <xf numFmtId="0" fontId="7" fillId="7" borderId="22" xfId="228" applyNumberFormat="1" applyFont="1" applyFill="1" applyBorder="1" applyAlignment="1">
      <alignment horizontal="justify" vertical="center"/>
    </xf>
    <xf numFmtId="0" fontId="7" fillId="7" borderId="138" xfId="228" applyNumberFormat="1" applyFont="1" applyFill="1" applyBorder="1" applyAlignment="1">
      <alignment horizontal="justify" vertical="center"/>
    </xf>
    <xf numFmtId="49" fontId="7" fillId="7" borderId="138" xfId="228" applyNumberFormat="1" applyFont="1" applyFill="1" applyBorder="1" applyAlignment="1">
      <alignment horizontal="justify" vertical="center"/>
    </xf>
    <xf numFmtId="0" fontId="7" fillId="7" borderId="9" xfId="228" applyNumberFormat="1" applyFont="1" applyFill="1" applyBorder="1" applyAlignment="1">
      <alignment horizontal="justify" vertical="center"/>
    </xf>
    <xf numFmtId="170" fontId="7" fillId="10" borderId="22" xfId="97" applyNumberFormat="1" applyFont="1" applyFill="1" applyBorder="1" applyAlignment="1">
      <alignment horizontal="right" vertical="center"/>
    </xf>
    <xf numFmtId="170" fontId="7" fillId="10" borderId="8" xfId="97" applyNumberFormat="1" applyFont="1" applyFill="1" applyBorder="1" applyAlignment="1">
      <alignment horizontal="right" vertical="center"/>
    </xf>
    <xf numFmtId="170" fontId="7" fillId="10" borderId="9" xfId="97" applyNumberFormat="1" applyFont="1" applyFill="1" applyBorder="1" applyAlignment="1">
      <alignment horizontal="right" vertical="center"/>
    </xf>
    <xf numFmtId="0" fontId="5" fillId="0" borderId="20" xfId="228" applyNumberFormat="1" applyFont="1" applyFill="1" applyBorder="1" applyAlignment="1">
      <alignment vertical="center"/>
    </xf>
    <xf numFmtId="0" fontId="7" fillId="11" borderId="10" xfId="228" applyNumberFormat="1" applyFont="1" applyFill="1" applyBorder="1" applyAlignment="1">
      <alignment horizontal="center" vertical="center"/>
    </xf>
    <xf numFmtId="0" fontId="7" fillId="11" borderId="19" xfId="228" applyNumberFormat="1" applyFont="1" applyFill="1" applyBorder="1" applyAlignment="1">
      <alignment horizontal="center" vertical="center"/>
    </xf>
    <xf numFmtId="0" fontId="7" fillId="10" borderId="22" xfId="228" applyNumberFormat="1" applyFont="1" applyFill="1" applyBorder="1" applyAlignment="1">
      <alignment horizontal="left" vertical="center"/>
    </xf>
    <xf numFmtId="0" fontId="7" fillId="10" borderId="138" xfId="228" applyNumberFormat="1" applyFont="1" applyFill="1" applyBorder="1" applyAlignment="1">
      <alignment horizontal="left" vertical="center"/>
    </xf>
    <xf numFmtId="49" fontId="7" fillId="10" borderId="138" xfId="228" applyNumberFormat="1" applyFont="1" applyFill="1" applyBorder="1" applyAlignment="1">
      <alignment horizontal="left" vertical="center"/>
    </xf>
    <xf numFmtId="0" fontId="5" fillId="0" borderId="22" xfId="228" applyNumberFormat="1" applyFont="1" applyFill="1" applyBorder="1" applyAlignment="1">
      <alignment horizontal="left" vertical="center" wrapText="1"/>
    </xf>
    <xf numFmtId="0" fontId="25" fillId="0" borderId="8" xfId="0" applyNumberFormat="1" applyFont="1" applyFill="1" applyBorder="1" applyAlignment="1">
      <alignment horizontal="left" vertical="center" wrapText="1"/>
    </xf>
    <xf numFmtId="0" fontId="25" fillId="0" borderId="9" xfId="0" applyNumberFormat="1" applyFont="1" applyFill="1" applyBorder="1" applyAlignment="1">
      <alignment horizontal="left" vertical="center" wrapText="1"/>
    </xf>
    <xf numFmtId="0" fontId="5" fillId="0" borderId="8" xfId="228" applyNumberFormat="1" applyFont="1" applyFill="1" applyBorder="1" applyAlignment="1" applyProtection="1">
      <alignment horizontal="justify" vertical="center"/>
      <protection locked="0"/>
    </xf>
    <xf numFmtId="0" fontId="25" fillId="0" borderId="8" xfId="0" applyNumberFormat="1" applyFont="1" applyFill="1" applyBorder="1" applyAlignment="1" applyProtection="1">
      <alignment horizontal="justify" vertical="center"/>
      <protection locked="0"/>
    </xf>
    <xf numFmtId="0" fontId="25" fillId="0" borderId="109" xfId="0" applyNumberFormat="1" applyFont="1" applyFill="1" applyBorder="1" applyAlignment="1" applyProtection="1">
      <alignment horizontal="justify" vertical="center"/>
      <protection locked="0"/>
    </xf>
    <xf numFmtId="0" fontId="5" fillId="0" borderId="78" xfId="228" applyNumberFormat="1" applyFont="1" applyFill="1" applyBorder="1" applyAlignment="1">
      <alignment horizontal="left" vertical="center" wrapText="1"/>
    </xf>
    <xf numFmtId="0" fontId="25" fillId="0" borderId="79" xfId="0" applyNumberFormat="1" applyFont="1" applyFill="1" applyBorder="1" applyAlignment="1">
      <alignment horizontal="left" vertical="center" wrapText="1"/>
    </xf>
    <xf numFmtId="0" fontId="25" fillId="0" borderId="81" xfId="0" applyNumberFormat="1" applyFont="1" applyFill="1" applyBorder="1" applyAlignment="1">
      <alignment horizontal="left" vertical="center" wrapText="1"/>
    </xf>
    <xf numFmtId="0" fontId="7" fillId="0" borderId="0" xfId="228" applyNumberFormat="1" applyFont="1" applyFill="1" applyBorder="1" applyAlignment="1">
      <alignment horizontal="left" vertical="center"/>
    </xf>
    <xf numFmtId="0" fontId="5" fillId="0" borderId="0" xfId="228" applyNumberFormat="1" applyFont="1" applyFill="1" applyBorder="1" applyAlignment="1">
      <alignment horizontal="center" vertical="center"/>
    </xf>
    <xf numFmtId="0" fontId="25" fillId="0" borderId="0" xfId="0" applyNumberFormat="1" applyFont="1" applyFill="1" applyBorder="1" applyAlignment="1">
      <alignment horizontal="center" vertical="center"/>
    </xf>
    <xf numFmtId="0" fontId="5" fillId="0" borderId="0" xfId="228" applyNumberFormat="1" applyFont="1" applyFill="1" applyBorder="1" applyAlignment="1">
      <alignment horizontal="right" vertical="center" wrapText="1"/>
    </xf>
    <xf numFmtId="0" fontId="5" fillId="0" borderId="7" xfId="228" applyNumberFormat="1" applyFont="1" applyFill="1" applyBorder="1" applyAlignment="1">
      <alignment horizontal="right" vertical="center" wrapText="1"/>
    </xf>
    <xf numFmtId="0" fontId="5" fillId="0" borderId="13" xfId="228" applyNumberFormat="1" applyFont="1" applyFill="1" applyBorder="1" applyAlignment="1">
      <alignment horizontal="right" vertical="center" wrapText="1"/>
    </xf>
    <xf numFmtId="0" fontId="5" fillId="0" borderId="14" xfId="228" applyNumberFormat="1" applyFont="1" applyFill="1" applyBorder="1" applyAlignment="1">
      <alignment horizontal="right" vertical="center" wrapText="1"/>
    </xf>
    <xf numFmtId="0" fontId="25" fillId="0" borderId="80" xfId="0" applyNumberFormat="1" applyFont="1" applyFill="1" applyBorder="1" applyAlignment="1">
      <alignment horizontal="left" vertical="center" wrapText="1"/>
    </xf>
    <xf numFmtId="0" fontId="178" fillId="0" borderId="60" xfId="0" applyNumberFormat="1" applyFont="1" applyFill="1" applyBorder="1" applyAlignment="1">
      <alignment horizontal="justify" vertical="center" wrapText="1"/>
    </xf>
    <xf numFmtId="0" fontId="178" fillId="0" borderId="61" xfId="0" applyNumberFormat="1" applyFont="1" applyFill="1" applyBorder="1" applyAlignment="1">
      <alignment horizontal="justify" vertical="center" wrapText="1"/>
    </xf>
    <xf numFmtId="0" fontId="5" fillId="0" borderId="0" xfId="228" applyNumberFormat="1" applyFont="1" applyFill="1" applyBorder="1" applyAlignment="1" applyProtection="1">
      <alignment horizontal="center" vertical="center" shrinkToFit="1"/>
      <protection locked="0"/>
    </xf>
    <xf numFmtId="0" fontId="25" fillId="0" borderId="0" xfId="0" applyNumberFormat="1" applyFont="1" applyFill="1" applyBorder="1" applyAlignment="1">
      <alignment horizontal="center" vertical="center" shrinkToFit="1"/>
    </xf>
    <xf numFmtId="0" fontId="6" fillId="0" borderId="122" xfId="228" applyNumberFormat="1" applyFont="1" applyFill="1" applyBorder="1" applyAlignment="1">
      <alignment horizontal="center" vertical="center" textRotation="90"/>
    </xf>
    <xf numFmtId="0" fontId="180" fillId="0" borderId="122" xfId="0" applyNumberFormat="1" applyFont="1" applyFill="1" applyBorder="1" applyAlignment="1">
      <alignment horizontal="center" vertical="center" textRotation="90"/>
    </xf>
    <xf numFmtId="0" fontId="180" fillId="0" borderId="91" xfId="0" applyNumberFormat="1" applyFont="1" applyFill="1" applyBorder="1" applyAlignment="1">
      <alignment horizontal="center" vertical="center" textRotation="90"/>
    </xf>
    <xf numFmtId="0" fontId="178" fillId="0" borderId="62" xfId="0" applyNumberFormat="1" applyFont="1" applyFill="1" applyBorder="1" applyAlignment="1">
      <alignment horizontal="justify" vertical="center" wrapText="1"/>
    </xf>
    <xf numFmtId="0" fontId="178" fillId="0" borderId="63" xfId="0" applyNumberFormat="1" applyFont="1" applyFill="1" applyBorder="1" applyAlignment="1">
      <alignment horizontal="justify" vertical="center" wrapText="1"/>
    </xf>
    <xf numFmtId="0" fontId="1" fillId="0" borderId="106" xfId="228" applyNumberFormat="1" applyFont="1" applyFill="1" applyBorder="1" applyAlignment="1">
      <alignment horizontal="center" vertical="center" shrinkToFit="1"/>
    </xf>
    <xf numFmtId="0" fontId="29" fillId="0" borderId="79" xfId="0" applyNumberFormat="1" applyFont="1" applyFill="1" applyBorder="1" applyAlignment="1">
      <alignment horizontal="center" vertical="center" shrinkToFit="1"/>
    </xf>
    <xf numFmtId="0" fontId="29" fillId="0" borderId="81" xfId="0" applyNumberFormat="1" applyFont="1" applyFill="1" applyBorder="1" applyAlignment="1">
      <alignment horizontal="center" vertical="center" shrinkToFit="1"/>
    </xf>
    <xf numFmtId="0" fontId="186" fillId="0" borderId="0" xfId="0" applyNumberFormat="1" applyFont="1" applyFill="1" applyBorder="1" applyAlignment="1">
      <alignment horizontal="left" vertical="center"/>
    </xf>
    <xf numFmtId="0" fontId="186" fillId="0" borderId="7" xfId="0" applyNumberFormat="1" applyFont="1" applyFill="1" applyBorder="1" applyAlignment="1">
      <alignment horizontal="left" vertical="center"/>
    </xf>
    <xf numFmtId="0" fontId="7" fillId="0" borderId="25" xfId="228" applyNumberFormat="1" applyFont="1" applyFill="1" applyBorder="1" applyAlignment="1">
      <alignment horizontal="center" vertical="center" textRotation="90" wrapText="1"/>
    </xf>
    <xf numFmtId="0" fontId="7" fillId="0" borderId="28" xfId="228" applyNumberFormat="1" applyFont="1" applyFill="1" applyBorder="1" applyAlignment="1">
      <alignment horizontal="center" vertical="center" textRotation="90" wrapText="1"/>
    </xf>
    <xf numFmtId="0" fontId="7" fillId="0" borderId="31" xfId="228" applyNumberFormat="1" applyFont="1" applyFill="1" applyBorder="1" applyAlignment="1">
      <alignment horizontal="center" vertical="center" textRotation="90" wrapText="1"/>
    </xf>
    <xf numFmtId="0" fontId="5" fillId="0" borderId="0" xfId="228" applyNumberFormat="1" applyFont="1" applyFill="1" applyBorder="1" applyAlignment="1">
      <alignment horizontal="left" vertical="center" shrinkToFit="1"/>
    </xf>
    <xf numFmtId="0" fontId="25" fillId="0" borderId="0" xfId="0" applyNumberFormat="1" applyFont="1" applyFill="1" applyBorder="1" applyAlignment="1">
      <alignment vertical="center" shrinkToFit="1"/>
    </xf>
    <xf numFmtId="0" fontId="178" fillId="0" borderId="124" xfId="0" applyNumberFormat="1" applyFont="1" applyFill="1" applyBorder="1" applyAlignment="1">
      <alignment horizontal="justify" vertical="center" wrapText="1"/>
    </xf>
    <xf numFmtId="0" fontId="178" fillId="0" borderId="125" xfId="0" applyNumberFormat="1" applyFont="1" applyFill="1" applyBorder="1" applyAlignment="1">
      <alignment horizontal="justify" vertical="center" wrapText="1"/>
    </xf>
    <xf numFmtId="0" fontId="7" fillId="0" borderId="0" xfId="228" applyNumberFormat="1" applyFont="1" applyFill="1" applyBorder="1" applyAlignment="1">
      <alignment horizontal="left" vertical="center" shrinkToFit="1"/>
    </xf>
    <xf numFmtId="0" fontId="186" fillId="0" borderId="0" xfId="0" applyNumberFormat="1" applyFont="1" applyFill="1" applyBorder="1" applyAlignment="1">
      <alignment horizontal="left" vertical="center" shrinkToFit="1"/>
    </xf>
    <xf numFmtId="0" fontId="5" fillId="13" borderId="11" xfId="228" applyNumberFormat="1" applyFont="1" applyFill="1" applyBorder="1" applyAlignment="1">
      <alignment horizontal="center" vertical="center"/>
    </xf>
    <xf numFmtId="0" fontId="25" fillId="13" borderId="11" xfId="0" applyNumberFormat="1" applyFont="1" applyFill="1" applyBorder="1" applyAlignment="1">
      <alignment horizontal="center" vertical="center"/>
    </xf>
    <xf numFmtId="0" fontId="25" fillId="13" borderId="29" xfId="0" applyNumberFormat="1" applyFont="1" applyFill="1" applyBorder="1" applyAlignment="1">
      <alignment horizontal="center" vertical="center"/>
    </xf>
    <xf numFmtId="0" fontId="10" fillId="0" borderId="4" xfId="228" applyNumberFormat="1" applyFont="1" applyFill="1" applyBorder="1" applyAlignment="1">
      <alignment horizontal="justify" vertical="center" wrapText="1"/>
    </xf>
    <xf numFmtId="0" fontId="10" fillId="0" borderId="5" xfId="228" applyNumberFormat="1" applyFont="1" applyFill="1" applyBorder="1" applyAlignment="1">
      <alignment horizontal="justify" vertical="center" wrapText="1"/>
    </xf>
    <xf numFmtId="0" fontId="10" fillId="0" borderId="30" xfId="228" applyNumberFormat="1" applyFont="1" applyFill="1" applyBorder="1" applyAlignment="1">
      <alignment horizontal="justify" vertical="center" wrapText="1"/>
    </xf>
    <xf numFmtId="0" fontId="10" fillId="0" borderId="17" xfId="228" applyNumberFormat="1" applyFont="1" applyFill="1" applyBorder="1" applyAlignment="1">
      <alignment horizontal="justify" vertical="center" wrapText="1"/>
    </xf>
    <xf numFmtId="0" fontId="10" fillId="0" borderId="0" xfId="228" applyNumberFormat="1" applyFont="1" applyFill="1" applyBorder="1" applyAlignment="1">
      <alignment horizontal="justify" vertical="center" wrapText="1"/>
    </xf>
    <xf numFmtId="0" fontId="10" fillId="0" borderId="7" xfId="228" applyNumberFormat="1" applyFont="1" applyFill="1" applyBorder="1" applyAlignment="1">
      <alignment horizontal="justify" vertical="center" wrapText="1"/>
    </xf>
    <xf numFmtId="0" fontId="7" fillId="0" borderId="4" xfId="228" applyNumberFormat="1" applyFont="1" applyFill="1" applyBorder="1" applyAlignment="1">
      <alignment horizontal="center" vertical="center" textRotation="90"/>
    </xf>
    <xf numFmtId="0" fontId="25" fillId="0" borderId="18" xfId="0" applyNumberFormat="1" applyFont="1" applyFill="1" applyBorder="1" applyAlignment="1">
      <alignment horizontal="center" vertical="center" textRotation="90"/>
    </xf>
    <xf numFmtId="0" fontId="25" fillId="0" borderId="17" xfId="0" applyNumberFormat="1" applyFont="1" applyFill="1" applyBorder="1" applyAlignment="1">
      <alignment horizontal="center" vertical="center" textRotation="90"/>
    </xf>
    <xf numFmtId="0" fontId="25" fillId="0" borderId="16" xfId="0" applyNumberFormat="1" applyFont="1" applyFill="1" applyBorder="1" applyAlignment="1">
      <alignment horizontal="center" vertical="center" textRotation="90"/>
    </xf>
    <xf numFmtId="0" fontId="25" fillId="0" borderId="10" xfId="0" applyNumberFormat="1" applyFont="1" applyFill="1" applyBorder="1" applyAlignment="1">
      <alignment horizontal="center" vertical="center"/>
    </xf>
    <xf numFmtId="0" fontId="25" fillId="0" borderId="19" xfId="0" applyNumberFormat="1" applyFont="1" applyFill="1" applyBorder="1" applyAlignment="1">
      <alignment horizontal="center" vertical="center"/>
    </xf>
    <xf numFmtId="0" fontId="7" fillId="0" borderId="10" xfId="228" applyNumberFormat="1" applyFont="1" applyFill="1" applyBorder="1" applyAlignment="1">
      <alignment horizontal="center" vertical="center"/>
    </xf>
    <xf numFmtId="0" fontId="7" fillId="0" borderId="19" xfId="228" applyNumberFormat="1" applyFont="1" applyFill="1" applyBorder="1" applyAlignment="1">
      <alignment horizontal="center" vertical="center"/>
    </xf>
    <xf numFmtId="0" fontId="7" fillId="7" borderId="22" xfId="228" applyNumberFormat="1" applyFont="1" applyFill="1" applyBorder="1" applyAlignment="1">
      <alignment horizontal="center" vertical="center"/>
    </xf>
    <xf numFmtId="0" fontId="25" fillId="0" borderId="8" xfId="0" applyNumberFormat="1" applyFont="1" applyFill="1" applyBorder="1" applyAlignment="1">
      <alignment horizontal="center" vertical="center"/>
    </xf>
    <xf numFmtId="169" fontId="5" fillId="7" borderId="4" xfId="97" applyNumberFormat="1" applyFont="1" applyFill="1" applyBorder="1" applyAlignment="1">
      <alignment horizontal="right" vertical="center"/>
    </xf>
    <xf numFmtId="169" fontId="5" fillId="7" borderId="5" xfId="97" applyNumberFormat="1" applyFont="1" applyFill="1" applyBorder="1" applyAlignment="1">
      <alignment horizontal="right" vertical="center"/>
    </xf>
    <xf numFmtId="169" fontId="5" fillId="7" borderId="18" xfId="97" applyNumberFormat="1" applyFont="1" applyFill="1" applyBorder="1" applyAlignment="1">
      <alignment horizontal="right" vertical="center"/>
    </xf>
    <xf numFmtId="0" fontId="25" fillId="0" borderId="17" xfId="0" applyNumberFormat="1" applyFont="1" applyFill="1" applyBorder="1" applyAlignment="1">
      <alignment horizontal="right" vertical="center"/>
    </xf>
    <xf numFmtId="0" fontId="25" fillId="0" borderId="0" xfId="0" applyNumberFormat="1" applyFont="1" applyFill="1" applyBorder="1" applyAlignment="1">
      <alignment horizontal="right" vertical="center"/>
    </xf>
    <xf numFmtId="0" fontId="25" fillId="0" borderId="16" xfId="0" applyNumberFormat="1" applyFont="1" applyFill="1" applyBorder="1" applyAlignment="1">
      <alignment horizontal="right" vertical="center"/>
    </xf>
    <xf numFmtId="0" fontId="25" fillId="0" borderId="10" xfId="0" applyNumberFormat="1" applyFont="1" applyFill="1" applyBorder="1" applyAlignment="1">
      <alignment horizontal="right" vertical="center"/>
    </xf>
    <xf numFmtId="0" fontId="25" fillId="0" borderId="11" xfId="0" applyNumberFormat="1" applyFont="1" applyFill="1" applyBorder="1" applyAlignment="1">
      <alignment horizontal="right" vertical="center"/>
    </xf>
    <xf numFmtId="0" fontId="25" fillId="0" borderId="19" xfId="0" applyNumberFormat="1" applyFont="1" applyFill="1" applyBorder="1" applyAlignment="1">
      <alignment horizontal="right" vertical="center"/>
    </xf>
    <xf numFmtId="41" fontId="7" fillId="7" borderId="22" xfId="80" applyNumberFormat="1" applyFont="1" applyFill="1" applyBorder="1" applyAlignment="1">
      <alignment horizontal="right" vertical="center"/>
    </xf>
    <xf numFmtId="41" fontId="7" fillId="7" borderId="8" xfId="80" applyNumberFormat="1" applyFont="1" applyFill="1" applyBorder="1" applyAlignment="1">
      <alignment horizontal="right" vertical="center"/>
    </xf>
    <xf numFmtId="41" fontId="7" fillId="7" borderId="9" xfId="80" applyNumberFormat="1" applyFont="1" applyFill="1" applyBorder="1" applyAlignment="1">
      <alignment horizontal="right" vertical="center"/>
    </xf>
    <xf numFmtId="0" fontId="2" fillId="0" borderId="8" xfId="228" applyNumberFormat="1" applyFont="1" applyFill="1" applyBorder="1" applyAlignment="1">
      <alignment horizontal="center" vertical="center"/>
    </xf>
    <xf numFmtId="49" fontId="2" fillId="0" borderId="8" xfId="228" applyNumberFormat="1" applyFont="1" applyFill="1" applyBorder="1" applyAlignment="1">
      <alignment horizontal="center" vertical="center"/>
    </xf>
    <xf numFmtId="0" fontId="7" fillId="7" borderId="8" xfId="228" applyNumberFormat="1" applyFont="1" applyFill="1" applyBorder="1" applyAlignment="1">
      <alignment horizontal="justify" vertical="center"/>
    </xf>
    <xf numFmtId="49" fontId="7" fillId="7" borderId="8" xfId="228" applyNumberFormat="1" applyFont="1" applyFill="1" applyBorder="1" applyAlignment="1">
      <alignment horizontal="justify" vertical="center"/>
    </xf>
    <xf numFmtId="169" fontId="5" fillId="7" borderId="17" xfId="97" applyNumberFormat="1" applyFont="1" applyFill="1" applyBorder="1" applyAlignment="1">
      <alignment horizontal="right" vertical="center"/>
    </xf>
    <xf numFmtId="169" fontId="5" fillId="7" borderId="0" xfId="97" applyNumberFormat="1" applyFont="1" applyFill="1" applyBorder="1" applyAlignment="1">
      <alignment horizontal="right" vertical="center"/>
    </xf>
    <xf numFmtId="169" fontId="5" fillId="7" borderId="16" xfId="97" applyNumberFormat="1" applyFont="1" applyFill="1" applyBorder="1" applyAlignment="1">
      <alignment horizontal="right" vertical="center"/>
    </xf>
    <xf numFmtId="41" fontId="5" fillId="7" borderId="22" xfId="80" applyNumberFormat="1" applyFont="1" applyFill="1" applyBorder="1" applyAlignment="1">
      <alignment horizontal="right" vertical="center"/>
    </xf>
    <xf numFmtId="41" fontId="5" fillId="7" borderId="8" xfId="80" applyNumberFormat="1" applyFont="1" applyFill="1" applyBorder="1" applyAlignment="1">
      <alignment horizontal="right" vertical="center"/>
    </xf>
    <xf numFmtId="41" fontId="5" fillId="7" borderId="9" xfId="80" applyNumberFormat="1" applyFont="1" applyFill="1" applyBorder="1" applyAlignment="1">
      <alignment horizontal="right" vertical="center"/>
    </xf>
    <xf numFmtId="0" fontId="3" fillId="0" borderId="103" xfId="0" applyNumberFormat="1" applyFont="1" applyFill="1" applyBorder="1" applyAlignment="1">
      <alignment vertical="center"/>
    </xf>
    <xf numFmtId="0" fontId="35" fillId="0" borderId="104" xfId="0" applyNumberFormat="1" applyFont="1" applyFill="1" applyBorder="1" applyAlignment="1">
      <alignment vertical="center"/>
    </xf>
    <xf numFmtId="170" fontId="5" fillId="0" borderId="22" xfId="97" applyNumberFormat="1" applyFont="1" applyFill="1" applyBorder="1" applyAlignment="1" applyProtection="1">
      <alignment horizontal="right" vertical="center"/>
      <protection locked="0"/>
    </xf>
    <xf numFmtId="170" fontId="5" fillId="0" borderId="8" xfId="97" applyNumberFormat="1" applyFont="1" applyFill="1" applyBorder="1" applyAlignment="1" applyProtection="1">
      <alignment horizontal="right" vertical="center"/>
      <protection locked="0"/>
    </xf>
    <xf numFmtId="170" fontId="5" fillId="0" borderId="9" xfId="97" applyNumberFormat="1" applyFont="1" applyFill="1" applyBorder="1" applyAlignment="1" applyProtection="1">
      <alignment horizontal="right" vertical="center"/>
      <protection locked="0"/>
    </xf>
    <xf numFmtId="0" fontId="7" fillId="0" borderId="4" xfId="228" applyNumberFormat="1" applyFont="1" applyFill="1" applyBorder="1" applyAlignment="1">
      <alignment horizontal="center" vertical="center" textRotation="90" wrapText="1"/>
    </xf>
    <xf numFmtId="0" fontId="7" fillId="0" borderId="18" xfId="228" applyNumberFormat="1" applyFont="1" applyFill="1" applyBorder="1" applyAlignment="1">
      <alignment horizontal="center" vertical="center" textRotation="90" wrapText="1"/>
    </xf>
    <xf numFmtId="0" fontId="5" fillId="0" borderId="24" xfId="228" applyNumberFormat="1" applyFont="1" applyFill="1" applyBorder="1" applyAlignment="1">
      <alignment horizontal="center" vertical="center"/>
    </xf>
    <xf numFmtId="170" fontId="5" fillId="53" borderId="22" xfId="97" applyNumberFormat="1" applyFont="1" applyFill="1" applyBorder="1" applyAlignment="1">
      <alignment horizontal="right" vertical="center"/>
    </xf>
    <xf numFmtId="170" fontId="5" fillId="53" borderId="8" xfId="97" applyNumberFormat="1" applyFont="1" applyFill="1" applyBorder="1" applyAlignment="1">
      <alignment horizontal="right" vertical="center"/>
    </xf>
    <xf numFmtId="170" fontId="5" fillId="53" borderId="9" xfId="97" applyNumberFormat="1" applyFont="1" applyFill="1" applyBorder="1" applyAlignment="1">
      <alignment horizontal="right" vertical="center"/>
    </xf>
    <xf numFmtId="182" fontId="5" fillId="0" borderId="22" xfId="80" applyNumberFormat="1" applyFont="1" applyFill="1" applyBorder="1" applyAlignment="1" applyProtection="1">
      <alignment horizontal="right" vertical="center"/>
      <protection locked="0"/>
    </xf>
    <xf numFmtId="182" fontId="5" fillId="0" borderId="8" xfId="80" applyNumberFormat="1" applyFont="1" applyFill="1" applyBorder="1" applyAlignment="1" applyProtection="1">
      <alignment horizontal="right" vertical="center"/>
      <protection locked="0"/>
    </xf>
    <xf numFmtId="182" fontId="5" fillId="0" borderId="9" xfId="80" applyNumberFormat="1" applyFont="1" applyFill="1" applyBorder="1" applyAlignment="1" applyProtection="1">
      <alignment horizontal="right" vertical="center"/>
      <protection locked="0"/>
    </xf>
    <xf numFmtId="182" fontId="5" fillId="53" borderId="22" xfId="80" applyNumberFormat="1" applyFont="1" applyFill="1" applyBorder="1" applyAlignment="1">
      <alignment horizontal="right" vertical="center"/>
    </xf>
    <xf numFmtId="182" fontId="5" fillId="53" borderId="8" xfId="80" applyNumberFormat="1" applyFont="1" applyFill="1" applyBorder="1" applyAlignment="1">
      <alignment horizontal="right" vertical="center"/>
    </xf>
    <xf numFmtId="182" fontId="5" fillId="53" borderId="9" xfId="80" applyNumberFormat="1" applyFont="1" applyFill="1" applyBorder="1" applyAlignment="1">
      <alignment horizontal="right" vertical="center"/>
    </xf>
    <xf numFmtId="0" fontId="7" fillId="0" borderId="22" xfId="228" applyNumberFormat="1" applyFont="1" applyFill="1" applyBorder="1" applyAlignment="1">
      <alignment horizontal="justify" vertical="center"/>
    </xf>
    <xf numFmtId="0" fontId="7" fillId="0" borderId="8" xfId="228" applyNumberFormat="1" applyFont="1" applyFill="1" applyBorder="1" applyAlignment="1">
      <alignment horizontal="justify" vertical="center"/>
    </xf>
    <xf numFmtId="49" fontId="7" fillId="0" borderId="8" xfId="228" applyNumberFormat="1" applyFont="1" applyFill="1" applyBorder="1" applyAlignment="1">
      <alignment horizontal="justify" vertical="center"/>
    </xf>
    <xf numFmtId="0" fontId="7" fillId="0" borderId="9" xfId="228" applyNumberFormat="1" applyFont="1" applyFill="1" applyBorder="1" applyAlignment="1">
      <alignment horizontal="justify" vertical="center"/>
    </xf>
    <xf numFmtId="49" fontId="5" fillId="0" borderId="9" xfId="228" applyNumberFormat="1" applyFont="1" applyFill="1" applyBorder="1" applyAlignment="1">
      <alignment horizontal="justify" vertical="center"/>
    </xf>
    <xf numFmtId="0" fontId="5" fillId="0" borderId="24" xfId="228" applyNumberFormat="1" applyFont="1" applyFill="1" applyBorder="1" applyAlignment="1">
      <alignment horizontal="justify" vertical="center"/>
    </xf>
    <xf numFmtId="182" fontId="5" fillId="0" borderId="22" xfId="80" applyNumberFormat="1" applyFont="1" applyFill="1" applyBorder="1" applyAlignment="1">
      <alignment horizontal="right" vertical="center"/>
    </xf>
    <xf numFmtId="182" fontId="5" fillId="0" borderId="8" xfId="80" applyNumberFormat="1" applyFont="1" applyFill="1" applyBorder="1" applyAlignment="1">
      <alignment horizontal="right" vertical="center"/>
    </xf>
    <xf numFmtId="182" fontId="5" fillId="0" borderId="9" xfId="80" applyNumberFormat="1" applyFont="1" applyFill="1" applyBorder="1" applyAlignment="1">
      <alignment horizontal="right" vertical="center"/>
    </xf>
    <xf numFmtId="0" fontId="7" fillId="7" borderId="10" xfId="228" applyNumberFormat="1" applyFont="1" applyFill="1" applyBorder="1" applyAlignment="1">
      <alignment horizontal="center" vertical="center"/>
    </xf>
    <xf numFmtId="0" fontId="7" fillId="7" borderId="19" xfId="228" applyNumberFormat="1" applyFont="1" applyFill="1" applyBorder="1" applyAlignment="1">
      <alignment horizontal="center" vertical="center"/>
    </xf>
    <xf numFmtId="0" fontId="3" fillId="0" borderId="226" xfId="228" applyNumberFormat="1" applyFont="1" applyFill="1" applyBorder="1" applyAlignment="1">
      <alignment horizontal="center" vertical="center" textRotation="90" wrapText="1"/>
    </xf>
    <xf numFmtId="0" fontId="3" fillId="0" borderId="147" xfId="228" applyNumberFormat="1" applyFont="1" applyFill="1" applyBorder="1" applyAlignment="1">
      <alignment horizontal="center" vertical="center" textRotation="90" wrapText="1"/>
    </xf>
    <xf numFmtId="0" fontId="3" fillId="0" borderId="17" xfId="228" applyNumberFormat="1" applyFont="1" applyFill="1" applyBorder="1" applyAlignment="1">
      <alignment horizontal="center" vertical="center" textRotation="90" wrapText="1"/>
    </xf>
    <xf numFmtId="0" fontId="3" fillId="0" borderId="16" xfId="228" applyNumberFormat="1" applyFont="1" applyFill="1" applyBorder="1" applyAlignment="1">
      <alignment horizontal="center" vertical="center" textRotation="90" wrapText="1"/>
    </xf>
    <xf numFmtId="0" fontId="25" fillId="0" borderId="17" xfId="0" applyNumberFormat="1" applyFont="1" applyFill="1" applyBorder="1" applyAlignment="1">
      <alignment horizontal="center" vertical="center" textRotation="90" wrapText="1"/>
    </xf>
    <xf numFmtId="0" fontId="25" fillId="0" borderId="16" xfId="0" applyNumberFormat="1" applyFont="1" applyFill="1" applyBorder="1" applyAlignment="1">
      <alignment horizontal="center" vertical="center" textRotation="90" wrapText="1"/>
    </xf>
    <xf numFmtId="0" fontId="25" fillId="0" borderId="10" xfId="0" applyNumberFormat="1" applyFont="1" applyFill="1" applyBorder="1" applyAlignment="1">
      <alignment horizontal="center" vertical="center" textRotation="90" wrapText="1"/>
    </xf>
    <xf numFmtId="0" fontId="25" fillId="0" borderId="19" xfId="0" applyNumberFormat="1" applyFont="1" applyFill="1" applyBorder="1" applyAlignment="1">
      <alignment horizontal="center" vertical="center" textRotation="90" wrapText="1"/>
    </xf>
    <xf numFmtId="0" fontId="7" fillId="0" borderId="22" xfId="228" applyNumberFormat="1" applyFont="1" applyFill="1" applyBorder="1" applyAlignment="1">
      <alignment horizontal="left" vertical="center" shrinkToFit="1"/>
    </xf>
    <xf numFmtId="0" fontId="7" fillId="0" borderId="8" xfId="228" applyNumberFormat="1" applyFont="1" applyFill="1" applyBorder="1" applyAlignment="1">
      <alignment horizontal="left" vertical="center" shrinkToFit="1"/>
    </xf>
    <xf numFmtId="49" fontId="7" fillId="0" borderId="8" xfId="228" applyNumberFormat="1" applyFont="1" applyFill="1" applyBorder="1" applyAlignment="1">
      <alignment horizontal="left" vertical="center" shrinkToFit="1"/>
    </xf>
    <xf numFmtId="0" fontId="7" fillId="0" borderId="9" xfId="228" applyNumberFormat="1" applyFont="1" applyFill="1" applyBorder="1" applyAlignment="1">
      <alignment horizontal="left" vertical="center" shrinkToFit="1"/>
    </xf>
    <xf numFmtId="0" fontId="3" fillId="0" borderId="4" xfId="228" applyNumberFormat="1" applyFont="1" applyFill="1" applyBorder="1" applyAlignment="1">
      <alignment horizontal="center" vertical="center" textRotation="90" wrapText="1"/>
    </xf>
    <xf numFmtId="0" fontId="3" fillId="0" borderId="18" xfId="228" applyNumberFormat="1" applyFont="1" applyFill="1" applyBorder="1" applyAlignment="1">
      <alignment horizontal="center" vertical="center" textRotation="90" wrapText="1"/>
    </xf>
    <xf numFmtId="182" fontId="5" fillId="53" borderId="22" xfId="80" applyNumberFormat="1" applyFont="1" applyFill="1" applyBorder="1" applyAlignment="1" applyProtection="1">
      <alignment horizontal="right" vertical="center"/>
    </xf>
    <xf numFmtId="182" fontId="5" fillId="53" borderId="8" xfId="80" applyNumberFormat="1" applyFont="1" applyFill="1" applyBorder="1" applyAlignment="1" applyProtection="1">
      <alignment horizontal="right" vertical="center"/>
    </xf>
    <xf numFmtId="182" fontId="5" fillId="53" borderId="9" xfId="80" applyNumberFormat="1" applyFont="1" applyFill="1" applyBorder="1" applyAlignment="1" applyProtection="1">
      <alignment horizontal="right" vertical="center"/>
    </xf>
    <xf numFmtId="0" fontId="7" fillId="0" borderId="22" xfId="228" applyNumberFormat="1" applyFont="1" applyFill="1" applyBorder="1" applyAlignment="1">
      <alignment horizontal="justify" vertical="center" wrapText="1"/>
    </xf>
    <xf numFmtId="0" fontId="25" fillId="0" borderId="8" xfId="0" applyNumberFormat="1" applyFont="1" applyFill="1" applyBorder="1" applyAlignment="1">
      <alignment horizontal="justify" vertical="center" wrapText="1"/>
    </xf>
    <xf numFmtId="49" fontId="25" fillId="0" borderId="8" xfId="0" applyNumberFormat="1" applyFont="1" applyFill="1" applyBorder="1" applyAlignment="1">
      <alignment horizontal="justify" vertical="center" wrapText="1"/>
    </xf>
    <xf numFmtId="0" fontId="25" fillId="0" borderId="8" xfId="0" applyNumberFormat="1" applyFont="1" applyFill="1" applyBorder="1" applyAlignment="1">
      <alignment vertical="center" wrapText="1"/>
    </xf>
    <xf numFmtId="170" fontId="5" fillId="53" borderId="22" xfId="97" applyNumberFormat="1" applyFont="1" applyFill="1" applyBorder="1" applyAlignment="1" applyProtection="1">
      <alignment horizontal="right" vertical="center"/>
      <protection locked="0"/>
    </xf>
    <xf numFmtId="170" fontId="5" fillId="53" borderId="8" xfId="97" applyNumberFormat="1" applyFont="1" applyFill="1" applyBorder="1" applyAlignment="1" applyProtection="1">
      <alignment horizontal="right" vertical="center"/>
      <protection locked="0"/>
    </xf>
    <xf numFmtId="170" fontId="5" fillId="53" borderId="9" xfId="97" applyNumberFormat="1" applyFont="1" applyFill="1" applyBorder="1" applyAlignment="1" applyProtection="1">
      <alignment horizontal="right" vertical="center"/>
      <protection locked="0"/>
    </xf>
    <xf numFmtId="170" fontId="7" fillId="0" borderId="22" xfId="97" applyNumberFormat="1" applyFont="1" applyFill="1" applyBorder="1" applyAlignment="1">
      <alignment horizontal="right" vertical="center"/>
    </xf>
    <xf numFmtId="170" fontId="7" fillId="0" borderId="8" xfId="97" applyNumberFormat="1" applyFont="1" applyFill="1" applyBorder="1" applyAlignment="1">
      <alignment horizontal="right" vertical="center"/>
    </xf>
    <xf numFmtId="170" fontId="7" fillId="0" borderId="9" xfId="97" applyNumberFormat="1" applyFont="1" applyFill="1" applyBorder="1" applyAlignment="1">
      <alignment horizontal="right" vertical="center"/>
    </xf>
    <xf numFmtId="170" fontId="7" fillId="7" borderId="22" xfId="97" applyNumberFormat="1" applyFont="1" applyFill="1" applyBorder="1" applyAlignment="1">
      <alignment horizontal="right" vertical="center"/>
    </xf>
    <xf numFmtId="170" fontId="7" fillId="7" borderId="8" xfId="97" applyNumberFormat="1" applyFont="1" applyFill="1" applyBorder="1" applyAlignment="1">
      <alignment horizontal="right" vertical="center"/>
    </xf>
    <xf numFmtId="170" fontId="7" fillId="7" borderId="9" xfId="97" applyNumberFormat="1" applyFont="1" applyFill="1" applyBorder="1" applyAlignment="1">
      <alignment horizontal="right" vertical="center"/>
    </xf>
    <xf numFmtId="0" fontId="7" fillId="7" borderId="9" xfId="228" applyNumberFormat="1" applyFont="1" applyFill="1" applyBorder="1" applyAlignment="1">
      <alignment horizontal="center" vertical="center"/>
    </xf>
    <xf numFmtId="169" fontId="5" fillId="7" borderId="4" xfId="97" applyNumberFormat="1" applyFont="1" applyFill="1" applyBorder="1" applyAlignment="1">
      <alignment horizontal="center" vertical="center"/>
    </xf>
    <xf numFmtId="169" fontId="5" fillId="7" borderId="5" xfId="97" applyNumberFormat="1" applyFont="1" applyFill="1" applyBorder="1" applyAlignment="1">
      <alignment horizontal="center" vertical="center"/>
    </xf>
    <xf numFmtId="169" fontId="5" fillId="7" borderId="18" xfId="97" applyNumberFormat="1" applyFont="1" applyFill="1" applyBorder="1" applyAlignment="1">
      <alignment horizontal="center" vertical="center"/>
    </xf>
    <xf numFmtId="169" fontId="5" fillId="7" borderId="17" xfId="97" applyNumberFormat="1" applyFont="1" applyFill="1" applyBorder="1" applyAlignment="1">
      <alignment horizontal="center" vertical="center"/>
    </xf>
    <xf numFmtId="169" fontId="5" fillId="7" borderId="0" xfId="97" applyNumberFormat="1" applyFont="1" applyFill="1" applyBorder="1" applyAlignment="1">
      <alignment horizontal="center" vertical="center"/>
    </xf>
    <xf numFmtId="169" fontId="5" fillId="7" borderId="16" xfId="97" applyNumberFormat="1" applyFont="1" applyFill="1" applyBorder="1" applyAlignment="1">
      <alignment horizontal="center" vertical="center"/>
    </xf>
    <xf numFmtId="169" fontId="5" fillId="7" borderId="10" xfId="97" applyNumberFormat="1" applyFont="1" applyFill="1" applyBorder="1" applyAlignment="1">
      <alignment horizontal="center" vertical="center"/>
    </xf>
    <xf numFmtId="169" fontId="5" fillId="7" borderId="11" xfId="97" applyNumberFormat="1" applyFont="1" applyFill="1" applyBorder="1" applyAlignment="1">
      <alignment horizontal="center" vertical="center"/>
    </xf>
    <xf numFmtId="169" fontId="5" fillId="7" borderId="19" xfId="97" applyNumberFormat="1" applyFont="1" applyFill="1" applyBorder="1" applyAlignment="1">
      <alignment horizontal="center" vertical="center"/>
    </xf>
    <xf numFmtId="0" fontId="3" fillId="0" borderId="100" xfId="0" applyNumberFormat="1" applyFont="1" applyFill="1" applyBorder="1" applyAlignment="1">
      <alignment horizontal="justify" vertical="center" shrinkToFit="1"/>
    </xf>
    <xf numFmtId="0" fontId="25" fillId="0" borderId="101" xfId="0" applyNumberFormat="1" applyFont="1" applyFill="1" applyBorder="1" applyAlignment="1">
      <alignment vertical="center" shrinkToFit="1"/>
    </xf>
    <xf numFmtId="202" fontId="3" fillId="0" borderId="104" xfId="228" applyNumberFormat="1" applyFont="1" applyFill="1" applyBorder="1" applyAlignment="1">
      <alignment horizontal="left" vertical="center"/>
    </xf>
    <xf numFmtId="202" fontId="182" fillId="0" borderId="104" xfId="0" applyNumberFormat="1" applyFont="1" applyFill="1" applyBorder="1" applyAlignment="1">
      <alignment horizontal="left" vertical="center"/>
    </xf>
    <xf numFmtId="0" fontId="193" fillId="0" borderId="8" xfId="0" applyNumberFormat="1" applyFont="1" applyFill="1" applyBorder="1" applyAlignment="1">
      <alignment vertical="center" shrinkToFit="1"/>
    </xf>
    <xf numFmtId="0" fontId="188" fillId="0" borderId="8" xfId="0" applyNumberFormat="1" applyFont="1" applyFill="1" applyBorder="1" applyAlignment="1">
      <alignment vertical="center" shrinkToFit="1"/>
    </xf>
    <xf numFmtId="0" fontId="5" fillId="0" borderId="8" xfId="0" applyNumberFormat="1" applyFont="1" applyFill="1" applyBorder="1" applyAlignment="1">
      <alignment vertical="center" shrinkToFit="1"/>
    </xf>
    <xf numFmtId="0" fontId="25" fillId="0" borderId="8" xfId="0" applyNumberFormat="1" applyFont="1" applyFill="1" applyBorder="1" applyAlignment="1">
      <alignment vertical="center" shrinkToFit="1"/>
    </xf>
    <xf numFmtId="0" fontId="194" fillId="7" borderId="22" xfId="228" applyNumberFormat="1" applyFont="1" applyFill="1" applyBorder="1" applyAlignment="1">
      <alignment horizontal="justify" vertical="center"/>
    </xf>
    <xf numFmtId="0" fontId="194" fillId="7" borderId="8" xfId="228" applyNumberFormat="1" applyFont="1" applyFill="1" applyBorder="1" applyAlignment="1">
      <alignment horizontal="justify" vertical="center"/>
    </xf>
    <xf numFmtId="49" fontId="194" fillId="7" borderId="8" xfId="228" applyNumberFormat="1" applyFont="1" applyFill="1" applyBorder="1" applyAlignment="1">
      <alignment horizontal="justify" vertical="center"/>
    </xf>
    <xf numFmtId="0" fontId="194" fillId="7" borderId="9" xfId="228" applyNumberFormat="1" applyFont="1" applyFill="1" applyBorder="1" applyAlignment="1">
      <alignment horizontal="justify" vertical="center"/>
    </xf>
    <xf numFmtId="0" fontId="3" fillId="0" borderId="4" xfId="228" applyNumberFormat="1" applyFont="1" applyFill="1" applyBorder="1" applyAlignment="1">
      <alignment horizontal="center" vertical="center" textRotation="90"/>
    </xf>
    <xf numFmtId="0" fontId="3" fillId="0" borderId="18" xfId="228" applyNumberFormat="1" applyFont="1" applyFill="1" applyBorder="1" applyAlignment="1">
      <alignment horizontal="center" vertical="center" textRotation="90"/>
    </xf>
    <xf numFmtId="0" fontId="3" fillId="0" borderId="17" xfId="228" applyNumberFormat="1" applyFont="1" applyFill="1" applyBorder="1" applyAlignment="1">
      <alignment horizontal="center" vertical="center" textRotation="90"/>
    </xf>
    <xf numFmtId="0" fontId="3" fillId="0" borderId="16" xfId="228" applyNumberFormat="1" applyFont="1" applyFill="1" applyBorder="1" applyAlignment="1">
      <alignment horizontal="center" vertical="center" textRotation="90"/>
    </xf>
    <xf numFmtId="169" fontId="5" fillId="7" borderId="10" xfId="97" applyNumberFormat="1" applyFont="1" applyFill="1" applyBorder="1" applyAlignment="1">
      <alignment horizontal="right" vertical="center"/>
    </xf>
    <xf numFmtId="169" fontId="5" fillId="7" borderId="11" xfId="97" applyNumberFormat="1" applyFont="1" applyFill="1" applyBorder="1" applyAlignment="1">
      <alignment horizontal="right" vertical="center"/>
    </xf>
    <xf numFmtId="169" fontId="5" fillId="7" borderId="19" xfId="97" applyNumberFormat="1" applyFont="1" applyFill="1" applyBorder="1" applyAlignment="1">
      <alignment horizontal="right" vertical="center"/>
    </xf>
    <xf numFmtId="0" fontId="7" fillId="0" borderId="5" xfId="228" applyNumberFormat="1" applyFont="1" applyFill="1" applyBorder="1" applyAlignment="1">
      <alignment horizontal="center" vertical="center" wrapText="1"/>
    </xf>
    <xf numFmtId="0" fontId="7" fillId="0" borderId="30" xfId="228" applyNumberFormat="1" applyFont="1" applyFill="1" applyBorder="1" applyAlignment="1">
      <alignment horizontal="center" vertical="center" wrapText="1"/>
    </xf>
    <xf numFmtId="0" fontId="183" fillId="0" borderId="11" xfId="0" applyNumberFormat="1" applyFont="1" applyFill="1" applyBorder="1" applyAlignment="1">
      <alignment vertical="center" wrapText="1"/>
    </xf>
    <xf numFmtId="0" fontId="183" fillId="0" borderId="29" xfId="0" applyNumberFormat="1" applyFont="1" applyFill="1" applyBorder="1" applyAlignment="1">
      <alignment vertical="center" wrapText="1"/>
    </xf>
    <xf numFmtId="0" fontId="5" fillId="53" borderId="22" xfId="228" applyNumberFormat="1" applyFont="1" applyFill="1" applyBorder="1" applyAlignment="1">
      <alignment horizontal="center" vertical="center" shrinkToFit="1"/>
    </xf>
    <xf numFmtId="0" fontId="25" fillId="53" borderId="8" xfId="0" applyNumberFormat="1" applyFont="1" applyFill="1" applyBorder="1" applyAlignment="1">
      <alignment vertical="center"/>
    </xf>
    <xf numFmtId="0" fontId="25" fillId="53" borderId="9" xfId="0" applyNumberFormat="1" applyFont="1" applyFill="1" applyBorder="1" applyAlignment="1">
      <alignment vertical="center"/>
    </xf>
    <xf numFmtId="0" fontId="3" fillId="0" borderId="4" xfId="228" applyNumberFormat="1" applyFont="1" applyFill="1" applyBorder="1" applyAlignment="1">
      <alignment horizontal="center" vertical="center"/>
    </xf>
    <xf numFmtId="0" fontId="3" fillId="0" borderId="5" xfId="228" applyNumberFormat="1" applyFont="1" applyFill="1" applyBorder="1" applyAlignment="1">
      <alignment horizontal="center" vertical="center"/>
    </xf>
    <xf numFmtId="0" fontId="3" fillId="0" borderId="18" xfId="228" applyNumberFormat="1" applyFont="1" applyFill="1" applyBorder="1" applyAlignment="1">
      <alignment horizontal="center" vertical="center"/>
    </xf>
    <xf numFmtId="10" fontId="183" fillId="53" borderId="22" xfId="281" applyNumberFormat="1" applyFont="1" applyFill="1" applyBorder="1" applyAlignment="1">
      <alignment horizontal="center" vertical="center"/>
    </xf>
    <xf numFmtId="10" fontId="183" fillId="53" borderId="9" xfId="281" applyNumberFormat="1" applyFont="1" applyFill="1" applyBorder="1" applyAlignment="1">
      <alignment horizontal="center" vertical="center"/>
    </xf>
    <xf numFmtId="0" fontId="3" fillId="0" borderId="17" xfId="228" applyNumberFormat="1" applyFont="1" applyFill="1" applyBorder="1" applyAlignment="1">
      <alignment horizontal="left" vertical="center" shrinkToFit="1"/>
    </xf>
    <xf numFmtId="0" fontId="25" fillId="0" borderId="0" xfId="0" applyNumberFormat="1" applyFont="1" applyFill="1" applyBorder="1" applyAlignment="1">
      <alignment horizontal="left" vertical="center" shrinkToFit="1"/>
    </xf>
    <xf numFmtId="202" fontId="5" fillId="53" borderId="0" xfId="228" applyNumberFormat="1" applyFont="1" applyFill="1" applyBorder="1" applyAlignment="1" applyProtection="1">
      <alignment horizontal="center" vertical="center"/>
    </xf>
    <xf numFmtId="202" fontId="5" fillId="53" borderId="16" xfId="228" applyNumberFormat="1" applyFont="1" applyFill="1" applyBorder="1" applyAlignment="1" applyProtection="1">
      <alignment horizontal="center" vertical="center"/>
    </xf>
    <xf numFmtId="0" fontId="3" fillId="0" borderId="24" xfId="228" applyNumberFormat="1" applyFont="1" applyFill="1" applyBorder="1" applyAlignment="1">
      <alignment horizontal="center" vertical="center"/>
    </xf>
    <xf numFmtId="49" fontId="3" fillId="0" borderId="24" xfId="228" applyNumberFormat="1" applyFont="1" applyFill="1" applyBorder="1" applyAlignment="1">
      <alignment horizontal="center" vertical="center"/>
    </xf>
    <xf numFmtId="0" fontId="5" fillId="53" borderId="24" xfId="228" applyNumberFormat="1" applyFont="1" applyFill="1" applyBorder="1" applyAlignment="1">
      <alignment horizontal="center" vertical="center"/>
    </xf>
    <xf numFmtId="0" fontId="7" fillId="10" borderId="22" xfId="228" applyNumberFormat="1" applyFont="1" applyFill="1" applyBorder="1" applyAlignment="1">
      <alignment horizontal="justify" vertical="center"/>
    </xf>
    <xf numFmtId="0" fontId="7" fillId="10" borderId="8" xfId="228" applyNumberFormat="1" applyFont="1" applyFill="1" applyBorder="1" applyAlignment="1">
      <alignment horizontal="justify" vertical="center"/>
    </xf>
    <xf numFmtId="49" fontId="7" fillId="10" borderId="8" xfId="228" applyNumberFormat="1" applyFont="1" applyFill="1" applyBorder="1" applyAlignment="1">
      <alignment horizontal="justify" vertical="center"/>
    </xf>
    <xf numFmtId="0" fontId="7" fillId="10" borderId="9" xfId="228" applyNumberFormat="1" applyFont="1" applyFill="1" applyBorder="1" applyAlignment="1">
      <alignment horizontal="justify" vertical="center"/>
    </xf>
    <xf numFmtId="170" fontId="5" fillId="7" borderId="22" xfId="97" applyNumberFormat="1" applyFont="1" applyFill="1" applyBorder="1" applyAlignment="1">
      <alignment horizontal="right" vertical="center"/>
    </xf>
    <xf numFmtId="170" fontId="5" fillId="7" borderId="8" xfId="97" applyNumberFormat="1" applyFont="1" applyFill="1" applyBorder="1" applyAlignment="1">
      <alignment horizontal="right" vertical="center"/>
    </xf>
    <xf numFmtId="170" fontId="5" fillId="7" borderId="9" xfId="97" applyNumberFormat="1" applyFont="1" applyFill="1" applyBorder="1" applyAlignment="1">
      <alignment horizontal="right" vertical="center"/>
    </xf>
    <xf numFmtId="170" fontId="5" fillId="0" borderId="5" xfId="97" applyNumberFormat="1" applyFont="1" applyFill="1" applyBorder="1" applyAlignment="1">
      <alignment horizontal="right" vertical="center"/>
    </xf>
    <xf numFmtId="0" fontId="5" fillId="0" borderId="5" xfId="228" applyNumberFormat="1" applyFont="1" applyFill="1" applyBorder="1" applyAlignment="1">
      <alignment horizontal="center" vertical="center"/>
    </xf>
    <xf numFmtId="170" fontId="7" fillId="7" borderId="4" xfId="97" applyNumberFormat="1" applyFont="1" applyFill="1" applyBorder="1" applyAlignment="1">
      <alignment horizontal="right" vertical="center"/>
    </xf>
    <xf numFmtId="170" fontId="7" fillId="7" borderId="5" xfId="97" applyNumberFormat="1" applyFont="1" applyFill="1" applyBorder="1" applyAlignment="1">
      <alignment horizontal="right" vertical="center"/>
    </xf>
    <xf numFmtId="170" fontId="7" fillId="7" borderId="18" xfId="97" applyNumberFormat="1" applyFont="1" applyFill="1" applyBorder="1" applyAlignment="1">
      <alignment horizontal="right" vertical="center"/>
    </xf>
    <xf numFmtId="0" fontId="195" fillId="0" borderId="8" xfId="228" applyNumberFormat="1" applyFont="1" applyFill="1" applyBorder="1" applyAlignment="1">
      <alignment horizontal="center" vertical="center"/>
    </xf>
    <xf numFmtId="49" fontId="195" fillId="0" borderId="8" xfId="228" applyNumberFormat="1" applyFont="1" applyFill="1" applyBorder="1" applyAlignment="1">
      <alignment horizontal="center" vertical="center"/>
    </xf>
    <xf numFmtId="170" fontId="194" fillId="7" borderId="17" xfId="97" applyNumberFormat="1" applyFont="1" applyFill="1" applyBorder="1" applyAlignment="1">
      <alignment horizontal="right" vertical="center"/>
    </xf>
    <xf numFmtId="170" fontId="194" fillId="7" borderId="0" xfId="97" applyNumberFormat="1" applyFont="1" applyFill="1" applyBorder="1" applyAlignment="1">
      <alignment horizontal="right" vertical="center"/>
    </xf>
    <xf numFmtId="170" fontId="194" fillId="7" borderId="16" xfId="97" applyNumberFormat="1" applyFont="1" applyFill="1" applyBorder="1" applyAlignment="1">
      <alignment horizontal="right" vertical="center"/>
    </xf>
    <xf numFmtId="0" fontId="3" fillId="0" borderId="22" xfId="228" applyNumberFormat="1" applyFont="1" applyFill="1" applyBorder="1" applyAlignment="1">
      <alignment horizontal="center" vertical="center"/>
    </xf>
    <xf numFmtId="0" fontId="25" fillId="0" borderId="8" xfId="0" applyNumberFormat="1" applyFont="1" applyFill="1" applyBorder="1" applyAlignment="1">
      <alignment vertical="center"/>
    </xf>
    <xf numFmtId="0" fontId="25" fillId="0" borderId="9" xfId="0" applyNumberFormat="1" applyFont="1" applyFill="1" applyBorder="1" applyAlignment="1">
      <alignment vertical="center"/>
    </xf>
    <xf numFmtId="0" fontId="3" fillId="0" borderId="4" xfId="228" applyNumberFormat="1" applyFont="1" applyFill="1" applyBorder="1" applyAlignment="1">
      <alignment horizontal="left" vertical="center"/>
    </xf>
    <xf numFmtId="0" fontId="3" fillId="0" borderId="5" xfId="228" applyNumberFormat="1" applyFont="1" applyFill="1" applyBorder="1" applyAlignment="1">
      <alignment horizontal="left" vertical="center"/>
    </xf>
    <xf numFmtId="0" fontId="3" fillId="0" borderId="10" xfId="228" applyNumberFormat="1" applyFont="1" applyFill="1" applyBorder="1" applyAlignment="1">
      <alignment horizontal="left" vertical="center"/>
    </xf>
    <xf numFmtId="0" fontId="3" fillId="0" borderId="11" xfId="228" applyNumberFormat="1" applyFont="1" applyFill="1" applyBorder="1" applyAlignment="1">
      <alignment horizontal="left" vertical="center"/>
    </xf>
    <xf numFmtId="0" fontId="3" fillId="0" borderId="8" xfId="228" applyNumberFormat="1" applyFont="1" applyFill="1" applyBorder="1" applyAlignment="1">
      <alignment horizontal="center" vertical="center"/>
    </xf>
    <xf numFmtId="0" fontId="3" fillId="0" borderId="9" xfId="228" applyNumberFormat="1" applyFont="1" applyFill="1" applyBorder="1" applyAlignment="1">
      <alignment horizontal="center" vertical="center"/>
    </xf>
    <xf numFmtId="0" fontId="2" fillId="53" borderId="8" xfId="228" applyNumberFormat="1" applyFont="1" applyFill="1" applyBorder="1" applyAlignment="1">
      <alignment horizontal="center" vertical="center"/>
    </xf>
    <xf numFmtId="0" fontId="2" fillId="53" borderId="9" xfId="228" applyNumberFormat="1" applyFont="1" applyFill="1" applyBorder="1" applyAlignment="1">
      <alignment horizontal="center" vertical="center"/>
    </xf>
    <xf numFmtId="0" fontId="3" fillId="0" borderId="24" xfId="228" applyNumberFormat="1" applyFont="1" applyFill="1" applyBorder="1" applyAlignment="1">
      <alignment horizontal="center" vertical="center" textRotation="90" wrapText="1"/>
    </xf>
    <xf numFmtId="0" fontId="3" fillId="0" borderId="17" xfId="228" applyNumberFormat="1" applyFont="1" applyFill="1" applyBorder="1" applyAlignment="1">
      <alignment horizontal="left" vertical="center" wrapText="1"/>
    </xf>
    <xf numFmtId="0" fontId="3" fillId="0" borderId="0" xfId="228" applyNumberFormat="1" applyFont="1" applyFill="1" applyBorder="1" applyAlignment="1">
      <alignment horizontal="left" vertical="center" wrapText="1"/>
    </xf>
    <xf numFmtId="0" fontId="3" fillId="0" borderId="16" xfId="228" applyNumberFormat="1" applyFont="1" applyFill="1" applyBorder="1" applyAlignment="1">
      <alignment horizontal="left" vertical="center" wrapText="1"/>
    </xf>
    <xf numFmtId="0" fontId="5" fillId="53" borderId="4" xfId="228" applyNumberFormat="1" applyFont="1" applyFill="1" applyBorder="1" applyAlignment="1" applyProtection="1">
      <alignment horizontal="left" vertical="center" wrapText="1"/>
    </xf>
    <xf numFmtId="0" fontId="5" fillId="53" borderId="5" xfId="228" applyNumberFormat="1" applyFont="1" applyFill="1" applyBorder="1" applyAlignment="1" applyProtection="1">
      <alignment horizontal="left" vertical="center" wrapText="1"/>
    </xf>
    <xf numFmtId="0" fontId="5" fillId="53" borderId="18" xfId="228" applyNumberFormat="1" applyFont="1" applyFill="1" applyBorder="1" applyAlignment="1" applyProtection="1">
      <alignment horizontal="left" vertical="center" wrapText="1"/>
    </xf>
    <xf numFmtId="0" fontId="5" fillId="53" borderId="17" xfId="228" applyNumberFormat="1" applyFont="1" applyFill="1" applyBorder="1" applyAlignment="1" applyProtection="1">
      <alignment horizontal="left" vertical="center" wrapText="1"/>
    </xf>
    <xf numFmtId="0" fontId="5" fillId="53" borderId="0" xfId="228" applyNumberFormat="1" applyFont="1" applyFill="1" applyBorder="1" applyAlignment="1" applyProtection="1">
      <alignment horizontal="left" vertical="center" wrapText="1"/>
    </xf>
    <xf numFmtId="0" fontId="5" fillId="53" borderId="16" xfId="228" applyNumberFormat="1" applyFont="1" applyFill="1" applyBorder="1" applyAlignment="1" applyProtection="1">
      <alignment horizontal="left" vertical="center" wrapText="1"/>
    </xf>
    <xf numFmtId="0" fontId="5" fillId="53" borderId="10" xfId="228" applyNumberFormat="1" applyFont="1" applyFill="1" applyBorder="1" applyAlignment="1" applyProtection="1">
      <alignment horizontal="left" vertical="center" wrapText="1"/>
    </xf>
    <xf numFmtId="0" fontId="5" fillId="53" borderId="11" xfId="228" applyNumberFormat="1" applyFont="1" applyFill="1" applyBorder="1" applyAlignment="1" applyProtection="1">
      <alignment horizontal="left" vertical="center" wrapText="1"/>
    </xf>
    <xf numFmtId="0" fontId="5" fillId="53" borderId="19" xfId="228" applyNumberFormat="1" applyFont="1" applyFill="1" applyBorder="1" applyAlignment="1" applyProtection="1">
      <alignment horizontal="left" vertical="center" wrapText="1"/>
    </xf>
    <xf numFmtId="0" fontId="3" fillId="0" borderId="0" xfId="228" applyNumberFormat="1" applyFont="1" applyFill="1" applyBorder="1" applyAlignment="1">
      <alignment horizontal="center" vertical="center"/>
    </xf>
    <xf numFmtId="0" fontId="3" fillId="0" borderId="16" xfId="228" applyNumberFormat="1" applyFont="1" applyFill="1" applyBorder="1" applyAlignment="1">
      <alignment horizontal="center" vertical="center"/>
    </xf>
    <xf numFmtId="0" fontId="3" fillId="0" borderId="22" xfId="228" applyNumberFormat="1" applyFont="1" applyFill="1" applyBorder="1" applyAlignment="1">
      <alignment horizontal="center" vertical="center" shrinkToFit="1"/>
    </xf>
    <xf numFmtId="0" fontId="6" fillId="0" borderId="17" xfId="228" applyNumberFormat="1" applyFont="1" applyFill="1" applyBorder="1" applyAlignment="1">
      <alignment vertical="center" wrapText="1" shrinkToFit="1"/>
    </xf>
    <xf numFmtId="0" fontId="25" fillId="0" borderId="0" xfId="0" applyNumberFormat="1" applyFont="1" applyFill="1" applyBorder="1" applyAlignment="1">
      <alignment vertical="center" wrapText="1"/>
    </xf>
    <xf numFmtId="0" fontId="25" fillId="0" borderId="10" xfId="0" applyNumberFormat="1" applyFont="1" applyFill="1" applyBorder="1" applyAlignment="1">
      <alignment vertical="center" wrapText="1"/>
    </xf>
    <xf numFmtId="0" fontId="25" fillId="0" borderId="11" xfId="0" applyNumberFormat="1" applyFont="1" applyFill="1" applyBorder="1" applyAlignment="1">
      <alignment vertical="center" wrapText="1"/>
    </xf>
    <xf numFmtId="0" fontId="3" fillId="0" borderId="20" xfId="228" applyNumberFormat="1" applyFont="1" applyFill="1" applyBorder="1" applyAlignment="1">
      <alignment horizontal="center" vertical="center"/>
    </xf>
    <xf numFmtId="0" fontId="3" fillId="0" borderId="21" xfId="228" applyNumberFormat="1" applyFont="1" applyFill="1" applyBorder="1" applyAlignment="1">
      <alignment horizontal="center" vertical="center"/>
    </xf>
    <xf numFmtId="0" fontId="5" fillId="53" borderId="22" xfId="228" applyNumberFormat="1" applyFont="1" applyFill="1" applyBorder="1" applyAlignment="1">
      <alignment horizontal="left" vertical="center" shrinkToFit="1"/>
    </xf>
    <xf numFmtId="0" fontId="25" fillId="53" borderId="8" xfId="0" applyNumberFormat="1" applyFont="1" applyFill="1" applyBorder="1" applyAlignment="1">
      <alignment horizontal="left" vertical="center" shrinkToFit="1"/>
    </xf>
    <xf numFmtId="0" fontId="25" fillId="53" borderId="9" xfId="0" applyNumberFormat="1" applyFont="1" applyFill="1" applyBorder="1" applyAlignment="1">
      <alignment horizontal="left" vertical="center" shrinkToFit="1"/>
    </xf>
    <xf numFmtId="0" fontId="3" fillId="0" borderId="10" xfId="228" applyNumberFormat="1" applyFont="1" applyFill="1" applyBorder="1" applyAlignment="1">
      <alignment horizontal="left" vertical="center" wrapText="1"/>
    </xf>
    <xf numFmtId="0" fontId="3" fillId="0" borderId="11" xfId="228" applyNumberFormat="1" applyFont="1" applyFill="1" applyBorder="1" applyAlignment="1">
      <alignment horizontal="left" vertical="center" wrapText="1"/>
    </xf>
    <xf numFmtId="0" fontId="3" fillId="0" borderId="19" xfId="228" applyNumberFormat="1" applyFont="1" applyFill="1" applyBorder="1" applyAlignment="1">
      <alignment horizontal="left" vertical="center" wrapText="1"/>
    </xf>
    <xf numFmtId="0" fontId="5" fillId="53" borderId="10" xfId="228" applyNumberFormat="1" applyFont="1" applyFill="1" applyBorder="1" applyAlignment="1">
      <alignment horizontal="center" vertical="center" shrinkToFit="1"/>
    </xf>
    <xf numFmtId="0" fontId="25" fillId="53" borderId="11" xfId="0" applyNumberFormat="1" applyFont="1" applyFill="1" applyBorder="1" applyAlignment="1">
      <alignment vertical="center"/>
    </xf>
    <xf numFmtId="0" fontId="25" fillId="53" borderId="19" xfId="0" applyNumberFormat="1" applyFont="1" applyFill="1" applyBorder="1" applyAlignment="1">
      <alignment vertical="center"/>
    </xf>
    <xf numFmtId="0" fontId="25" fillId="53" borderId="24" xfId="0" applyNumberFormat="1" applyFont="1" applyFill="1" applyBorder="1" applyAlignment="1">
      <alignment horizontal="center" vertical="center"/>
    </xf>
    <xf numFmtId="0" fontId="25" fillId="0" borderId="16" xfId="0" applyNumberFormat="1" applyFont="1" applyFill="1" applyBorder="1" applyAlignment="1">
      <alignment horizontal="left" vertical="center" wrapText="1"/>
    </xf>
    <xf numFmtId="0" fontId="25" fillId="0" borderId="17" xfId="0" applyNumberFormat="1" applyFont="1" applyFill="1" applyBorder="1" applyAlignment="1">
      <alignment horizontal="left" vertical="center" wrapText="1"/>
    </xf>
    <xf numFmtId="0" fontId="7" fillId="53" borderId="4" xfId="228" applyNumberFormat="1" applyFont="1" applyFill="1" applyBorder="1" applyAlignment="1">
      <alignment horizontal="left" vertical="center" wrapText="1"/>
    </xf>
    <xf numFmtId="0" fontId="25" fillId="53" borderId="5" xfId="0" applyNumberFormat="1" applyFont="1" applyFill="1" applyBorder="1" applyAlignment="1">
      <alignment horizontal="left" vertical="center" wrapText="1"/>
    </xf>
    <xf numFmtId="0" fontId="25" fillId="53" borderId="18" xfId="0" applyNumberFormat="1" applyFont="1" applyFill="1" applyBorder="1" applyAlignment="1">
      <alignment horizontal="left" vertical="center" wrapText="1"/>
    </xf>
    <xf numFmtId="49" fontId="25" fillId="53" borderId="10" xfId="0" applyNumberFormat="1" applyFont="1" applyFill="1" applyBorder="1" applyAlignment="1">
      <alignment horizontal="left" vertical="center" wrapText="1"/>
    </xf>
    <xf numFmtId="0" fontId="25" fillId="53" borderId="11" xfId="0" applyNumberFormat="1" applyFont="1" applyFill="1" applyBorder="1" applyAlignment="1">
      <alignment horizontal="left" vertical="center" wrapText="1"/>
    </xf>
    <xf numFmtId="0" fontId="25" fillId="53" borderId="19" xfId="0" applyNumberFormat="1" applyFont="1" applyFill="1" applyBorder="1" applyAlignment="1">
      <alignment horizontal="left" vertical="center" wrapText="1"/>
    </xf>
    <xf numFmtId="0" fontId="4" fillId="0" borderId="18" xfId="228" applyNumberFormat="1" applyFont="1" applyFill="1" applyBorder="1" applyAlignment="1">
      <alignment horizontal="center" vertical="center" textRotation="90" wrapText="1"/>
    </xf>
    <xf numFmtId="0" fontId="4" fillId="0" borderId="17" xfId="228" applyNumberFormat="1" applyFont="1" applyFill="1" applyBorder="1" applyAlignment="1">
      <alignment horizontal="center" vertical="center" textRotation="90" wrapText="1"/>
    </xf>
    <xf numFmtId="0" fontId="4" fillId="0" borderId="16" xfId="228" applyNumberFormat="1" applyFont="1" applyFill="1" applyBorder="1" applyAlignment="1">
      <alignment horizontal="center" vertical="center" textRotation="90" wrapText="1"/>
    </xf>
    <xf numFmtId="0" fontId="2" fillId="7" borderId="138" xfId="228" applyNumberFormat="1" applyFont="1" applyFill="1" applyBorder="1" applyAlignment="1">
      <alignment vertical="center"/>
    </xf>
    <xf numFmtId="49" fontId="2" fillId="7" borderId="138" xfId="228" applyNumberFormat="1" applyFont="1" applyFill="1" applyBorder="1" applyAlignment="1">
      <alignment vertical="center"/>
    </xf>
    <xf numFmtId="0" fontId="2" fillId="7" borderId="9" xfId="228" applyNumberFormat="1" applyFont="1" applyFill="1" applyBorder="1" applyAlignment="1">
      <alignment vertical="center"/>
    </xf>
    <xf numFmtId="0" fontId="7" fillId="7" borderId="22" xfId="228" applyNumberFormat="1" applyFont="1" applyFill="1" applyBorder="1" applyAlignment="1">
      <alignment horizontal="left" vertical="center"/>
    </xf>
    <xf numFmtId="0" fontId="7" fillId="7" borderId="138" xfId="228" applyNumberFormat="1" applyFont="1" applyFill="1" applyBorder="1" applyAlignment="1">
      <alignment horizontal="left" vertical="center"/>
    </xf>
    <xf numFmtId="0" fontId="193" fillId="0" borderId="22" xfId="228" quotePrefix="1" applyNumberFormat="1" applyFont="1" applyFill="1" applyBorder="1" applyAlignment="1">
      <alignment horizontal="center" vertical="center"/>
    </xf>
    <xf numFmtId="0" fontId="193" fillId="0" borderId="8" xfId="228" applyNumberFormat="1" applyFont="1" applyFill="1" applyBorder="1" applyAlignment="1">
      <alignment horizontal="center" vertical="center"/>
    </xf>
    <xf numFmtId="0" fontId="193" fillId="0" borderId="22" xfId="228" applyNumberFormat="1" applyFont="1" applyFill="1" applyBorder="1" applyAlignment="1">
      <alignment horizontal="center" vertical="center"/>
    </xf>
    <xf numFmtId="169" fontId="7" fillId="0" borderId="22" xfId="97" applyNumberFormat="1" applyFont="1" applyFill="1" applyBorder="1" applyAlignment="1">
      <alignment horizontal="center" vertical="center"/>
    </xf>
    <xf numFmtId="169" fontId="7" fillId="0" borderId="8" xfId="97" applyNumberFormat="1" applyFont="1" applyFill="1" applyBorder="1" applyAlignment="1">
      <alignment horizontal="center" vertical="center"/>
    </xf>
    <xf numFmtId="169" fontId="7" fillId="0" borderId="9" xfId="97" applyNumberFormat="1" applyFont="1" applyFill="1" applyBorder="1" applyAlignment="1">
      <alignment horizontal="center" vertical="center"/>
    </xf>
    <xf numFmtId="0" fontId="2" fillId="0" borderId="11" xfId="228" applyNumberFormat="1" applyFont="1" applyFill="1" applyBorder="1" applyAlignment="1">
      <alignment horizontal="center" vertical="center"/>
    </xf>
    <xf numFmtId="49" fontId="2" fillId="0" borderId="11" xfId="228" applyNumberFormat="1" applyFont="1" applyFill="1" applyBorder="1" applyAlignment="1">
      <alignment horizontal="center" vertical="center"/>
    </xf>
    <xf numFmtId="170" fontId="7" fillId="7" borderId="22" xfId="97" applyNumberFormat="1" applyFont="1" applyFill="1" applyBorder="1" applyAlignment="1">
      <alignment horizontal="center" vertical="center"/>
    </xf>
    <xf numFmtId="170" fontId="7" fillId="7" borderId="8" xfId="97" applyNumberFormat="1" applyFont="1" applyFill="1" applyBorder="1" applyAlignment="1">
      <alignment horizontal="center" vertical="center"/>
    </xf>
    <xf numFmtId="170" fontId="7" fillId="7" borderId="9" xfId="97" applyNumberFormat="1" applyFont="1" applyFill="1" applyBorder="1" applyAlignment="1">
      <alignment horizontal="center" vertical="center"/>
    </xf>
    <xf numFmtId="169" fontId="194" fillId="7" borderId="17" xfId="97" applyNumberFormat="1" applyFont="1" applyFill="1" applyBorder="1" applyAlignment="1">
      <alignment horizontal="right" vertical="center"/>
    </xf>
    <xf numFmtId="169" fontId="194" fillId="7" borderId="0" xfId="97" applyNumberFormat="1" applyFont="1" applyFill="1" applyBorder="1" applyAlignment="1">
      <alignment horizontal="right" vertical="center"/>
    </xf>
    <xf numFmtId="169" fontId="194" fillId="7" borderId="16" xfId="97" applyNumberFormat="1" applyFont="1" applyFill="1" applyBorder="1" applyAlignment="1">
      <alignment horizontal="right" vertical="center"/>
    </xf>
    <xf numFmtId="169" fontId="194" fillId="7" borderId="10" xfId="97" applyNumberFormat="1" applyFont="1" applyFill="1" applyBorder="1" applyAlignment="1">
      <alignment horizontal="center" vertical="center"/>
    </xf>
    <xf numFmtId="169" fontId="194" fillId="7" borderId="11" xfId="97" applyNumberFormat="1" applyFont="1" applyFill="1" applyBorder="1" applyAlignment="1">
      <alignment horizontal="center" vertical="center"/>
    </xf>
    <xf numFmtId="169" fontId="194" fillId="7" borderId="19" xfId="97" applyNumberFormat="1" applyFont="1" applyFill="1" applyBorder="1" applyAlignment="1">
      <alignment horizontal="center" vertical="center"/>
    </xf>
    <xf numFmtId="169" fontId="5" fillId="7" borderId="226" xfId="97" applyNumberFormat="1" applyFont="1" applyFill="1" applyBorder="1" applyAlignment="1">
      <alignment horizontal="right" vertical="center"/>
    </xf>
    <xf numFmtId="169" fontId="5" fillId="7" borderId="146" xfId="97" applyNumberFormat="1" applyFont="1" applyFill="1" applyBorder="1" applyAlignment="1">
      <alignment horizontal="right" vertical="center"/>
    </xf>
    <xf numFmtId="169" fontId="5" fillId="7" borderId="147" xfId="97" applyNumberFormat="1" applyFont="1" applyFill="1" applyBorder="1" applyAlignment="1">
      <alignment horizontal="right" vertical="center"/>
    </xf>
    <xf numFmtId="170" fontId="5" fillId="7" borderId="17" xfId="97" applyNumberFormat="1" applyFont="1" applyFill="1" applyBorder="1" applyAlignment="1">
      <alignment horizontal="right" vertical="center"/>
    </xf>
    <xf numFmtId="170" fontId="5" fillId="7" borderId="0" xfId="97" applyNumberFormat="1" applyFont="1" applyFill="1" applyBorder="1" applyAlignment="1">
      <alignment horizontal="right" vertical="center"/>
    </xf>
    <xf numFmtId="170" fontId="5" fillId="7" borderId="16" xfId="97" applyNumberFormat="1" applyFont="1" applyFill="1" applyBorder="1" applyAlignment="1">
      <alignment horizontal="right" vertical="center"/>
    </xf>
    <xf numFmtId="0" fontId="4" fillId="0" borderId="147" xfId="228" applyNumberFormat="1" applyFont="1" applyFill="1" applyBorder="1" applyAlignment="1">
      <alignment horizontal="center" vertical="center" textRotation="90" wrapText="1"/>
    </xf>
    <xf numFmtId="49" fontId="5" fillId="0" borderId="9" xfId="228" applyNumberFormat="1" applyFont="1" applyFill="1" applyBorder="1" applyAlignment="1">
      <alignment horizontal="center" vertical="center"/>
    </xf>
    <xf numFmtId="49" fontId="5" fillId="0" borderId="22" xfId="228" applyNumberFormat="1" applyFont="1" applyFill="1" applyBorder="1" applyAlignment="1">
      <alignment horizontal="center" vertical="center"/>
    </xf>
    <xf numFmtId="170" fontId="193" fillId="0" borderId="22" xfId="97" applyNumberFormat="1" applyFont="1" applyFill="1" applyBorder="1" applyAlignment="1">
      <alignment horizontal="right" vertical="center"/>
    </xf>
    <xf numFmtId="170" fontId="193" fillId="0" borderId="8" xfId="97" applyNumberFormat="1" applyFont="1" applyFill="1" applyBorder="1" applyAlignment="1">
      <alignment horizontal="right" vertical="center"/>
    </xf>
    <xf numFmtId="170" fontId="193" fillId="0" borderId="9" xfId="97" applyNumberFormat="1" applyFont="1" applyFill="1" applyBorder="1" applyAlignment="1">
      <alignment horizontal="right" vertical="center"/>
    </xf>
    <xf numFmtId="168" fontId="5" fillId="7" borderId="17" xfId="97" applyNumberFormat="1" applyFont="1" applyFill="1" applyBorder="1" applyAlignment="1">
      <alignment horizontal="right" vertical="center"/>
    </xf>
    <xf numFmtId="168" fontId="5" fillId="7" borderId="0" xfId="97" applyNumberFormat="1" applyFont="1" applyFill="1" applyBorder="1" applyAlignment="1">
      <alignment horizontal="right" vertical="center"/>
    </xf>
    <xf numFmtId="168" fontId="5" fillId="7" borderId="16" xfId="97" applyNumberFormat="1" applyFont="1" applyFill="1" applyBorder="1" applyAlignment="1">
      <alignment horizontal="right" vertical="center"/>
    </xf>
    <xf numFmtId="169" fontId="194" fillId="7" borderId="17" xfId="97" applyNumberFormat="1" applyFont="1" applyFill="1" applyBorder="1" applyAlignment="1">
      <alignment horizontal="center" vertical="center"/>
    </xf>
    <xf numFmtId="169" fontId="194" fillId="7" borderId="0" xfId="97" applyNumberFormat="1" applyFont="1" applyFill="1" applyBorder="1" applyAlignment="1">
      <alignment horizontal="center" vertical="center"/>
    </xf>
    <xf numFmtId="169" fontId="194" fillId="7" borderId="16" xfId="97" applyNumberFormat="1" applyFont="1" applyFill="1" applyBorder="1" applyAlignment="1">
      <alignment horizontal="center" vertical="center"/>
    </xf>
    <xf numFmtId="170" fontId="5" fillId="53" borderId="22" xfId="97" applyNumberFormat="1" applyFont="1" applyFill="1" applyBorder="1" applyAlignment="1" applyProtection="1">
      <alignment horizontal="right" vertical="center"/>
    </xf>
    <xf numFmtId="170" fontId="5" fillId="53" borderId="8" xfId="97" applyNumberFormat="1" applyFont="1" applyFill="1" applyBorder="1" applyAlignment="1" applyProtection="1">
      <alignment horizontal="right" vertical="center"/>
    </xf>
    <xf numFmtId="170" fontId="5" fillId="53" borderId="9" xfId="97" applyNumberFormat="1" applyFont="1" applyFill="1" applyBorder="1" applyAlignment="1" applyProtection="1">
      <alignment horizontal="right" vertical="center"/>
    </xf>
    <xf numFmtId="0" fontId="7" fillId="10" borderId="9" xfId="228" applyNumberFormat="1" applyFont="1" applyFill="1" applyBorder="1" applyAlignment="1">
      <alignment horizontal="left" vertical="center"/>
    </xf>
    <xf numFmtId="0" fontId="9" fillId="0" borderId="128" xfId="228" applyNumberFormat="1" applyFont="1" applyFill="1" applyBorder="1" applyAlignment="1">
      <alignment horizontal="center" vertical="center" wrapText="1" shrinkToFit="1"/>
    </xf>
    <xf numFmtId="0" fontId="9" fillId="0" borderId="129" xfId="228" applyNumberFormat="1" applyFont="1" applyFill="1" applyBorder="1" applyAlignment="1">
      <alignment horizontal="center" vertical="center" wrapText="1" shrinkToFit="1"/>
    </xf>
    <xf numFmtId="0" fontId="25" fillId="0" borderId="17" xfId="0" applyNumberFormat="1" applyFont="1" applyFill="1" applyBorder="1" applyAlignment="1">
      <alignment horizontal="center" vertical="center" wrapText="1"/>
    </xf>
    <xf numFmtId="0" fontId="25" fillId="0" borderId="16" xfId="0" applyNumberFormat="1" applyFont="1" applyFill="1" applyBorder="1" applyAlignment="1">
      <alignment horizontal="center" vertical="center" wrapText="1"/>
    </xf>
    <xf numFmtId="0" fontId="25" fillId="0" borderId="10" xfId="0" applyNumberFormat="1" applyFont="1" applyFill="1" applyBorder="1" applyAlignment="1">
      <alignment horizontal="center" vertical="center" wrapText="1"/>
    </xf>
    <xf numFmtId="0" fontId="25" fillId="0" borderId="19" xfId="0" applyNumberFormat="1" applyFont="1" applyFill="1" applyBorder="1" applyAlignment="1">
      <alignment horizontal="center" vertical="center" wrapText="1"/>
    </xf>
    <xf numFmtId="170" fontId="5" fillId="0" borderId="22" xfId="97" applyNumberFormat="1" applyFont="1" applyFill="1" applyBorder="1" applyAlignment="1">
      <alignment horizontal="left" vertical="center"/>
    </xf>
    <xf numFmtId="0" fontId="25" fillId="0" borderId="8" xfId="0" applyNumberFormat="1" applyFont="1" applyFill="1" applyBorder="1" applyAlignment="1">
      <alignment horizontal="left" vertical="center"/>
    </xf>
    <xf numFmtId="49" fontId="25" fillId="0" borderId="8" xfId="0" applyNumberFormat="1" applyFont="1" applyFill="1" applyBorder="1" applyAlignment="1">
      <alignment horizontal="left" vertical="center"/>
    </xf>
    <xf numFmtId="0" fontId="25" fillId="0" borderId="9" xfId="0" applyNumberFormat="1" applyFont="1" applyFill="1" applyBorder="1" applyAlignment="1">
      <alignment horizontal="left" vertical="center"/>
    </xf>
    <xf numFmtId="0" fontId="9" fillId="0" borderId="4" xfId="228" applyNumberFormat="1" applyFont="1" applyFill="1" applyBorder="1" applyAlignment="1">
      <alignment horizontal="center" vertical="center" textRotation="89" wrapText="1"/>
    </xf>
    <xf numFmtId="0" fontId="9" fillId="0" borderId="18" xfId="228" applyNumberFormat="1" applyFont="1" applyFill="1" applyBorder="1" applyAlignment="1">
      <alignment horizontal="center" vertical="center" textRotation="89" wrapText="1"/>
    </xf>
    <xf numFmtId="0" fontId="9" fillId="0" borderId="17" xfId="228" applyNumberFormat="1" applyFont="1" applyFill="1" applyBorder="1" applyAlignment="1">
      <alignment horizontal="center" vertical="center" textRotation="89" wrapText="1"/>
    </xf>
    <xf numFmtId="0" fontId="9" fillId="0" borderId="16" xfId="228" applyNumberFormat="1" applyFont="1" applyFill="1" applyBorder="1" applyAlignment="1">
      <alignment horizontal="center" vertical="center" textRotation="89" wrapText="1"/>
    </xf>
    <xf numFmtId="0" fontId="2" fillId="0" borderId="8" xfId="228" applyNumberFormat="1" applyFont="1" applyFill="1" applyBorder="1" applyAlignment="1">
      <alignment horizontal="right" vertical="center"/>
    </xf>
    <xf numFmtId="0" fontId="25" fillId="0" borderId="8" xfId="0" applyNumberFormat="1" applyFont="1" applyFill="1" applyBorder="1" applyAlignment="1">
      <alignment horizontal="right" vertical="center"/>
    </xf>
    <xf numFmtId="49" fontId="25" fillId="0" borderId="8" xfId="0" applyNumberFormat="1" applyFont="1" applyFill="1" applyBorder="1" applyAlignment="1">
      <alignment horizontal="right" vertical="center"/>
    </xf>
    <xf numFmtId="15" fontId="2" fillId="0" borderId="8" xfId="228" applyNumberFormat="1" applyFont="1" applyFill="1" applyBorder="1" applyAlignment="1">
      <alignment horizontal="left" vertical="center"/>
    </xf>
    <xf numFmtId="182" fontId="7" fillId="7" borderId="22" xfId="80" applyNumberFormat="1" applyFont="1" applyFill="1" applyBorder="1" applyAlignment="1">
      <alignment horizontal="right" vertical="center"/>
    </xf>
    <xf numFmtId="182" fontId="7" fillId="7" borderId="8" xfId="80" applyNumberFormat="1" applyFont="1" applyFill="1" applyBorder="1" applyAlignment="1">
      <alignment horizontal="right" vertical="center"/>
    </xf>
    <xf numFmtId="182" fontId="7" fillId="7" borderId="9" xfId="80" applyNumberFormat="1" applyFont="1" applyFill="1" applyBorder="1" applyAlignment="1">
      <alignment horizontal="right" vertical="center"/>
    </xf>
    <xf numFmtId="182" fontId="7" fillId="7" borderId="22" xfId="80" applyNumberFormat="1" applyFont="1" applyFill="1" applyBorder="1" applyAlignment="1" applyProtection="1">
      <alignment horizontal="right" vertical="center"/>
      <protection locked="0"/>
    </xf>
    <xf numFmtId="182" fontId="7" fillId="7" borderId="8" xfId="80" applyNumberFormat="1" applyFont="1" applyFill="1" applyBorder="1" applyAlignment="1" applyProtection="1">
      <alignment horizontal="right" vertical="center"/>
      <protection locked="0"/>
    </xf>
    <xf numFmtId="182" fontId="7" fillId="7" borderId="9" xfId="80" applyNumberFormat="1" applyFont="1" applyFill="1" applyBorder="1" applyAlignment="1" applyProtection="1">
      <alignment horizontal="right" vertical="center"/>
      <protection locked="0"/>
    </xf>
    <xf numFmtId="170" fontId="7" fillId="0" borderId="4" xfId="97" applyNumberFormat="1" applyFont="1" applyFill="1" applyBorder="1" applyAlignment="1">
      <alignment horizontal="center" vertical="center" shrinkToFit="1"/>
    </xf>
    <xf numFmtId="170" fontId="7" fillId="0" borderId="5" xfId="97" applyNumberFormat="1" applyFont="1" applyFill="1" applyBorder="1" applyAlignment="1">
      <alignment horizontal="center" vertical="center" shrinkToFit="1"/>
    </xf>
    <xf numFmtId="170" fontId="7" fillId="0" borderId="18" xfId="97" applyNumberFormat="1" applyFont="1" applyFill="1" applyBorder="1" applyAlignment="1">
      <alignment horizontal="center" vertical="center" shrinkToFit="1"/>
    </xf>
    <xf numFmtId="0" fontId="7" fillId="0" borderId="22" xfId="228" applyNumberFormat="1" applyFont="1" applyFill="1" applyBorder="1" applyAlignment="1">
      <alignment horizontal="left" vertical="center"/>
    </xf>
    <xf numFmtId="0" fontId="7" fillId="0" borderId="138" xfId="228" applyNumberFormat="1" applyFont="1" applyFill="1" applyBorder="1" applyAlignment="1">
      <alignment horizontal="left" vertical="center"/>
    </xf>
    <xf numFmtId="49" fontId="7" fillId="0" borderId="138" xfId="228" applyNumberFormat="1" applyFont="1" applyFill="1" applyBorder="1" applyAlignment="1">
      <alignment horizontal="left" vertical="center"/>
    </xf>
    <xf numFmtId="0" fontId="7" fillId="0" borderId="9" xfId="228" applyNumberFormat="1" applyFont="1" applyFill="1" applyBorder="1" applyAlignment="1">
      <alignment horizontal="left" vertical="center"/>
    </xf>
    <xf numFmtId="0" fontId="7" fillId="0" borderId="4" xfId="228" applyNumberFormat="1" applyFont="1" applyFill="1" applyBorder="1" applyAlignment="1">
      <alignment horizontal="center" vertical="center" wrapText="1" shrinkToFit="1"/>
    </xf>
    <xf numFmtId="0" fontId="7" fillId="0" borderId="18" xfId="228" applyNumberFormat="1" applyFont="1" applyFill="1" applyBorder="1" applyAlignment="1">
      <alignment horizontal="center" vertical="center" wrapText="1" shrinkToFit="1"/>
    </xf>
    <xf numFmtId="0" fontId="7" fillId="0" borderId="17" xfId="228" applyNumberFormat="1" applyFont="1" applyFill="1" applyBorder="1" applyAlignment="1">
      <alignment horizontal="center" vertical="center" wrapText="1" shrinkToFit="1"/>
    </xf>
    <xf numFmtId="0" fontId="7" fillId="0" borderId="16" xfId="228" applyNumberFormat="1" applyFont="1" applyFill="1" applyBorder="1" applyAlignment="1">
      <alignment horizontal="center" vertical="center" wrapText="1" shrinkToFit="1"/>
    </xf>
    <xf numFmtId="0" fontId="7" fillId="11" borderId="22" xfId="228" applyNumberFormat="1" applyFont="1" applyFill="1" applyBorder="1" applyAlignment="1">
      <alignment horizontal="center" vertical="center"/>
    </xf>
    <xf numFmtId="0" fontId="7" fillId="11" borderId="9" xfId="228" applyNumberFormat="1" applyFont="1" applyFill="1" applyBorder="1" applyAlignment="1">
      <alignment horizontal="center" vertical="center"/>
    </xf>
    <xf numFmtId="174" fontId="7" fillId="53" borderId="22" xfId="281" applyNumberFormat="1" applyFont="1" applyFill="1" applyBorder="1" applyAlignment="1">
      <alignment vertical="center"/>
    </xf>
    <xf numFmtId="174" fontId="25" fillId="53" borderId="9" xfId="281" applyNumberFormat="1" applyFont="1" applyFill="1" applyBorder="1" applyAlignment="1">
      <alignment vertical="center"/>
    </xf>
    <xf numFmtId="0" fontId="7" fillId="0" borderId="8" xfId="228" applyNumberFormat="1" applyFont="1" applyFill="1" applyBorder="1" applyAlignment="1">
      <alignment vertical="center"/>
    </xf>
    <xf numFmtId="170" fontId="5" fillId="53" borderId="4" xfId="97" applyNumberFormat="1" applyFont="1" applyFill="1" applyBorder="1" applyAlignment="1">
      <alignment horizontal="right" vertical="center"/>
    </xf>
    <xf numFmtId="170" fontId="5" fillId="53" borderId="5" xfId="97" applyNumberFormat="1" applyFont="1" applyFill="1" applyBorder="1" applyAlignment="1">
      <alignment horizontal="right" vertical="center"/>
    </xf>
    <xf numFmtId="170" fontId="5" fillId="53" borderId="18" xfId="97" applyNumberFormat="1" applyFont="1" applyFill="1" applyBorder="1" applyAlignment="1">
      <alignment horizontal="right" vertical="center"/>
    </xf>
    <xf numFmtId="202" fontId="5" fillId="0" borderId="0" xfId="228" applyNumberFormat="1" applyFont="1" applyFill="1" applyBorder="1" applyAlignment="1" applyProtection="1">
      <alignment horizontal="center" vertical="center"/>
    </xf>
    <xf numFmtId="202" fontId="5" fillId="0" borderId="16" xfId="228" applyNumberFormat="1" applyFont="1" applyFill="1" applyBorder="1" applyAlignment="1" applyProtection="1">
      <alignment horizontal="center" vertical="center"/>
    </xf>
    <xf numFmtId="0" fontId="3" fillId="13" borderId="273" xfId="228" applyNumberFormat="1" applyFont="1" applyFill="1" applyBorder="1" applyAlignment="1">
      <alignment horizontal="center" vertical="center"/>
    </xf>
    <xf numFmtId="0" fontId="3" fillId="13" borderId="274" xfId="228" applyNumberFormat="1" applyFont="1" applyFill="1" applyBorder="1" applyAlignment="1">
      <alignment horizontal="center" vertical="center"/>
    </xf>
    <xf numFmtId="0" fontId="3" fillId="13" borderId="275" xfId="228" applyNumberFormat="1" applyFont="1" applyFill="1" applyBorder="1" applyAlignment="1">
      <alignment horizontal="center" vertical="center"/>
    </xf>
    <xf numFmtId="0" fontId="1" fillId="53" borderId="271" xfId="228" applyNumberFormat="1" applyFont="1" applyFill="1" applyBorder="1" applyAlignment="1">
      <alignment horizontal="center"/>
    </xf>
    <xf numFmtId="0" fontId="1" fillId="53" borderId="0" xfId="228" applyNumberFormat="1" applyFont="1" applyFill="1" applyBorder="1" applyAlignment="1">
      <alignment horizontal="center"/>
    </xf>
    <xf numFmtId="0" fontId="11" fillId="0" borderId="0" xfId="0" applyNumberFormat="1" applyFont="1" applyFill="1" applyBorder="1" applyAlignment="1">
      <alignment horizontal="center" vertical="center" wrapText="1"/>
    </xf>
    <xf numFmtId="0" fontId="2" fillId="7" borderId="46" xfId="0" applyNumberFormat="1" applyFont="1" applyFill="1" applyBorder="1" applyAlignment="1">
      <alignment horizontal="left" vertical="center"/>
    </xf>
    <xf numFmtId="0" fontId="29" fillId="7" borderId="33" xfId="0" applyNumberFormat="1" applyFont="1" applyFill="1" applyBorder="1" applyAlignment="1">
      <alignment horizontal="left" vertical="center"/>
    </xf>
    <xf numFmtId="0" fontId="2" fillId="7" borderId="1" xfId="0" applyNumberFormat="1" applyFont="1" applyFill="1" applyBorder="1" applyAlignment="1">
      <alignment horizontal="center" vertical="center" wrapText="1"/>
    </xf>
    <xf numFmtId="0" fontId="2" fillId="7" borderId="2" xfId="0" applyNumberFormat="1" applyFont="1" applyFill="1" applyBorder="1" applyAlignment="1">
      <alignment horizontal="center" vertical="center" wrapText="1"/>
    </xf>
    <xf numFmtId="0" fontId="2" fillId="7" borderId="6" xfId="0" applyNumberFormat="1" applyFont="1" applyFill="1" applyBorder="1" applyAlignment="1">
      <alignment horizontal="center" vertical="center" wrapText="1"/>
    </xf>
    <xf numFmtId="0" fontId="2" fillId="7" borderId="0" xfId="0" applyNumberFormat="1" applyFont="1" applyFill="1" applyBorder="1" applyAlignment="1">
      <alignment horizontal="center" vertical="center" wrapText="1"/>
    </xf>
    <xf numFmtId="0" fontId="2" fillId="7" borderId="12" xfId="0" applyNumberFormat="1" applyFont="1" applyFill="1" applyBorder="1" applyAlignment="1">
      <alignment horizontal="center" vertical="center" wrapText="1"/>
    </xf>
    <xf numFmtId="0" fontId="2" fillId="7" borderId="13" xfId="0" applyNumberFormat="1" applyFont="1" applyFill="1" applyBorder="1" applyAlignment="1">
      <alignment horizontal="center" vertical="center" wrapText="1"/>
    </xf>
    <xf numFmtId="0" fontId="1" fillId="0" borderId="131" xfId="0" applyNumberFormat="1" applyFont="1" applyFill="1" applyBorder="1" applyAlignment="1">
      <alignment horizontal="left" vertical="center"/>
    </xf>
    <xf numFmtId="0" fontId="1" fillId="0" borderId="238" xfId="0" applyNumberFormat="1" applyFont="1" applyFill="1" applyBorder="1" applyAlignment="1">
      <alignment horizontal="left" vertical="center"/>
    </xf>
    <xf numFmtId="0" fontId="1" fillId="0" borderId="239" xfId="0" applyNumberFormat="1" applyFont="1" applyFill="1" applyBorder="1" applyAlignment="1">
      <alignment horizontal="left" vertical="center"/>
    </xf>
    <xf numFmtId="0" fontId="1" fillId="0" borderId="240" xfId="0" applyNumberFormat="1" applyFont="1" applyFill="1" applyBorder="1" applyAlignment="1">
      <alignment horizontal="left" vertical="center"/>
    </xf>
    <xf numFmtId="0" fontId="1" fillId="0" borderId="241" xfId="0" applyNumberFormat="1" applyFont="1" applyFill="1" applyBorder="1" applyAlignment="1">
      <alignment horizontal="left" vertical="center"/>
    </xf>
    <xf numFmtId="0" fontId="1" fillId="0" borderId="242" xfId="0" applyNumberFormat="1" applyFont="1" applyFill="1" applyBorder="1" applyAlignment="1">
      <alignment horizontal="left" vertical="center"/>
    </xf>
    <xf numFmtId="170" fontId="2" fillId="7" borderId="26" xfId="0" applyNumberFormat="1" applyFont="1" applyFill="1" applyBorder="1" applyAlignment="1">
      <alignment horizontal="center" vertical="center" wrapText="1"/>
    </xf>
    <xf numFmtId="170" fontId="2" fillId="7" borderId="3" xfId="0" applyNumberFormat="1" applyFont="1" applyFill="1" applyBorder="1" applyAlignment="1">
      <alignment horizontal="center" vertical="center" wrapText="1"/>
    </xf>
    <xf numFmtId="170" fontId="2" fillId="7" borderId="17" xfId="0" applyNumberFormat="1" applyFont="1" applyFill="1" applyBorder="1" applyAlignment="1">
      <alignment horizontal="center" vertical="center" wrapText="1"/>
    </xf>
    <xf numFmtId="170" fontId="2" fillId="7" borderId="7" xfId="0" applyNumberFormat="1" applyFont="1" applyFill="1" applyBorder="1" applyAlignment="1">
      <alignment horizontal="center" vertical="center" wrapText="1"/>
    </xf>
    <xf numFmtId="170" fontId="2" fillId="7" borderId="32" xfId="0" applyNumberFormat="1" applyFont="1" applyFill="1" applyBorder="1" applyAlignment="1">
      <alignment horizontal="center" vertical="center" wrapText="1"/>
    </xf>
    <xf numFmtId="170" fontId="2" fillId="7" borderId="14" xfId="0" applyNumberFormat="1" applyFont="1" applyFill="1" applyBorder="1" applyAlignment="1">
      <alignment horizontal="center" vertical="center" wrapText="1"/>
    </xf>
    <xf numFmtId="170" fontId="1" fillId="53" borderId="64" xfId="97" applyNumberFormat="1" applyFont="1" applyFill="1" applyBorder="1" applyAlignment="1" applyProtection="1">
      <alignment horizontal="center" vertical="center"/>
      <protection locked="0"/>
    </xf>
    <xf numFmtId="170" fontId="1" fillId="53" borderId="265" xfId="97" applyNumberFormat="1" applyFont="1" applyFill="1" applyBorder="1" applyAlignment="1" applyProtection="1">
      <alignment horizontal="center" vertical="center"/>
      <protection locked="0"/>
    </xf>
    <xf numFmtId="170" fontId="1" fillId="53" borderId="65" xfId="97" applyNumberFormat="1" applyFont="1" applyFill="1" applyBorder="1" applyAlignment="1" applyProtection="1">
      <alignment horizontal="center" vertical="center"/>
      <protection locked="0"/>
    </xf>
    <xf numFmtId="0" fontId="31" fillId="0" borderId="0" xfId="0" applyNumberFormat="1" applyFont="1" applyFill="1" applyBorder="1" applyAlignment="1">
      <alignment horizontal="center" vertical="center" wrapText="1"/>
    </xf>
    <xf numFmtId="0" fontId="25" fillId="0" borderId="0" xfId="0" applyNumberFormat="1" applyFont="1" applyFill="1" applyBorder="1" applyAlignment="1">
      <alignment wrapText="1"/>
    </xf>
    <xf numFmtId="0" fontId="182" fillId="7" borderId="25" xfId="0" applyNumberFormat="1" applyFont="1" applyFill="1" applyBorder="1" applyAlignment="1">
      <alignment horizontal="center" vertical="center" wrapText="1"/>
    </xf>
    <xf numFmtId="0" fontId="182" fillId="7" borderId="28" xfId="0" applyNumberFormat="1" applyFont="1" applyFill="1" applyBorder="1" applyAlignment="1">
      <alignment horizontal="center" vertical="center" wrapText="1"/>
    </xf>
    <xf numFmtId="0" fontId="182" fillId="7" borderId="233" xfId="0" applyNumberFormat="1" applyFont="1" applyFill="1" applyBorder="1" applyAlignment="1">
      <alignment horizontal="center" vertical="center" wrapText="1"/>
    </xf>
    <xf numFmtId="0" fontId="182" fillId="7" borderId="54" xfId="0" applyNumberFormat="1" applyFont="1" applyFill="1" applyBorder="1" applyAlignment="1">
      <alignment horizontal="center" vertical="center" wrapText="1" shrinkToFit="1"/>
    </xf>
    <xf numFmtId="0" fontId="182" fillId="7" borderId="15" xfId="0" applyNumberFormat="1" applyFont="1" applyFill="1" applyBorder="1" applyAlignment="1">
      <alignment horizontal="center" vertical="center" wrapText="1" shrinkToFit="1"/>
    </xf>
    <xf numFmtId="0" fontId="182" fillId="7" borderId="56" xfId="0" applyNumberFormat="1" applyFont="1" applyFill="1" applyBorder="1" applyAlignment="1">
      <alignment horizontal="center" vertical="center" wrapText="1" shrinkToFit="1"/>
    </xf>
    <xf numFmtId="0" fontId="182" fillId="7" borderId="57" xfId="0" applyNumberFormat="1" applyFont="1" applyFill="1" applyBorder="1" applyAlignment="1">
      <alignment horizontal="center" vertical="center" wrapText="1" shrinkToFit="1"/>
    </xf>
    <xf numFmtId="0" fontId="182" fillId="7" borderId="1" xfId="0" applyNumberFormat="1" applyFont="1" applyFill="1" applyBorder="1" applyAlignment="1">
      <alignment horizontal="center" vertical="center" wrapText="1"/>
    </xf>
    <xf numFmtId="0" fontId="25" fillId="0" borderId="6" xfId="0" applyNumberFormat="1" applyFont="1" applyFill="1" applyBorder="1" applyAlignment="1">
      <alignment horizontal="center" vertical="center" wrapText="1"/>
    </xf>
    <xf numFmtId="0" fontId="5" fillId="0" borderId="42" xfId="0" applyNumberFormat="1" applyFont="1" applyFill="1" applyBorder="1" applyAlignment="1" applyProtection="1">
      <alignment horizontal="center" vertical="center"/>
      <protection locked="0"/>
    </xf>
    <xf numFmtId="0" fontId="5" fillId="0" borderId="36"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170" fontId="2" fillId="7" borderId="56" xfId="0" applyNumberFormat="1" applyFont="1" applyFill="1" applyBorder="1" applyAlignment="1">
      <alignment horizontal="center" vertical="center" wrapText="1" shrinkToFit="1"/>
    </xf>
    <xf numFmtId="170" fontId="29" fillId="7" borderId="57" xfId="0" applyNumberFormat="1" applyFont="1" applyFill="1" applyBorder="1" applyAlignment="1">
      <alignment horizontal="center" vertical="center" wrapText="1" shrinkToFit="1"/>
    </xf>
    <xf numFmtId="170" fontId="29" fillId="7" borderId="58" xfId="0" applyNumberFormat="1" applyFont="1" applyFill="1" applyBorder="1" applyAlignment="1">
      <alignment horizontal="center" vertical="center" wrapText="1" shrinkToFit="1"/>
    </xf>
    <xf numFmtId="0" fontId="3" fillId="7" borderId="46" xfId="0" applyNumberFormat="1" applyFont="1" applyFill="1" applyBorder="1" applyAlignment="1">
      <alignment horizontal="left" vertical="center"/>
    </xf>
    <xf numFmtId="0" fontId="25" fillId="7" borderId="33" xfId="0" applyNumberFormat="1" applyFont="1" applyFill="1" applyBorder="1" applyAlignment="1">
      <alignment horizontal="left" vertical="center"/>
    </xf>
    <xf numFmtId="0" fontId="2" fillId="7" borderId="25" xfId="0" applyNumberFormat="1" applyFont="1" applyFill="1" applyBorder="1" applyAlignment="1">
      <alignment horizontal="center" vertical="center" wrapText="1"/>
    </xf>
    <xf numFmtId="0" fontId="29" fillId="7" borderId="28" xfId="0" applyNumberFormat="1" applyFont="1" applyFill="1" applyBorder="1" applyAlignment="1">
      <alignment horizontal="center" vertical="center" wrapText="1"/>
    </xf>
    <xf numFmtId="0" fontId="29" fillId="7" borderId="31" xfId="0" applyNumberFormat="1" applyFont="1" applyFill="1" applyBorder="1" applyAlignment="1">
      <alignment horizontal="center" vertical="center" wrapText="1"/>
    </xf>
    <xf numFmtId="0" fontId="2" fillId="7" borderId="27" xfId="0" applyNumberFormat="1" applyFont="1" applyFill="1" applyBorder="1" applyAlignment="1">
      <alignment horizontal="center" vertical="center"/>
    </xf>
    <xf numFmtId="0" fontId="29" fillId="7" borderId="16" xfId="0" applyNumberFormat="1" applyFont="1" applyFill="1" applyBorder="1" applyAlignment="1">
      <alignment horizontal="center" vertical="center"/>
    </xf>
    <xf numFmtId="0" fontId="29" fillId="7" borderId="39" xfId="0" applyNumberFormat="1" applyFont="1" applyFill="1" applyBorder="1" applyAlignment="1">
      <alignment horizontal="center" vertical="center"/>
    </xf>
    <xf numFmtId="0" fontId="2" fillId="7" borderId="26" xfId="0" applyNumberFormat="1" applyFont="1" applyFill="1" applyBorder="1" applyAlignment="1">
      <alignment horizontal="center" vertical="center" wrapText="1"/>
    </xf>
    <xf numFmtId="0" fontId="29" fillId="7" borderId="2" xfId="0" applyNumberFormat="1" applyFont="1" applyFill="1" applyBorder="1" applyAlignment="1">
      <alignment horizontal="center" vertical="center" wrapText="1"/>
    </xf>
    <xf numFmtId="0" fontId="29" fillId="7" borderId="27" xfId="0" applyNumberFormat="1" applyFont="1" applyFill="1" applyBorder="1" applyAlignment="1">
      <alignment horizontal="center" vertical="center" wrapText="1"/>
    </xf>
    <xf numFmtId="0" fontId="29" fillId="7" borderId="17" xfId="0" applyNumberFormat="1" applyFont="1" applyFill="1" applyBorder="1" applyAlignment="1">
      <alignment horizontal="center" vertical="center" wrapText="1"/>
    </xf>
    <xf numFmtId="0" fontId="29" fillId="7" borderId="0" xfId="0" applyNumberFormat="1" applyFont="1" applyFill="1" applyBorder="1" applyAlignment="1">
      <alignment horizontal="center" vertical="center" wrapText="1"/>
    </xf>
    <xf numFmtId="0" fontId="29" fillId="7" borderId="16" xfId="0" applyNumberFormat="1" applyFont="1" applyFill="1" applyBorder="1" applyAlignment="1">
      <alignment horizontal="center" vertical="center" wrapText="1"/>
    </xf>
    <xf numFmtId="0" fontId="29" fillId="7" borderId="32" xfId="0" applyNumberFormat="1" applyFont="1" applyFill="1" applyBorder="1" applyAlignment="1">
      <alignment horizontal="center" vertical="center" wrapText="1"/>
    </xf>
    <xf numFmtId="0" fontId="29" fillId="7" borderId="13" xfId="0" applyNumberFormat="1" applyFont="1" applyFill="1" applyBorder="1" applyAlignment="1">
      <alignment horizontal="center" vertical="center" wrapText="1"/>
    </xf>
    <xf numFmtId="0" fontId="29" fillId="7" borderId="39" xfId="0" applyNumberFormat="1" applyFont="1" applyFill="1" applyBorder="1" applyAlignment="1">
      <alignment horizontal="center" vertical="center" wrapText="1"/>
    </xf>
    <xf numFmtId="0" fontId="31" fillId="7" borderId="54" xfId="0" applyNumberFormat="1" applyFont="1" applyFill="1" applyBorder="1" applyAlignment="1">
      <alignment horizontal="center" vertical="center" wrapText="1"/>
    </xf>
    <xf numFmtId="0" fontId="25" fillId="7" borderId="15" xfId="0" applyNumberFormat="1" applyFont="1" applyFill="1" applyBorder="1" applyAlignment="1">
      <alignment horizontal="center" vertical="center" wrapText="1"/>
    </xf>
    <xf numFmtId="0" fontId="25" fillId="7" borderId="55" xfId="0" applyNumberFormat="1" applyFont="1" applyFill="1" applyBorder="1" applyAlignment="1">
      <alignment horizontal="center" vertical="center" wrapText="1"/>
    </xf>
    <xf numFmtId="0" fontId="31" fillId="7" borderId="25" xfId="0" applyNumberFormat="1" applyFont="1" applyFill="1" applyBorder="1" applyAlignment="1">
      <alignment horizontal="center" vertical="center" wrapText="1"/>
    </xf>
    <xf numFmtId="0" fontId="25" fillId="7" borderId="28" xfId="0" applyNumberFormat="1" applyFont="1" applyFill="1" applyBorder="1" applyAlignment="1">
      <alignment horizontal="center" vertical="center" wrapText="1"/>
    </xf>
    <xf numFmtId="0" fontId="25" fillId="7" borderId="31" xfId="0" applyNumberFormat="1" applyFont="1" applyFill="1" applyBorder="1" applyAlignment="1">
      <alignment horizontal="center" vertical="center" wrapText="1"/>
    </xf>
    <xf numFmtId="0" fontId="31" fillId="7" borderId="27" xfId="0" applyNumberFormat="1" applyFont="1" applyFill="1" applyBorder="1" applyAlignment="1">
      <alignment horizontal="center" vertical="center"/>
    </xf>
    <xf numFmtId="0" fontId="25" fillId="7" borderId="16" xfId="0" applyNumberFormat="1" applyFont="1" applyFill="1" applyBorder="1" applyAlignment="1">
      <alignment horizontal="center" vertical="center"/>
    </xf>
    <xf numFmtId="0" fontId="25" fillId="7" borderId="39" xfId="0" applyNumberFormat="1" applyFont="1" applyFill="1" applyBorder="1" applyAlignment="1">
      <alignment horizontal="center" vertical="center"/>
    </xf>
    <xf numFmtId="0" fontId="31" fillId="7" borderId="26" xfId="0" applyNumberFormat="1" applyFont="1" applyFill="1" applyBorder="1" applyAlignment="1">
      <alignment horizontal="center" vertical="center" wrapText="1"/>
    </xf>
    <xf numFmtId="0" fontId="25" fillId="7" borderId="2" xfId="0" applyNumberFormat="1" applyFont="1" applyFill="1" applyBorder="1" applyAlignment="1">
      <alignment horizontal="center" vertical="center" wrapText="1"/>
    </xf>
    <xf numFmtId="0" fontId="25" fillId="7" borderId="27" xfId="0" applyNumberFormat="1" applyFont="1" applyFill="1" applyBorder="1" applyAlignment="1">
      <alignment horizontal="center" vertical="center" wrapText="1"/>
    </xf>
    <xf numFmtId="0" fontId="25" fillId="7" borderId="17" xfId="0" applyNumberFormat="1" applyFont="1" applyFill="1" applyBorder="1" applyAlignment="1">
      <alignment horizontal="center" vertical="center" wrapText="1"/>
    </xf>
    <xf numFmtId="0" fontId="25" fillId="7" borderId="0" xfId="0" applyNumberFormat="1" applyFont="1" applyFill="1" applyBorder="1" applyAlignment="1">
      <alignment horizontal="center" vertical="center" wrapText="1"/>
    </xf>
    <xf numFmtId="0" fontId="25" fillId="7" borderId="16" xfId="0" applyNumberFormat="1" applyFont="1" applyFill="1" applyBorder="1" applyAlignment="1">
      <alignment horizontal="center" vertical="center" wrapText="1"/>
    </xf>
    <xf numFmtId="0" fontId="25" fillId="7" borderId="32" xfId="0" applyNumberFormat="1" applyFont="1" applyFill="1" applyBorder="1" applyAlignment="1">
      <alignment horizontal="center" vertical="center" wrapText="1"/>
    </xf>
    <xf numFmtId="0" fontId="25" fillId="7" borderId="13" xfId="0" applyNumberFormat="1" applyFont="1" applyFill="1" applyBorder="1" applyAlignment="1">
      <alignment horizontal="center" vertical="center" wrapText="1"/>
    </xf>
    <xf numFmtId="0" fontId="25" fillId="7" borderId="39" xfId="0" applyNumberFormat="1" applyFont="1" applyFill="1" applyBorder="1" applyAlignment="1">
      <alignment horizontal="center" vertical="center" wrapText="1"/>
    </xf>
    <xf numFmtId="170" fontId="31" fillId="7" borderId="56" xfId="0" applyNumberFormat="1" applyFont="1" applyFill="1" applyBorder="1" applyAlignment="1">
      <alignment horizontal="center" vertical="center" wrapText="1" shrinkToFit="1"/>
    </xf>
    <xf numFmtId="170" fontId="25" fillId="7" borderId="57" xfId="0" applyNumberFormat="1" applyFont="1" applyFill="1" applyBorder="1" applyAlignment="1">
      <alignment horizontal="center" vertical="center" wrapText="1" shrinkToFit="1"/>
    </xf>
    <xf numFmtId="170" fontId="25" fillId="7" borderId="58" xfId="0" applyNumberFormat="1" applyFont="1" applyFill="1" applyBorder="1" applyAlignment="1">
      <alignment horizontal="center" vertical="center" wrapText="1" shrinkToFit="1"/>
    </xf>
    <xf numFmtId="0" fontId="233" fillId="7" borderId="46" xfId="220" applyFont="1" applyFill="1" applyBorder="1" applyAlignment="1">
      <alignment horizontal="center" vertical="center"/>
    </xf>
    <xf numFmtId="0" fontId="233" fillId="7" borderId="33" xfId="220" applyFont="1" applyFill="1" applyBorder="1" applyAlignment="1">
      <alignment horizontal="center" vertical="center"/>
    </xf>
    <xf numFmtId="0" fontId="233" fillId="7" borderId="47" xfId="220" applyFont="1" applyFill="1" applyBorder="1" applyAlignment="1">
      <alignment horizontal="center" vertical="center"/>
    </xf>
    <xf numFmtId="0" fontId="3" fillId="7" borderId="54" xfId="0" applyNumberFormat="1" applyFont="1" applyFill="1" applyBorder="1" applyAlignment="1">
      <alignment horizontal="center" vertical="center" wrapText="1"/>
    </xf>
    <xf numFmtId="170" fontId="3" fillId="7" borderId="56" xfId="0" applyNumberFormat="1" applyFont="1" applyFill="1" applyBorder="1" applyAlignment="1">
      <alignment horizontal="center" vertical="center" wrapText="1"/>
    </xf>
    <xf numFmtId="170" fontId="25" fillId="7" borderId="57" xfId="0" applyNumberFormat="1" applyFont="1" applyFill="1" applyBorder="1" applyAlignment="1">
      <alignment horizontal="center" vertical="center" wrapText="1"/>
    </xf>
    <xf numFmtId="170" fontId="25" fillId="7" borderId="58" xfId="0" applyNumberFormat="1" applyFont="1" applyFill="1" applyBorder="1" applyAlignment="1">
      <alignment horizontal="center" vertical="center" wrapText="1"/>
    </xf>
    <xf numFmtId="0" fontId="3" fillId="7" borderId="15" xfId="0" applyNumberFormat="1" applyFont="1" applyFill="1" applyBorder="1" applyAlignment="1">
      <alignment horizontal="center" vertical="center" wrapText="1"/>
    </xf>
    <xf numFmtId="0" fontId="3" fillId="7" borderId="55" xfId="0" applyNumberFormat="1" applyFont="1" applyFill="1" applyBorder="1" applyAlignment="1">
      <alignment horizontal="center" vertical="center" wrapText="1"/>
    </xf>
    <xf numFmtId="0" fontId="3" fillId="7" borderId="1" xfId="0" applyNumberFormat="1" applyFont="1" applyFill="1" applyBorder="1" applyAlignment="1">
      <alignment horizontal="center" vertical="center" wrapText="1"/>
    </xf>
    <xf numFmtId="0" fontId="3" fillId="7" borderId="6" xfId="0" applyNumberFormat="1" applyFont="1" applyFill="1" applyBorder="1" applyAlignment="1">
      <alignment horizontal="center" vertical="center" wrapText="1"/>
    </xf>
    <xf numFmtId="0" fontId="3" fillId="7" borderId="12" xfId="0" applyNumberFormat="1" applyFont="1" applyFill="1" applyBorder="1" applyAlignment="1">
      <alignment horizontal="center" vertical="center" wrapText="1"/>
    </xf>
    <xf numFmtId="0" fontId="31" fillId="7" borderId="1" xfId="0" applyNumberFormat="1" applyFont="1" applyFill="1" applyBorder="1" applyAlignment="1">
      <alignment horizontal="center" vertical="center" wrapText="1"/>
    </xf>
    <xf numFmtId="0" fontId="31" fillId="7" borderId="2" xfId="0" applyNumberFormat="1" applyFont="1" applyFill="1" applyBorder="1" applyAlignment="1">
      <alignment horizontal="center" vertical="center" wrapText="1"/>
    </xf>
    <xf numFmtId="0" fontId="31" fillId="7" borderId="6" xfId="0" applyNumberFormat="1" applyFont="1" applyFill="1" applyBorder="1" applyAlignment="1">
      <alignment horizontal="center" vertical="center" wrapText="1"/>
    </xf>
    <xf numFmtId="0" fontId="31" fillId="7" borderId="0" xfId="0" applyNumberFormat="1" applyFont="1" applyFill="1" applyBorder="1" applyAlignment="1">
      <alignment horizontal="center" vertical="center" wrapText="1"/>
    </xf>
    <xf numFmtId="0" fontId="31" fillId="7" borderId="12" xfId="0" applyNumberFormat="1" applyFont="1" applyFill="1" applyBorder="1" applyAlignment="1">
      <alignment horizontal="center" vertical="center" wrapText="1"/>
    </xf>
    <xf numFmtId="0" fontId="31" fillId="7" borderId="13" xfId="0" applyNumberFormat="1" applyFont="1" applyFill="1" applyBorder="1" applyAlignment="1">
      <alignment horizontal="center" vertical="center" wrapText="1"/>
    </xf>
    <xf numFmtId="170" fontId="31" fillId="7" borderId="56" xfId="0" applyNumberFormat="1" applyFont="1" applyFill="1" applyBorder="1" applyAlignment="1">
      <alignment horizontal="center" vertical="center" wrapText="1"/>
    </xf>
    <xf numFmtId="0" fontId="191" fillId="7" borderId="70" xfId="0" applyNumberFormat="1" applyFont="1" applyFill="1" applyBorder="1" applyAlignment="1">
      <alignment horizontal="center" vertical="center" wrapText="1" shrinkToFit="1"/>
    </xf>
    <xf numFmtId="0" fontId="191" fillId="7" borderId="24" xfId="0" applyNumberFormat="1" applyFont="1" applyFill="1" applyBorder="1" applyAlignment="1">
      <alignment horizontal="center" vertical="center" wrapText="1" shrinkToFit="1"/>
    </xf>
    <xf numFmtId="0" fontId="190" fillId="0" borderId="0" xfId="0" applyNumberFormat="1" applyFont="1" applyFill="1" applyBorder="1" applyAlignment="1">
      <alignment wrapText="1"/>
    </xf>
    <xf numFmtId="0" fontId="191" fillId="7" borderId="71" xfId="0" applyNumberFormat="1" applyFont="1" applyFill="1" applyBorder="1" applyAlignment="1">
      <alignment horizontal="center" vertical="center" wrapText="1" shrinkToFit="1"/>
    </xf>
    <xf numFmtId="0" fontId="191" fillId="7" borderId="72" xfId="0" applyNumberFormat="1" applyFont="1" applyFill="1" applyBorder="1" applyAlignment="1">
      <alignment horizontal="center" vertical="center" wrapText="1" shrinkToFit="1"/>
    </xf>
    <xf numFmtId="0" fontId="191" fillId="7" borderId="25" xfId="0" applyNumberFormat="1" applyFont="1" applyFill="1" applyBorder="1" applyAlignment="1">
      <alignment horizontal="center" vertical="center" wrapText="1"/>
    </xf>
    <xf numFmtId="0" fontId="191" fillId="7" borderId="28" xfId="0" applyNumberFormat="1" applyFont="1" applyFill="1" applyBorder="1" applyAlignment="1">
      <alignment horizontal="center" vertical="center" wrapText="1"/>
    </xf>
    <xf numFmtId="0" fontId="191" fillId="7" borderId="54" xfId="0" applyNumberFormat="1" applyFont="1" applyFill="1" applyBorder="1" applyAlignment="1">
      <alignment horizontal="center" vertical="center" wrapText="1" shrinkToFit="1"/>
    </xf>
    <xf numFmtId="0" fontId="191" fillId="7" borderId="15" xfId="0" applyNumberFormat="1" applyFont="1" applyFill="1" applyBorder="1" applyAlignment="1">
      <alignment horizontal="center" vertical="center" wrapText="1" shrinkToFit="1"/>
    </xf>
    <xf numFmtId="0" fontId="191" fillId="7" borderId="23" xfId="0" applyNumberFormat="1" applyFont="1" applyFill="1" applyBorder="1" applyAlignment="1">
      <alignment horizontal="center" vertical="center" wrapText="1" shrinkToFit="1"/>
    </xf>
    <xf numFmtId="0" fontId="191" fillId="7" borderId="56" xfId="0" applyNumberFormat="1" applyFont="1" applyFill="1" applyBorder="1" applyAlignment="1">
      <alignment horizontal="center" vertical="center" wrapText="1" shrinkToFit="1"/>
    </xf>
    <xf numFmtId="0" fontId="191" fillId="7" borderId="57" xfId="0" applyNumberFormat="1" applyFont="1" applyFill="1" applyBorder="1" applyAlignment="1">
      <alignment horizontal="center" vertical="center" wrapText="1" shrinkToFit="1"/>
    </xf>
    <xf numFmtId="0" fontId="191" fillId="7" borderId="77" xfId="0" applyNumberFormat="1" applyFont="1" applyFill="1" applyBorder="1" applyAlignment="1">
      <alignment horizontal="center" vertical="center" wrapText="1" shrinkToFit="1"/>
    </xf>
    <xf numFmtId="0" fontId="31" fillId="7" borderId="24" xfId="356" applyFont="1" applyFill="1" applyBorder="1" applyAlignment="1">
      <alignment horizontal="center" vertical="center"/>
    </xf>
    <xf numFmtId="0" fontId="191" fillId="7" borderId="78" xfId="0" applyNumberFormat="1" applyFont="1" applyFill="1" applyBorder="1" applyAlignment="1">
      <alignment horizontal="center" vertical="center" wrapText="1" shrinkToFit="1"/>
    </xf>
    <xf numFmtId="0" fontId="190" fillId="0" borderId="79" xfId="0" applyNumberFormat="1" applyFont="1" applyFill="1" applyBorder="1" applyAlignment="1">
      <alignment horizontal="center" vertical="center" wrapText="1" shrinkToFit="1"/>
    </xf>
    <xf numFmtId="0" fontId="190" fillId="0" borderId="80" xfId="0" applyNumberFormat="1" applyFont="1" applyFill="1" applyBorder="1" applyAlignment="1">
      <alignment horizontal="center" vertical="center" wrapText="1" shrinkToFit="1"/>
    </xf>
    <xf numFmtId="0" fontId="190" fillId="0" borderId="23" xfId="0" applyNumberFormat="1" applyFont="1" applyFill="1" applyBorder="1" applyAlignment="1">
      <alignment horizontal="center" vertical="center" wrapText="1" shrinkToFit="1"/>
    </xf>
    <xf numFmtId="0" fontId="191" fillId="7" borderId="1" xfId="0" applyNumberFormat="1" applyFont="1" applyFill="1" applyBorder="1" applyAlignment="1">
      <alignment horizontal="center" vertical="center" wrapText="1" shrinkToFit="1"/>
    </xf>
    <xf numFmtId="0" fontId="190" fillId="0" borderId="27" xfId="0" applyNumberFormat="1" applyFont="1" applyFill="1" applyBorder="1" applyAlignment="1">
      <alignment horizontal="center" vertical="center" wrapText="1"/>
    </xf>
    <xf numFmtId="0" fontId="190" fillId="0" borderId="6" xfId="0" applyNumberFormat="1" applyFont="1" applyFill="1" applyBorder="1" applyAlignment="1">
      <alignment horizontal="center" vertical="center" wrapText="1"/>
    </xf>
    <xf numFmtId="0" fontId="190" fillId="0" borderId="16" xfId="0" applyNumberFormat="1" applyFont="1" applyFill="1" applyBorder="1" applyAlignment="1">
      <alignment horizontal="center" vertical="center" wrapText="1"/>
    </xf>
    <xf numFmtId="0" fontId="190" fillId="0" borderId="85" xfId="0" applyNumberFormat="1" applyFont="1" applyFill="1" applyBorder="1" applyAlignment="1">
      <alignment horizontal="center" vertical="center" wrapText="1"/>
    </xf>
    <xf numFmtId="0" fontId="190" fillId="0" borderId="19" xfId="0" applyNumberFormat="1" applyFont="1" applyFill="1" applyBorder="1" applyAlignment="1">
      <alignment horizontal="center" vertical="center" wrapText="1"/>
    </xf>
    <xf numFmtId="0" fontId="190" fillId="0" borderId="77" xfId="0" applyNumberFormat="1" applyFont="1" applyFill="1" applyBorder="1" applyAlignment="1">
      <alignment horizontal="center" vertical="center" wrapText="1" shrinkToFit="1"/>
    </xf>
    <xf numFmtId="0" fontId="190" fillId="0" borderId="81" xfId="0" applyNumberFormat="1" applyFont="1" applyFill="1" applyBorder="1" applyAlignment="1">
      <alignment horizontal="center" vertical="center" wrapText="1" shrinkToFit="1"/>
    </xf>
    <xf numFmtId="0" fontId="190" fillId="0" borderId="57" xfId="0" applyNumberFormat="1" applyFont="1" applyFill="1" applyBorder="1" applyAlignment="1">
      <alignment horizontal="center" vertical="center" wrapText="1" shrinkToFit="1"/>
    </xf>
    <xf numFmtId="0" fontId="191" fillId="7" borderId="148" xfId="0" applyNumberFormat="1" applyFont="1" applyFill="1" applyBorder="1" applyAlignment="1">
      <alignment horizontal="center" vertical="center" wrapText="1" shrinkToFit="1"/>
    </xf>
    <xf numFmtId="0" fontId="191" fillId="7" borderId="80" xfId="0" applyNumberFormat="1" applyFont="1" applyFill="1" applyBorder="1" applyAlignment="1">
      <alignment horizontal="center" vertical="center" wrapText="1" shrinkToFit="1"/>
    </xf>
    <xf numFmtId="0" fontId="191" fillId="7" borderId="1" xfId="0" applyNumberFormat="1" applyFont="1" applyFill="1" applyBorder="1" applyAlignment="1">
      <alignment horizontal="center" vertical="center" wrapText="1"/>
    </xf>
    <xf numFmtId="0" fontId="191" fillId="7" borderId="6" xfId="0" applyNumberFormat="1" applyFont="1" applyFill="1" applyBorder="1" applyAlignment="1">
      <alignment horizontal="center" vertical="center" wrapText="1"/>
    </xf>
    <xf numFmtId="0" fontId="191" fillId="7" borderId="85" xfId="0" applyNumberFormat="1" applyFont="1" applyFill="1" applyBorder="1" applyAlignment="1">
      <alignment horizontal="center" vertical="center" wrapText="1"/>
    </xf>
    <xf numFmtId="0" fontId="192" fillId="7" borderId="41" xfId="0" applyNumberFormat="1" applyFont="1" applyFill="1" applyBorder="1" applyAlignment="1">
      <alignment vertical="center" wrapText="1"/>
    </xf>
    <xf numFmtId="0" fontId="190" fillId="7" borderId="36" xfId="0" applyNumberFormat="1" applyFont="1" applyFill="1" applyBorder="1" applyAlignment="1">
      <alignment vertical="center" wrapText="1"/>
    </xf>
    <xf numFmtId="0" fontId="190" fillId="7" borderId="37" xfId="0" applyNumberFormat="1" applyFont="1" applyFill="1" applyBorder="1" applyAlignment="1">
      <alignment vertical="center" wrapText="1"/>
    </xf>
    <xf numFmtId="0" fontId="191" fillId="7" borderId="58" xfId="0" applyNumberFormat="1" applyFont="1" applyFill="1" applyBorder="1" applyAlignment="1">
      <alignment horizontal="center" vertical="center" wrapText="1" shrinkToFit="1"/>
    </xf>
    <xf numFmtId="0" fontId="191" fillId="7" borderId="55" xfId="0" applyNumberFormat="1" applyFont="1" applyFill="1" applyBorder="1" applyAlignment="1">
      <alignment horizontal="center" vertical="center" wrapText="1" shrinkToFit="1"/>
    </xf>
    <xf numFmtId="0" fontId="191" fillId="7" borderId="12" xfId="0" applyNumberFormat="1" applyFont="1" applyFill="1" applyBorder="1" applyAlignment="1">
      <alignment horizontal="center" vertical="center" wrapText="1"/>
    </xf>
    <xf numFmtId="0" fontId="191" fillId="7" borderId="2" xfId="0" applyNumberFormat="1" applyFont="1" applyFill="1" applyBorder="1" applyAlignment="1">
      <alignment horizontal="center" vertical="center" wrapText="1" shrinkToFit="1"/>
    </xf>
    <xf numFmtId="0" fontId="191" fillId="7" borderId="0" xfId="0" applyNumberFormat="1" applyFont="1" applyFill="1" applyBorder="1" applyAlignment="1">
      <alignment horizontal="center" vertical="center" wrapText="1" shrinkToFit="1"/>
    </xf>
    <xf numFmtId="0" fontId="191" fillId="7" borderId="13" xfId="0" applyNumberFormat="1" applyFont="1" applyFill="1" applyBorder="1" applyAlignment="1">
      <alignment horizontal="center" vertical="center" wrapText="1" shrinkToFit="1"/>
    </xf>
    <xf numFmtId="0" fontId="191" fillId="7" borderId="27" xfId="0" applyNumberFormat="1" applyFont="1" applyFill="1" applyBorder="1" applyAlignment="1">
      <alignment horizontal="center" vertical="center" wrapText="1" shrinkToFit="1"/>
    </xf>
    <xf numFmtId="0" fontId="191" fillId="7" borderId="16" xfId="0" applyNumberFormat="1" applyFont="1" applyFill="1" applyBorder="1" applyAlignment="1">
      <alignment horizontal="center" vertical="center" wrapText="1" shrinkToFit="1"/>
    </xf>
    <xf numFmtId="0" fontId="191" fillId="7" borderId="39" xfId="0" applyNumberFormat="1" applyFont="1" applyFill="1" applyBorder="1" applyAlignment="1">
      <alignment horizontal="center" vertical="center" wrapText="1" shrinkToFit="1"/>
    </xf>
    <xf numFmtId="0" fontId="11" fillId="0" borderId="41" xfId="0" applyNumberFormat="1" applyFont="1" applyFill="1" applyBorder="1" applyAlignment="1">
      <alignment horizontal="left" vertical="center" wrapText="1"/>
    </xf>
    <xf numFmtId="0" fontId="11" fillId="0" borderId="36" xfId="0" applyNumberFormat="1" applyFont="1" applyFill="1" applyBorder="1" applyAlignment="1">
      <alignment horizontal="left" vertical="center" wrapText="1"/>
    </xf>
    <xf numFmtId="0" fontId="11" fillId="0" borderId="37" xfId="0" applyNumberFormat="1" applyFont="1" applyFill="1" applyBorder="1" applyAlignment="1">
      <alignment horizontal="left" vertical="center" wrapText="1"/>
    </xf>
    <xf numFmtId="0" fontId="192" fillId="0" borderId="41" xfId="0" applyNumberFormat="1" applyFont="1" applyFill="1" applyBorder="1" applyAlignment="1">
      <alignment horizontal="left" vertical="center" wrapText="1"/>
    </xf>
    <xf numFmtId="0" fontId="192" fillId="0" borderId="36" xfId="0" applyNumberFormat="1" applyFont="1" applyFill="1" applyBorder="1" applyAlignment="1">
      <alignment horizontal="left" vertical="center" wrapText="1"/>
    </xf>
    <xf numFmtId="0" fontId="192" fillId="0" borderId="37" xfId="0" applyNumberFormat="1" applyFont="1" applyFill="1" applyBorder="1" applyAlignment="1">
      <alignment horizontal="left" vertical="center" wrapText="1"/>
    </xf>
    <xf numFmtId="0" fontId="11" fillId="0" borderId="24" xfId="357" applyFont="1" applyFill="1" applyBorder="1" applyAlignment="1">
      <alignment horizontal="center" vertical="center"/>
    </xf>
    <xf numFmtId="0" fontId="186" fillId="7" borderId="56" xfId="0" applyNumberFormat="1" applyFont="1" applyFill="1" applyBorder="1" applyAlignment="1">
      <alignment horizontal="center" vertical="center" wrapText="1" shrinkToFit="1"/>
    </xf>
    <xf numFmtId="0" fontId="186" fillId="7" borderId="57" xfId="0" applyNumberFormat="1" applyFont="1" applyFill="1" applyBorder="1" applyAlignment="1">
      <alignment horizontal="center" vertical="center" wrapText="1" shrinkToFit="1"/>
    </xf>
    <xf numFmtId="0" fontId="186" fillId="7" borderId="77" xfId="0" applyNumberFormat="1" applyFont="1" applyFill="1" applyBorder="1" applyAlignment="1">
      <alignment horizontal="center" vertical="center" wrapText="1" shrinkToFit="1"/>
    </xf>
    <xf numFmtId="0" fontId="186" fillId="7" borderId="54" xfId="0" applyNumberFormat="1" applyFont="1" applyFill="1" applyBorder="1" applyAlignment="1">
      <alignment horizontal="center" vertical="center" wrapText="1" shrinkToFit="1"/>
    </xf>
    <xf numFmtId="0" fontId="186" fillId="7" borderId="15" xfId="0" applyNumberFormat="1" applyFont="1" applyFill="1" applyBorder="1" applyAlignment="1">
      <alignment horizontal="center" vertical="center" wrapText="1" shrinkToFit="1"/>
    </xf>
    <xf numFmtId="0" fontId="186" fillId="7" borderId="23" xfId="0" applyNumberFormat="1" applyFont="1" applyFill="1" applyBorder="1" applyAlignment="1">
      <alignment horizontal="center" vertical="center" wrapText="1" shrinkToFit="1"/>
    </xf>
    <xf numFmtId="0" fontId="186" fillId="7" borderId="25" xfId="0" applyNumberFormat="1" applyFont="1" applyFill="1" applyBorder="1" applyAlignment="1">
      <alignment horizontal="center" vertical="center" wrapText="1"/>
    </xf>
    <xf numFmtId="0" fontId="186" fillId="7" borderId="28" xfId="0" applyNumberFormat="1" applyFont="1" applyFill="1" applyBorder="1" applyAlignment="1">
      <alignment horizontal="center" vertical="center" wrapText="1"/>
    </xf>
    <xf numFmtId="0" fontId="25" fillId="0" borderId="15" xfId="0" applyNumberFormat="1" applyFont="1" applyFill="1" applyBorder="1" applyAlignment="1">
      <alignment horizontal="center" vertical="center" wrapText="1" shrinkToFit="1"/>
    </xf>
    <xf numFmtId="0" fontId="25" fillId="0" borderId="23" xfId="0" applyNumberFormat="1" applyFont="1" applyFill="1" applyBorder="1" applyAlignment="1">
      <alignment horizontal="center" vertical="center" wrapText="1" shrinkToFit="1"/>
    </xf>
    <xf numFmtId="0" fontId="186" fillId="7" borderId="78" xfId="0" applyNumberFormat="1" applyFont="1" applyFill="1" applyBorder="1" applyAlignment="1">
      <alignment horizontal="center" vertical="center" wrapText="1" shrinkToFit="1"/>
    </xf>
    <xf numFmtId="0" fontId="25" fillId="0" borderId="80" xfId="0" applyNumberFormat="1" applyFont="1" applyFill="1" applyBorder="1" applyAlignment="1">
      <alignment horizontal="center" vertical="center" wrapText="1" shrinkToFit="1"/>
    </xf>
    <xf numFmtId="0" fontId="186" fillId="7" borderId="148" xfId="0" applyNumberFormat="1" applyFont="1" applyFill="1" applyBorder="1" applyAlignment="1">
      <alignment horizontal="center" vertical="center" wrapText="1" shrinkToFit="1"/>
    </xf>
    <xf numFmtId="0" fontId="32" fillId="7" borderId="94" xfId="0" applyNumberFormat="1" applyFont="1" applyFill="1" applyBorder="1" applyAlignment="1">
      <alignment horizontal="center" vertical="center" wrapText="1" shrinkToFit="1"/>
    </xf>
    <xf numFmtId="0" fontId="32" fillId="7" borderId="47" xfId="0" applyNumberFormat="1" applyFont="1" applyFill="1" applyBorder="1" applyAlignment="1">
      <alignment horizontal="center" vertical="center" wrapText="1" shrinkToFit="1"/>
    </xf>
    <xf numFmtId="0" fontId="32" fillId="7" borderId="148" xfId="0" applyNumberFormat="1" applyFont="1" applyFill="1" applyBorder="1" applyAlignment="1">
      <alignment horizontal="center" vertical="center" wrapText="1" shrinkToFit="1"/>
    </xf>
    <xf numFmtId="0" fontId="32" fillId="7" borderId="23" xfId="0" applyNumberFormat="1" applyFont="1" applyFill="1" applyBorder="1" applyAlignment="1">
      <alignment horizontal="center" vertical="center" wrapText="1" shrinkToFit="1"/>
    </xf>
    <xf numFmtId="0" fontId="32" fillId="7" borderId="15" xfId="0" applyNumberFormat="1" applyFont="1" applyFill="1" applyBorder="1" applyAlignment="1">
      <alignment horizontal="center" vertical="center" wrapText="1" shrinkToFit="1"/>
    </xf>
    <xf numFmtId="0" fontId="33" fillId="0" borderId="23" xfId="0" applyNumberFormat="1" applyFont="1" applyFill="1" applyBorder="1" applyAlignment="1">
      <alignment horizontal="center" vertical="center" wrapText="1" shrinkToFit="1"/>
    </xf>
    <xf numFmtId="0" fontId="32" fillId="7" borderId="56" xfId="0" applyNumberFormat="1" applyFont="1" applyFill="1" applyBorder="1" applyAlignment="1">
      <alignment horizontal="center" vertical="center" wrapText="1" shrinkToFit="1"/>
    </xf>
    <xf numFmtId="0" fontId="33" fillId="0" borderId="77" xfId="0" applyNumberFormat="1" applyFont="1" applyFill="1" applyBorder="1" applyAlignment="1">
      <alignment horizontal="center" vertical="center" wrapText="1" shrinkToFit="1"/>
    </xf>
    <xf numFmtId="0" fontId="32" fillId="7" borderId="54" xfId="0" applyNumberFormat="1" applyFont="1" applyFill="1" applyBorder="1" applyAlignment="1">
      <alignment horizontal="center" vertical="center" wrapText="1" shrinkToFit="1"/>
    </xf>
    <xf numFmtId="0" fontId="32" fillId="7" borderId="78" xfId="0" applyNumberFormat="1" applyFont="1" applyFill="1" applyBorder="1" applyAlignment="1">
      <alignment horizontal="center" vertical="center" wrapText="1" shrinkToFit="1"/>
    </xf>
    <xf numFmtId="0" fontId="33" fillId="0" borderId="79" xfId="0" applyNumberFormat="1" applyFont="1" applyFill="1" applyBorder="1" applyAlignment="1">
      <alignment horizontal="center" vertical="center" wrapText="1" shrinkToFit="1"/>
    </xf>
    <xf numFmtId="0" fontId="33" fillId="0" borderId="0" xfId="0" applyNumberFormat="1" applyFont="1" applyFill="1" applyBorder="1" applyAlignment="1">
      <alignment wrapText="1"/>
    </xf>
    <xf numFmtId="0" fontId="32" fillId="7" borderId="25" xfId="0" applyNumberFormat="1" applyFont="1" applyFill="1" applyBorder="1" applyAlignment="1">
      <alignment horizontal="center" vertical="center" wrapText="1"/>
    </xf>
    <xf numFmtId="0" fontId="32" fillId="7" borderId="28" xfId="0" applyNumberFormat="1" applyFont="1" applyFill="1" applyBorder="1" applyAlignment="1">
      <alignment horizontal="center" vertical="center" wrapText="1"/>
    </xf>
    <xf numFmtId="0" fontId="192" fillId="0" borderId="43" xfId="0" applyNumberFormat="1" applyFont="1" applyFill="1" applyBorder="1" applyAlignment="1">
      <alignment horizontal="center" vertical="top" wrapText="1"/>
    </xf>
    <xf numFmtId="0" fontId="192" fillId="0" borderId="86" xfId="0" applyNumberFormat="1" applyFont="1" applyFill="1" applyBorder="1" applyAlignment="1">
      <alignment horizontal="center" vertical="top" wrapText="1"/>
    </xf>
    <xf numFmtId="0" fontId="195" fillId="7" borderId="56" xfId="0" applyNumberFormat="1" applyFont="1" applyFill="1" applyBorder="1" applyAlignment="1">
      <alignment horizontal="center" vertical="center" wrapText="1" shrinkToFit="1"/>
    </xf>
    <xf numFmtId="0" fontId="195" fillId="7" borderId="57" xfId="0" applyNumberFormat="1" applyFont="1" applyFill="1" applyBorder="1" applyAlignment="1">
      <alignment horizontal="center" vertical="center" wrapText="1" shrinkToFit="1"/>
    </xf>
    <xf numFmtId="0" fontId="195" fillId="7" borderId="58" xfId="0" applyNumberFormat="1" applyFont="1" applyFill="1" applyBorder="1" applyAlignment="1">
      <alignment horizontal="center" vertical="center" wrapText="1" shrinkToFit="1"/>
    </xf>
    <xf numFmtId="0" fontId="195" fillId="7" borderId="54" xfId="0" applyNumberFormat="1" applyFont="1" applyFill="1" applyBorder="1" applyAlignment="1">
      <alignment horizontal="center" vertical="center" wrapText="1" shrinkToFit="1"/>
    </xf>
    <xf numFmtId="0" fontId="195" fillId="7" borderId="15" xfId="0" applyNumberFormat="1" applyFont="1" applyFill="1" applyBorder="1" applyAlignment="1">
      <alignment horizontal="center" vertical="center" wrapText="1" shrinkToFit="1"/>
    </xf>
    <xf numFmtId="0" fontId="195" fillId="7" borderId="55" xfId="0" applyNumberFormat="1" applyFont="1" applyFill="1" applyBorder="1" applyAlignment="1">
      <alignment horizontal="center" vertical="center" wrapText="1" shrinkToFit="1"/>
    </xf>
    <xf numFmtId="0" fontId="195" fillId="7" borderId="25" xfId="0" applyNumberFormat="1" applyFont="1" applyFill="1" applyBorder="1" applyAlignment="1">
      <alignment horizontal="center" vertical="center" wrapText="1"/>
    </xf>
    <xf numFmtId="0" fontId="195" fillId="7" borderId="28" xfId="0" applyNumberFormat="1" applyFont="1" applyFill="1" applyBorder="1" applyAlignment="1">
      <alignment horizontal="center" vertical="center" wrapText="1"/>
    </xf>
    <xf numFmtId="0" fontId="195" fillId="7" borderId="31" xfId="0" applyNumberFormat="1" applyFont="1" applyFill="1" applyBorder="1" applyAlignment="1">
      <alignment horizontal="center" vertical="center" wrapText="1"/>
    </xf>
    <xf numFmtId="0" fontId="192" fillId="0" borderId="41" xfId="0" applyNumberFormat="1" applyFont="1" applyFill="1" applyBorder="1" applyAlignment="1">
      <alignment vertical="center" wrapText="1"/>
    </xf>
    <xf numFmtId="0" fontId="190" fillId="0" borderId="36" xfId="0" applyNumberFormat="1" applyFont="1" applyFill="1" applyBorder="1" applyAlignment="1">
      <alignment vertical="center" wrapText="1"/>
    </xf>
    <xf numFmtId="0" fontId="11" fillId="0" borderId="41" xfId="0" applyNumberFormat="1" applyFont="1" applyFill="1" applyBorder="1" applyAlignment="1">
      <alignment vertical="center" wrapText="1"/>
    </xf>
    <xf numFmtId="0" fontId="190" fillId="0" borderId="37" xfId="0" applyNumberFormat="1" applyFont="1" applyFill="1" applyBorder="1" applyAlignment="1">
      <alignment vertical="center" wrapText="1"/>
    </xf>
    <xf numFmtId="0" fontId="190" fillId="0" borderId="15" xfId="0" applyNumberFormat="1" applyFont="1" applyFill="1" applyBorder="1" applyAlignment="1">
      <alignment horizontal="center" vertical="center" wrapText="1" shrinkToFit="1"/>
    </xf>
    <xf numFmtId="0" fontId="195" fillId="7" borderId="1" xfId="0" applyNumberFormat="1" applyFont="1" applyFill="1" applyBorder="1" applyAlignment="1">
      <alignment horizontal="center" vertical="center" wrapText="1"/>
    </xf>
    <xf numFmtId="0" fontId="29" fillId="0" borderId="6" xfId="0" applyNumberFormat="1" applyFont="1" applyFill="1" applyBorder="1" applyAlignment="1">
      <alignment horizontal="center" vertical="center" wrapText="1"/>
    </xf>
    <xf numFmtId="0" fontId="29" fillId="0" borderId="15" xfId="0" applyNumberFormat="1" applyFont="1" applyFill="1" applyBorder="1" applyAlignment="1">
      <alignment horizontal="center" vertical="center" wrapText="1" shrinkToFit="1"/>
    </xf>
    <xf numFmtId="0" fontId="11" fillId="7" borderId="96" xfId="0" applyNumberFormat="1" applyFont="1" applyFill="1" applyBorder="1" applyAlignment="1">
      <alignment horizontal="center" vertical="center" textRotation="90" wrapText="1"/>
    </xf>
    <xf numFmtId="0" fontId="191" fillId="7" borderId="28" xfId="0" applyNumberFormat="1" applyFont="1" applyFill="1" applyBorder="1" applyAlignment="1">
      <alignment horizontal="center" vertical="center" textRotation="90" wrapText="1"/>
    </xf>
    <xf numFmtId="0" fontId="191" fillId="7" borderId="97" xfId="0" applyNumberFormat="1" applyFont="1" applyFill="1" applyBorder="1" applyAlignment="1">
      <alignment horizontal="center" vertical="center" textRotation="90" wrapText="1"/>
    </xf>
    <xf numFmtId="0" fontId="190" fillId="0" borderId="22" xfId="0" applyNumberFormat="1" applyFont="1" applyFill="1" applyBorder="1" applyAlignment="1">
      <alignment horizontal="justify" wrapText="1"/>
    </xf>
    <xf numFmtId="0" fontId="190" fillId="0" borderId="8" xfId="0" applyNumberFormat="1" applyFont="1" applyFill="1" applyBorder="1" applyAlignment="1">
      <alignment horizontal="justify" wrapText="1"/>
    </xf>
    <xf numFmtId="0" fontId="190" fillId="0" borderId="9" xfId="0" applyNumberFormat="1" applyFont="1" applyFill="1" applyBorder="1" applyAlignment="1">
      <alignment horizontal="justify" wrapText="1"/>
    </xf>
    <xf numFmtId="0" fontId="186" fillId="7" borderId="1" xfId="0" applyNumberFormat="1" applyFont="1" applyFill="1" applyBorder="1" applyAlignment="1">
      <alignment horizontal="center" vertical="center" wrapText="1"/>
    </xf>
    <xf numFmtId="0" fontId="11" fillId="0" borderId="0" xfId="0" applyNumberFormat="1" applyFont="1" applyFill="1" applyBorder="1" applyAlignment="1">
      <alignment horizontal="center" vertical="center"/>
    </xf>
    <xf numFmtId="0" fontId="23" fillId="57" borderId="206" xfId="0" applyFont="1" applyFill="1" applyBorder="1" applyAlignment="1">
      <alignment horizontal="center"/>
    </xf>
    <xf numFmtId="0" fontId="23" fillId="57" borderId="207" xfId="0" applyFont="1" applyFill="1" applyBorder="1" applyAlignment="1">
      <alignment horizontal="center"/>
    </xf>
    <xf numFmtId="0" fontId="23" fillId="57" borderId="208" xfId="0" applyFont="1" applyFill="1" applyBorder="1" applyAlignment="1">
      <alignment horizontal="center"/>
    </xf>
    <xf numFmtId="172" fontId="22" fillId="0" borderId="205" xfId="79" applyNumberFormat="1" applyBorder="1"/>
    <xf numFmtId="0" fontId="23" fillId="53" borderId="0" xfId="0" applyFont="1" applyFill="1" applyAlignment="1">
      <alignment horizontal="left" vertical="center"/>
    </xf>
    <xf numFmtId="0" fontId="23" fillId="53" borderId="195" xfId="0" applyFont="1" applyFill="1" applyBorder="1" applyAlignment="1">
      <alignment horizontal="center"/>
    </xf>
    <xf numFmtId="0" fontId="23" fillId="53" borderId="0" xfId="0" applyFont="1" applyFill="1" applyBorder="1" applyAlignment="1">
      <alignment horizontal="center"/>
    </xf>
    <xf numFmtId="0" fontId="0" fillId="0" borderId="0" xfId="0" applyAlignment="1">
      <alignment horizontal="center"/>
    </xf>
    <xf numFmtId="0" fontId="0" fillId="0" borderId="201" xfId="0" applyBorder="1" applyAlignment="1">
      <alignment horizontal="center"/>
    </xf>
    <xf numFmtId="0" fontId="0" fillId="0" borderId="202" xfId="0" applyBorder="1" applyAlignment="1">
      <alignment horizontal="center"/>
    </xf>
    <xf numFmtId="0" fontId="0" fillId="0" borderId="203" xfId="0" applyBorder="1" applyAlignment="1">
      <alignment horizontal="center"/>
    </xf>
    <xf numFmtId="0" fontId="23" fillId="57" borderId="198" xfId="0" applyFont="1" applyFill="1" applyBorder="1" applyAlignment="1">
      <alignment horizontal="center"/>
    </xf>
    <xf numFmtId="0" fontId="23" fillId="57" borderId="199" xfId="0" applyFont="1" applyFill="1" applyBorder="1" applyAlignment="1">
      <alignment horizontal="center"/>
    </xf>
    <xf numFmtId="0" fontId="23" fillId="57" borderId="200" xfId="0" applyFont="1" applyFill="1" applyBorder="1" applyAlignment="1">
      <alignment horizontal="center"/>
    </xf>
    <xf numFmtId="0" fontId="23" fillId="11" borderId="198" xfId="0" applyFont="1" applyFill="1" applyBorder="1" applyAlignment="1">
      <alignment horizontal="center"/>
    </xf>
    <xf numFmtId="0" fontId="23" fillId="11" borderId="199" xfId="0" applyFont="1" applyFill="1" applyBorder="1" applyAlignment="1">
      <alignment horizontal="center"/>
    </xf>
    <xf numFmtId="0" fontId="23" fillId="11" borderId="200" xfId="0" applyFont="1" applyFill="1" applyBorder="1" applyAlignment="1">
      <alignment horizontal="center"/>
    </xf>
    <xf numFmtId="9" fontId="22" fillId="0" borderId="209" xfId="281" applyBorder="1" applyAlignment="1">
      <alignment horizontal="center"/>
    </xf>
    <xf numFmtId="9" fontId="22" fillId="0" borderId="210" xfId="281" applyBorder="1" applyAlignment="1">
      <alignment horizontal="center"/>
    </xf>
    <xf numFmtId="9" fontId="22" fillId="0" borderId="211" xfId="281" applyBorder="1" applyAlignment="1">
      <alignment horizontal="center"/>
    </xf>
    <xf numFmtId="0" fontId="11" fillId="7" borderId="46" xfId="261" applyNumberFormat="1" applyFont="1" applyFill="1" applyBorder="1" applyAlignment="1">
      <alignment horizontal="center" vertical="center"/>
    </xf>
    <xf numFmtId="0" fontId="11" fillId="7" borderId="33" xfId="261" applyNumberFormat="1" applyFont="1" applyFill="1" applyBorder="1" applyAlignment="1">
      <alignment horizontal="center" vertical="center"/>
    </xf>
    <xf numFmtId="0" fontId="11" fillId="7" borderId="47" xfId="261" applyNumberFormat="1" applyFont="1" applyFill="1" applyBorder="1" applyAlignment="1">
      <alignment horizontal="center" vertical="center"/>
    </xf>
    <xf numFmtId="9" fontId="11" fillId="0" borderId="2" xfId="261" applyNumberFormat="1" applyFont="1" applyFill="1" applyBorder="1" applyAlignment="1">
      <alignment horizontal="center" vertical="center"/>
    </xf>
    <xf numFmtId="9" fontId="11" fillId="0" borderId="0" xfId="261" applyNumberFormat="1" applyFont="1" applyFill="1" applyBorder="1" applyAlignment="1">
      <alignment horizontal="center" vertical="center"/>
    </xf>
    <xf numFmtId="0" fontId="11" fillId="0" borderId="3" xfId="261" applyNumberFormat="1" applyFont="1" applyFill="1" applyBorder="1" applyAlignment="1">
      <alignment horizontal="center" vertical="center"/>
    </xf>
    <xf numFmtId="0" fontId="11" fillId="0" borderId="7" xfId="261" applyNumberFormat="1" applyFont="1" applyFill="1" applyBorder="1" applyAlignment="1">
      <alignment horizontal="center" vertical="center"/>
    </xf>
    <xf numFmtId="0" fontId="11" fillId="0" borderId="22" xfId="231" applyNumberFormat="1" applyFont="1" applyFill="1" applyBorder="1" applyAlignment="1">
      <alignment horizontal="center" vertical="center" wrapText="1"/>
    </xf>
    <xf numFmtId="0" fontId="11" fillId="0" borderId="8" xfId="231" applyNumberFormat="1" applyFont="1" applyFill="1" applyBorder="1" applyAlignment="1">
      <alignment horizontal="center" vertical="center" wrapText="1"/>
    </xf>
    <xf numFmtId="0" fontId="11" fillId="0" borderId="109" xfId="231" applyNumberFormat="1" applyFont="1" applyFill="1" applyBorder="1" applyAlignment="1">
      <alignment horizontal="center" vertical="center" wrapText="1"/>
    </xf>
    <xf numFmtId="0" fontId="11" fillId="7" borderId="66" xfId="259" applyNumberFormat="1" applyFont="1" applyFill="1" applyBorder="1" applyAlignment="1">
      <alignment horizontal="center"/>
    </xf>
    <xf numFmtId="0" fontId="11" fillId="7" borderId="48" xfId="259" applyNumberFormat="1" applyFont="1" applyFill="1" applyBorder="1" applyAlignment="1">
      <alignment horizontal="center"/>
    </xf>
    <xf numFmtId="0" fontId="11" fillId="7" borderId="51" xfId="259" applyNumberFormat="1" applyFont="1" applyFill="1" applyBorder="1" applyAlignment="1">
      <alignment horizontal="center"/>
    </xf>
    <xf numFmtId="0" fontId="11" fillId="0" borderId="24" xfId="226" applyNumberFormat="1" applyFont="1" applyFill="1" applyBorder="1" applyAlignment="1">
      <alignment horizontal="center" vertical="center"/>
    </xf>
    <xf numFmtId="41" fontId="11" fillId="0" borderId="24" xfId="88" applyNumberFormat="1" applyFont="1" applyFill="1" applyBorder="1" applyAlignment="1">
      <alignment horizontal="center" vertical="center"/>
    </xf>
    <xf numFmtId="41" fontId="11" fillId="0" borderId="24" xfId="88" applyNumberFormat="1" applyFont="1" applyFill="1" applyBorder="1" applyAlignment="1">
      <alignment horizontal="center" vertical="center" wrapText="1"/>
    </xf>
    <xf numFmtId="170" fontId="11" fillId="0" borderId="24" xfId="99" applyNumberFormat="1" applyFont="1" applyFill="1" applyBorder="1" applyAlignment="1">
      <alignment horizontal="center" vertical="center"/>
    </xf>
    <xf numFmtId="41" fontId="11" fillId="0" borderId="72" xfId="88" applyNumberFormat="1" applyFont="1" applyFill="1" applyBorder="1" applyAlignment="1">
      <alignment horizontal="center" vertical="center"/>
    </xf>
    <xf numFmtId="170" fontId="249" fillId="0" borderId="22" xfId="120" applyNumberFormat="1" applyFont="1" applyFill="1" applyBorder="1" applyAlignment="1">
      <alignment horizontal="left" vertical="center" wrapText="1"/>
    </xf>
    <xf numFmtId="170" fontId="249" fillId="0" borderId="8" xfId="120" applyNumberFormat="1" applyFont="1" applyFill="1" applyBorder="1" applyAlignment="1">
      <alignment horizontal="left" vertical="center" wrapText="1"/>
    </xf>
    <xf numFmtId="170" fontId="249" fillId="0" borderId="9" xfId="120" applyNumberFormat="1" applyFont="1" applyFill="1" applyBorder="1" applyAlignment="1">
      <alignment horizontal="left" vertical="center" wrapText="1"/>
    </xf>
    <xf numFmtId="208" fontId="104" fillId="0" borderId="22" xfId="249" applyNumberFormat="1" applyFont="1" applyFill="1" applyBorder="1" applyAlignment="1" applyProtection="1">
      <alignment horizontal="center" vertical="center" shrinkToFit="1" readingOrder="1"/>
    </xf>
    <xf numFmtId="208" fontId="104" fillId="0" borderId="138" xfId="249" applyNumberFormat="1" applyFont="1" applyFill="1" applyBorder="1" applyAlignment="1" applyProtection="1">
      <alignment horizontal="center" vertical="center" shrinkToFit="1" readingOrder="1"/>
    </xf>
    <xf numFmtId="208" fontId="104" fillId="0" borderId="9" xfId="249" applyNumberFormat="1" applyFont="1" applyFill="1" applyBorder="1" applyAlignment="1" applyProtection="1">
      <alignment horizontal="center" vertical="center" shrinkToFit="1" readingOrder="1"/>
    </xf>
    <xf numFmtId="0" fontId="103" fillId="0" borderId="22" xfId="249" applyNumberFormat="1" applyFont="1" applyFill="1" applyBorder="1" applyAlignment="1" applyProtection="1">
      <alignment horizontal="center" vertical="center" wrapText="1" readingOrder="2"/>
    </xf>
    <xf numFmtId="0" fontId="103" fillId="0" borderId="138" xfId="249" applyNumberFormat="1" applyFont="1" applyFill="1" applyBorder="1" applyAlignment="1" applyProtection="1">
      <alignment horizontal="center" vertical="center" wrapText="1" readingOrder="2"/>
    </xf>
    <xf numFmtId="0" fontId="103" fillId="0" borderId="9" xfId="249" applyNumberFormat="1" applyFont="1" applyFill="1" applyBorder="1" applyAlignment="1" applyProtection="1">
      <alignment horizontal="center" vertical="center" wrapText="1" readingOrder="2"/>
    </xf>
    <xf numFmtId="0" fontId="110" fillId="0" borderId="24" xfId="175" applyNumberFormat="1" applyFont="1" applyFill="1" applyBorder="1" applyAlignment="1" applyProtection="1">
      <alignment horizontal="center" vertical="center" shrinkToFit="1" readingOrder="1"/>
    </xf>
    <xf numFmtId="0" fontId="104" fillId="0" borderId="24" xfId="249" applyNumberFormat="1" applyFont="1" applyFill="1" applyBorder="1" applyAlignment="1" applyProtection="1">
      <alignment horizontal="center" vertical="center" shrinkToFit="1" readingOrder="1"/>
    </xf>
    <xf numFmtId="0" fontId="103" fillId="0" borderId="17" xfId="249" applyNumberFormat="1" applyFont="1" applyFill="1" applyBorder="1" applyAlignment="1" applyProtection="1">
      <alignment horizontal="center" vertical="center" wrapText="1" shrinkToFit="1" readingOrder="2"/>
      <protection locked="0"/>
    </xf>
    <xf numFmtId="0" fontId="103" fillId="0" borderId="0" xfId="249" applyNumberFormat="1" applyFont="1" applyFill="1" applyBorder="1" applyAlignment="1" applyProtection="1">
      <alignment horizontal="center" vertical="center" wrapText="1" shrinkToFit="1" readingOrder="2"/>
      <protection locked="0"/>
    </xf>
    <xf numFmtId="0" fontId="103" fillId="0" borderId="0" xfId="249" applyNumberFormat="1" applyFont="1" applyFill="1" applyBorder="1" applyAlignment="1" applyProtection="1">
      <alignment horizontal="right" vertical="center" shrinkToFit="1" readingOrder="2"/>
      <protection locked="0"/>
    </xf>
    <xf numFmtId="0" fontId="103" fillId="0" borderId="16" xfId="249" applyNumberFormat="1" applyFont="1" applyFill="1" applyBorder="1" applyAlignment="1" applyProtection="1">
      <alignment horizontal="right" vertical="center" shrinkToFit="1" readingOrder="2"/>
      <protection locked="0"/>
    </xf>
    <xf numFmtId="0" fontId="102" fillId="0" borderId="0" xfId="249" applyNumberFormat="1" applyFont="1" applyFill="1" applyBorder="1" applyAlignment="1" applyProtection="1">
      <alignment horizontal="center" vertical="top" wrapText="1" readingOrder="2"/>
      <protection locked="0"/>
    </xf>
    <xf numFmtId="0" fontId="102" fillId="0" borderId="0" xfId="249" applyNumberFormat="1" applyFont="1" applyFill="1" applyBorder="1" applyAlignment="1">
      <alignment horizontal="center" vertical="top" wrapText="1" readingOrder="2"/>
    </xf>
    <xf numFmtId="0" fontId="100" fillId="0" borderId="0" xfId="249" applyNumberFormat="1" applyFont="1" applyFill="1" applyBorder="1" applyAlignment="1">
      <alignment horizontal="center"/>
    </xf>
    <xf numFmtId="0" fontId="104" fillId="0" borderId="24" xfId="249" applyNumberFormat="1" applyFont="1" applyFill="1" applyBorder="1" applyAlignment="1">
      <alignment horizontal="center" vertical="top" wrapText="1" readingOrder="2"/>
    </xf>
    <xf numFmtId="0" fontId="103" fillId="0" borderId="17" xfId="249" applyNumberFormat="1" applyFont="1" applyFill="1" applyBorder="1" applyAlignment="1">
      <alignment horizontal="right" shrinkToFit="1" readingOrder="2"/>
    </xf>
    <xf numFmtId="0" fontId="103" fillId="0" borderId="0" xfId="249" applyNumberFormat="1" applyFont="1" applyFill="1" applyBorder="1" applyAlignment="1">
      <alignment horizontal="right" shrinkToFit="1" readingOrder="2"/>
    </xf>
    <xf numFmtId="0" fontId="103" fillId="0" borderId="16" xfId="249" applyNumberFormat="1" applyFont="1" applyFill="1" applyBorder="1" applyAlignment="1">
      <alignment horizontal="right" shrinkToFit="1" readingOrder="2"/>
    </xf>
    <xf numFmtId="0" fontId="104" fillId="0" borderId="22" xfId="249" applyNumberFormat="1" applyFont="1" applyFill="1" applyBorder="1" applyAlignment="1">
      <alignment horizontal="center" vertical="top" wrapText="1" readingOrder="2"/>
    </xf>
    <xf numFmtId="0" fontId="104" fillId="0" borderId="138" xfId="249" applyNumberFormat="1" applyFont="1" applyFill="1" applyBorder="1" applyAlignment="1">
      <alignment horizontal="center" vertical="top" wrapText="1" readingOrder="2"/>
    </xf>
    <xf numFmtId="0" fontId="104" fillId="0" borderId="9" xfId="249" applyNumberFormat="1" applyFont="1" applyFill="1" applyBorder="1" applyAlignment="1">
      <alignment horizontal="center" vertical="top" wrapText="1" readingOrder="2"/>
    </xf>
    <xf numFmtId="208" fontId="104" fillId="0" borderId="22" xfId="249" applyNumberFormat="1" applyFont="1" applyFill="1" applyBorder="1" applyAlignment="1" applyProtection="1">
      <alignment horizontal="center" vertical="center" shrinkToFit="1" readingOrder="2"/>
    </xf>
    <xf numFmtId="208" fontId="104" fillId="0" borderId="138" xfId="249" applyNumberFormat="1" applyFont="1" applyFill="1" applyBorder="1" applyAlignment="1" applyProtection="1">
      <alignment horizontal="center" vertical="center" shrinkToFit="1" readingOrder="2"/>
    </xf>
    <xf numFmtId="208" fontId="104" fillId="0" borderId="9" xfId="249" applyNumberFormat="1" applyFont="1" applyFill="1" applyBorder="1" applyAlignment="1" applyProtection="1">
      <alignment horizontal="center" vertical="center" shrinkToFit="1" readingOrder="2"/>
    </xf>
    <xf numFmtId="208" fontId="104" fillId="0" borderId="8" xfId="249" applyNumberFormat="1" applyFont="1" applyFill="1" applyBorder="1" applyAlignment="1" applyProtection="1">
      <alignment horizontal="center" vertical="center" shrinkToFit="1" readingOrder="2"/>
    </xf>
    <xf numFmtId="0" fontId="99" fillId="0" borderId="0" xfId="249" applyNumberFormat="1" applyFont="1" applyFill="1" applyBorder="1" applyAlignment="1" applyProtection="1">
      <alignment horizontal="center" vertical="center" wrapText="1"/>
      <protection locked="0"/>
    </xf>
    <xf numFmtId="0" fontId="99" fillId="0" borderId="0" xfId="249" applyNumberFormat="1" applyFont="1" applyFill="1" applyBorder="1" applyAlignment="1" applyProtection="1">
      <alignment horizontal="center" vertical="center"/>
      <protection locked="0"/>
    </xf>
    <xf numFmtId="0" fontId="101" fillId="0" borderId="0" xfId="249" applyNumberFormat="1" applyFont="1" applyFill="1" applyBorder="1" applyAlignment="1">
      <alignment horizontal="center" vertical="center" wrapText="1"/>
    </xf>
    <xf numFmtId="0" fontId="99" fillId="0" borderId="1" xfId="249" applyNumberFormat="1" applyFont="1" applyFill="1" applyBorder="1" applyAlignment="1">
      <alignment horizontal="center" vertical="center" wrapText="1" readingOrder="2"/>
    </xf>
    <xf numFmtId="0" fontId="99" fillId="0" borderId="2" xfId="249" applyNumberFormat="1" applyFont="1" applyFill="1" applyBorder="1" applyAlignment="1">
      <alignment horizontal="center" vertical="center" wrapText="1" readingOrder="2"/>
    </xf>
    <xf numFmtId="0" fontId="99" fillId="0" borderId="3" xfId="249" applyNumberFormat="1" applyFont="1" applyFill="1" applyBorder="1" applyAlignment="1">
      <alignment horizontal="center" vertical="center" wrapText="1" readingOrder="2"/>
    </xf>
    <xf numFmtId="0" fontId="99" fillId="0" borderId="6" xfId="249" applyNumberFormat="1" applyFont="1" applyFill="1" applyBorder="1" applyAlignment="1">
      <alignment horizontal="center" vertical="center" wrapText="1" readingOrder="2"/>
    </xf>
    <xf numFmtId="0" fontId="99" fillId="0" borderId="0" xfId="249" applyNumberFormat="1" applyFont="1" applyFill="1" applyBorder="1" applyAlignment="1">
      <alignment horizontal="center" vertical="center" wrapText="1" readingOrder="2"/>
    </xf>
    <xf numFmtId="0" fontId="99" fillId="0" borderId="7" xfId="249" applyNumberFormat="1" applyFont="1" applyFill="1" applyBorder="1" applyAlignment="1">
      <alignment horizontal="center" vertical="center" wrapText="1" readingOrder="2"/>
    </xf>
    <xf numFmtId="0" fontId="99" fillId="0" borderId="12" xfId="249" applyNumberFormat="1" applyFont="1" applyFill="1" applyBorder="1" applyAlignment="1">
      <alignment horizontal="center" vertical="center" wrapText="1" readingOrder="2"/>
    </xf>
    <xf numFmtId="0" fontId="99" fillId="0" borderId="13" xfId="249" applyNumberFormat="1" applyFont="1" applyFill="1" applyBorder="1" applyAlignment="1">
      <alignment horizontal="center" vertical="center" wrapText="1" readingOrder="2"/>
    </xf>
    <xf numFmtId="0" fontId="99" fillId="0" borderId="14" xfId="249" applyNumberFormat="1" applyFont="1" applyFill="1" applyBorder="1" applyAlignment="1">
      <alignment horizontal="center" vertical="center" wrapText="1" readingOrder="2"/>
    </xf>
    <xf numFmtId="0" fontId="103" fillId="0" borderId="145" xfId="249" applyNumberFormat="1" applyFont="1" applyFill="1" applyBorder="1" applyAlignment="1">
      <alignment horizontal="right" vertical="center" wrapText="1" readingOrder="2"/>
    </xf>
    <xf numFmtId="0" fontId="103" fillId="0" borderId="146" xfId="249" applyNumberFormat="1" applyFont="1" applyFill="1" applyBorder="1" applyAlignment="1">
      <alignment horizontal="right" vertical="center" wrapText="1" readingOrder="2"/>
    </xf>
    <xf numFmtId="0" fontId="103" fillId="0" borderId="17" xfId="249" applyNumberFormat="1" applyFont="1" applyFill="1" applyBorder="1" applyAlignment="1">
      <alignment horizontal="right" vertical="center" wrapText="1" readingOrder="2"/>
    </xf>
    <xf numFmtId="0" fontId="103" fillId="0" borderId="0" xfId="249" applyNumberFormat="1" applyFont="1" applyFill="1" applyBorder="1" applyAlignment="1">
      <alignment horizontal="right" vertical="center" wrapText="1" readingOrder="2"/>
    </xf>
    <xf numFmtId="0" fontId="103" fillId="0" borderId="10" xfId="249" applyNumberFormat="1" applyFont="1" applyFill="1" applyBorder="1" applyAlignment="1">
      <alignment horizontal="right" vertical="center" wrapText="1" readingOrder="2"/>
    </xf>
    <xf numFmtId="0" fontId="103" fillId="0" borderId="11" xfId="249" applyNumberFormat="1" applyFont="1" applyFill="1" applyBorder="1" applyAlignment="1">
      <alignment horizontal="right" vertical="center" wrapText="1" readingOrder="2"/>
    </xf>
    <xf numFmtId="0" fontId="103" fillId="0" borderId="9" xfId="249" applyNumberFormat="1" applyFont="1" applyFill="1" applyBorder="1" applyAlignment="1">
      <alignment horizontal="center" vertical="top" wrapText="1" readingOrder="2"/>
    </xf>
    <xf numFmtId="0" fontId="103" fillId="0" borderId="24" xfId="249" applyNumberFormat="1" applyFont="1" applyFill="1" applyBorder="1" applyAlignment="1">
      <alignment horizontal="center" vertical="top" wrapText="1" readingOrder="2"/>
    </xf>
    <xf numFmtId="208" fontId="104" fillId="0" borderId="147" xfId="249" applyNumberFormat="1" applyFont="1" applyFill="1" applyBorder="1" applyAlignment="1" applyProtection="1">
      <alignment horizontal="center" vertical="center" shrinkToFit="1" readingOrder="2"/>
    </xf>
    <xf numFmtId="208" fontId="104" fillId="0" borderId="148" xfId="249" applyNumberFormat="1" applyFont="1" applyFill="1" applyBorder="1" applyAlignment="1" applyProtection="1">
      <alignment horizontal="center" vertical="center" shrinkToFit="1" readingOrder="2"/>
    </xf>
    <xf numFmtId="0" fontId="102" fillId="0" borderId="22" xfId="249" applyNumberFormat="1" applyFont="1" applyFill="1" applyBorder="1" applyAlignment="1">
      <alignment horizontal="center" vertical="top" wrapText="1" readingOrder="2"/>
    </xf>
    <xf numFmtId="0" fontId="102" fillId="0" borderId="138" xfId="249" applyNumberFormat="1" applyFont="1" applyFill="1" applyBorder="1" applyAlignment="1">
      <alignment horizontal="center" vertical="top" wrapText="1" readingOrder="2"/>
    </xf>
    <xf numFmtId="0" fontId="102" fillId="0" borderId="9" xfId="249" applyNumberFormat="1" applyFont="1" applyFill="1" applyBorder="1" applyAlignment="1">
      <alignment horizontal="center" vertical="top" wrapText="1" readingOrder="2"/>
    </xf>
    <xf numFmtId="0" fontId="103" fillId="0" borderId="22" xfId="249" applyNumberFormat="1" applyFont="1" applyFill="1" applyBorder="1" applyAlignment="1">
      <alignment horizontal="center" vertical="top" wrapText="1" readingOrder="2"/>
    </xf>
    <xf numFmtId="0" fontId="103" fillId="0" borderId="22" xfId="249" applyNumberFormat="1" applyFont="1" applyFill="1" applyBorder="1" applyAlignment="1">
      <alignment horizontal="right" vertical="top" wrapText="1" readingOrder="2"/>
    </xf>
    <xf numFmtId="0" fontId="103" fillId="0" borderId="138" xfId="249" applyNumberFormat="1" applyFont="1" applyFill="1" applyBorder="1" applyAlignment="1">
      <alignment horizontal="right" vertical="top" wrapText="1" readingOrder="2"/>
    </xf>
    <xf numFmtId="0" fontId="103" fillId="0" borderId="9" xfId="249" applyNumberFormat="1" applyFont="1" applyFill="1" applyBorder="1" applyAlignment="1">
      <alignment horizontal="right" vertical="top" wrapText="1" readingOrder="2"/>
    </xf>
    <xf numFmtId="193" fontId="103" fillId="0" borderId="22" xfId="249" applyNumberFormat="1" applyFont="1" applyFill="1" applyBorder="1" applyAlignment="1" applyProtection="1">
      <alignment horizontal="right" vertical="center" shrinkToFit="1" readingOrder="2"/>
      <protection locked="0"/>
    </xf>
    <xf numFmtId="193" fontId="103" fillId="0" borderId="138" xfId="249" applyNumberFormat="1" applyFont="1" applyFill="1" applyBorder="1" applyAlignment="1" applyProtection="1">
      <alignment horizontal="right" vertical="center" shrinkToFit="1" readingOrder="2"/>
      <protection locked="0"/>
    </xf>
    <xf numFmtId="193" fontId="103" fillId="0" borderId="9" xfId="249" applyNumberFormat="1" applyFont="1" applyFill="1" applyBorder="1" applyAlignment="1" applyProtection="1">
      <alignment horizontal="right" vertical="center" shrinkToFit="1" readingOrder="2"/>
      <protection locked="0"/>
    </xf>
    <xf numFmtId="0" fontId="104" fillId="0" borderId="0" xfId="249" applyNumberFormat="1" applyFont="1" applyFill="1" applyBorder="1" applyAlignment="1" applyProtection="1">
      <alignment horizontal="center" vertical="top" wrapText="1" readingOrder="2"/>
      <protection locked="0"/>
    </xf>
    <xf numFmtId="0" fontId="104" fillId="0" borderId="11" xfId="249" applyNumberFormat="1" applyFont="1" applyFill="1" applyBorder="1" applyAlignment="1" applyProtection="1">
      <alignment horizontal="center" vertical="top" wrapText="1" readingOrder="2"/>
      <protection locked="0"/>
    </xf>
    <xf numFmtId="0" fontId="103" fillId="0" borderId="24" xfId="249" applyNumberFormat="1" applyFont="1" applyFill="1" applyBorder="1" applyAlignment="1" applyProtection="1">
      <alignment horizontal="center" vertical="center" shrinkToFit="1" readingOrder="2"/>
    </xf>
    <xf numFmtId="0" fontId="104" fillId="0" borderId="24" xfId="249" applyNumberFormat="1" applyFont="1" applyFill="1" applyBorder="1" applyAlignment="1" applyProtection="1">
      <alignment horizontal="center" vertical="center" shrinkToFit="1" readingOrder="2"/>
    </xf>
    <xf numFmtId="0" fontId="104" fillId="0" borderId="138" xfId="249" applyNumberFormat="1" applyFont="1" applyFill="1" applyBorder="1" applyAlignment="1" applyProtection="1">
      <alignment horizontal="center" vertical="center" shrinkToFit="1" readingOrder="2"/>
    </xf>
    <xf numFmtId="0" fontId="104" fillId="0" borderId="9" xfId="249" applyNumberFormat="1" applyFont="1" applyFill="1" applyBorder="1" applyAlignment="1" applyProtection="1">
      <alignment horizontal="center" vertical="center" shrinkToFit="1" readingOrder="2"/>
    </xf>
    <xf numFmtId="0" fontId="103" fillId="0" borderId="17" xfId="249" applyNumberFormat="1" applyFont="1" applyFill="1" applyBorder="1" applyAlignment="1">
      <alignment horizontal="center" vertical="center" shrinkToFit="1" readingOrder="2"/>
    </xf>
    <xf numFmtId="0" fontId="103" fillId="0" borderId="0" xfId="249" applyNumberFormat="1" applyFont="1" applyFill="1" applyBorder="1" applyAlignment="1">
      <alignment horizontal="center" vertical="center" shrinkToFit="1" readingOrder="2"/>
    </xf>
    <xf numFmtId="211" fontId="102" fillId="0" borderId="22" xfId="292" applyNumberFormat="1" applyFont="1" applyFill="1" applyBorder="1" applyAlignment="1" applyProtection="1">
      <alignment horizontal="center" vertical="center" shrinkToFit="1" readingOrder="2"/>
    </xf>
    <xf numFmtId="211" fontId="102" fillId="0" borderId="138" xfId="292" applyNumberFormat="1" applyFont="1" applyFill="1" applyBorder="1" applyAlignment="1" applyProtection="1">
      <alignment horizontal="center" vertical="center" shrinkToFit="1" readingOrder="2"/>
    </xf>
    <xf numFmtId="211" fontId="102" fillId="0" borderId="9" xfId="292" applyNumberFormat="1" applyFont="1" applyFill="1" applyBorder="1" applyAlignment="1" applyProtection="1">
      <alignment horizontal="center" vertical="center" shrinkToFit="1" readingOrder="2"/>
    </xf>
    <xf numFmtId="0" fontId="103" fillId="0" borderId="145" xfId="249" applyNumberFormat="1" applyFont="1" applyFill="1" applyBorder="1" applyAlignment="1">
      <alignment horizontal="center" vertical="center" wrapText="1"/>
    </xf>
    <xf numFmtId="0" fontId="103" fillId="0" borderId="146" xfId="249" applyNumberFormat="1" applyFont="1" applyFill="1" applyBorder="1" applyAlignment="1">
      <alignment horizontal="center" vertical="center" wrapText="1"/>
    </xf>
    <xf numFmtId="0" fontId="103" fillId="0" borderId="147" xfId="249" applyNumberFormat="1" applyFont="1" applyFill="1" applyBorder="1" applyAlignment="1">
      <alignment horizontal="center" vertical="center" wrapText="1"/>
    </xf>
    <xf numFmtId="0" fontId="103" fillId="0" borderId="17" xfId="249" applyNumberFormat="1" applyFont="1" applyFill="1" applyBorder="1" applyAlignment="1">
      <alignment horizontal="center" vertical="center" wrapText="1"/>
    </xf>
    <xf numFmtId="0" fontId="103" fillId="0" borderId="0" xfId="249" applyNumberFormat="1" applyFont="1" applyFill="1" applyBorder="1" applyAlignment="1">
      <alignment horizontal="center" vertical="center" wrapText="1"/>
    </xf>
    <xf numFmtId="0" fontId="103" fillId="0" borderId="16" xfId="249" applyNumberFormat="1" applyFont="1" applyFill="1" applyBorder="1" applyAlignment="1">
      <alignment horizontal="center" vertical="center" wrapText="1"/>
    </xf>
    <xf numFmtId="0" fontId="104" fillId="0" borderId="145" xfId="249" applyNumberFormat="1" applyFont="1" applyFill="1" applyBorder="1" applyAlignment="1" applyProtection="1">
      <alignment horizontal="center" vertical="center" wrapText="1" shrinkToFit="1" readingOrder="2"/>
    </xf>
    <xf numFmtId="0" fontId="104" fillId="0" borderId="146" xfId="249" applyNumberFormat="1" applyFont="1" applyFill="1" applyBorder="1" applyAlignment="1" applyProtection="1">
      <alignment horizontal="center" vertical="center" wrapText="1" shrinkToFit="1" readingOrder="2"/>
    </xf>
    <xf numFmtId="0" fontId="104" fillId="0" borderId="147" xfId="249" applyNumberFormat="1" applyFont="1" applyFill="1" applyBorder="1" applyAlignment="1" applyProtection="1">
      <alignment horizontal="center" vertical="center" wrapText="1" shrinkToFit="1" readingOrder="2"/>
    </xf>
    <xf numFmtId="0" fontId="104" fillId="0" borderId="10" xfId="249" applyNumberFormat="1" applyFont="1" applyFill="1" applyBorder="1" applyAlignment="1" applyProtection="1">
      <alignment horizontal="center" vertical="center" wrapText="1" shrinkToFit="1" readingOrder="2"/>
    </xf>
    <xf numFmtId="0" fontId="104" fillId="0" borderId="11" xfId="249" applyNumberFormat="1" applyFont="1" applyFill="1" applyBorder="1" applyAlignment="1" applyProtection="1">
      <alignment horizontal="center" vertical="center" wrapText="1" shrinkToFit="1" readingOrder="2"/>
    </xf>
    <xf numFmtId="0" fontId="104" fillId="0" borderId="19" xfId="249" applyNumberFormat="1" applyFont="1" applyFill="1" applyBorder="1" applyAlignment="1" applyProtection="1">
      <alignment horizontal="center" vertical="center" wrapText="1" shrinkToFit="1" readingOrder="2"/>
    </xf>
    <xf numFmtId="0" fontId="102" fillId="0" borderId="22" xfId="249" applyNumberFormat="1" applyFont="1" applyFill="1" applyBorder="1" applyAlignment="1">
      <alignment horizontal="right" vertical="center" wrapText="1" readingOrder="2"/>
    </xf>
    <xf numFmtId="0" fontId="102" fillId="0" borderId="138" xfId="249" applyNumberFormat="1" applyFont="1" applyFill="1" applyBorder="1" applyAlignment="1">
      <alignment horizontal="right" vertical="center" wrapText="1" readingOrder="2"/>
    </xf>
    <xf numFmtId="0" fontId="102" fillId="0" borderId="9" xfId="249" applyNumberFormat="1" applyFont="1" applyFill="1" applyBorder="1" applyAlignment="1">
      <alignment horizontal="right" vertical="center" wrapText="1" readingOrder="2"/>
    </xf>
    <xf numFmtId="194" fontId="102" fillId="0" borderId="22" xfId="249" applyNumberFormat="1" applyFont="1" applyFill="1" applyBorder="1" applyAlignment="1" applyProtection="1">
      <alignment horizontal="right" vertical="center" shrinkToFit="1" readingOrder="2"/>
      <protection locked="0"/>
    </xf>
    <xf numFmtId="194" fontId="102" fillId="0" borderId="138" xfId="249" applyNumberFormat="1" applyFont="1" applyFill="1" applyBorder="1" applyAlignment="1" applyProtection="1">
      <alignment horizontal="right" vertical="center" shrinkToFit="1" readingOrder="2"/>
      <protection locked="0"/>
    </xf>
    <xf numFmtId="194" fontId="102" fillId="0" borderId="9" xfId="249" applyNumberFormat="1" applyFont="1" applyFill="1" applyBorder="1" applyAlignment="1" applyProtection="1">
      <alignment horizontal="right" vertical="center" shrinkToFit="1" readingOrder="2"/>
      <protection locked="0"/>
    </xf>
    <xf numFmtId="0" fontId="100" fillId="0" borderId="17" xfId="249" applyNumberFormat="1" applyFont="1" applyFill="1" applyBorder="1" applyAlignment="1">
      <alignment horizontal="center"/>
    </xf>
    <xf numFmtId="0" fontId="100" fillId="0" borderId="16" xfId="249" applyNumberFormat="1" applyFont="1" applyFill="1" applyBorder="1" applyAlignment="1">
      <alignment horizontal="center"/>
    </xf>
    <xf numFmtId="0" fontId="101" fillId="0" borderId="138" xfId="249" applyNumberFormat="1" applyFont="1" applyFill="1" applyBorder="1" applyAlignment="1">
      <alignment horizontal="center" readingOrder="2"/>
    </xf>
    <xf numFmtId="0" fontId="104" fillId="0" borderId="0" xfId="249" applyNumberFormat="1" applyFont="1" applyFill="1" applyBorder="1" applyAlignment="1">
      <alignment horizontal="center" vertical="top" wrapText="1" readingOrder="2"/>
    </xf>
    <xf numFmtId="0" fontId="103" fillId="0" borderId="17" xfId="249" applyNumberFormat="1" applyFont="1" applyFill="1" applyBorder="1" applyAlignment="1" applyProtection="1">
      <alignment horizontal="center" vertical="center" shrinkToFit="1" readingOrder="2"/>
      <protection locked="0"/>
    </xf>
    <xf numFmtId="0" fontId="103" fillId="0" borderId="0" xfId="249" applyNumberFormat="1" applyFont="1" applyFill="1" applyBorder="1" applyAlignment="1" applyProtection="1">
      <alignment horizontal="center" vertical="center" shrinkToFit="1" readingOrder="2"/>
      <protection locked="0"/>
    </xf>
    <xf numFmtId="0" fontId="103" fillId="0" borderId="15" xfId="249" applyNumberFormat="1" applyFont="1" applyFill="1" applyBorder="1" applyAlignment="1">
      <alignment horizontal="center" vertical="center" textRotation="90" wrapText="1" readingOrder="2"/>
    </xf>
    <xf numFmtId="0" fontId="103" fillId="0" borderId="23" xfId="249" applyNumberFormat="1" applyFont="1" applyFill="1" applyBorder="1" applyAlignment="1">
      <alignment horizontal="center" vertical="center" textRotation="90" wrapText="1" readingOrder="2"/>
    </xf>
    <xf numFmtId="0" fontId="103" fillId="0" borderId="145" xfId="249" applyNumberFormat="1" applyFont="1" applyFill="1" applyBorder="1" applyAlignment="1">
      <alignment horizontal="center" vertical="top" wrapText="1" readingOrder="2"/>
    </xf>
    <xf numFmtId="0" fontId="103" fillId="0" borderId="146" xfId="249" applyNumberFormat="1" applyFont="1" applyFill="1" applyBorder="1" applyAlignment="1">
      <alignment horizontal="center" vertical="top" wrapText="1" readingOrder="2"/>
    </xf>
    <xf numFmtId="0" fontId="103" fillId="0" borderId="147" xfId="249" applyNumberFormat="1" applyFont="1" applyFill="1" applyBorder="1" applyAlignment="1">
      <alignment horizontal="center" vertical="top" wrapText="1" readingOrder="2"/>
    </xf>
    <xf numFmtId="193" fontId="103" fillId="0" borderId="22" xfId="249" applyNumberFormat="1" applyFont="1" applyFill="1" applyBorder="1" applyAlignment="1">
      <alignment horizontal="right" vertical="center" shrinkToFit="1" readingOrder="2"/>
    </xf>
    <xf numFmtId="193" fontId="103" fillId="0" borderId="138" xfId="249" applyNumberFormat="1" applyFont="1" applyFill="1" applyBorder="1" applyAlignment="1">
      <alignment horizontal="right" vertical="center" shrinkToFit="1" readingOrder="2"/>
    </xf>
    <xf numFmtId="193" fontId="103" fillId="0" borderId="9" xfId="249" applyNumberFormat="1" applyFont="1" applyFill="1" applyBorder="1" applyAlignment="1">
      <alignment horizontal="right" vertical="center" shrinkToFit="1" readingOrder="2"/>
    </xf>
    <xf numFmtId="0" fontId="103" fillId="0" borderId="22" xfId="249" applyNumberFormat="1" applyFont="1" applyFill="1" applyBorder="1" applyAlignment="1" applyProtection="1">
      <alignment horizontal="center" vertical="top" wrapText="1" readingOrder="2"/>
      <protection locked="0"/>
    </xf>
    <xf numFmtId="0" fontId="103" fillId="0" borderId="9" xfId="249" applyNumberFormat="1" applyFont="1" applyFill="1" applyBorder="1" applyAlignment="1" applyProtection="1">
      <alignment horizontal="center" vertical="top" wrapText="1" readingOrder="2"/>
      <protection locked="0"/>
    </xf>
    <xf numFmtId="0" fontId="103" fillId="0" borderId="10" xfId="249" applyNumberFormat="1" applyFont="1" applyFill="1" applyBorder="1" applyAlignment="1">
      <alignment horizontal="center" vertical="top" wrapText="1" readingOrder="2"/>
    </xf>
    <xf numFmtId="0" fontId="103" fillId="0" borderId="19" xfId="249" applyNumberFormat="1" applyFont="1" applyFill="1" applyBorder="1" applyAlignment="1">
      <alignment horizontal="center" vertical="top" wrapText="1" readingOrder="2"/>
    </xf>
    <xf numFmtId="0" fontId="103" fillId="0" borderId="22" xfId="249" applyNumberFormat="1" applyFont="1" applyFill="1" applyBorder="1" applyAlignment="1">
      <alignment horizontal="right" vertical="center" wrapText="1" readingOrder="2"/>
    </xf>
    <xf numFmtId="0" fontId="103" fillId="0" borderId="138" xfId="249" applyNumberFormat="1" applyFont="1" applyFill="1" applyBorder="1" applyAlignment="1">
      <alignment horizontal="right" vertical="center" wrapText="1" readingOrder="2"/>
    </xf>
    <xf numFmtId="0" fontId="103" fillId="0" borderId="9" xfId="249" applyNumberFormat="1" applyFont="1" applyFill="1" applyBorder="1" applyAlignment="1">
      <alignment horizontal="right" vertical="center" wrapText="1" readingOrder="2"/>
    </xf>
    <xf numFmtId="0" fontId="103" fillId="0" borderId="145" xfId="249" applyNumberFormat="1" applyFont="1" applyFill="1" applyBorder="1" applyAlignment="1" applyProtection="1">
      <alignment horizontal="center" vertical="center" textRotation="90" wrapText="1" readingOrder="2"/>
      <protection locked="0"/>
    </xf>
    <xf numFmtId="0" fontId="103" fillId="0" borderId="147" xfId="249" applyNumberFormat="1" applyFont="1" applyFill="1" applyBorder="1" applyAlignment="1" applyProtection="1">
      <alignment horizontal="center" vertical="center" textRotation="90" wrapText="1" readingOrder="2"/>
      <protection locked="0"/>
    </xf>
    <xf numFmtId="0" fontId="103" fillId="0" borderId="17" xfId="249" applyNumberFormat="1" applyFont="1" applyFill="1" applyBorder="1" applyAlignment="1" applyProtection="1">
      <alignment horizontal="center" vertical="center" textRotation="90" wrapText="1" readingOrder="2"/>
      <protection locked="0"/>
    </xf>
    <xf numFmtId="0" fontId="103" fillId="0" borderId="16" xfId="249" applyNumberFormat="1" applyFont="1" applyFill="1" applyBorder="1" applyAlignment="1" applyProtection="1">
      <alignment horizontal="center" vertical="center" textRotation="90" wrapText="1" readingOrder="2"/>
      <protection locked="0"/>
    </xf>
    <xf numFmtId="0" fontId="100" fillId="0" borderId="145" xfId="249" applyNumberFormat="1" applyFont="1" applyFill="1" applyBorder="1" applyAlignment="1">
      <alignment horizontal="center"/>
    </xf>
    <xf numFmtId="0" fontId="100" fillId="0" borderId="146" xfId="249" applyNumberFormat="1" applyFont="1" applyFill="1" applyBorder="1" applyAlignment="1">
      <alignment horizontal="center"/>
    </xf>
    <xf numFmtId="0" fontId="100" fillId="0" borderId="147" xfId="249" applyNumberFormat="1" applyFont="1" applyFill="1" applyBorder="1" applyAlignment="1">
      <alignment horizontal="center"/>
    </xf>
    <xf numFmtId="0" fontId="100" fillId="0" borderId="10" xfId="249" applyNumberFormat="1" applyFont="1" applyFill="1" applyBorder="1" applyAlignment="1">
      <alignment horizontal="center"/>
    </xf>
    <xf numFmtId="0" fontId="100" fillId="0" borderId="11" xfId="249" applyNumberFormat="1" applyFont="1" applyFill="1" applyBorder="1" applyAlignment="1">
      <alignment horizontal="center"/>
    </xf>
    <xf numFmtId="0" fontId="100" fillId="0" borderId="19" xfId="249" applyNumberFormat="1" applyFont="1" applyFill="1" applyBorder="1" applyAlignment="1">
      <alignment horizontal="center"/>
    </xf>
    <xf numFmtId="193" fontId="102" fillId="0" borderId="22" xfId="249" applyNumberFormat="1" applyFont="1" applyFill="1" applyBorder="1" applyAlignment="1" applyProtection="1">
      <alignment horizontal="right" vertical="center" shrinkToFit="1" readingOrder="2"/>
      <protection locked="0"/>
    </xf>
    <xf numFmtId="193" fontId="102" fillId="0" borderId="138" xfId="249" applyNumberFormat="1" applyFont="1" applyFill="1" applyBorder="1" applyAlignment="1" applyProtection="1">
      <alignment horizontal="right" vertical="center" shrinkToFit="1" readingOrder="2"/>
      <protection locked="0"/>
    </xf>
    <xf numFmtId="193" fontId="102" fillId="0" borderId="9" xfId="249" applyNumberFormat="1" applyFont="1" applyFill="1" applyBorder="1" applyAlignment="1" applyProtection="1">
      <alignment horizontal="right" vertical="center" shrinkToFit="1" readingOrder="2"/>
      <protection locked="0"/>
    </xf>
    <xf numFmtId="49" fontId="118" fillId="0" borderId="150" xfId="232" applyNumberFormat="1" applyFont="1" applyFill="1" applyBorder="1" applyAlignment="1">
      <alignment horizontal="right" vertical="center"/>
    </xf>
    <xf numFmtId="49" fontId="118" fillId="0" borderId="138" xfId="232" applyNumberFormat="1" applyFont="1" applyFill="1" applyBorder="1" applyAlignment="1">
      <alignment horizontal="right" vertical="center"/>
    </xf>
    <xf numFmtId="49" fontId="118" fillId="0" borderId="149" xfId="232" applyNumberFormat="1" applyFont="1" applyFill="1" applyBorder="1" applyAlignment="1">
      <alignment horizontal="right" vertical="center"/>
    </xf>
    <xf numFmtId="0" fontId="119" fillId="0" borderId="151" xfId="232" applyNumberFormat="1" applyFont="1" applyFill="1" applyBorder="1" applyAlignment="1">
      <alignment horizontal="center" vertical="center" textRotation="90" wrapText="1"/>
    </xf>
    <xf numFmtId="0" fontId="119" fillId="0" borderId="153" xfId="232" applyNumberFormat="1" applyFont="1" applyFill="1" applyBorder="1" applyAlignment="1">
      <alignment horizontal="center" vertical="center" textRotation="90" wrapText="1"/>
    </xf>
    <xf numFmtId="38" fontId="118" fillId="7" borderId="180" xfId="232" applyNumberFormat="1" applyFont="1" applyFill="1" applyBorder="1" applyAlignment="1">
      <alignment horizontal="right" vertical="top"/>
    </xf>
    <xf numFmtId="38" fontId="118" fillId="7" borderId="153" xfId="232" applyNumberFormat="1" applyFont="1" applyFill="1" applyBorder="1" applyAlignment="1">
      <alignment horizontal="right" vertical="top"/>
    </xf>
    <xf numFmtId="208" fontId="119" fillId="0" borderId="155" xfId="232" applyNumberFormat="1" applyFont="1" applyFill="1" applyBorder="1" applyAlignment="1">
      <alignment horizontal="right" vertical="center"/>
    </xf>
    <xf numFmtId="208" fontId="119" fillId="0" borderId="154" xfId="232" applyNumberFormat="1" applyFont="1" applyFill="1" applyBorder="1" applyAlignment="1">
      <alignment horizontal="right" vertical="center"/>
    </xf>
    <xf numFmtId="208" fontId="119" fillId="0" borderId="156" xfId="232" applyNumberFormat="1" applyFont="1" applyFill="1" applyBorder="1" applyAlignment="1">
      <alignment horizontal="right" vertical="center"/>
    </xf>
    <xf numFmtId="0" fontId="119" fillId="0" borderId="155" xfId="232" applyNumberFormat="1" applyFont="1" applyFill="1" applyBorder="1" applyAlignment="1">
      <alignment horizontal="right" vertical="center"/>
    </xf>
    <xf numFmtId="0" fontId="119" fillId="0" borderId="154" xfId="232" applyNumberFormat="1" applyFont="1" applyFill="1" applyBorder="1" applyAlignment="1">
      <alignment horizontal="right" vertical="center"/>
    </xf>
    <xf numFmtId="0" fontId="119" fillId="0" borderId="156" xfId="232" applyNumberFormat="1" applyFont="1" applyFill="1" applyBorder="1" applyAlignment="1">
      <alignment horizontal="right" vertical="center"/>
    </xf>
    <xf numFmtId="0" fontId="119" fillId="0" borderId="157" xfId="232" applyNumberFormat="1" applyFont="1" applyFill="1" applyBorder="1" applyAlignment="1">
      <alignment horizontal="center" vertical="top"/>
    </xf>
    <xf numFmtId="0" fontId="119" fillId="0" borderId="152" xfId="232" applyNumberFormat="1" applyFont="1" applyFill="1" applyBorder="1" applyAlignment="1">
      <alignment horizontal="center" vertical="center"/>
    </xf>
    <xf numFmtId="38" fontId="118" fillId="7" borderId="160" xfId="232" applyNumberFormat="1" applyFont="1" applyFill="1" applyBorder="1" applyAlignment="1">
      <alignment horizontal="center" vertical="top"/>
    </xf>
    <xf numFmtId="38" fontId="118" fillId="7" borderId="170" xfId="232" applyNumberFormat="1" applyFont="1" applyFill="1" applyBorder="1" applyAlignment="1">
      <alignment horizontal="center" vertical="top"/>
    </xf>
    <xf numFmtId="38" fontId="118" fillId="7" borderId="151" xfId="232" applyNumberFormat="1" applyFont="1" applyFill="1" applyBorder="1" applyAlignment="1">
      <alignment horizontal="center" vertical="top"/>
    </xf>
    <xf numFmtId="49" fontId="118" fillId="0" borderId="24" xfId="232" applyNumberFormat="1" applyFont="1" applyFill="1" applyBorder="1" applyAlignment="1">
      <alignment horizontal="right" vertical="center"/>
    </xf>
    <xf numFmtId="0" fontId="118" fillId="0" borderId="153" xfId="232" applyNumberFormat="1" applyFont="1" applyFill="1" applyBorder="1" applyAlignment="1">
      <alignment horizontal="center" vertical="center" textRotation="90" wrapText="1"/>
    </xf>
    <xf numFmtId="38" fontId="118" fillId="55" borderId="153" xfId="232" applyNumberFormat="1" applyFont="1" applyFill="1" applyBorder="1" applyAlignment="1">
      <alignment horizontal="right" vertical="center"/>
    </xf>
    <xf numFmtId="0" fontId="177" fillId="0" borderId="155" xfId="232" applyNumberFormat="1" applyFont="1" applyFill="1" applyBorder="1" applyAlignment="1">
      <alignment horizontal="right" vertical="center" wrapText="1"/>
    </xf>
    <xf numFmtId="0" fontId="177" fillId="0" borderId="154" xfId="232" applyNumberFormat="1" applyFont="1" applyFill="1" applyBorder="1" applyAlignment="1">
      <alignment horizontal="right" vertical="center" wrapText="1"/>
    </xf>
    <xf numFmtId="0" fontId="177" fillId="0" borderId="156" xfId="232" applyNumberFormat="1" applyFont="1" applyFill="1" applyBorder="1" applyAlignment="1">
      <alignment horizontal="right" vertical="center" wrapText="1"/>
    </xf>
    <xf numFmtId="0" fontId="118" fillId="0" borderId="152" xfId="232" applyNumberFormat="1" applyFont="1" applyFill="1" applyBorder="1" applyAlignment="1">
      <alignment horizontal="center" vertical="center"/>
    </xf>
    <xf numFmtId="0" fontId="118" fillId="0" borderId="155" xfId="232" applyNumberFormat="1" applyFont="1" applyFill="1" applyBorder="1" applyAlignment="1">
      <alignment horizontal="right" vertical="center"/>
    </xf>
    <xf numFmtId="0" fontId="118" fillId="0" borderId="157" xfId="232" applyNumberFormat="1" applyFont="1" applyFill="1" applyBorder="1" applyAlignment="1">
      <alignment horizontal="right" vertical="center"/>
    </xf>
    <xf numFmtId="0" fontId="118" fillId="0" borderId="154" xfId="232" applyNumberFormat="1" applyFont="1" applyFill="1" applyBorder="1" applyAlignment="1">
      <alignment horizontal="right" vertical="center"/>
    </xf>
    <xf numFmtId="0" fontId="118" fillId="0" borderId="156" xfId="232" applyNumberFormat="1" applyFont="1" applyFill="1" applyBorder="1" applyAlignment="1">
      <alignment horizontal="right" vertical="center"/>
    </xf>
    <xf numFmtId="38" fontId="118" fillId="7" borderId="153" xfId="232" applyNumberFormat="1" applyFont="1" applyFill="1" applyBorder="1" applyAlignment="1">
      <alignment horizontal="right" vertical="center"/>
    </xf>
    <xf numFmtId="0" fontId="117" fillId="0" borderId="155" xfId="232" applyNumberFormat="1" applyFont="1" applyFill="1" applyBorder="1" applyAlignment="1">
      <alignment horizontal="right" vertical="top"/>
    </xf>
    <xf numFmtId="0" fontId="117" fillId="0" borderId="154" xfId="232" applyNumberFormat="1" applyFont="1" applyFill="1" applyBorder="1" applyAlignment="1">
      <alignment horizontal="right" vertical="top"/>
    </xf>
    <xf numFmtId="0" fontId="117" fillId="0" borderId="156" xfId="232" applyNumberFormat="1" applyFont="1" applyFill="1" applyBorder="1" applyAlignment="1">
      <alignment horizontal="right" vertical="top"/>
    </xf>
    <xf numFmtId="0" fontId="119" fillId="0" borderId="152" xfId="232" applyNumberFormat="1" applyFont="1" applyFill="1" applyBorder="1" applyAlignment="1">
      <alignment horizontal="right" vertical="top"/>
    </xf>
    <xf numFmtId="0" fontId="119" fillId="0" borderId="0" xfId="232" applyNumberFormat="1" applyFont="1" applyFill="1" applyBorder="1" applyAlignment="1">
      <alignment horizontal="right" vertical="top"/>
    </xf>
    <xf numFmtId="0" fontId="118" fillId="0" borderId="155" xfId="232" applyNumberFormat="1" applyFont="1" applyFill="1" applyBorder="1" applyAlignment="1">
      <alignment horizontal="right" vertical="top"/>
    </xf>
    <xf numFmtId="0" fontId="118" fillId="0" borderId="154" xfId="232" applyNumberFormat="1" applyFont="1" applyFill="1" applyBorder="1" applyAlignment="1">
      <alignment horizontal="right" vertical="top"/>
    </xf>
    <xf numFmtId="0" fontId="121" fillId="0" borderId="155" xfId="232" applyNumberFormat="1" applyFont="1" applyFill="1" applyBorder="1" applyAlignment="1">
      <alignment horizontal="right" vertical="top"/>
    </xf>
    <xf numFmtId="0" fontId="121" fillId="0" borderId="154" xfId="232" applyNumberFormat="1" applyFont="1" applyFill="1" applyBorder="1" applyAlignment="1">
      <alignment horizontal="right" vertical="top"/>
    </xf>
    <xf numFmtId="0" fontId="118" fillId="0" borderId="156" xfId="232" applyNumberFormat="1" applyFont="1" applyFill="1" applyBorder="1" applyAlignment="1">
      <alignment horizontal="right" vertical="top"/>
    </xf>
    <xf numFmtId="0" fontId="119" fillId="0" borderId="155" xfId="232" applyNumberFormat="1" applyFont="1" applyFill="1" applyBorder="1" applyAlignment="1">
      <alignment horizontal="right" vertical="top"/>
    </xf>
    <xf numFmtId="0" fontId="119" fillId="0" borderId="154" xfId="232" applyNumberFormat="1" applyFont="1" applyFill="1" applyBorder="1" applyAlignment="1">
      <alignment horizontal="right" vertical="top"/>
    </xf>
    <xf numFmtId="0" fontId="119" fillId="0" borderId="161" xfId="232" applyNumberFormat="1" applyFont="1" applyFill="1" applyBorder="1" applyAlignment="1">
      <alignment horizontal="right" vertical="top"/>
    </xf>
    <xf numFmtId="38" fontId="118" fillId="56" borderId="153" xfId="232" applyNumberFormat="1" applyFont="1" applyFill="1" applyBorder="1" applyAlignment="1">
      <alignment horizontal="right" vertical="top"/>
    </xf>
    <xf numFmtId="38" fontId="118" fillId="56" borderId="235" xfId="232" applyNumberFormat="1" applyFont="1" applyFill="1" applyBorder="1" applyAlignment="1">
      <alignment horizontal="center" vertical="top"/>
    </xf>
    <xf numFmtId="38" fontId="118" fillId="56" borderId="170" xfId="232" applyNumberFormat="1" applyFont="1" applyFill="1" applyBorder="1" applyAlignment="1">
      <alignment horizontal="center" vertical="top"/>
    </xf>
    <xf numFmtId="38" fontId="118" fillId="56" borderId="151" xfId="232" applyNumberFormat="1" applyFont="1" applyFill="1" applyBorder="1" applyAlignment="1">
      <alignment horizontal="center" vertical="top"/>
    </xf>
    <xf numFmtId="0" fontId="119" fillId="0" borderId="152" xfId="232" applyNumberFormat="1" applyFont="1" applyFill="1" applyBorder="1" applyAlignment="1">
      <alignment horizontal="center" vertical="top"/>
    </xf>
    <xf numFmtId="210" fontId="119" fillId="0" borderId="153" xfId="232" applyNumberFormat="1" applyFont="1" applyFill="1" applyBorder="1" applyAlignment="1">
      <alignment horizontal="center" vertical="center" textRotation="90" wrapText="1"/>
    </xf>
    <xf numFmtId="49" fontId="118" fillId="0" borderId="22" xfId="232" applyNumberFormat="1" applyFont="1" applyFill="1" applyBorder="1" applyAlignment="1">
      <alignment horizontal="right"/>
    </xf>
    <xf numFmtId="49" fontId="118" fillId="0" borderId="138" xfId="232" applyNumberFormat="1" applyFont="1" applyFill="1" applyBorder="1" applyAlignment="1">
      <alignment horizontal="right"/>
    </xf>
    <xf numFmtId="49" fontId="118" fillId="0" borderId="9" xfId="232" applyNumberFormat="1" applyFont="1" applyFill="1" applyBorder="1" applyAlignment="1">
      <alignment horizontal="right"/>
    </xf>
    <xf numFmtId="0" fontId="119" fillId="0" borderId="157" xfId="232" applyNumberFormat="1" applyFont="1" applyFill="1" applyBorder="1" applyAlignment="1">
      <alignment horizontal="right"/>
    </xf>
    <xf numFmtId="0" fontId="119" fillId="0" borderId="155" xfId="232" applyNumberFormat="1" applyFont="1" applyFill="1" applyBorder="1" applyAlignment="1">
      <alignment horizontal="center" vertical="top"/>
    </xf>
    <xf numFmtId="0" fontId="119" fillId="0" borderId="154" xfId="232" applyNumberFormat="1" applyFont="1" applyFill="1" applyBorder="1" applyAlignment="1">
      <alignment horizontal="center" vertical="top"/>
    </xf>
    <xf numFmtId="0" fontId="119" fillId="0" borderId="156" xfId="232" applyNumberFormat="1" applyFont="1" applyFill="1" applyBorder="1" applyAlignment="1">
      <alignment horizontal="center" vertical="top"/>
    </xf>
    <xf numFmtId="0" fontId="118" fillId="0" borderId="22" xfId="232" applyNumberFormat="1" applyFont="1" applyFill="1" applyBorder="1" applyAlignment="1">
      <alignment horizontal="right" vertical="top"/>
    </xf>
    <xf numFmtId="0" fontId="118" fillId="0" borderId="8" xfId="232" applyNumberFormat="1" applyFont="1" applyFill="1" applyBorder="1" applyAlignment="1">
      <alignment horizontal="right" vertical="top"/>
    </xf>
    <xf numFmtId="0" fontId="118" fillId="0" borderId="149" xfId="232" applyNumberFormat="1" applyFont="1" applyFill="1" applyBorder="1" applyAlignment="1">
      <alignment horizontal="right" vertical="top"/>
    </xf>
    <xf numFmtId="0" fontId="119" fillId="0" borderId="156" xfId="232" applyNumberFormat="1" applyFont="1" applyFill="1" applyBorder="1" applyAlignment="1">
      <alignment horizontal="right" vertical="top"/>
    </xf>
    <xf numFmtId="0" fontId="119" fillId="56" borderId="155" xfId="232" applyNumberFormat="1" applyFont="1" applyFill="1" applyBorder="1" applyAlignment="1">
      <alignment horizontal="center" vertical="top"/>
    </xf>
    <xf numFmtId="0" fontId="119" fillId="56" borderId="154" xfId="232" applyNumberFormat="1" applyFont="1" applyFill="1" applyBorder="1" applyAlignment="1">
      <alignment horizontal="center" vertical="top"/>
    </xf>
    <xf numFmtId="0" fontId="119" fillId="56" borderId="156" xfId="232" applyNumberFormat="1" applyFont="1" applyFill="1" applyBorder="1" applyAlignment="1">
      <alignment horizontal="center" vertical="top"/>
    </xf>
    <xf numFmtId="0" fontId="118" fillId="0" borderId="158" xfId="232" applyNumberFormat="1" applyFont="1" applyFill="1" applyBorder="1" applyAlignment="1">
      <alignment horizontal="right" vertical="top"/>
    </xf>
    <xf numFmtId="0" fontId="118" fillId="0" borderId="157" xfId="232" applyNumberFormat="1" applyFont="1" applyFill="1" applyBorder="1" applyAlignment="1">
      <alignment horizontal="right" vertical="top"/>
    </xf>
    <xf numFmtId="0" fontId="118" fillId="0" borderId="159" xfId="232" applyNumberFormat="1" applyFont="1" applyFill="1" applyBorder="1" applyAlignment="1">
      <alignment horizontal="right" vertical="top"/>
    </xf>
    <xf numFmtId="0" fontId="119" fillId="0" borderId="154" xfId="232" applyNumberFormat="1" applyFont="1" applyFill="1" applyBorder="1" applyAlignment="1">
      <alignment horizontal="center" vertical="top" wrapText="1"/>
    </xf>
    <xf numFmtId="0" fontId="119" fillId="0" borderId="159" xfId="232" applyNumberFormat="1" applyFont="1" applyFill="1" applyBorder="1" applyAlignment="1">
      <alignment horizontal="center" vertical="top" wrapText="1"/>
    </xf>
    <xf numFmtId="0" fontId="119" fillId="13" borderId="155" xfId="232" applyNumberFormat="1" applyFont="1" applyFill="1" applyBorder="1" applyAlignment="1">
      <alignment horizontal="right" vertical="center" wrapText="1"/>
    </xf>
    <xf numFmtId="0" fontId="119" fillId="13" borderId="159" xfId="232" applyNumberFormat="1" applyFont="1" applyFill="1" applyBorder="1" applyAlignment="1">
      <alignment horizontal="right" vertical="center" wrapText="1"/>
    </xf>
    <xf numFmtId="0" fontId="119" fillId="13" borderId="163" xfId="232" applyNumberFormat="1" applyFont="1" applyFill="1" applyBorder="1" applyAlignment="1">
      <alignment horizontal="right" vertical="center" wrapText="1"/>
    </xf>
    <xf numFmtId="0" fontId="119" fillId="13" borderId="161" xfId="232" applyNumberFormat="1" applyFont="1" applyFill="1" applyBorder="1" applyAlignment="1">
      <alignment horizontal="right" vertical="center" wrapText="1"/>
    </xf>
    <xf numFmtId="0" fontId="119" fillId="13" borderId="156" xfId="232" applyNumberFormat="1" applyFont="1" applyFill="1" applyBorder="1" applyAlignment="1">
      <alignment horizontal="right" vertical="center" wrapText="1"/>
    </xf>
    <xf numFmtId="0" fontId="5" fillId="0" borderId="24" xfId="232" applyNumberFormat="1" applyFont="1" applyFill="1" applyBorder="1" applyAlignment="1" applyProtection="1">
      <alignment horizontal="center" vertical="top" wrapText="1"/>
    </xf>
    <xf numFmtId="192" fontId="244" fillId="0" borderId="0" xfId="232" applyNumberFormat="1" applyFont="1" applyFill="1" applyBorder="1" applyAlignment="1">
      <alignment horizontal="right" vertical="center"/>
    </xf>
    <xf numFmtId="0" fontId="139" fillId="56" borderId="24" xfId="232" applyNumberFormat="1" applyFont="1" applyFill="1" applyBorder="1" applyAlignment="1">
      <alignment horizontal="right" vertical="center"/>
    </xf>
    <xf numFmtId="0" fontId="244" fillId="0" borderId="0" xfId="232" applyNumberFormat="1" applyFont="1" applyFill="1" applyBorder="1" applyAlignment="1">
      <alignment horizontal="right" vertical="center"/>
    </xf>
    <xf numFmtId="0" fontId="140" fillId="56" borderId="155" xfId="232" applyNumberFormat="1" applyFont="1" applyFill="1" applyBorder="1" applyAlignment="1">
      <alignment horizontal="center" vertical="center" wrapText="1"/>
    </xf>
    <xf numFmtId="0" fontId="140" fillId="56" borderId="156" xfId="232" applyNumberFormat="1" applyFont="1" applyFill="1" applyBorder="1" applyAlignment="1">
      <alignment horizontal="center" vertical="center" wrapText="1"/>
    </xf>
    <xf numFmtId="210" fontId="140" fillId="56" borderId="158" xfId="232" applyNumberFormat="1" applyFont="1" applyFill="1" applyBorder="1" applyAlignment="1">
      <alignment horizontal="center" vertical="center"/>
    </xf>
    <xf numFmtId="0" fontId="140" fillId="56" borderId="159" xfId="232" applyNumberFormat="1" applyFont="1" applyFill="1" applyBorder="1" applyAlignment="1">
      <alignment horizontal="center" vertical="center"/>
    </xf>
    <xf numFmtId="38" fontId="137" fillId="56" borderId="153" xfId="232" applyNumberFormat="1" applyFont="1" applyFill="1" applyBorder="1" applyAlignment="1">
      <alignment horizontal="right" vertical="center"/>
    </xf>
    <xf numFmtId="49" fontId="115" fillId="0" borderId="155" xfId="232" applyNumberFormat="1" applyFont="1" applyFill="1" applyBorder="1" applyAlignment="1">
      <alignment horizontal="right" vertical="center"/>
    </xf>
    <xf numFmtId="49" fontId="115" fillId="0" borderId="154" xfId="232" applyNumberFormat="1" applyFont="1" applyFill="1" applyBorder="1" applyAlignment="1">
      <alignment horizontal="right" vertical="center"/>
    </xf>
    <xf numFmtId="49" fontId="115" fillId="0" borderId="156" xfId="232" applyNumberFormat="1" applyFont="1" applyFill="1" applyBorder="1" applyAlignment="1">
      <alignment horizontal="right" vertical="center"/>
    </xf>
    <xf numFmtId="0" fontId="136" fillId="0" borderId="0" xfId="232" applyNumberFormat="1" applyFont="1" applyFill="1" applyBorder="1" applyAlignment="1">
      <alignment horizontal="right" vertical="center"/>
    </xf>
    <xf numFmtId="49" fontId="141" fillId="0" borderId="0" xfId="232" applyNumberFormat="1" applyFont="1" applyFill="1" applyBorder="1" applyAlignment="1">
      <alignment horizontal="right" wrapText="1"/>
    </xf>
    <xf numFmtId="0" fontId="108" fillId="0" borderId="0" xfId="232" applyNumberFormat="1" applyFont="1" applyFill="1" applyBorder="1" applyAlignment="1">
      <alignment wrapText="1"/>
    </xf>
    <xf numFmtId="0" fontId="147" fillId="56" borderId="22" xfId="232" applyNumberFormat="1" applyFont="1" applyFill="1" applyBorder="1" applyAlignment="1">
      <alignment horizontal="right" vertical="center" wrapText="1"/>
    </xf>
    <xf numFmtId="0" fontId="147" fillId="56" borderId="9" xfId="232" applyNumberFormat="1" applyFont="1" applyFill="1" applyBorder="1" applyAlignment="1">
      <alignment horizontal="right" vertical="center" wrapText="1"/>
    </xf>
    <xf numFmtId="0" fontId="147" fillId="56" borderId="22" xfId="232" applyNumberFormat="1" applyFont="1" applyFill="1" applyBorder="1" applyAlignment="1">
      <alignment horizontal="right" vertical="top" wrapText="1"/>
    </xf>
    <xf numFmtId="0" fontId="147" fillId="56" borderId="9" xfId="232" applyNumberFormat="1" applyFont="1" applyFill="1" applyBorder="1" applyAlignment="1">
      <alignment horizontal="right" vertical="top" wrapText="1"/>
    </xf>
    <xf numFmtId="0" fontId="147" fillId="56" borderId="138" xfId="232" applyNumberFormat="1" applyFont="1" applyFill="1" applyBorder="1" applyAlignment="1">
      <alignment horizontal="right" vertical="center" wrapText="1"/>
    </xf>
    <xf numFmtId="0" fontId="147" fillId="56" borderId="169" xfId="232" applyNumberFormat="1" applyFont="1" applyFill="1" applyBorder="1" applyAlignment="1">
      <alignment horizontal="right" vertical="center" wrapText="1"/>
    </xf>
    <xf numFmtId="0" fontId="147" fillId="56" borderId="11" xfId="232" applyNumberFormat="1" applyFont="1" applyFill="1" applyBorder="1" applyAlignment="1">
      <alignment horizontal="right" vertical="center" wrapText="1"/>
    </xf>
    <xf numFmtId="0" fontId="143" fillId="56" borderId="24" xfId="232" applyNumberFormat="1" applyFont="1" applyFill="1" applyBorder="1" applyAlignment="1">
      <alignment horizontal="right" vertical="center" wrapText="1"/>
    </xf>
    <xf numFmtId="0" fontId="119" fillId="56" borderId="24" xfId="232" applyNumberFormat="1" applyFont="1" applyFill="1" applyBorder="1" applyAlignment="1">
      <alignment horizontal="center" vertical="center" wrapText="1"/>
    </xf>
    <xf numFmtId="0" fontId="147" fillId="58" borderId="24" xfId="232" applyNumberFormat="1" applyFont="1" applyFill="1" applyBorder="1" applyAlignment="1">
      <alignment horizontal="center" vertical="center" wrapText="1"/>
    </xf>
    <xf numFmtId="9" fontId="143" fillId="58" borderId="24" xfId="281" applyNumberFormat="1" applyFont="1" applyFill="1" applyBorder="1" applyAlignment="1">
      <alignment horizontal="center" vertical="center" wrapText="1"/>
    </xf>
    <xf numFmtId="9" fontId="136" fillId="0" borderId="0" xfId="281" applyNumberFormat="1" applyFont="1" applyFill="1" applyBorder="1" applyAlignment="1">
      <alignment horizontal="right" vertical="center"/>
    </xf>
    <xf numFmtId="172" fontId="143" fillId="58" borderId="24" xfId="79" applyNumberFormat="1" applyFont="1" applyFill="1" applyBorder="1" applyAlignment="1">
      <alignment horizontal="center" vertical="center" wrapText="1"/>
    </xf>
    <xf numFmtId="0" fontId="147" fillId="56" borderId="160" xfId="232" applyNumberFormat="1" applyFont="1" applyFill="1" applyBorder="1" applyAlignment="1">
      <alignment horizontal="center" vertical="center" wrapText="1"/>
    </xf>
    <xf numFmtId="0" fontId="147" fillId="56" borderId="151" xfId="232" applyNumberFormat="1" applyFont="1" applyFill="1" applyBorder="1" applyAlignment="1">
      <alignment horizontal="center" vertical="center" wrapText="1"/>
    </xf>
    <xf numFmtId="0" fontId="147" fillId="56" borderId="170" xfId="232" applyNumberFormat="1" applyFont="1" applyFill="1" applyBorder="1" applyAlignment="1">
      <alignment horizontal="center" vertical="center" wrapText="1"/>
    </xf>
    <xf numFmtId="0" fontId="147" fillId="56" borderId="155" xfId="232" applyNumberFormat="1" applyFont="1" applyFill="1" applyBorder="1" applyAlignment="1">
      <alignment horizontal="center" vertical="center" wrapText="1"/>
    </xf>
    <xf numFmtId="0" fontId="147" fillId="56" borderId="154" xfId="232" applyNumberFormat="1" applyFont="1" applyFill="1" applyBorder="1" applyAlignment="1">
      <alignment horizontal="center" vertical="center" wrapText="1"/>
    </xf>
    <xf numFmtId="0" fontId="147" fillId="56" borderId="156" xfId="232" applyNumberFormat="1" applyFont="1" applyFill="1" applyBorder="1" applyAlignment="1">
      <alignment horizontal="center" vertical="center" wrapText="1"/>
    </xf>
    <xf numFmtId="0" fontId="147" fillId="56" borderId="182" xfId="232" applyNumberFormat="1" applyFont="1" applyFill="1" applyBorder="1" applyAlignment="1">
      <alignment horizontal="center" vertical="center" wrapText="1"/>
    </xf>
    <xf numFmtId="0" fontId="147" fillId="56" borderId="183" xfId="232" applyNumberFormat="1" applyFont="1" applyFill="1" applyBorder="1" applyAlignment="1">
      <alignment horizontal="center" vertical="center" wrapText="1"/>
    </xf>
    <xf numFmtId="0" fontId="157" fillId="58" borderId="24" xfId="232" applyNumberFormat="1" applyFont="1" applyFill="1" applyBorder="1" applyAlignment="1">
      <alignment horizontal="center" vertical="center" wrapText="1"/>
    </xf>
    <xf numFmtId="0" fontId="143" fillId="58" borderId="24" xfId="232" applyNumberFormat="1" applyFont="1" applyFill="1" applyBorder="1" applyAlignment="1">
      <alignment horizontal="right" vertical="top" wrapText="1"/>
    </xf>
    <xf numFmtId="0" fontId="147" fillId="56" borderId="24" xfId="232" applyNumberFormat="1" applyFont="1" applyFill="1" applyBorder="1" applyAlignment="1">
      <alignment horizontal="center" vertical="center" wrapText="1"/>
    </xf>
    <xf numFmtId="0" fontId="143" fillId="56" borderId="159" xfId="232" applyNumberFormat="1" applyFont="1" applyFill="1" applyBorder="1" applyAlignment="1">
      <alignment horizontal="center" vertical="center" wrapText="1"/>
    </xf>
    <xf numFmtId="0" fontId="143" fillId="56" borderId="161" xfId="232" applyNumberFormat="1" applyFont="1" applyFill="1" applyBorder="1" applyAlignment="1">
      <alignment horizontal="center" vertical="center" wrapText="1"/>
    </xf>
    <xf numFmtId="0" fontId="143" fillId="56" borderId="160" xfId="232" applyNumberFormat="1" applyFont="1" applyFill="1" applyBorder="1" applyAlignment="1">
      <alignment horizontal="center" vertical="center" wrapText="1"/>
    </xf>
    <xf numFmtId="0" fontId="143" fillId="56" borderId="151" xfId="232" applyNumberFormat="1" applyFont="1" applyFill="1" applyBorder="1" applyAlignment="1">
      <alignment horizontal="center" vertical="center" wrapText="1"/>
    </xf>
    <xf numFmtId="0" fontId="143" fillId="56" borderId="155" xfId="232" applyNumberFormat="1" applyFont="1" applyFill="1" applyBorder="1" applyAlignment="1">
      <alignment horizontal="center" vertical="center" wrapText="1"/>
    </xf>
    <xf numFmtId="0" fontId="143" fillId="56" borderId="154" xfId="232" applyNumberFormat="1" applyFont="1" applyFill="1" applyBorder="1" applyAlignment="1">
      <alignment horizontal="center" vertical="center" wrapText="1"/>
    </xf>
    <xf numFmtId="0" fontId="143" fillId="56" borderId="171" xfId="232" applyNumberFormat="1" applyFont="1" applyFill="1" applyBorder="1" applyAlignment="1">
      <alignment horizontal="center" vertical="center" wrapText="1"/>
    </xf>
    <xf numFmtId="0" fontId="143" fillId="56" borderId="158" xfId="232" applyNumberFormat="1" applyFont="1" applyFill="1" applyBorder="1" applyAlignment="1">
      <alignment horizontal="center" vertical="center" wrapText="1"/>
    </xf>
    <xf numFmtId="0" fontId="143" fillId="56" borderId="157" xfId="232" applyNumberFormat="1" applyFont="1" applyFill="1" applyBorder="1" applyAlignment="1">
      <alignment horizontal="center" vertical="center" wrapText="1"/>
    </xf>
    <xf numFmtId="0" fontId="143" fillId="56" borderId="148" xfId="232" applyNumberFormat="1" applyFont="1" applyFill="1" applyBorder="1" applyAlignment="1">
      <alignment horizontal="center" vertical="center" wrapText="1"/>
    </xf>
    <xf numFmtId="0" fontId="143" fillId="56" borderId="23" xfId="232" applyNumberFormat="1" applyFont="1" applyFill="1" applyBorder="1" applyAlignment="1">
      <alignment horizontal="center" vertical="center" wrapText="1"/>
    </xf>
    <xf numFmtId="0" fontId="143" fillId="58" borderId="22" xfId="232" applyNumberFormat="1" applyFont="1" applyFill="1" applyBorder="1" applyAlignment="1">
      <alignment horizontal="right" vertical="center" wrapText="1"/>
    </xf>
    <xf numFmtId="0" fontId="143" fillId="58" borderId="9" xfId="232" applyNumberFormat="1" applyFont="1" applyFill="1" applyBorder="1" applyAlignment="1">
      <alignment horizontal="right" vertical="center" wrapText="1"/>
    </xf>
    <xf numFmtId="0" fontId="154" fillId="0" borderId="22" xfId="232" applyNumberFormat="1" applyFont="1" applyFill="1" applyBorder="1" applyAlignment="1">
      <alignment horizontal="right" vertical="center"/>
    </xf>
    <xf numFmtId="0" fontId="154" fillId="0" borderId="9" xfId="232" applyNumberFormat="1" applyFont="1" applyFill="1" applyBorder="1" applyAlignment="1">
      <alignment horizontal="right" vertical="center"/>
    </xf>
    <xf numFmtId="0" fontId="154" fillId="0" borderId="22" xfId="232" applyNumberFormat="1" applyFont="1" applyFill="1" applyBorder="1" applyAlignment="1">
      <alignment horizontal="right" vertical="center" wrapText="1"/>
    </xf>
    <xf numFmtId="0" fontId="154" fillId="0" borderId="9" xfId="232" applyNumberFormat="1" applyFont="1" applyFill="1" applyBorder="1" applyAlignment="1">
      <alignment horizontal="right" vertical="center" wrapText="1"/>
    </xf>
    <xf numFmtId="0" fontId="147" fillId="0" borderId="24" xfId="232" applyNumberFormat="1" applyFont="1" applyFill="1" applyBorder="1" applyAlignment="1">
      <alignment horizontal="center" vertical="center" textRotation="90"/>
    </xf>
    <xf numFmtId="0" fontId="150" fillId="0" borderId="22" xfId="232" applyNumberFormat="1" applyFont="1" applyFill="1" applyBorder="1" applyAlignment="1">
      <alignment horizontal="right" vertical="center" wrapText="1"/>
    </xf>
    <xf numFmtId="0" fontId="150" fillId="0" borderId="263" xfId="232" applyNumberFormat="1" applyFont="1" applyFill="1" applyBorder="1" applyAlignment="1">
      <alignment horizontal="right" vertical="center" wrapText="1"/>
    </xf>
    <xf numFmtId="0" fontId="154" fillId="0" borderId="148" xfId="232" applyNumberFormat="1" applyFont="1" applyFill="1" applyBorder="1" applyAlignment="1">
      <alignment horizontal="center" vertical="center" textRotation="90"/>
    </xf>
    <xf numFmtId="0" fontId="154" fillId="0" borderId="15" xfId="232" applyNumberFormat="1" applyFont="1" applyFill="1" applyBorder="1" applyAlignment="1">
      <alignment horizontal="center" vertical="center" textRotation="90"/>
    </xf>
    <xf numFmtId="0" fontId="154" fillId="0" borderId="23" xfId="232" applyNumberFormat="1" applyFont="1" applyFill="1" applyBorder="1" applyAlignment="1">
      <alignment horizontal="center" vertical="center" textRotation="90"/>
    </xf>
    <xf numFmtId="0" fontId="154" fillId="56" borderId="155" xfId="232" applyNumberFormat="1" applyFont="1" applyFill="1" applyBorder="1" applyAlignment="1">
      <alignment horizontal="right" vertical="center" wrapText="1"/>
    </xf>
    <xf numFmtId="0" fontId="154" fillId="56" borderId="156" xfId="232" applyNumberFormat="1" applyFont="1" applyFill="1" applyBorder="1" applyAlignment="1">
      <alignment horizontal="right" vertical="center" wrapText="1"/>
    </xf>
    <xf numFmtId="0" fontId="146" fillId="58" borderId="22" xfId="232" applyNumberFormat="1" applyFont="1" applyFill="1" applyBorder="1" applyAlignment="1">
      <alignment horizontal="right" vertical="center" wrapText="1"/>
    </xf>
    <xf numFmtId="0" fontId="146" fillId="58" borderId="138" xfId="232" applyNumberFormat="1" applyFont="1" applyFill="1" applyBorder="1" applyAlignment="1">
      <alignment horizontal="right" vertical="center" wrapText="1"/>
    </xf>
    <xf numFmtId="0" fontId="146" fillId="58" borderId="9" xfId="232" applyNumberFormat="1" applyFont="1" applyFill="1" applyBorder="1" applyAlignment="1">
      <alignment horizontal="right" vertical="center" wrapText="1"/>
    </xf>
    <xf numFmtId="49" fontId="132" fillId="0" borderId="1" xfId="232" applyNumberFormat="1" applyFont="1" applyFill="1" applyBorder="1" applyAlignment="1">
      <alignment horizontal="center" vertical="center"/>
    </xf>
    <xf numFmtId="49" fontId="132" fillId="0" borderId="2" xfId="232" applyNumberFormat="1" applyFont="1" applyFill="1" applyBorder="1" applyAlignment="1">
      <alignment horizontal="center" vertical="center"/>
    </xf>
    <xf numFmtId="49" fontId="132" fillId="0" borderId="3" xfId="232" applyNumberFormat="1" applyFont="1" applyFill="1" applyBorder="1" applyAlignment="1">
      <alignment horizontal="center" vertical="center"/>
    </xf>
    <xf numFmtId="49" fontId="133" fillId="0" borderId="6" xfId="232" applyNumberFormat="1" applyFont="1" applyFill="1" applyBorder="1" applyAlignment="1">
      <alignment horizontal="right" vertical="center" readingOrder="2"/>
    </xf>
    <xf numFmtId="49" fontId="133" fillId="0" borderId="0" xfId="232" applyNumberFormat="1" applyFont="1" applyFill="1" applyBorder="1" applyAlignment="1">
      <alignment horizontal="right" vertical="center" readingOrder="2"/>
    </xf>
    <xf numFmtId="49" fontId="133" fillId="0" borderId="7" xfId="232" applyNumberFormat="1" applyFont="1" applyFill="1" applyBorder="1" applyAlignment="1">
      <alignment horizontal="right" vertical="center" readingOrder="2"/>
    </xf>
    <xf numFmtId="49" fontId="133" fillId="0" borderId="6" xfId="232" applyNumberFormat="1" applyFont="1" applyFill="1" applyBorder="1" applyAlignment="1">
      <alignment horizontal="right" vertical="center" wrapText="1" readingOrder="2"/>
    </xf>
    <xf numFmtId="49" fontId="133" fillId="0" borderId="0" xfId="232" applyNumberFormat="1" applyFont="1" applyFill="1" applyBorder="1" applyAlignment="1">
      <alignment horizontal="right" vertical="center" wrapText="1" readingOrder="2"/>
    </xf>
    <xf numFmtId="49" fontId="133" fillId="0" borderId="7" xfId="232" applyNumberFormat="1" applyFont="1" applyFill="1" applyBorder="1" applyAlignment="1">
      <alignment horizontal="right" vertical="center" wrapText="1" readingOrder="2"/>
    </xf>
    <xf numFmtId="0" fontId="106" fillId="0" borderId="0" xfId="228" applyNumberFormat="1" applyFont="1" applyFill="1" applyBorder="1" applyAlignment="1">
      <alignment horizontal="right" vertical="center" wrapText="1" readingOrder="2"/>
    </xf>
    <xf numFmtId="0" fontId="128" fillId="0" borderId="11" xfId="231" applyNumberFormat="1" applyFont="1" applyFill="1" applyBorder="1" applyAlignment="1">
      <alignment horizontal="right" vertical="center" wrapText="1" readingOrder="2"/>
    </xf>
    <xf numFmtId="0" fontId="128" fillId="0" borderId="146" xfId="231" applyNumberFormat="1" applyFont="1" applyFill="1" applyBorder="1" applyAlignment="1">
      <alignment horizontal="justify" vertical="center" wrapText="1" readingOrder="2"/>
    </xf>
    <xf numFmtId="0" fontId="128" fillId="0" borderId="164" xfId="231" applyNumberFormat="1" applyFont="1" applyFill="1" applyBorder="1" applyAlignment="1">
      <alignment horizontal="justify" vertical="center" wrapText="1" readingOrder="2"/>
    </xf>
    <xf numFmtId="0" fontId="128" fillId="0" borderId="107" xfId="231" applyNumberFormat="1" applyFont="1" applyFill="1" applyBorder="1" applyAlignment="1">
      <alignment horizontal="center" vertical="center" textRotation="90" wrapText="1" readingOrder="2"/>
    </xf>
    <xf numFmtId="0" fontId="128" fillId="0" borderId="165" xfId="231" applyNumberFormat="1" applyFont="1" applyFill="1" applyBorder="1" applyAlignment="1">
      <alignment horizontal="center" vertical="center" textRotation="90" wrapText="1" readingOrder="2"/>
    </xf>
    <xf numFmtId="0" fontId="128" fillId="0" borderId="108" xfId="231" applyNumberFormat="1" applyFont="1" applyFill="1" applyBorder="1" applyAlignment="1">
      <alignment horizontal="center" vertical="center" textRotation="90" wrapText="1" readingOrder="2"/>
    </xf>
    <xf numFmtId="0" fontId="130" fillId="0" borderId="1" xfId="231" applyNumberFormat="1" applyFont="1" applyFill="1" applyBorder="1" applyAlignment="1">
      <alignment horizontal="justify" vertical="center" wrapText="1" readingOrder="2"/>
    </xf>
    <xf numFmtId="0" fontId="130" fillId="0" borderId="2" xfId="231" applyNumberFormat="1" applyFont="1" applyFill="1" applyBorder="1" applyAlignment="1">
      <alignment horizontal="justify" vertical="center" wrapText="1" readingOrder="2"/>
    </xf>
    <xf numFmtId="0" fontId="130" fillId="0" borderId="3" xfId="231" applyNumberFormat="1" applyFont="1" applyFill="1" applyBorder="1" applyAlignment="1">
      <alignment horizontal="justify" vertical="center" wrapText="1" readingOrder="2"/>
    </xf>
    <xf numFmtId="1" fontId="128" fillId="0" borderId="13" xfId="231" applyNumberFormat="1" applyFont="1" applyFill="1" applyBorder="1" applyAlignment="1" applyProtection="1">
      <alignment horizontal="right" vertical="center" shrinkToFit="1" readingOrder="2"/>
      <protection locked="0"/>
    </xf>
    <xf numFmtId="0" fontId="128" fillId="0" borderId="25" xfId="231" applyNumberFormat="1" applyFont="1" applyFill="1" applyBorder="1" applyAlignment="1">
      <alignment horizontal="center" vertical="center" textRotation="90" wrapText="1" readingOrder="2"/>
    </xf>
    <xf numFmtId="0" fontId="128" fillId="0" borderId="28" xfId="231" applyNumberFormat="1" applyFont="1" applyFill="1" applyBorder="1" applyAlignment="1">
      <alignment horizontal="center" vertical="center" textRotation="90" wrapText="1" readingOrder="2"/>
    </xf>
    <xf numFmtId="0" fontId="128" fillId="0" borderId="31" xfId="231" applyNumberFormat="1" applyFont="1" applyFill="1" applyBorder="1" applyAlignment="1">
      <alignment horizontal="center" vertical="center" textRotation="90" wrapText="1" readingOrder="2"/>
    </xf>
    <xf numFmtId="0" fontId="128" fillId="0" borderId="79" xfId="231" applyNumberFormat="1" applyFont="1" applyFill="1" applyBorder="1" applyAlignment="1">
      <alignment horizontal="right" vertical="center" wrapText="1" readingOrder="2"/>
    </xf>
    <xf numFmtId="0" fontId="128" fillId="0" borderId="80" xfId="231" applyNumberFormat="1" applyFont="1" applyFill="1" applyBorder="1" applyAlignment="1">
      <alignment horizontal="right" vertical="center" wrapText="1" readingOrder="2"/>
    </xf>
    <xf numFmtId="0" fontId="128" fillId="0" borderId="78" xfId="231" applyNumberFormat="1" applyFont="1" applyFill="1" applyBorder="1" applyAlignment="1">
      <alignment horizontal="right" vertical="center" wrapText="1" readingOrder="2"/>
    </xf>
    <xf numFmtId="0" fontId="128" fillId="0" borderId="81" xfId="231" applyNumberFormat="1" applyFont="1" applyFill="1" applyBorder="1" applyAlignment="1">
      <alignment horizontal="right" vertical="center" wrapText="1" readingOrder="2"/>
    </xf>
    <xf numFmtId="0" fontId="128" fillId="0" borderId="145" xfId="231" applyNumberFormat="1" applyFont="1" applyFill="1" applyBorder="1" applyAlignment="1">
      <alignment horizontal="justify" vertical="center" wrapText="1" readingOrder="2"/>
    </xf>
    <xf numFmtId="0" fontId="106" fillId="0" borderId="146" xfId="228" applyNumberFormat="1" applyFont="1" applyFill="1" applyBorder="1" applyAlignment="1">
      <alignment horizontal="right" vertical="center" wrapText="1" readingOrder="2"/>
    </xf>
    <xf numFmtId="0" fontId="128" fillId="0" borderId="17" xfId="231" applyNumberFormat="1" applyFont="1" applyFill="1" applyBorder="1" applyAlignment="1">
      <alignment horizontal="justify" vertical="center" wrapText="1" readingOrder="2"/>
    </xf>
    <xf numFmtId="0" fontId="128" fillId="0" borderId="0" xfId="231" applyNumberFormat="1" applyFont="1" applyFill="1" applyBorder="1" applyAlignment="1">
      <alignment horizontal="justify" vertical="center" wrapText="1" readingOrder="2"/>
    </xf>
    <xf numFmtId="49" fontId="133" fillId="0" borderId="6" xfId="232" applyNumberFormat="1" applyFont="1" applyFill="1" applyBorder="1" applyAlignment="1">
      <alignment vertical="center" wrapText="1" readingOrder="2"/>
    </xf>
    <xf numFmtId="49" fontId="133" fillId="0" borderId="0" xfId="232" applyNumberFormat="1" applyFont="1" applyFill="1" applyBorder="1" applyAlignment="1">
      <alignment vertical="center" wrapText="1" readingOrder="2"/>
    </xf>
    <xf numFmtId="49" fontId="133" fillId="0" borderId="7" xfId="232" applyNumberFormat="1" applyFont="1" applyFill="1" applyBorder="1" applyAlignment="1">
      <alignment vertical="center" wrapText="1" readingOrder="2"/>
    </xf>
    <xf numFmtId="49" fontId="132" fillId="57" borderId="6" xfId="232" applyNumberFormat="1" applyFont="1" applyFill="1" applyBorder="1" applyAlignment="1">
      <alignment horizontal="center" vertical="center"/>
    </xf>
    <xf numFmtId="49" fontId="132" fillId="57" borderId="0" xfId="232" applyNumberFormat="1" applyFont="1" applyFill="1" applyBorder="1" applyAlignment="1">
      <alignment horizontal="center" vertical="center"/>
    </xf>
    <xf numFmtId="49" fontId="132" fillId="57" borderId="7" xfId="232" applyNumberFormat="1" applyFont="1" applyFill="1" applyBorder="1" applyAlignment="1">
      <alignment horizontal="center" vertical="center"/>
    </xf>
    <xf numFmtId="0" fontId="23" fillId="53" borderId="0" xfId="0" applyFont="1" applyFill="1" applyAlignment="1">
      <alignment horizontal="right" vertical="center"/>
    </xf>
    <xf numFmtId="20" fontId="23" fillId="7" borderId="0" xfId="0" applyNumberFormat="1" applyFont="1" applyFill="1" applyAlignment="1">
      <alignment horizontal="right" vertical="center" wrapText="1" readingOrder="2"/>
    </xf>
    <xf numFmtId="9" fontId="22" fillId="0" borderId="209" xfId="281" applyBorder="1"/>
    <xf numFmtId="9" fontId="22" fillId="0" borderId="210" xfId="281" applyBorder="1"/>
    <xf numFmtId="9" fontId="22" fillId="0" borderId="211" xfId="281" applyBorder="1"/>
    <xf numFmtId="0" fontId="23" fillId="7" borderId="0" xfId="0" applyFont="1" applyFill="1" applyAlignment="1">
      <alignment horizontal="right" wrapText="1" readingOrder="2"/>
    </xf>
    <xf numFmtId="0" fontId="3" fillId="0" borderId="0" xfId="0" applyNumberFormat="1" applyFont="1" applyFill="1" applyBorder="1" applyAlignment="1">
      <alignment horizontal="justify" vertical="center" shrinkToFit="1"/>
    </xf>
    <xf numFmtId="0" fontId="0" fillId="0" borderId="0" xfId="0" applyNumberFormat="1" applyFont="1" applyFill="1" applyBorder="1" applyAlignment="1">
      <alignment shrinkToFit="1"/>
    </xf>
    <xf numFmtId="0" fontId="3" fillId="0" borderId="0" xfId="0" applyNumberFormat="1" applyFont="1" applyFill="1" applyBorder="1" applyAlignment="1">
      <alignment vertical="center"/>
    </xf>
    <xf numFmtId="0" fontId="0" fillId="0" borderId="0" xfId="0" applyNumberFormat="1" applyFont="1" applyFill="1" applyBorder="1"/>
    <xf numFmtId="0" fontId="0" fillId="0" borderId="0" xfId="0" applyNumberFormat="1" applyFont="1" applyFill="1" applyBorder="1" applyAlignment="1">
      <alignment wrapText="1"/>
    </xf>
    <xf numFmtId="0" fontId="32" fillId="7" borderId="1" xfId="0" applyNumberFormat="1" applyFont="1" applyFill="1" applyBorder="1" applyAlignment="1">
      <alignment horizontal="center" vertical="center" wrapText="1"/>
    </xf>
    <xf numFmtId="0" fontId="33" fillId="0" borderId="6" xfId="0" applyNumberFormat="1" applyFont="1" applyFill="1" applyBorder="1" applyAlignment="1">
      <alignment horizontal="center" vertical="center" wrapText="1"/>
    </xf>
    <xf numFmtId="0" fontId="32" fillId="7" borderId="57" xfId="0" applyNumberFormat="1" applyFont="1" applyFill="1" applyBorder="1" applyAlignment="1">
      <alignment horizontal="center" vertical="center" wrapText="1" shrinkToFit="1"/>
    </xf>
    <xf numFmtId="0" fontId="29" fillId="0" borderId="264" xfId="0" applyNumberFormat="1" applyFont="1" applyFill="1" applyBorder="1" applyAlignment="1">
      <alignment horizontal="center" vertical="center"/>
    </xf>
  </cellXfs>
  <cellStyles count="359">
    <cellStyle name="%" xfId="1"/>
    <cellStyle name="%c3" xfId="2"/>
    <cellStyle name="%c4" xfId="3"/>
    <cellStyle name="_07P_IP_BS_0731shiota" xfId="4"/>
    <cellStyle name="_07P_IP_PL_0730ushiyama" xfId="5"/>
    <cellStyle name="_2005.12.19 BG 13 WK Cash Forecast FINAL Detail v2" xfId="6"/>
    <cellStyle name="_2007-2010 Tyr Energy Budget FINAL (7P)" xfId="7"/>
    <cellStyle name="_BudgetMaint20040910" xfId="8"/>
    <cellStyle name="_BudgetMaint20040910_20051121 Rabigh Pre-COD Expenses (CAPEX Vs OPEX)" xfId="9"/>
    <cellStyle name="_BudgetMaint20040910_20051219 RAWEC Pre-COD Budget" xfId="10"/>
    <cellStyle name="_BudgetMaint20040910_20060113 RAWEC Pre-COD Budget" xfId="11"/>
    <cellStyle name="_BudgetMaint20040910_20060411 RAWEC Pre-COD Budget" xfId="12"/>
    <cellStyle name="_BudgetMaint20040910_Rabigh Pre-COD Expenses(mh)" xfId="13"/>
    <cellStyle name="_NSAL FTD 2006" xfId="14"/>
    <cellStyle name="_PL 2007-2010 Tyr Energy Budget FINAL (7P)" xfId="15"/>
    <cellStyle name="=C:\WINDOWS\SYSTEM32\COMMAND.COM" xfId="16"/>
    <cellStyle name="=C:\WINNT35\SYSTEM32\COMMAND.COM" xfId="17"/>
    <cellStyle name="20% - Accent1 2" xfId="18"/>
    <cellStyle name="20% - Accent2 2" xfId="19"/>
    <cellStyle name="20% - Accent3 2" xfId="20"/>
    <cellStyle name="20% - Accent4 2" xfId="21"/>
    <cellStyle name="20% - Accent5 2" xfId="22"/>
    <cellStyle name="20% - Accent6 2" xfId="23"/>
    <cellStyle name="40% - Accent1 2" xfId="24"/>
    <cellStyle name="40% - Accent2 2" xfId="25"/>
    <cellStyle name="40% - Accent3 2" xfId="26"/>
    <cellStyle name="40% - Accent4 2" xfId="27"/>
    <cellStyle name="40% - Accent5 2" xfId="28"/>
    <cellStyle name="40% - Accent6 2" xfId="29"/>
    <cellStyle name="60% - Accent1 2" xfId="30"/>
    <cellStyle name="60% - Accent2 2" xfId="31"/>
    <cellStyle name="60% - Accent3 2" xfId="32"/>
    <cellStyle name="60% - Accent4 2" xfId="33"/>
    <cellStyle name="60% - Accent5 2" xfId="34"/>
    <cellStyle name="60% - Accent6 2" xfId="35"/>
    <cellStyle name="6mal" xfId="36"/>
    <cellStyle name="abc" xfId="37"/>
    <cellStyle name="Accent1 2" xfId="38"/>
    <cellStyle name="Accent2 2" xfId="39"/>
    <cellStyle name="Accent3 2" xfId="40"/>
    <cellStyle name="Accent4 2" xfId="41"/>
    <cellStyle name="Accent5 2" xfId="42"/>
    <cellStyle name="Accent6 2" xfId="43"/>
    <cellStyle name="AccountingDecimal" xfId="44"/>
    <cellStyle name="args.style" xfId="45"/>
    <cellStyle name="B1L" xfId="46"/>
    <cellStyle name="b4" xfId="47"/>
    <cellStyle name="Bad 2" xfId="48"/>
    <cellStyle name="Basis Points" xfId="49"/>
    <cellStyle name="BB1" xfId="50"/>
    <cellStyle name="BB2" xfId="51"/>
    <cellStyle name="BBL2" xfId="52"/>
    <cellStyle name="BL1" xfId="53"/>
    <cellStyle name="BL2" xfId="54"/>
    <cellStyle name="BL3" xfId="55"/>
    <cellStyle name="BL4" xfId="56"/>
    <cellStyle name="BNc2" xfId="57"/>
    <cellStyle name="BNC3L" xfId="58"/>
    <cellStyle name="bnc4" xfId="59"/>
    <cellStyle name="BNL2" xfId="60"/>
    <cellStyle name="BNL3" xfId="61"/>
    <cellStyle name="BNL4" xfId="62"/>
    <cellStyle name="BNLB3" xfId="63"/>
    <cellStyle name="bold" xfId="64"/>
    <cellStyle name="Boldcentre" xfId="65"/>
    <cellStyle name="BoldJust" xfId="66"/>
    <cellStyle name="Bottom bold border" xfId="67"/>
    <cellStyle name="Bottom single border" xfId="68"/>
    <cellStyle name="BT1" xfId="69"/>
    <cellStyle name="BT2" xfId="70"/>
    <cellStyle name="BT3" xfId="71"/>
    <cellStyle name="BTL2" xfId="72"/>
    <cellStyle name="BTL3" xfId="73"/>
    <cellStyle name="Budge" xfId="74"/>
    <cellStyle name="Calculated" xfId="75"/>
    <cellStyle name="Calculation 2" xfId="76"/>
    <cellStyle name="Check" xfId="77"/>
    <cellStyle name="Check Cell 2" xfId="78"/>
    <cellStyle name="Comma" xfId="79" builtinId="3"/>
    <cellStyle name="Comma [0]" xfId="80" builtinId="6"/>
    <cellStyle name="Comma [0] 2" xfId="81"/>
    <cellStyle name="Comma [0] 3" xfId="82"/>
    <cellStyle name="Comma 10" xfId="83"/>
    <cellStyle name="Comma 10 2" xfId="84"/>
    <cellStyle name="Comma 10 3" xfId="85"/>
    <cellStyle name="Comma 10 4" xfId="86"/>
    <cellStyle name="Comma 11" xfId="87"/>
    <cellStyle name="Comma 11 2" xfId="88"/>
    <cellStyle name="Comma 12" xfId="89"/>
    <cellStyle name="Comma 12 2" xfId="90"/>
    <cellStyle name="Comma 13" xfId="91"/>
    <cellStyle name="Comma 13 2" xfId="92"/>
    <cellStyle name="Comma 14" xfId="93"/>
    <cellStyle name="Comma 15" xfId="94"/>
    <cellStyle name="Comma 16" xfId="95"/>
    <cellStyle name="Comma 17" xfId="96"/>
    <cellStyle name="Comma 18" xfId="352"/>
    <cellStyle name="Comma 2" xfId="97"/>
    <cellStyle name="Comma 2 2" xfId="98"/>
    <cellStyle name="Comma 2 2 2" xfId="99"/>
    <cellStyle name="Comma 2 2 3" xfId="100"/>
    <cellStyle name="Comma 2 2 4" xfId="101"/>
    <cellStyle name="Comma 2 2 5" xfId="353"/>
    <cellStyle name="Comma 2 3" xfId="102"/>
    <cellStyle name="Comma 2 4" xfId="103"/>
    <cellStyle name="Comma 2 4 2" xfId="104"/>
    <cellStyle name="Comma 3" xfId="105"/>
    <cellStyle name="Comma 3 2" xfId="106"/>
    <cellStyle name="Comma 3 3" xfId="107"/>
    <cellStyle name="Comma 3 5" xfId="108"/>
    <cellStyle name="Comma 4" xfId="109"/>
    <cellStyle name="Comma 4 2" xfId="110"/>
    <cellStyle name="Comma 5" xfId="111"/>
    <cellStyle name="Comma 5 2" xfId="112"/>
    <cellStyle name="Comma 6" xfId="113"/>
    <cellStyle name="Comma 6 2" xfId="114"/>
    <cellStyle name="Comma 7" xfId="115"/>
    <cellStyle name="Comma 7 2" xfId="116"/>
    <cellStyle name="Comma 8" xfId="117"/>
    <cellStyle name="Comma 9" xfId="118"/>
    <cellStyle name="Comma_GEEMS - final FTR 2005 Ge El Seif" xfId="119"/>
    <cellStyle name="Comma_SIG Tax return29.03.09" xfId="120"/>
    <cellStyle name="Comma0" xfId="121"/>
    <cellStyle name="Comma0 - Style1" xfId="122"/>
    <cellStyle name="Currency 2" xfId="123"/>
    <cellStyle name="Currency 3" xfId="124"/>
    <cellStyle name="Currency0" xfId="125"/>
    <cellStyle name="Date" xfId="126"/>
    <cellStyle name="Date Bold" xfId="127"/>
    <cellStyle name="date4l" xfId="128"/>
    <cellStyle name="DateB3L" xfId="129"/>
    <cellStyle name="DATEIL" xfId="130"/>
    <cellStyle name="Dateshort" xfId="131"/>
    <cellStyle name="Dateshort2" xfId="132"/>
    <cellStyle name="dateT3L" xfId="133"/>
    <cellStyle name="Dezimal [0]_Global Data " xfId="134"/>
    <cellStyle name="Dezimal_Global Data " xfId="135"/>
    <cellStyle name="Discontinuity" xfId="136"/>
    <cellStyle name="Euro" xfId="137"/>
    <cellStyle name="Explanatory Text 2" xfId="138"/>
    <cellStyle name="EY House" xfId="139"/>
    <cellStyle name="General" xfId="140"/>
    <cellStyle name="Good 2" xfId="141"/>
    <cellStyle name="Grey" xfId="142"/>
    <cellStyle name="Head" xfId="143"/>
    <cellStyle name="Header1" xfId="144"/>
    <cellStyle name="Header2" xfId="145"/>
    <cellStyle name="Heading 1 2" xfId="146"/>
    <cellStyle name="Heading 2 2" xfId="147"/>
    <cellStyle name="Heading 3 2" xfId="148"/>
    <cellStyle name="Heading 4 2" xfId="149"/>
    <cellStyle name="HidST" xfId="150"/>
    <cellStyle name="HSBC Input Date" xfId="151"/>
    <cellStyle name="HSBC Input Number 1" xfId="152"/>
    <cellStyle name="HSBC Input Number 2" xfId="153"/>
    <cellStyle name="HSBC Input Percent" xfId="154"/>
    <cellStyle name="HSBC Input Ratio" xfId="155"/>
    <cellStyle name="HSBC Normal" xfId="156"/>
    <cellStyle name="HSBC Report Number" xfId="157"/>
    <cellStyle name="HSBC Report Total" xfId="158"/>
    <cellStyle name="HSBC Report Total Main" xfId="159"/>
    <cellStyle name="HSBC Report Total_Fujairah RFP Part III Form G,F,H" xfId="160"/>
    <cellStyle name="HSBC Title Main" xfId="161"/>
    <cellStyle name="HSBC Title Main Sub" xfId="162"/>
    <cellStyle name="HSBC Title Main_060307 Messaieed" xfId="163"/>
    <cellStyle name="HSBC Title Module" xfId="164"/>
    <cellStyle name="HSBC WK Date" xfId="165"/>
    <cellStyle name="HSBC WK Number 2" xfId="166"/>
    <cellStyle name="HSBC WK Number 2 T" xfId="167"/>
    <cellStyle name="HSBC WK Number 2_060307 Messaieed" xfId="168"/>
    <cellStyle name="HSBC WK Percent" xfId="169"/>
    <cellStyle name="HSBC WK Ratios" xfId="170"/>
    <cellStyle name="HSBC WK Year Format" xfId="171"/>
    <cellStyle name="HSBC WK Year Format Link" xfId="172"/>
    <cellStyle name="HSBC WK Year Format_Fujairah RFP Part III Form G,F,H" xfId="173"/>
    <cellStyle name="Hyperlink" xfId="174" builtinId="8"/>
    <cellStyle name="Hyperlink 2" xfId="175"/>
    <cellStyle name="Input [yellow]" xfId="176"/>
    <cellStyle name="Input 2" xfId="177"/>
    <cellStyle name="Input 3" xfId="178"/>
    <cellStyle name="Input Cells" xfId="179"/>
    <cellStyle name="Input Key" xfId="180"/>
    <cellStyle name="Italic" xfId="181"/>
    <cellStyle name="JUSB" xfId="182"/>
    <cellStyle name="Lien hypertexte_Ankara BO_BaseCase_2002-09-24" xfId="183"/>
    <cellStyle name="Linked Cell 2" xfId="184"/>
    <cellStyle name="Linked Cells" xfId="185"/>
    <cellStyle name="Millares [0]_!!!GO" xfId="186"/>
    <cellStyle name="Millares_!!!GO" xfId="187"/>
    <cellStyle name="Milliers [0]_!!!GO" xfId="188"/>
    <cellStyle name="Milliers_!!!GO" xfId="189"/>
    <cellStyle name="Millions" xfId="190"/>
    <cellStyle name="MMYY" xfId="191"/>
    <cellStyle name="Moneda [0]_!!!GO" xfId="192"/>
    <cellStyle name="Moneda_!!!GO" xfId="193"/>
    <cellStyle name="Monétaire [0]_!!!GO" xfId="194"/>
    <cellStyle name="Monétaire_!!!GO" xfId="195"/>
    <cellStyle name="Month Counter" xfId="196"/>
    <cellStyle name="MS_Arabic" xfId="197"/>
    <cellStyle name="N" xfId="198"/>
    <cellStyle name="N3LG" xfId="199"/>
    <cellStyle name="Name" xfId="200"/>
    <cellStyle name="NB3" xfId="201"/>
    <cellStyle name="NBBIGL2" xfId="202"/>
    <cellStyle name="NBIGL2" xfId="203"/>
    <cellStyle name="NC2LR" xfId="204"/>
    <cellStyle name="NC3B" xfId="205"/>
    <cellStyle name="NC4" xfId="206"/>
    <cellStyle name="Neutral 2" xfId="207"/>
    <cellStyle name="NG4" xfId="208"/>
    <cellStyle name="No Border" xfId="209"/>
    <cellStyle name="no dec" xfId="210"/>
    <cellStyle name="Nor}al" xfId="211"/>
    <cellStyle name="Normal" xfId="0" builtinId="0"/>
    <cellStyle name="Normal - Style1" xfId="212"/>
    <cellStyle name="Normal - Style1 2" xfId="357"/>
    <cellStyle name="Normal 00" xfId="213"/>
    <cellStyle name="Normal 10" xfId="214"/>
    <cellStyle name="Normal 11" xfId="215"/>
    <cellStyle name="Normal 12" xfId="216"/>
    <cellStyle name="Normal 13" xfId="217"/>
    <cellStyle name="Normal 13 2" xfId="218"/>
    <cellStyle name="Normal 14" xfId="219"/>
    <cellStyle name="Normal 14 2" xfId="220"/>
    <cellStyle name="Normal 15" xfId="221"/>
    <cellStyle name="Normal 15 2" xfId="222"/>
    <cellStyle name="Normal 16" xfId="223"/>
    <cellStyle name="Normal 17" xfId="224"/>
    <cellStyle name="Normal 18" xfId="225"/>
    <cellStyle name="Normal 18 2" xfId="226"/>
    <cellStyle name="Normal 19" xfId="227"/>
    <cellStyle name="Normal 2" xfId="228"/>
    <cellStyle name="Normal 2 2" xfId="229"/>
    <cellStyle name="Normal 2 2 2" xfId="230"/>
    <cellStyle name="Normal 2 2 2 2" xfId="231"/>
    <cellStyle name="Normal 2 2 3" xfId="232"/>
    <cellStyle name="Normal 2 3" xfId="233"/>
    <cellStyle name="Normal 20" xfId="234"/>
    <cellStyle name="Normal 21" xfId="235"/>
    <cellStyle name="Normal 22" xfId="236"/>
    <cellStyle name="Normal 23" xfId="237"/>
    <cellStyle name="Normal 24" xfId="238"/>
    <cellStyle name="Normal 25" xfId="239"/>
    <cellStyle name="Normal 26" xfId="240"/>
    <cellStyle name="Normal 26 2" xfId="241"/>
    <cellStyle name="Normal 27" xfId="242"/>
    <cellStyle name="Normal 28" xfId="354"/>
    <cellStyle name="Normal 3" xfId="243"/>
    <cellStyle name="Normal 3 2" xfId="244"/>
    <cellStyle name="Normal 3 3" xfId="245"/>
    <cellStyle name="Normal 3 6" xfId="246"/>
    <cellStyle name="Normal 31" xfId="247"/>
    <cellStyle name="Normal 4" xfId="248"/>
    <cellStyle name="Normal 4 2" xfId="249"/>
    <cellStyle name="Normal 48" xfId="250"/>
    <cellStyle name="Normal 5" xfId="251"/>
    <cellStyle name="Normal 6" xfId="252"/>
    <cellStyle name="Normal 6 2" xfId="253"/>
    <cellStyle name="Normal 6 3" xfId="254"/>
    <cellStyle name="Normal 7" xfId="255"/>
    <cellStyle name="Normal 78" xfId="358"/>
    <cellStyle name="Normal 8" xfId="256"/>
    <cellStyle name="Normal 8 2" xfId="257"/>
    <cellStyle name="Normal 9" xfId="258"/>
    <cellStyle name="Normal_Book2" xfId="259"/>
    <cellStyle name="Normal_Exhibits to Forms Q1, Q2, Q3, Q5 " xfId="356"/>
    <cellStyle name="Normal_Exhibits to new forms" xfId="260"/>
    <cellStyle name="Normal_GEEMS - final FTR 2005 Ge El Seif" xfId="261"/>
    <cellStyle name="Normal_New Form Q1" xfId="262"/>
    <cellStyle name="Not Across" xfId="263"/>
    <cellStyle name="Not Down" xfId="264"/>
    <cellStyle name="Note 2" xfId="265"/>
    <cellStyle name="Note 3" xfId="266"/>
    <cellStyle name="NR2" xfId="267"/>
    <cellStyle name="NR3" xfId="268"/>
    <cellStyle name="NRB2" xfId="269"/>
    <cellStyle name="NRL1" xfId="270"/>
    <cellStyle name="NRTL3" xfId="271"/>
    <cellStyle name="NT3" xfId="272"/>
    <cellStyle name="NTR2" xfId="273"/>
    <cellStyle name="Num4" xfId="274"/>
    <cellStyle name="Number" xfId="275"/>
    <cellStyle name="odd" xfId="276"/>
    <cellStyle name="Œ…‹æØ‚è [0.00]_Region Orders (2)" xfId="277"/>
    <cellStyle name="Œ…‹æØ‚è_Region Orders (2)" xfId="278"/>
    <cellStyle name="Output 2" xfId="279"/>
    <cellStyle name="per.style" xfId="280"/>
    <cellStyle name="Percent" xfId="281" builtinId="5"/>
    <cellStyle name="Percent [0%]" xfId="282"/>
    <cellStyle name="Percent [0.00%]" xfId="283"/>
    <cellStyle name="Percent [2]" xfId="284"/>
    <cellStyle name="Percent 2" xfId="285"/>
    <cellStyle name="Percent 2 2" xfId="286"/>
    <cellStyle name="Percent 3" xfId="287"/>
    <cellStyle name="Percent 3 2" xfId="288"/>
    <cellStyle name="Percent 4" xfId="289"/>
    <cellStyle name="Percent 5" xfId="290"/>
    <cellStyle name="Percent 5 2" xfId="291"/>
    <cellStyle name="Percent 6" xfId="292"/>
    <cellStyle name="Percent 7" xfId="355"/>
    <cellStyle name="Percent00" xfId="293"/>
    <cellStyle name="Pivot" xfId="294"/>
    <cellStyle name="Pourcentage_pldt" xfId="295"/>
    <cellStyle name="Proforma" xfId="296"/>
    <cellStyle name="PSChar" xfId="297"/>
    <cellStyle name="PSDate" xfId="298"/>
    <cellStyle name="PSDec" xfId="299"/>
    <cellStyle name="PSHea" xfId="300"/>
    <cellStyle name="PSHeading" xfId="301"/>
    <cellStyle name="PSSpacer" xfId="302"/>
    <cellStyle name="Report" xfId="303"/>
    <cellStyle name="SAPBEXaggData" xfId="304"/>
    <cellStyle name="SAPBEXaggDataEmph" xfId="305"/>
    <cellStyle name="SAPBEXaggItem" xfId="306"/>
    <cellStyle name="SAPBEXchaText" xfId="307"/>
    <cellStyle name="SAPBEXexcBad7" xfId="308"/>
    <cellStyle name="SAPBEXexcBad8" xfId="309"/>
    <cellStyle name="SAPBEXexcBad9" xfId="310"/>
    <cellStyle name="SAPBEXexcCritical4" xfId="311"/>
    <cellStyle name="SAPBEXexcCritical5" xfId="312"/>
    <cellStyle name="SAPBEXexcCritical6" xfId="313"/>
    <cellStyle name="SAPBEXexcGood1" xfId="314"/>
    <cellStyle name="SAPBEXexcGood2" xfId="315"/>
    <cellStyle name="SAPBEXexcGood3" xfId="316"/>
    <cellStyle name="SAPBEXfilterDrill" xfId="317"/>
    <cellStyle name="SAPBEXfilterItem" xfId="318"/>
    <cellStyle name="SAPBEXfilterText" xfId="319"/>
    <cellStyle name="SAPBEXformats" xfId="320"/>
    <cellStyle name="SAPBEXheaderItem" xfId="321"/>
    <cellStyle name="SAPBEXheaderText" xfId="322"/>
    <cellStyle name="SAPBEXresData" xfId="323"/>
    <cellStyle name="SAPBEXresDataEmph" xfId="324"/>
    <cellStyle name="SAPBEXresItem" xfId="325"/>
    <cellStyle name="SAPBEXstdData" xfId="326"/>
    <cellStyle name="SAPBEXstdDataEmph" xfId="327"/>
    <cellStyle name="SAPBEXstdItem" xfId="328"/>
    <cellStyle name="SAPBEXtitle" xfId="329"/>
    <cellStyle name="SAPBEXundefined" xfId="330"/>
    <cellStyle name="Single Border" xfId="331"/>
    <cellStyle name="Standard_cover sample" xfId="332"/>
    <cellStyle name="Style 1" xfId="333"/>
    <cellStyle name="SubHead" xfId="334"/>
    <cellStyle name="SubSubHead" xfId="335"/>
    <cellStyle name="SubTotal" xfId="336"/>
    <cellStyle name="System" xfId="337"/>
    <cellStyle name="Title 2" xfId="338"/>
    <cellStyle name="Title Large" xfId="339"/>
    <cellStyle name="Total 2" xfId="340"/>
    <cellStyle name="Warning Text 2" xfId="341"/>
    <cellStyle name="Working" xfId="342"/>
    <cellStyle name="W臧rung [0]_Global Data " xfId="343"/>
    <cellStyle name="W臧rung_Global Data " xfId="344"/>
    <cellStyle name="Year" xfId="345"/>
    <cellStyle name="パーセント()" xfId="346"/>
    <cellStyle name="パーセント(0.00)" xfId="347"/>
    <cellStyle name="パーセント[0.00]" xfId="348"/>
    <cellStyle name="折り返し" xfId="349"/>
    <cellStyle name="標準_０３計画" xfId="350"/>
    <cellStyle name="見出し１" xfId="351"/>
  </cellStyles>
  <dxfs count="37">
    <dxf>
      <fill>
        <patternFill>
          <bgColor rgb="FFFFFF00"/>
        </patternFill>
      </fill>
    </dxf>
    <dxf>
      <fill>
        <patternFill>
          <bgColor rgb="FF92D050"/>
        </patternFill>
      </fill>
    </dxf>
    <dxf>
      <numFmt numFmtId="214" formatCode=";;;"/>
    </dxf>
    <dxf>
      <numFmt numFmtId="214" formatCode=";;;"/>
    </dxf>
    <dxf>
      <numFmt numFmtId="214" formatCode=";;;"/>
    </dxf>
    <dxf>
      <numFmt numFmtId="214" formatCode=";;;"/>
    </dxf>
    <dxf>
      <numFmt numFmtId="214" formatCode=";;;"/>
    </dxf>
    <dxf>
      <numFmt numFmtId="214" formatCode=";;;"/>
    </dxf>
    <dxf>
      <numFmt numFmtId="214" formatCode=";;;"/>
    </dxf>
    <dxf>
      <numFmt numFmtId="214" formatCode=";;;"/>
    </dxf>
    <dxf>
      <numFmt numFmtId="214" formatCode=";;;"/>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numFmt numFmtId="214" formatCode=";;;"/>
    </dxf>
    <dxf>
      <numFmt numFmtId="214" formatCode=";;;"/>
    </dxf>
    <dxf>
      <numFmt numFmtId="214" formatCode=";;;"/>
    </dxf>
    <dxf>
      <numFmt numFmtId="214" formatCode=";;;"/>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externalLink" Target="externalLinks/externalLink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3.xml"/><Relationship Id="rId98"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customXml" Target="../customXml/item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1.xml"/><Relationship Id="rId9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4.xml"/><Relationship Id="rId99" Type="http://schemas.openxmlformats.org/officeDocument/2006/relationships/calcChain" Target="calcChain.xml"/><Relationship Id="rId10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tyles" Target="styles.xml"/><Relationship Id="rId104"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noThreeD="1"/>
</file>

<file path=xl/ctrlProps/ctrlProp118.xml><?xml version="1.0" encoding="utf-8"?>
<formControlPr xmlns="http://schemas.microsoft.com/office/spreadsheetml/2009/9/main" objectType="CheckBox"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checked="Checked"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checked="Checked" noThreeD="1"/>
</file>

<file path=xl/ctrlProps/ctrlProp128.xml><?xml version="1.0" encoding="utf-8"?>
<formControlPr xmlns="http://schemas.microsoft.com/office/spreadsheetml/2009/9/main" objectType="CheckBox" checked="Checked" noThreeD="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7.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4.xml.rels><?xml version="1.0" encoding="UTF-8" standalone="yes"?>
<Relationships xmlns="http://schemas.openxmlformats.org/package/2006/relationships"><Relationship Id="rId1" Type="http://schemas.openxmlformats.org/officeDocument/2006/relationships/image" Target="../media/image2.png"/></Relationships>
</file>

<file path=xl/drawings/_rels/drawing45.xml.rels><?xml version="1.0" encoding="UTF-8" standalone="yes"?>
<Relationships xmlns="http://schemas.openxmlformats.org/package/2006/relationships"><Relationship Id="rId1" Type="http://schemas.openxmlformats.org/officeDocument/2006/relationships/image" Target="../media/image2.png"/></Relationships>
</file>

<file path=xl/drawings/_rels/drawing46.xml.rels><?xml version="1.0" encoding="UTF-8" standalone="yes"?>
<Relationships xmlns="http://schemas.openxmlformats.org/package/2006/relationships"><Relationship Id="rId1" Type="http://schemas.openxmlformats.org/officeDocument/2006/relationships/image" Target="../media/image2.png"/></Relationships>
</file>

<file path=xl/drawings/_rels/drawing47.xml.rels><?xml version="1.0" encoding="UTF-8" standalone="yes"?>
<Relationships xmlns="http://schemas.openxmlformats.org/package/2006/relationships"><Relationship Id="rId1" Type="http://schemas.openxmlformats.org/officeDocument/2006/relationships/image" Target="../media/image2.png"/></Relationships>
</file>

<file path=xl/drawings/_rels/drawing48.xml.rels><?xml version="1.0" encoding="UTF-8" standalone="yes"?>
<Relationships xmlns="http://schemas.openxmlformats.org/package/2006/relationships"><Relationship Id="rId1" Type="http://schemas.openxmlformats.org/officeDocument/2006/relationships/image" Target="../media/image2.png"/></Relationships>
</file>

<file path=xl/drawings/_rels/drawing49.xml.rels><?xml version="1.0" encoding="UTF-8" standalone="yes"?>
<Relationships xmlns="http://schemas.openxmlformats.org/package/2006/relationships"><Relationship Id="rId1" Type="http://schemas.openxmlformats.org/officeDocument/2006/relationships/image" Target="../media/image2.png"/></Relationships>
</file>

<file path=xl/drawings/_rels/drawing50.xml.rels><?xml version="1.0" encoding="UTF-8" standalone="yes"?>
<Relationships xmlns="http://schemas.openxmlformats.org/package/2006/relationships"><Relationship Id="rId1" Type="http://schemas.openxmlformats.org/officeDocument/2006/relationships/image" Target="../media/image2.png"/></Relationships>
</file>

<file path=xl/drawings/_rels/drawing51.xml.rels><?xml version="1.0" encoding="UTF-8" standalone="yes"?>
<Relationships xmlns="http://schemas.openxmlformats.org/package/2006/relationships"><Relationship Id="rId1" Type="http://schemas.openxmlformats.org/officeDocument/2006/relationships/image" Target="../media/image2.png"/></Relationships>
</file>

<file path=xl/drawings/_rels/drawing5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5.xml.rels><?xml version="1.0" encoding="UTF-8" standalone="yes"?>
<Relationships xmlns="http://schemas.openxmlformats.org/package/2006/relationships"><Relationship Id="rId1" Type="http://schemas.openxmlformats.org/officeDocument/2006/relationships/image" Target="../media/image2.png"/></Relationships>
</file>

<file path=xl/drawings/_rels/drawing56.xml.rels><?xml version="1.0" encoding="UTF-8" standalone="yes"?>
<Relationships xmlns="http://schemas.openxmlformats.org/package/2006/relationships"><Relationship Id="rId1" Type="http://schemas.openxmlformats.org/officeDocument/2006/relationships/image" Target="../media/image2.png"/></Relationships>
</file>

<file path=xl/drawings/_rels/drawing57.xml.rels><?xml version="1.0" encoding="UTF-8" standalone="yes"?>
<Relationships xmlns="http://schemas.openxmlformats.org/package/2006/relationships"><Relationship Id="rId1" Type="http://schemas.openxmlformats.org/officeDocument/2006/relationships/image" Target="../media/image2.png"/></Relationships>
</file>

<file path=xl/drawings/_rels/drawing58.xml.rels><?xml version="1.0" encoding="UTF-8" standalone="yes"?>
<Relationships xmlns="http://schemas.openxmlformats.org/package/2006/relationships"><Relationship Id="rId1" Type="http://schemas.openxmlformats.org/officeDocument/2006/relationships/image" Target="../media/image2.png"/></Relationships>
</file>

<file path=xl/drawings/_rels/drawing59.xml.rels><?xml version="1.0" encoding="UTF-8" standalone="yes"?>
<Relationships xmlns="http://schemas.openxmlformats.org/package/2006/relationships"><Relationship Id="rId1" Type="http://schemas.openxmlformats.org/officeDocument/2006/relationships/image" Target="../media/image2.png"/></Relationships>
</file>

<file path=xl/drawings/_rels/drawing60.xml.rels><?xml version="1.0" encoding="UTF-8" standalone="yes"?>
<Relationships xmlns="http://schemas.openxmlformats.org/package/2006/relationships"><Relationship Id="rId1" Type="http://schemas.openxmlformats.org/officeDocument/2006/relationships/image" Target="../media/image2.png"/></Relationships>
</file>

<file path=xl/drawings/_rels/drawing61.xml.rels><?xml version="1.0" encoding="UTF-8" standalone="yes"?>
<Relationships xmlns="http://schemas.openxmlformats.org/package/2006/relationships"><Relationship Id="rId1" Type="http://schemas.openxmlformats.org/officeDocument/2006/relationships/image" Target="../media/image2.png"/></Relationships>
</file>

<file path=xl/drawings/_rels/drawing62.xml.rels><?xml version="1.0" encoding="UTF-8" standalone="yes"?>
<Relationships xmlns="http://schemas.openxmlformats.org/package/2006/relationships"><Relationship Id="rId1" Type="http://schemas.openxmlformats.org/officeDocument/2006/relationships/image" Target="../media/image2.png"/></Relationships>
</file>

<file path=xl/drawings/_rels/drawing63.xml.rels><?xml version="1.0" encoding="UTF-8" standalone="yes"?>
<Relationships xmlns="http://schemas.openxmlformats.org/package/2006/relationships"><Relationship Id="rId1" Type="http://schemas.openxmlformats.org/officeDocument/2006/relationships/image" Target="../media/image2.png"/></Relationships>
</file>

<file path=xl/drawings/_rels/drawing6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6.xml.rels><?xml version="1.0" encoding="UTF-8" standalone="yes"?>
<Relationships xmlns="http://schemas.openxmlformats.org/package/2006/relationships"><Relationship Id="rId1" Type="http://schemas.openxmlformats.org/officeDocument/2006/relationships/image" Target="../media/image2.png"/></Relationships>
</file>

<file path=xl/drawings/_rels/drawing67.xml.rels><?xml version="1.0" encoding="UTF-8" standalone="yes"?>
<Relationships xmlns="http://schemas.openxmlformats.org/package/2006/relationships"><Relationship Id="rId1" Type="http://schemas.openxmlformats.org/officeDocument/2006/relationships/image" Target="../media/image2.png"/></Relationships>
</file>

<file path=xl/drawings/_rels/drawing68.xml.rels><?xml version="1.0" encoding="UTF-8" standalone="yes"?>
<Relationships xmlns="http://schemas.openxmlformats.org/package/2006/relationships"><Relationship Id="rId1" Type="http://schemas.openxmlformats.org/officeDocument/2006/relationships/image" Target="../media/image2.png"/></Relationships>
</file>

<file path=xl/drawings/_rels/drawing69.xml.rels><?xml version="1.0" encoding="UTF-8" standalone="yes"?>
<Relationships xmlns="http://schemas.openxmlformats.org/package/2006/relationships"><Relationship Id="rId1" Type="http://schemas.openxmlformats.org/officeDocument/2006/relationships/image" Target="../media/image2.png"/></Relationships>
</file>

<file path=xl/drawings/_rels/drawing7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31750</xdr:colOff>
      <xdr:row>3</xdr:row>
      <xdr:rowOff>12700</xdr:rowOff>
    </xdr:from>
    <xdr:to>
      <xdr:col>2</xdr:col>
      <xdr:colOff>0</xdr:colOff>
      <xdr:row>4</xdr:row>
      <xdr:rowOff>0</xdr:rowOff>
    </xdr:to>
    <xdr:sp macro="" textlink="">
      <xdr:nvSpPr>
        <xdr:cNvPr id="2" name="Rectangle 1">
          <a:extLst>
            <a:ext uri="{FF2B5EF4-FFF2-40B4-BE49-F238E27FC236}">
              <a16:creationId xmlns:a16="http://schemas.microsoft.com/office/drawing/2014/main" xmlns="" id="{00000000-0008-0000-0300-000002000000}"/>
            </a:ext>
          </a:extLst>
        </xdr:cNvPr>
        <xdr:cNvSpPr/>
      </xdr:nvSpPr>
      <xdr:spPr>
        <a:xfrm>
          <a:off x="825500" y="0"/>
          <a:ext cx="3498850" cy="0"/>
        </a:xfrm>
        <a:prstGeom prst="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31750</xdr:colOff>
      <xdr:row>3</xdr:row>
      <xdr:rowOff>12700</xdr:rowOff>
    </xdr:from>
    <xdr:to>
      <xdr:col>5</xdr:col>
      <xdr:colOff>0</xdr:colOff>
      <xdr:row>4</xdr:row>
      <xdr:rowOff>0</xdr:rowOff>
    </xdr:to>
    <xdr:sp macro="" textlink="">
      <xdr:nvSpPr>
        <xdr:cNvPr id="3" name="Rectangle 2">
          <a:extLst>
            <a:ext uri="{FF2B5EF4-FFF2-40B4-BE49-F238E27FC236}">
              <a16:creationId xmlns:a16="http://schemas.microsoft.com/office/drawing/2014/main" xmlns="" id="{00000000-0008-0000-0300-000003000000}"/>
            </a:ext>
          </a:extLst>
        </xdr:cNvPr>
        <xdr:cNvSpPr/>
      </xdr:nvSpPr>
      <xdr:spPr>
        <a:xfrm>
          <a:off x="6153150" y="0"/>
          <a:ext cx="958850" cy="0"/>
        </a:xfrm>
        <a:prstGeom prst="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139700</xdr:colOff>
      <xdr:row>3</xdr:row>
      <xdr:rowOff>12700</xdr:rowOff>
    </xdr:from>
    <xdr:to>
      <xdr:col>2</xdr:col>
      <xdr:colOff>317500</xdr:colOff>
      <xdr:row>3</xdr:row>
      <xdr:rowOff>158750</xdr:rowOff>
    </xdr:to>
    <xdr:sp macro="" textlink="">
      <xdr:nvSpPr>
        <xdr:cNvPr id="4" name="Right Arrow 2">
          <a:extLst>
            <a:ext uri="{FF2B5EF4-FFF2-40B4-BE49-F238E27FC236}">
              <a16:creationId xmlns:a16="http://schemas.microsoft.com/office/drawing/2014/main" xmlns="" id="{00000000-0008-0000-0300-000004000000}"/>
            </a:ext>
          </a:extLst>
        </xdr:cNvPr>
        <xdr:cNvSpPr/>
      </xdr:nvSpPr>
      <xdr:spPr>
        <a:xfrm>
          <a:off x="4464050" y="0"/>
          <a:ext cx="177800" cy="0"/>
        </a:xfrm>
        <a:prstGeom prst="rightArrow">
          <a:avLst/>
        </a:prstGeom>
        <a:solidFill>
          <a:schemeClr val="bg1">
            <a:lumMod val="75000"/>
          </a:schemeClr>
        </a:solidFill>
        <a:ln w="6350" cap="flat" cmpd="sng" algn="ctr">
          <a:solidFill>
            <a:srgbClr val="A5A5A5"/>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3</xdr:col>
      <xdr:colOff>355600</xdr:colOff>
      <xdr:row>3</xdr:row>
      <xdr:rowOff>0</xdr:rowOff>
    </xdr:from>
    <xdr:to>
      <xdr:col>3</xdr:col>
      <xdr:colOff>577850</xdr:colOff>
      <xdr:row>3</xdr:row>
      <xdr:rowOff>165100</xdr:rowOff>
    </xdr:to>
    <xdr:sp macro="" textlink="">
      <xdr:nvSpPr>
        <xdr:cNvPr id="5" name="Right Arrow 3">
          <a:extLst>
            <a:ext uri="{FF2B5EF4-FFF2-40B4-BE49-F238E27FC236}">
              <a16:creationId xmlns:a16="http://schemas.microsoft.com/office/drawing/2014/main" xmlns="" id="{00000000-0008-0000-0300-000005000000}"/>
            </a:ext>
          </a:extLst>
        </xdr:cNvPr>
        <xdr:cNvSpPr/>
      </xdr:nvSpPr>
      <xdr:spPr>
        <a:xfrm>
          <a:off x="5600700" y="0"/>
          <a:ext cx="222250" cy="0"/>
        </a:xfrm>
        <a:prstGeom prst="rightArrow">
          <a:avLst/>
        </a:prstGeom>
        <a:solidFill>
          <a:schemeClr val="bg1">
            <a:lumMod val="75000"/>
          </a:schemeClr>
        </a:solidFill>
        <a:ln w="6350" cap="flat" cmpd="sng" algn="ctr">
          <a:solidFill>
            <a:srgbClr val="A5A5A5"/>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31750</xdr:colOff>
      <xdr:row>3</xdr:row>
      <xdr:rowOff>12700</xdr:rowOff>
    </xdr:from>
    <xdr:to>
      <xdr:col>7</xdr:col>
      <xdr:colOff>0</xdr:colOff>
      <xdr:row>4</xdr:row>
      <xdr:rowOff>0</xdr:rowOff>
    </xdr:to>
    <xdr:sp macro="" textlink="">
      <xdr:nvSpPr>
        <xdr:cNvPr id="6" name="Rectangle 5">
          <a:extLst>
            <a:ext uri="{FF2B5EF4-FFF2-40B4-BE49-F238E27FC236}">
              <a16:creationId xmlns:a16="http://schemas.microsoft.com/office/drawing/2014/main" xmlns="" id="{00000000-0008-0000-0300-000006000000}"/>
            </a:ext>
          </a:extLst>
        </xdr:cNvPr>
        <xdr:cNvSpPr/>
      </xdr:nvSpPr>
      <xdr:spPr>
        <a:xfrm>
          <a:off x="7994650" y="0"/>
          <a:ext cx="914400" cy="0"/>
        </a:xfrm>
        <a:prstGeom prst="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355600</xdr:colOff>
      <xdr:row>3</xdr:row>
      <xdr:rowOff>0</xdr:rowOff>
    </xdr:from>
    <xdr:to>
      <xdr:col>5</xdr:col>
      <xdr:colOff>577850</xdr:colOff>
      <xdr:row>3</xdr:row>
      <xdr:rowOff>165100</xdr:rowOff>
    </xdr:to>
    <xdr:sp macro="" textlink="">
      <xdr:nvSpPr>
        <xdr:cNvPr id="7" name="Right Arrow 3">
          <a:extLst>
            <a:ext uri="{FF2B5EF4-FFF2-40B4-BE49-F238E27FC236}">
              <a16:creationId xmlns:a16="http://schemas.microsoft.com/office/drawing/2014/main" xmlns="" id="{00000000-0008-0000-0300-000007000000}"/>
            </a:ext>
          </a:extLst>
        </xdr:cNvPr>
        <xdr:cNvSpPr/>
      </xdr:nvSpPr>
      <xdr:spPr>
        <a:xfrm>
          <a:off x="7467600" y="0"/>
          <a:ext cx="222250" cy="0"/>
        </a:xfrm>
        <a:prstGeom prst="rightArrow">
          <a:avLst/>
        </a:prstGeom>
        <a:solidFill>
          <a:schemeClr val="bg1">
            <a:lumMod val="75000"/>
          </a:schemeClr>
        </a:solidFill>
        <a:ln w="6350" cap="flat" cmpd="sng" algn="ctr">
          <a:solidFill>
            <a:srgbClr val="A5A5A5"/>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IN"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7</xdr:col>
      <xdr:colOff>895350</xdr:colOff>
      <xdr:row>2</xdr:row>
      <xdr:rowOff>171450</xdr:rowOff>
    </xdr:from>
    <xdr:to>
      <xdr:col>8</xdr:col>
      <xdr:colOff>958850</xdr:colOff>
      <xdr:row>4</xdr:row>
      <xdr:rowOff>44450</xdr:rowOff>
    </xdr:to>
    <xdr:sp macro="" textlink="">
      <xdr:nvSpPr>
        <xdr:cNvPr id="8" name="Rectangle 7">
          <a:extLst>
            <a:ext uri="{FF2B5EF4-FFF2-40B4-BE49-F238E27FC236}">
              <a16:creationId xmlns:a16="http://schemas.microsoft.com/office/drawing/2014/main" xmlns="" id="{00000000-0008-0000-0300-000008000000}"/>
            </a:ext>
          </a:extLst>
        </xdr:cNvPr>
        <xdr:cNvSpPr/>
      </xdr:nvSpPr>
      <xdr:spPr>
        <a:xfrm>
          <a:off x="9804400" y="0"/>
          <a:ext cx="1003300" cy="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3</xdr:col>
      <xdr:colOff>0</xdr:colOff>
      <xdr:row>4</xdr:row>
      <xdr:rowOff>209550</xdr:rowOff>
    </xdr:from>
    <xdr:to>
      <xdr:col>3</xdr:col>
      <xdr:colOff>0</xdr:colOff>
      <xdr:row>4</xdr:row>
      <xdr:rowOff>412750</xdr:rowOff>
    </xdr:to>
    <xdr:sp macro="" textlink="">
      <xdr:nvSpPr>
        <xdr:cNvPr id="9" name="Rectangle 8">
          <a:extLst>
            <a:ext uri="{FF2B5EF4-FFF2-40B4-BE49-F238E27FC236}">
              <a16:creationId xmlns:a16="http://schemas.microsoft.com/office/drawing/2014/main" xmlns="" id="{00000000-0008-0000-0300-000009000000}"/>
            </a:ext>
          </a:extLst>
        </xdr:cNvPr>
        <xdr:cNvSpPr/>
      </xdr:nvSpPr>
      <xdr:spPr>
        <a:xfrm>
          <a:off x="5245100" y="0"/>
          <a:ext cx="0" cy="0"/>
        </a:xfrm>
        <a:prstGeom prst="rect">
          <a:avLst/>
        </a:prstGeom>
        <a:solidFill>
          <a:schemeClr val="accent1">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Sub Total</a:t>
          </a:r>
        </a:p>
      </xdr:txBody>
    </xdr:sp>
    <xdr:clientData/>
  </xdr:twoCellAnchor>
  <xdr:twoCellAnchor>
    <xdr:from>
      <xdr:col>3</xdr:col>
      <xdr:colOff>0</xdr:colOff>
      <xdr:row>4</xdr:row>
      <xdr:rowOff>215900</xdr:rowOff>
    </xdr:from>
    <xdr:to>
      <xdr:col>3</xdr:col>
      <xdr:colOff>107950</xdr:colOff>
      <xdr:row>4</xdr:row>
      <xdr:rowOff>419100</xdr:rowOff>
    </xdr:to>
    <xdr:sp macro="" textlink="">
      <xdr:nvSpPr>
        <xdr:cNvPr id="10" name="Rectangle 9">
          <a:extLst>
            <a:ext uri="{FF2B5EF4-FFF2-40B4-BE49-F238E27FC236}">
              <a16:creationId xmlns:a16="http://schemas.microsoft.com/office/drawing/2014/main" xmlns="" id="{00000000-0008-0000-0300-00000A000000}"/>
            </a:ext>
          </a:extLst>
        </xdr:cNvPr>
        <xdr:cNvSpPr/>
      </xdr:nvSpPr>
      <xdr:spPr>
        <a:xfrm>
          <a:off x="5245100" y="0"/>
          <a:ext cx="107950" cy="0"/>
        </a:xfrm>
        <a:prstGeom prst="rect">
          <a:avLst/>
        </a:prstGeom>
        <a:solidFill>
          <a:schemeClr val="accent1">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Clear Totals</a:t>
          </a:r>
        </a:p>
      </xdr:txBody>
    </xdr:sp>
    <xdr:clientData/>
  </xdr:twoCellAnchor>
  <xdr:twoCellAnchor>
    <xdr:from>
      <xdr:col>3</xdr:col>
      <xdr:colOff>514350</xdr:colOff>
      <xdr:row>4</xdr:row>
      <xdr:rowOff>228600</xdr:rowOff>
    </xdr:from>
    <xdr:to>
      <xdr:col>4</xdr:col>
      <xdr:colOff>533400</xdr:colOff>
      <xdr:row>4</xdr:row>
      <xdr:rowOff>431800</xdr:rowOff>
    </xdr:to>
    <xdr:sp macro="" textlink="">
      <xdr:nvSpPr>
        <xdr:cNvPr id="11" name="Rectangle 10">
          <a:extLst>
            <a:ext uri="{FF2B5EF4-FFF2-40B4-BE49-F238E27FC236}">
              <a16:creationId xmlns:a16="http://schemas.microsoft.com/office/drawing/2014/main" xmlns="" id="{00000000-0008-0000-0300-00000B000000}"/>
            </a:ext>
          </a:extLst>
        </xdr:cNvPr>
        <xdr:cNvSpPr/>
      </xdr:nvSpPr>
      <xdr:spPr>
        <a:xfrm>
          <a:off x="5759450" y="0"/>
          <a:ext cx="895350" cy="0"/>
        </a:xfrm>
        <a:prstGeom prst="rect">
          <a:avLst/>
        </a:prstGeom>
        <a:solidFill>
          <a:schemeClr val="accent1">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Clear all</a:t>
          </a:r>
          <a:r>
            <a:rPr lang="en-IN" sz="800" baseline="0">
              <a:solidFill>
                <a:schemeClr val="tx1"/>
              </a:solidFill>
            </a:rPr>
            <a:t> filters</a:t>
          </a:r>
          <a:endParaRPr lang="en-IN" sz="800">
            <a:solidFill>
              <a:schemeClr val="tx1"/>
            </a:solidFill>
          </a:endParaRPr>
        </a:p>
      </xdr:txBody>
    </xdr:sp>
    <xdr:clientData/>
  </xdr:twoCellAnchor>
  <xdr:twoCellAnchor>
    <xdr:from>
      <xdr:col>5</xdr:col>
      <xdr:colOff>95250</xdr:colOff>
      <xdr:row>4</xdr:row>
      <xdr:rowOff>234950</xdr:rowOff>
    </xdr:from>
    <xdr:to>
      <xdr:col>6</xdr:col>
      <xdr:colOff>139700</xdr:colOff>
      <xdr:row>4</xdr:row>
      <xdr:rowOff>438150</xdr:rowOff>
    </xdr:to>
    <xdr:sp macro="" textlink="">
      <xdr:nvSpPr>
        <xdr:cNvPr id="12" name="Rectangle 11">
          <a:extLst>
            <a:ext uri="{FF2B5EF4-FFF2-40B4-BE49-F238E27FC236}">
              <a16:creationId xmlns:a16="http://schemas.microsoft.com/office/drawing/2014/main" xmlns="" id="{00000000-0008-0000-0300-00000C000000}"/>
            </a:ext>
          </a:extLst>
        </xdr:cNvPr>
        <xdr:cNvSpPr/>
      </xdr:nvSpPr>
      <xdr:spPr>
        <a:xfrm>
          <a:off x="7207250" y="0"/>
          <a:ext cx="895350" cy="0"/>
        </a:xfrm>
        <a:prstGeom prst="rect">
          <a:avLst/>
        </a:prstGeom>
        <a:solidFill>
          <a:schemeClr val="accent1">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Remap</a:t>
          </a:r>
        </a:p>
      </xdr:txBody>
    </xdr:sp>
    <xdr:clientData/>
  </xdr:twoCellAnchor>
  <xdr:twoCellAnchor>
    <xdr:from>
      <xdr:col>6</xdr:col>
      <xdr:colOff>527050</xdr:colOff>
      <xdr:row>4</xdr:row>
      <xdr:rowOff>101600</xdr:rowOff>
    </xdr:from>
    <xdr:to>
      <xdr:col>9</xdr:col>
      <xdr:colOff>400050</xdr:colOff>
      <xdr:row>4</xdr:row>
      <xdr:rowOff>488950</xdr:rowOff>
    </xdr:to>
    <xdr:sp macro="" textlink="">
      <xdr:nvSpPr>
        <xdr:cNvPr id="13" name="TextBox 12">
          <a:extLst>
            <a:ext uri="{FF2B5EF4-FFF2-40B4-BE49-F238E27FC236}">
              <a16:creationId xmlns:a16="http://schemas.microsoft.com/office/drawing/2014/main" xmlns="" id="{00000000-0008-0000-0300-00000D000000}"/>
            </a:ext>
          </a:extLst>
        </xdr:cNvPr>
        <xdr:cNvSpPr txBox="1"/>
      </xdr:nvSpPr>
      <xdr:spPr>
        <a:xfrm>
          <a:off x="8489950" y="0"/>
          <a:ext cx="3117850" cy="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solidFill>
                <a:srgbClr val="FF0000"/>
              </a:solidFill>
            </a:rPr>
            <a:t>UseRemap to convert to</a:t>
          </a:r>
          <a:r>
            <a:rPr lang="en-IN" sz="900" baseline="0">
              <a:solidFill>
                <a:srgbClr val="FF0000"/>
              </a:solidFill>
            </a:rPr>
            <a:t> the New Mapping system - Refer to "New GAZT Change - MAP" for details</a:t>
          </a:r>
          <a:endParaRPr lang="en-IN" sz="900">
            <a:solidFill>
              <a:srgbClr val="FF0000"/>
            </a:solidFill>
          </a:endParaRPr>
        </a:p>
      </xdr:txBody>
    </xdr:sp>
    <xdr:clientData/>
  </xdr:twoCellAnchor>
  <xdr:twoCellAnchor>
    <xdr:from>
      <xdr:col>6</xdr:col>
      <xdr:colOff>336550</xdr:colOff>
      <xdr:row>4</xdr:row>
      <xdr:rowOff>266700</xdr:rowOff>
    </xdr:from>
    <xdr:to>
      <xdr:col>6</xdr:col>
      <xdr:colOff>520700</xdr:colOff>
      <xdr:row>4</xdr:row>
      <xdr:rowOff>412750</xdr:rowOff>
    </xdr:to>
    <xdr:sp macro="" textlink="">
      <xdr:nvSpPr>
        <xdr:cNvPr id="14" name="Left Arrow 13">
          <a:extLst>
            <a:ext uri="{FF2B5EF4-FFF2-40B4-BE49-F238E27FC236}">
              <a16:creationId xmlns:a16="http://schemas.microsoft.com/office/drawing/2014/main" xmlns="" id="{00000000-0008-0000-0300-00000E000000}"/>
            </a:ext>
          </a:extLst>
        </xdr:cNvPr>
        <xdr:cNvSpPr/>
      </xdr:nvSpPr>
      <xdr:spPr>
        <a:xfrm>
          <a:off x="8299450" y="0"/>
          <a:ext cx="184150" cy="0"/>
        </a:xfrm>
        <a:prstGeom prst="leftArrow">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387350</xdr:colOff>
      <xdr:row>0</xdr:row>
      <xdr:rowOff>0</xdr:rowOff>
    </xdr:from>
    <xdr:to>
      <xdr:col>12</xdr:col>
      <xdr:colOff>857250</xdr:colOff>
      <xdr:row>0</xdr:row>
      <xdr:rowOff>0</xdr:rowOff>
    </xdr:to>
    <xdr:grpSp>
      <xdr:nvGrpSpPr>
        <xdr:cNvPr id="15" name="Group 14">
          <a:extLst>
            <a:ext uri="{FF2B5EF4-FFF2-40B4-BE49-F238E27FC236}">
              <a16:creationId xmlns:a16="http://schemas.microsoft.com/office/drawing/2014/main" xmlns="" id="{00000000-0008-0000-0300-00000F000000}"/>
            </a:ext>
          </a:extLst>
        </xdr:cNvPr>
        <xdr:cNvGrpSpPr/>
      </xdr:nvGrpSpPr>
      <xdr:grpSpPr>
        <a:xfrm>
          <a:off x="11601450" y="0"/>
          <a:ext cx="3441700" cy="0"/>
          <a:chOff x="13081000" y="374650"/>
          <a:chExt cx="3441700" cy="831850"/>
        </a:xfrm>
      </xdr:grpSpPr>
      <xdr:grpSp>
        <xdr:nvGrpSpPr>
          <xdr:cNvPr id="16" name="Group 15">
            <a:extLst>
              <a:ext uri="{FF2B5EF4-FFF2-40B4-BE49-F238E27FC236}">
                <a16:creationId xmlns:a16="http://schemas.microsoft.com/office/drawing/2014/main" xmlns="" id="{00000000-0008-0000-0300-000010000000}"/>
              </a:ext>
            </a:extLst>
          </xdr:cNvPr>
          <xdr:cNvGrpSpPr/>
        </xdr:nvGrpSpPr>
        <xdr:grpSpPr>
          <a:xfrm>
            <a:off x="13081000" y="374650"/>
            <a:ext cx="3441700" cy="831850"/>
            <a:chOff x="12871450" y="374650"/>
            <a:chExt cx="3441700" cy="831850"/>
          </a:xfrm>
        </xdr:grpSpPr>
        <xdr:sp macro="" textlink="">
          <xdr:nvSpPr>
            <xdr:cNvPr id="18" name="Rectangle 17">
              <a:extLst>
                <a:ext uri="{FF2B5EF4-FFF2-40B4-BE49-F238E27FC236}">
                  <a16:creationId xmlns:a16="http://schemas.microsoft.com/office/drawing/2014/main" xmlns="" id="{00000000-0008-0000-0300-000012000000}"/>
                </a:ext>
              </a:extLst>
            </xdr:cNvPr>
            <xdr:cNvSpPr/>
          </xdr:nvSpPr>
          <xdr:spPr>
            <a:xfrm>
              <a:off x="13220700" y="596900"/>
              <a:ext cx="114300" cy="107950"/>
            </a:xfrm>
            <a:prstGeom prst="rect">
              <a:avLst/>
            </a:prstGeom>
            <a:solidFill>
              <a:srgbClr val="FFFF0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9" name="Rectangle 18">
              <a:extLst>
                <a:ext uri="{FF2B5EF4-FFF2-40B4-BE49-F238E27FC236}">
                  <a16:creationId xmlns:a16="http://schemas.microsoft.com/office/drawing/2014/main" xmlns="" id="{00000000-0008-0000-0300-000013000000}"/>
                </a:ext>
              </a:extLst>
            </xdr:cNvPr>
            <xdr:cNvSpPr/>
          </xdr:nvSpPr>
          <xdr:spPr>
            <a:xfrm>
              <a:off x="12871450" y="374650"/>
              <a:ext cx="3441700" cy="83185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Rectangle 19">
              <a:extLst>
                <a:ext uri="{FF2B5EF4-FFF2-40B4-BE49-F238E27FC236}">
                  <a16:creationId xmlns:a16="http://schemas.microsoft.com/office/drawing/2014/main" xmlns="" id="{00000000-0008-0000-0300-000014000000}"/>
                </a:ext>
              </a:extLst>
            </xdr:cNvPr>
            <xdr:cNvSpPr/>
          </xdr:nvSpPr>
          <xdr:spPr>
            <a:xfrm>
              <a:off x="13227050" y="850900"/>
              <a:ext cx="114300" cy="107950"/>
            </a:xfrm>
            <a:prstGeom prst="rect">
              <a:avLst/>
            </a:prstGeom>
            <a:solidFill>
              <a:srgbClr val="92D05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TextBox 20">
              <a:extLst>
                <a:ext uri="{FF2B5EF4-FFF2-40B4-BE49-F238E27FC236}">
                  <a16:creationId xmlns:a16="http://schemas.microsoft.com/office/drawing/2014/main" xmlns="" id="{00000000-0008-0000-0300-000015000000}"/>
                </a:ext>
              </a:extLst>
            </xdr:cNvPr>
            <xdr:cNvSpPr txBox="1"/>
          </xdr:nvSpPr>
          <xdr:spPr>
            <a:xfrm flipH="1">
              <a:off x="13710230" y="800101"/>
              <a:ext cx="2272719"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900" b="0"/>
                <a:t>Green indicates the line was added</a:t>
              </a:r>
            </a:p>
          </xdr:txBody>
        </xdr:sp>
      </xdr:grpSp>
      <xdr:sp macro="" textlink="">
        <xdr:nvSpPr>
          <xdr:cNvPr id="17" name="TextBox 16">
            <a:extLst>
              <a:ext uri="{FF2B5EF4-FFF2-40B4-BE49-F238E27FC236}">
                <a16:creationId xmlns:a16="http://schemas.microsoft.com/office/drawing/2014/main" xmlns="" id="{00000000-0008-0000-0300-000011000000}"/>
              </a:ext>
            </a:extLst>
          </xdr:cNvPr>
          <xdr:cNvSpPr txBox="1"/>
        </xdr:nvSpPr>
        <xdr:spPr>
          <a:xfrm flipH="1">
            <a:off x="13925550" y="552450"/>
            <a:ext cx="2272719"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900" b="0"/>
              <a:t>Yellow Indicates</a:t>
            </a:r>
            <a:r>
              <a:rPr lang="en-IN" sz="900" b="0" baseline="0"/>
              <a:t> the line was updated</a:t>
            </a:r>
            <a:endParaRPr lang="en-IN" sz="900" b="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36512</xdr:colOff>
      <xdr:row>1</xdr:row>
      <xdr:rowOff>14286</xdr:rowOff>
    </xdr:from>
    <xdr:to>
      <xdr:col>16</xdr:col>
      <xdr:colOff>608012</xdr:colOff>
      <xdr:row>2</xdr:row>
      <xdr:rowOff>141882</xdr:rowOff>
    </xdr:to>
    <xdr:sp macro="[0]!SHW" textlink="">
      <xdr:nvSpPr>
        <xdr:cNvPr id="3" name="Rectangle 2">
          <a:extLst>
            <a:ext uri="{FF2B5EF4-FFF2-40B4-BE49-F238E27FC236}">
              <a16:creationId xmlns:a16="http://schemas.microsoft.com/office/drawing/2014/main" xmlns="" id="{00000000-0008-0000-0500-000003000000}"/>
            </a:ext>
          </a:extLst>
        </xdr:cNvPr>
        <xdr:cNvSpPr/>
      </xdr:nvSpPr>
      <xdr:spPr>
        <a:xfrm>
          <a:off x="10363200" y="196849"/>
          <a:ext cx="1182687" cy="310158"/>
        </a:xfrm>
        <a:prstGeom prst="rect">
          <a:avLst/>
        </a:prstGeom>
        <a:solidFill>
          <a:schemeClr val="accent1">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Hide/Show sheets</a:t>
          </a:r>
        </a:p>
      </xdr:txBody>
    </xdr:sp>
    <xdr:clientData/>
  </xdr:twoCellAnchor>
  <xdr:twoCellAnchor>
    <xdr:from>
      <xdr:col>1</xdr:col>
      <xdr:colOff>333723</xdr:colOff>
      <xdr:row>4</xdr:row>
      <xdr:rowOff>195790</xdr:rowOff>
    </xdr:from>
    <xdr:to>
      <xdr:col>13</xdr:col>
      <xdr:colOff>23814</xdr:colOff>
      <xdr:row>9</xdr:row>
      <xdr:rowOff>150816</xdr:rowOff>
    </xdr:to>
    <xdr:sp macro="" textlink="">
      <xdr:nvSpPr>
        <xdr:cNvPr id="7" name="TextBox 6">
          <a:extLst>
            <a:ext uri="{FF2B5EF4-FFF2-40B4-BE49-F238E27FC236}">
              <a16:creationId xmlns:a16="http://schemas.microsoft.com/office/drawing/2014/main" xmlns="" id="{00000000-0008-0000-0500-000007000000}"/>
            </a:ext>
          </a:extLst>
        </xdr:cNvPr>
        <xdr:cNvSpPr txBox="1"/>
      </xdr:nvSpPr>
      <xdr:spPr>
        <a:xfrm>
          <a:off x="516286" y="926040"/>
          <a:ext cx="9286528" cy="947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u="sng"/>
            <a:t>Selection</a:t>
          </a:r>
          <a:r>
            <a:rPr lang="en-IN" sz="1100" b="1" u="sng" baseline="0"/>
            <a:t> Screen</a:t>
          </a:r>
          <a:r>
            <a:rPr lang="en-IN" sz="1100" b="1" u="sng"/>
            <a:t> </a:t>
          </a:r>
          <a:r>
            <a:rPr lang="en-IN" sz="1100" b="0" u="none" baseline="0"/>
            <a:t>- The template allows you to switch between </a:t>
          </a:r>
          <a:r>
            <a:rPr lang="en-IN" sz="1100" b="1" u="none" baseline="0"/>
            <a:t>English</a:t>
          </a:r>
          <a:r>
            <a:rPr lang="en-IN" sz="1100" b="0" u="none" baseline="0"/>
            <a:t> as well as </a:t>
          </a:r>
          <a:r>
            <a:rPr lang="en-IN" sz="1100" b="1" u="none" baseline="0"/>
            <a:t>English and Arabic</a:t>
          </a:r>
          <a:r>
            <a:rPr lang="en-IN" sz="1100" b="0" u="none" baseline="0"/>
            <a:t>. </a:t>
          </a:r>
        </a:p>
        <a:p>
          <a:endParaRPr lang="en-IN" sz="1100" b="0" u="none" baseline="0">
            <a:effectLst/>
          </a:endParaRPr>
        </a:p>
        <a:p>
          <a:r>
            <a:rPr lang="en-IN" sz="1100" b="0" u="none" baseline="0">
              <a:effectLst/>
            </a:rPr>
            <a:t>Make necessary selection and it would hide the rest of the sheets</a:t>
          </a:r>
        </a:p>
        <a:p>
          <a:endParaRPr lang="en-IN" sz="1100" b="0" u="none" baseline="0">
            <a:effectLst/>
          </a:endParaRPr>
        </a:p>
        <a:p>
          <a:r>
            <a:rPr lang="en-IN" sz="1100" b="1" u="none" baseline="0">
              <a:effectLst/>
            </a:rPr>
            <a:t>Please proceed to the MAP sheet to Import TB.</a:t>
          </a:r>
          <a:endParaRPr lang="en-IN" b="1">
            <a:effectLst/>
          </a:endParaRPr>
        </a:p>
      </xdr:txBody>
    </xdr:sp>
    <xdr:clientData/>
  </xdr:twoCellAnchor>
  <xdr:twoCellAnchor editAs="oneCell">
    <xdr:from>
      <xdr:col>1</xdr:col>
      <xdr:colOff>214314</xdr:colOff>
      <xdr:row>0</xdr:row>
      <xdr:rowOff>71436</xdr:rowOff>
    </xdr:from>
    <xdr:to>
      <xdr:col>2</xdr:col>
      <xdr:colOff>559342</xdr:colOff>
      <xdr:row>3</xdr:row>
      <xdr:rowOff>121337</xdr:rowOff>
    </xdr:to>
    <xdr:pic>
      <xdr:nvPicPr>
        <xdr:cNvPr id="8" name="Picture 7" descr="Related image">
          <a:extLst>
            <a:ext uri="{FF2B5EF4-FFF2-40B4-BE49-F238E27FC236}">
              <a16:creationId xmlns:a16="http://schemas.microsoft.com/office/drawing/2014/main" xmlns="" id="{00000000-0008-0000-0500-000008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17652"/>
        <a:stretch/>
      </xdr:blipFill>
      <xdr:spPr bwMode="auto">
        <a:xfrm>
          <a:off x="396877" y="71436"/>
          <a:ext cx="690468" cy="5994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31750</xdr:colOff>
      <xdr:row>4</xdr:row>
      <xdr:rowOff>0</xdr:rowOff>
    </xdr:from>
    <xdr:to>
      <xdr:col>16</xdr:col>
      <xdr:colOff>603250</xdr:colOff>
      <xdr:row>5</xdr:row>
      <xdr:rowOff>111720</xdr:rowOff>
    </xdr:to>
    <xdr:sp macro="[0]!EXECUTORPRINT" textlink="">
      <xdr:nvSpPr>
        <xdr:cNvPr id="5" name="ENGLISHPDF">
          <a:extLst>
            <a:ext uri="{FF2B5EF4-FFF2-40B4-BE49-F238E27FC236}">
              <a16:creationId xmlns:a16="http://schemas.microsoft.com/office/drawing/2014/main" xmlns="" id="{00000000-0008-0000-0500-000005000000}"/>
            </a:ext>
          </a:extLst>
        </xdr:cNvPr>
        <xdr:cNvSpPr/>
      </xdr:nvSpPr>
      <xdr:spPr>
        <a:xfrm>
          <a:off x="11033125" y="730250"/>
          <a:ext cx="1182688" cy="310158"/>
        </a:xfrm>
        <a:prstGeom prst="rect">
          <a:avLst/>
        </a:prstGeom>
        <a:solidFill>
          <a:schemeClr val="accent1">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PDF ENGLISH</a:t>
          </a:r>
        </a:p>
      </xdr:txBody>
    </xdr:sp>
    <xdr:clientData/>
  </xdr:twoCellAnchor>
  <xdr:twoCellAnchor>
    <xdr:from>
      <xdr:col>15</xdr:col>
      <xdr:colOff>23812</xdr:colOff>
      <xdr:row>6</xdr:row>
      <xdr:rowOff>142876</xdr:rowOff>
    </xdr:from>
    <xdr:to>
      <xdr:col>16</xdr:col>
      <xdr:colOff>595312</xdr:colOff>
      <xdr:row>8</xdr:row>
      <xdr:rowOff>56159</xdr:rowOff>
    </xdr:to>
    <xdr:sp macro="[0]!EXECUTORPRINT" textlink="">
      <xdr:nvSpPr>
        <xdr:cNvPr id="6" name="ARABICPDF">
          <a:extLst>
            <a:ext uri="{FF2B5EF4-FFF2-40B4-BE49-F238E27FC236}">
              <a16:creationId xmlns:a16="http://schemas.microsoft.com/office/drawing/2014/main" xmlns="" id="{00000000-0008-0000-0500-000006000000}"/>
            </a:ext>
          </a:extLst>
        </xdr:cNvPr>
        <xdr:cNvSpPr/>
      </xdr:nvSpPr>
      <xdr:spPr>
        <a:xfrm>
          <a:off x="11025187" y="1270001"/>
          <a:ext cx="1182688" cy="310158"/>
        </a:xfrm>
        <a:prstGeom prst="rect">
          <a:avLst/>
        </a:prstGeom>
        <a:solidFill>
          <a:schemeClr val="accent1">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PDF ARABIC</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179652</xdr:colOff>
      <xdr:row>0</xdr:row>
      <xdr:rowOff>63153</xdr:rowOff>
    </xdr:from>
    <xdr:to>
      <xdr:col>0</xdr:col>
      <xdr:colOff>1115122</xdr:colOff>
      <xdr:row>0</xdr:row>
      <xdr:rowOff>859573</xdr:rowOff>
    </xdr:to>
    <xdr:pic>
      <xdr:nvPicPr>
        <xdr:cNvPr id="2" name="Picture 1" descr="Related image">
          <a:extLst>
            <a:ext uri="{FF2B5EF4-FFF2-40B4-BE49-F238E27FC236}">
              <a16:creationId xmlns:a16="http://schemas.microsoft.com/office/drawing/2014/main" xmlns="" id="{00000000-0008-0000-0D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17652"/>
        <a:stretch/>
      </xdr:blipFill>
      <xdr:spPr bwMode="auto">
        <a:xfrm>
          <a:off x="179652" y="63153"/>
          <a:ext cx="935470" cy="796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1097906</xdr:colOff>
      <xdr:row>4</xdr:row>
      <xdr:rowOff>202132</xdr:rowOff>
    </xdr:from>
    <xdr:to>
      <xdr:col>13</xdr:col>
      <xdr:colOff>81643</xdr:colOff>
      <xdr:row>11</xdr:row>
      <xdr:rowOff>254000</xdr:rowOff>
    </xdr:to>
    <xdr:grpSp>
      <xdr:nvGrpSpPr>
        <xdr:cNvPr id="5" name="Group 4">
          <a:extLst>
            <a:ext uri="{FF2B5EF4-FFF2-40B4-BE49-F238E27FC236}">
              <a16:creationId xmlns:a16="http://schemas.microsoft.com/office/drawing/2014/main" xmlns="" id="{00000000-0008-0000-0D00-000005000000}"/>
            </a:ext>
          </a:extLst>
        </xdr:cNvPr>
        <xdr:cNvGrpSpPr/>
      </xdr:nvGrpSpPr>
      <xdr:grpSpPr>
        <a:xfrm>
          <a:off x="8482049" y="1889418"/>
          <a:ext cx="13207737" cy="1403511"/>
          <a:chOff x="8615879" y="-207710"/>
          <a:chExt cx="12079701" cy="1198885"/>
        </a:xfrm>
      </xdr:grpSpPr>
      <xdr:sp macro="" textlink="">
        <xdr:nvSpPr>
          <xdr:cNvPr id="9" name="Rectangle 8">
            <a:extLst>
              <a:ext uri="{FF2B5EF4-FFF2-40B4-BE49-F238E27FC236}">
                <a16:creationId xmlns:a16="http://schemas.microsoft.com/office/drawing/2014/main" xmlns="" id="{00000000-0008-0000-0D00-000009000000}"/>
              </a:ext>
            </a:extLst>
          </xdr:cNvPr>
          <xdr:cNvSpPr/>
        </xdr:nvSpPr>
        <xdr:spPr>
          <a:xfrm>
            <a:off x="8635697" y="156760"/>
            <a:ext cx="12059883" cy="834415"/>
          </a:xfrm>
          <a:prstGeom prst="rect">
            <a:avLst/>
          </a:prstGeom>
          <a:solidFill>
            <a:schemeClr val="bg1">
              <a:lumMod val="95000"/>
            </a:schemeClr>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NEW_reapplySORT" textlink="">
        <xdr:nvSpPr>
          <xdr:cNvPr id="15" name="Rectangle 14">
            <a:extLst>
              <a:ext uri="{FF2B5EF4-FFF2-40B4-BE49-F238E27FC236}">
                <a16:creationId xmlns:a16="http://schemas.microsoft.com/office/drawing/2014/main" xmlns="" id="{00000000-0008-0000-0D00-00000F000000}"/>
              </a:ext>
            </a:extLst>
          </xdr:cNvPr>
          <xdr:cNvSpPr/>
        </xdr:nvSpPr>
        <xdr:spPr>
          <a:xfrm>
            <a:off x="9174701" y="459565"/>
            <a:ext cx="1352921" cy="268984"/>
          </a:xfrm>
          <a:prstGeom prst="rect">
            <a:avLst/>
          </a:prstGeom>
          <a:solidFill>
            <a:schemeClr val="bg1">
              <a:lumMod val="85000"/>
            </a:schemeClr>
          </a:solidFill>
          <a:ln>
            <a:solidFill>
              <a:schemeClr val="bg1">
                <a:lumMod val="8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tx1">
                    <a:lumMod val="65000"/>
                    <a:lumOff val="35000"/>
                  </a:schemeClr>
                </a:solidFill>
              </a:rPr>
              <a:t>SUBTOTAL</a:t>
            </a:r>
          </a:p>
        </xdr:txBody>
      </xdr:sp>
      <xdr:sp macro="[0]!taxconfig" textlink="">
        <xdr:nvSpPr>
          <xdr:cNvPr id="16" name="Rectangle 15">
            <a:extLst>
              <a:ext uri="{FF2B5EF4-FFF2-40B4-BE49-F238E27FC236}">
                <a16:creationId xmlns:a16="http://schemas.microsoft.com/office/drawing/2014/main" xmlns="" id="{00000000-0008-0000-0D00-000010000000}"/>
              </a:ext>
            </a:extLst>
          </xdr:cNvPr>
          <xdr:cNvSpPr/>
        </xdr:nvSpPr>
        <xdr:spPr>
          <a:xfrm>
            <a:off x="10879757" y="451769"/>
            <a:ext cx="1568356" cy="284582"/>
          </a:xfrm>
          <a:prstGeom prst="rect">
            <a:avLst/>
          </a:prstGeom>
          <a:solidFill>
            <a:schemeClr val="bg1">
              <a:lumMod val="85000"/>
            </a:schemeClr>
          </a:solidFill>
          <a:ln>
            <a:solidFill>
              <a:schemeClr val="bg1">
                <a:lumMod val="8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tx1">
                    <a:lumMod val="65000"/>
                    <a:lumOff val="35000"/>
                  </a:schemeClr>
                </a:solidFill>
              </a:rPr>
              <a:t>ADD NEW MAP</a:t>
            </a:r>
          </a:p>
        </xdr:txBody>
      </xdr:sp>
      <xdr:sp macro="[0]!AdjustmentsUSERFORM" textlink="">
        <xdr:nvSpPr>
          <xdr:cNvPr id="17" name="Rectangle 16">
            <a:extLst>
              <a:ext uri="{FF2B5EF4-FFF2-40B4-BE49-F238E27FC236}">
                <a16:creationId xmlns:a16="http://schemas.microsoft.com/office/drawing/2014/main" xmlns="" id="{00000000-0008-0000-0D00-000011000000}"/>
              </a:ext>
            </a:extLst>
          </xdr:cNvPr>
          <xdr:cNvSpPr/>
        </xdr:nvSpPr>
        <xdr:spPr>
          <a:xfrm>
            <a:off x="12950282" y="440538"/>
            <a:ext cx="1403961" cy="311907"/>
          </a:xfrm>
          <a:prstGeom prst="rect">
            <a:avLst/>
          </a:prstGeom>
          <a:solidFill>
            <a:schemeClr val="bg1">
              <a:lumMod val="85000"/>
            </a:schemeClr>
          </a:solidFill>
          <a:ln>
            <a:solidFill>
              <a:schemeClr val="bg1">
                <a:lumMod val="8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tx1">
                    <a:lumMod val="65000"/>
                    <a:lumOff val="35000"/>
                  </a:schemeClr>
                </a:solidFill>
              </a:rPr>
              <a:t>Reclassification</a:t>
            </a:r>
          </a:p>
        </xdr:txBody>
      </xdr:sp>
      <xdr:sp macro="" textlink="">
        <xdr:nvSpPr>
          <xdr:cNvPr id="19" name="Rectangle 18">
            <a:extLst>
              <a:ext uri="{FF2B5EF4-FFF2-40B4-BE49-F238E27FC236}">
                <a16:creationId xmlns:a16="http://schemas.microsoft.com/office/drawing/2014/main" xmlns="" id="{00000000-0008-0000-0D00-000013000000}"/>
              </a:ext>
            </a:extLst>
          </xdr:cNvPr>
          <xdr:cNvSpPr/>
        </xdr:nvSpPr>
        <xdr:spPr>
          <a:xfrm>
            <a:off x="8615879" y="-207710"/>
            <a:ext cx="12079701" cy="350922"/>
          </a:xfrm>
          <a:prstGeom prst="rect">
            <a:avLst/>
          </a:prstGeom>
          <a:solidFill>
            <a:schemeClr val="bg1">
              <a:lumMod val="85000"/>
            </a:schemeClr>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900" b="1">
                <a:solidFill>
                  <a:sysClr val="windowText" lastClr="000000"/>
                </a:solidFill>
              </a:rPr>
              <a:t>   ADDITIONAL FEATURES</a:t>
            </a:r>
          </a:p>
        </xdr:txBody>
      </xdr:sp>
      <xdr:sp macro="[0]!ReportME" textlink="">
        <xdr:nvSpPr>
          <xdr:cNvPr id="22" name="Rectangle 21">
            <a:extLst>
              <a:ext uri="{FF2B5EF4-FFF2-40B4-BE49-F238E27FC236}">
                <a16:creationId xmlns:a16="http://schemas.microsoft.com/office/drawing/2014/main" xmlns="" id="{00000000-0008-0000-0D00-000016000000}"/>
              </a:ext>
            </a:extLst>
          </xdr:cNvPr>
          <xdr:cNvSpPr/>
        </xdr:nvSpPr>
        <xdr:spPr>
          <a:xfrm>
            <a:off x="16748443" y="457624"/>
            <a:ext cx="1534570" cy="290281"/>
          </a:xfrm>
          <a:prstGeom prst="rect">
            <a:avLst/>
          </a:prstGeom>
          <a:solidFill>
            <a:schemeClr val="bg1">
              <a:lumMod val="85000"/>
            </a:schemeClr>
          </a:solidFill>
          <a:ln>
            <a:solidFill>
              <a:schemeClr val="bg1">
                <a:lumMod val="8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65000"/>
                    <a:lumOff val="35000"/>
                  </a:schemeClr>
                </a:solidFill>
              </a:rPr>
              <a:t>REPORT</a:t>
            </a:r>
          </a:p>
        </xdr:txBody>
      </xdr:sp>
    </xdr:grpSp>
    <xdr:clientData/>
  </xdr:twoCellAnchor>
  <xdr:twoCellAnchor>
    <xdr:from>
      <xdr:col>1</xdr:col>
      <xdr:colOff>1904997</xdr:colOff>
      <xdr:row>11</xdr:row>
      <xdr:rowOff>75291</xdr:rowOff>
    </xdr:from>
    <xdr:to>
      <xdr:col>1</xdr:col>
      <xdr:colOff>2848425</xdr:colOff>
      <xdr:row>11</xdr:row>
      <xdr:rowOff>317498</xdr:rowOff>
    </xdr:to>
    <xdr:sp macro="[0]!Userformshow" textlink="">
      <xdr:nvSpPr>
        <xdr:cNvPr id="30" name="Rectangle 29">
          <a:extLst>
            <a:ext uri="{FF2B5EF4-FFF2-40B4-BE49-F238E27FC236}">
              <a16:creationId xmlns:a16="http://schemas.microsoft.com/office/drawing/2014/main" xmlns="" id="{00000000-0008-0000-0D00-00001E000000}"/>
            </a:ext>
          </a:extLst>
        </xdr:cNvPr>
        <xdr:cNvSpPr/>
      </xdr:nvSpPr>
      <xdr:spPr>
        <a:xfrm>
          <a:off x="4390568" y="3558720"/>
          <a:ext cx="943428" cy="242207"/>
        </a:xfrm>
        <a:prstGeom prst="rect">
          <a:avLst/>
        </a:prstGeom>
        <a:solidFill>
          <a:schemeClr val="bg1">
            <a:lumMod val="85000"/>
          </a:schemeClr>
        </a:solidFill>
        <a:ln>
          <a:solidFill>
            <a:schemeClr val="bg1">
              <a:lumMod val="8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65000"/>
                  <a:lumOff val="35000"/>
                </a:schemeClr>
              </a:solidFill>
            </a:rPr>
            <a:t>RUN</a:t>
          </a:r>
        </a:p>
      </xdr:txBody>
    </xdr:sp>
    <xdr:clientData/>
  </xdr:twoCellAnchor>
  <xdr:twoCellAnchor>
    <xdr:from>
      <xdr:col>1</xdr:col>
      <xdr:colOff>0</xdr:colOff>
      <xdr:row>7</xdr:row>
      <xdr:rowOff>0</xdr:rowOff>
    </xdr:from>
    <xdr:to>
      <xdr:col>2</xdr:col>
      <xdr:colOff>411162</xdr:colOff>
      <xdr:row>7</xdr:row>
      <xdr:rowOff>165100</xdr:rowOff>
    </xdr:to>
    <xdr:sp macro="" textlink="">
      <xdr:nvSpPr>
        <xdr:cNvPr id="23" name="Rectangle 22">
          <a:extLst>
            <a:ext uri="{FF2B5EF4-FFF2-40B4-BE49-F238E27FC236}">
              <a16:creationId xmlns:a16="http://schemas.microsoft.com/office/drawing/2014/main" xmlns="" id="{00000000-0008-0000-0D00-000017000000}"/>
            </a:ext>
          </a:extLst>
        </xdr:cNvPr>
        <xdr:cNvSpPr/>
      </xdr:nvSpPr>
      <xdr:spPr>
        <a:xfrm>
          <a:off x="2485571" y="2911929"/>
          <a:ext cx="5309734" cy="165100"/>
        </a:xfrm>
        <a:prstGeom prst="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13609</xdr:colOff>
      <xdr:row>7</xdr:row>
      <xdr:rowOff>-1</xdr:rowOff>
    </xdr:from>
    <xdr:to>
      <xdr:col>2</xdr:col>
      <xdr:colOff>45359</xdr:colOff>
      <xdr:row>8</xdr:row>
      <xdr:rowOff>15874</xdr:rowOff>
    </xdr:to>
    <xdr:sp macro="[0]!Loaddata" textlink="">
      <xdr:nvSpPr>
        <xdr:cNvPr id="27" name="Rectangle 26">
          <a:extLst>
            <a:ext uri="{FF2B5EF4-FFF2-40B4-BE49-F238E27FC236}">
              <a16:creationId xmlns:a16="http://schemas.microsoft.com/office/drawing/2014/main" xmlns="" id="{00000000-0008-0000-0D00-00001B000000}"/>
            </a:ext>
          </a:extLst>
        </xdr:cNvPr>
        <xdr:cNvSpPr/>
      </xdr:nvSpPr>
      <xdr:spPr>
        <a:xfrm>
          <a:off x="2499180" y="2911928"/>
          <a:ext cx="4930322" cy="396875"/>
        </a:xfrm>
        <a:prstGeom prst="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7</xdr:col>
      <xdr:colOff>380996</xdr:colOff>
      <xdr:row>9</xdr:row>
      <xdr:rowOff>27214</xdr:rowOff>
    </xdr:from>
    <xdr:to>
      <xdr:col>9</xdr:col>
      <xdr:colOff>780138</xdr:colOff>
      <xdr:row>9</xdr:row>
      <xdr:rowOff>380999</xdr:rowOff>
    </xdr:to>
    <xdr:sp macro="[0]!AdjustmentTaxmapadd" textlink="">
      <xdr:nvSpPr>
        <xdr:cNvPr id="13" name="Rectangle 12">
          <a:extLst>
            <a:ext uri="{FF2B5EF4-FFF2-40B4-BE49-F238E27FC236}">
              <a16:creationId xmlns:a16="http://schemas.microsoft.com/office/drawing/2014/main" xmlns="" id="{00000000-0008-0000-0D00-00000D000000}"/>
            </a:ext>
          </a:extLst>
        </xdr:cNvPr>
        <xdr:cNvSpPr/>
      </xdr:nvSpPr>
      <xdr:spPr>
        <a:xfrm>
          <a:off x="15239996" y="2657928"/>
          <a:ext cx="1587499" cy="353785"/>
        </a:xfrm>
        <a:prstGeom prst="rect">
          <a:avLst/>
        </a:prstGeom>
        <a:solidFill>
          <a:schemeClr val="bg1">
            <a:lumMod val="85000"/>
          </a:schemeClr>
        </a:solidFill>
        <a:ln>
          <a:solidFill>
            <a:schemeClr val="bg1">
              <a:lumMod val="8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tx1">
                  <a:lumMod val="65000"/>
                  <a:lumOff val="35000"/>
                </a:schemeClr>
              </a:solidFill>
            </a:rPr>
            <a:t>ADD</a:t>
          </a:r>
          <a:r>
            <a:rPr lang="en-IN" sz="1000" b="1" baseline="0">
              <a:solidFill>
                <a:schemeClr val="tx1">
                  <a:lumMod val="65000"/>
                  <a:lumOff val="35000"/>
                </a:schemeClr>
              </a:solidFill>
            </a:rPr>
            <a:t> ADJUSTMENT</a:t>
          </a:r>
          <a:endParaRPr lang="en-IN" sz="1000" b="1">
            <a:solidFill>
              <a:schemeClr val="tx1">
                <a:lumMod val="65000"/>
                <a:lumOff val="35000"/>
              </a:schemeClr>
            </a:solidFill>
          </a:endParaRPr>
        </a:p>
      </xdr:txBody>
    </xdr:sp>
    <xdr:clientData/>
  </xdr:twoCellAnchor>
  <xdr:twoCellAnchor>
    <xdr:from>
      <xdr:col>11</xdr:col>
      <xdr:colOff>63500</xdr:colOff>
      <xdr:row>9</xdr:row>
      <xdr:rowOff>36286</xdr:rowOff>
    </xdr:from>
    <xdr:to>
      <xdr:col>12</xdr:col>
      <xdr:colOff>450852</xdr:colOff>
      <xdr:row>9</xdr:row>
      <xdr:rowOff>378287</xdr:rowOff>
    </xdr:to>
    <xdr:sp macro="[0]!FILTERFORME" textlink="">
      <xdr:nvSpPr>
        <xdr:cNvPr id="14" name="Rectangle 13">
          <a:extLst>
            <a:ext uri="{FF2B5EF4-FFF2-40B4-BE49-F238E27FC236}">
              <a16:creationId xmlns:a16="http://schemas.microsoft.com/office/drawing/2014/main" xmlns="" id="{00000000-0008-0000-0D00-00000E000000}"/>
            </a:ext>
          </a:extLst>
        </xdr:cNvPr>
        <xdr:cNvSpPr/>
      </xdr:nvSpPr>
      <xdr:spPr>
        <a:xfrm>
          <a:off x="19585214" y="2667000"/>
          <a:ext cx="1448709" cy="342001"/>
        </a:xfrm>
        <a:prstGeom prst="rect">
          <a:avLst/>
        </a:prstGeom>
        <a:solidFill>
          <a:schemeClr val="bg1">
            <a:lumMod val="85000"/>
          </a:schemeClr>
        </a:solidFill>
        <a:ln>
          <a:solidFill>
            <a:schemeClr val="bg1">
              <a:lumMod val="8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65000"/>
                  <a:lumOff val="35000"/>
                </a:schemeClr>
              </a:solidFill>
            </a:rPr>
            <a:t>FILTER</a:t>
          </a:r>
        </a:p>
      </xdr:txBody>
    </xdr:sp>
    <xdr:clientData/>
  </xdr:twoCellAnchor>
  <xdr:twoCellAnchor>
    <xdr:from>
      <xdr:col>13</xdr:col>
      <xdr:colOff>1002392</xdr:colOff>
      <xdr:row>7</xdr:row>
      <xdr:rowOff>331105</xdr:rowOff>
    </xdr:from>
    <xdr:to>
      <xdr:col>13</xdr:col>
      <xdr:colOff>2730500</xdr:colOff>
      <xdr:row>9</xdr:row>
      <xdr:rowOff>344714</xdr:rowOff>
    </xdr:to>
    <xdr:sp macro="[0]!English" textlink="">
      <xdr:nvSpPr>
        <xdr:cNvPr id="18" name="Rectangle 17">
          <a:extLst>
            <a:ext uri="{FF2B5EF4-FFF2-40B4-BE49-F238E27FC236}">
              <a16:creationId xmlns:a16="http://schemas.microsoft.com/office/drawing/2014/main" xmlns="" id="{00000000-0008-0000-0D00-000012000000}"/>
            </a:ext>
          </a:extLst>
        </xdr:cNvPr>
        <xdr:cNvSpPr/>
      </xdr:nvSpPr>
      <xdr:spPr>
        <a:xfrm>
          <a:off x="22610535" y="2553605"/>
          <a:ext cx="1728108" cy="42182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50" b="1">
              <a:solidFill>
                <a:schemeClr val="tx1"/>
              </a:solidFill>
            </a:rPr>
            <a:t>Navigate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22860</xdr:colOff>
      <xdr:row>224</xdr:row>
      <xdr:rowOff>167640</xdr:rowOff>
    </xdr:from>
    <xdr:to>
      <xdr:col>9</xdr:col>
      <xdr:colOff>236220</xdr:colOff>
      <xdr:row>224</xdr:row>
      <xdr:rowOff>358140</xdr:rowOff>
    </xdr:to>
    <xdr:sp macro="" textlink="">
      <xdr:nvSpPr>
        <xdr:cNvPr id="62" name="AutoShape 19">
          <a:extLst>
            <a:ext uri="{FF2B5EF4-FFF2-40B4-BE49-F238E27FC236}">
              <a16:creationId xmlns:a16="http://schemas.microsoft.com/office/drawing/2014/main" xmlns="" id="{00000000-0008-0000-0E00-00003E000000}"/>
            </a:ext>
          </a:extLst>
        </xdr:cNvPr>
        <xdr:cNvSpPr>
          <a:spLocks noChangeArrowheads="1"/>
        </xdr:cNvSpPr>
      </xdr:nvSpPr>
      <xdr:spPr bwMode="auto">
        <a:xfrm>
          <a:off x="2467886" y="40474127"/>
          <a:ext cx="531412" cy="190500"/>
        </a:xfrm>
        <a:prstGeom prst="bracketPair">
          <a:avLst>
            <a:gd name="adj" fmla="val 35296"/>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26</xdr:col>
      <xdr:colOff>331306</xdr:colOff>
      <xdr:row>3</xdr:row>
      <xdr:rowOff>57151</xdr:rowOff>
    </xdr:from>
    <xdr:to>
      <xdr:col>26</xdr:col>
      <xdr:colOff>1249008</xdr:colOff>
      <xdr:row>4</xdr:row>
      <xdr:rowOff>125531</xdr:rowOff>
    </xdr:to>
    <xdr:sp macro="[0]!ARABICX" textlink="">
      <xdr:nvSpPr>
        <xdr:cNvPr id="19" name="Rectangle 18">
          <a:extLst>
            <a:ext uri="{FF2B5EF4-FFF2-40B4-BE49-F238E27FC236}">
              <a16:creationId xmlns:a16="http://schemas.microsoft.com/office/drawing/2014/main" xmlns="" id="{00000000-0008-0000-0E00-000013000000}"/>
            </a:ext>
          </a:extLst>
        </xdr:cNvPr>
        <xdr:cNvSpPr/>
      </xdr:nvSpPr>
      <xdr:spPr>
        <a:xfrm>
          <a:off x="8973656" y="806451"/>
          <a:ext cx="917702" cy="22713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Arabic</a:t>
          </a:r>
          <a:r>
            <a:rPr lang="en-IN" sz="800" baseline="0">
              <a:solidFill>
                <a:schemeClr val="tx1"/>
              </a:solidFill>
            </a:rPr>
            <a:t> Sheet</a:t>
          </a:r>
          <a:r>
            <a:rPr lang="en-IN" sz="800">
              <a:solidFill>
                <a:schemeClr val="tx1"/>
              </a:solidFill>
            </a:rPr>
            <a:t> 1.</a:t>
          </a:r>
        </a:p>
      </xdr:txBody>
    </xdr:sp>
    <xdr:clientData/>
  </xdr:twoCellAnchor>
  <xdr:twoCellAnchor>
    <xdr:from>
      <xdr:col>26</xdr:col>
      <xdr:colOff>336827</xdr:colOff>
      <xdr:row>5</xdr:row>
      <xdr:rowOff>69851</xdr:rowOff>
    </xdr:from>
    <xdr:to>
      <xdr:col>26</xdr:col>
      <xdr:colOff>1250951</xdr:colOff>
      <xdr:row>7</xdr:row>
      <xdr:rowOff>101600</xdr:rowOff>
    </xdr:to>
    <xdr:sp macro="[0]!ARABIC2" textlink="">
      <xdr:nvSpPr>
        <xdr:cNvPr id="20" name="Rectangle 19">
          <a:extLst>
            <a:ext uri="{FF2B5EF4-FFF2-40B4-BE49-F238E27FC236}">
              <a16:creationId xmlns:a16="http://schemas.microsoft.com/office/drawing/2014/main" xmlns="" id="{00000000-0008-0000-0E00-000014000000}"/>
            </a:ext>
          </a:extLst>
        </xdr:cNvPr>
        <xdr:cNvSpPr/>
      </xdr:nvSpPr>
      <xdr:spPr>
        <a:xfrm>
          <a:off x="8979177" y="1136651"/>
          <a:ext cx="914124" cy="273049"/>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Arabic section 2.</a:t>
          </a:r>
        </a:p>
      </xdr:txBody>
    </xdr:sp>
    <xdr:clientData/>
  </xdr:twoCellAnchor>
  <xdr:twoCellAnchor>
    <xdr:from>
      <xdr:col>26</xdr:col>
      <xdr:colOff>343178</xdr:colOff>
      <xdr:row>7</xdr:row>
      <xdr:rowOff>196300</xdr:rowOff>
    </xdr:from>
    <xdr:to>
      <xdr:col>26</xdr:col>
      <xdr:colOff>1257302</xdr:colOff>
      <xdr:row>9</xdr:row>
      <xdr:rowOff>25370</xdr:rowOff>
    </xdr:to>
    <xdr:sp macro="[0]!ARABIC3" textlink="">
      <xdr:nvSpPr>
        <xdr:cNvPr id="21" name="Rectangle 20">
          <a:extLst>
            <a:ext uri="{FF2B5EF4-FFF2-40B4-BE49-F238E27FC236}">
              <a16:creationId xmlns:a16="http://schemas.microsoft.com/office/drawing/2014/main" xmlns="" id="{00000000-0008-0000-0E00-000015000000}"/>
            </a:ext>
          </a:extLst>
        </xdr:cNvPr>
        <xdr:cNvSpPr/>
      </xdr:nvSpPr>
      <xdr:spPr>
        <a:xfrm>
          <a:off x="8985528" y="1504400"/>
          <a:ext cx="914124" cy="23547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Arabic section 3.</a:t>
          </a:r>
        </a:p>
      </xdr:txBody>
    </xdr:sp>
    <xdr:clientData/>
  </xdr:twoCellAnchor>
  <xdr:twoCellAnchor>
    <xdr:from>
      <xdr:col>26</xdr:col>
      <xdr:colOff>341522</xdr:colOff>
      <xdr:row>10</xdr:row>
      <xdr:rowOff>88074</xdr:rowOff>
    </xdr:from>
    <xdr:to>
      <xdr:col>26</xdr:col>
      <xdr:colOff>1282700</xdr:colOff>
      <xdr:row>12</xdr:row>
      <xdr:rowOff>12700</xdr:rowOff>
    </xdr:to>
    <xdr:sp macro="[0]!ARABIC4" textlink="">
      <xdr:nvSpPr>
        <xdr:cNvPr id="22" name="Rectangle 21">
          <a:extLst>
            <a:ext uri="{FF2B5EF4-FFF2-40B4-BE49-F238E27FC236}">
              <a16:creationId xmlns:a16="http://schemas.microsoft.com/office/drawing/2014/main" xmlns="" id="{00000000-0008-0000-0E00-000016000000}"/>
            </a:ext>
          </a:extLst>
        </xdr:cNvPr>
        <xdr:cNvSpPr/>
      </xdr:nvSpPr>
      <xdr:spPr>
        <a:xfrm>
          <a:off x="8983872" y="1853374"/>
          <a:ext cx="941178" cy="25482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Arabic section 4.</a:t>
          </a:r>
        </a:p>
      </xdr:txBody>
    </xdr:sp>
    <xdr:clientData/>
  </xdr:twoCellAnchor>
  <xdr:twoCellAnchor>
    <xdr:from>
      <xdr:col>28</xdr:col>
      <xdr:colOff>626718</xdr:colOff>
      <xdr:row>7</xdr:row>
      <xdr:rowOff>106294</xdr:rowOff>
    </xdr:from>
    <xdr:to>
      <xdr:col>29</xdr:col>
      <xdr:colOff>539750</xdr:colOff>
      <xdr:row>8</xdr:row>
      <xdr:rowOff>158750</xdr:rowOff>
    </xdr:to>
    <xdr:sp macro="[0]!English" textlink="">
      <xdr:nvSpPr>
        <xdr:cNvPr id="18" name="Rectangle 17">
          <a:extLst>
            <a:ext uri="{FF2B5EF4-FFF2-40B4-BE49-F238E27FC236}">
              <a16:creationId xmlns:a16="http://schemas.microsoft.com/office/drawing/2014/main" xmlns="" id="{00000000-0008-0000-0E00-000012000000}"/>
            </a:ext>
          </a:extLst>
        </xdr:cNvPr>
        <xdr:cNvSpPr/>
      </xdr:nvSpPr>
      <xdr:spPr>
        <a:xfrm>
          <a:off x="10970868" y="1414394"/>
          <a:ext cx="1246532" cy="28105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mc:AlternateContent xmlns:mc="http://schemas.openxmlformats.org/markup-compatibility/2006">
    <mc:Choice xmlns:a14="http://schemas.microsoft.com/office/drawing/2010/main" Requires="a14">
      <xdr:twoCellAnchor editAs="oneCell">
        <xdr:from>
          <xdr:col>13</xdr:col>
          <xdr:colOff>336550</xdr:colOff>
          <xdr:row>109</xdr:row>
          <xdr:rowOff>31750</xdr:rowOff>
        </xdr:from>
        <xdr:to>
          <xdr:col>14</xdr:col>
          <xdr:colOff>0</xdr:colOff>
          <xdr:row>110</xdr:row>
          <xdr:rowOff>12700</xdr:rowOff>
        </xdr:to>
        <xdr:sp macro="" textlink="">
          <xdr:nvSpPr>
            <xdr:cNvPr id="2113" name="Check Box 65" hidden="1">
              <a:extLst>
                <a:ext uri="{63B3BB69-23CF-44E3-9099-C40C66FF867C}">
                  <a14:compatExt spid="_x0000_s2113"/>
                </a:ext>
                <a:ext uri="{FF2B5EF4-FFF2-40B4-BE49-F238E27FC236}">
                  <a16:creationId xmlns:a16="http://schemas.microsoft.com/office/drawing/2014/main" xmlns="" id="{00000000-0008-0000-0E00-00004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107950</xdr:colOff>
          <xdr:row>34</xdr:row>
          <xdr:rowOff>31750</xdr:rowOff>
        </xdr:from>
        <xdr:to>
          <xdr:col>12</xdr:col>
          <xdr:colOff>12700</xdr:colOff>
          <xdr:row>34</xdr:row>
          <xdr:rowOff>203200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xmlns="" id="{00000000-0008-0000-0E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184150</xdr:colOff>
          <xdr:row>34</xdr:row>
          <xdr:rowOff>31750</xdr:rowOff>
        </xdr:from>
        <xdr:to>
          <xdr:col>14</xdr:col>
          <xdr:colOff>76200</xdr:colOff>
          <xdr:row>34</xdr:row>
          <xdr:rowOff>203200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xmlns="" id="{00000000-0008-0000-0E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50800</xdr:rowOff>
        </xdr:from>
        <xdr:to>
          <xdr:col>14</xdr:col>
          <xdr:colOff>0</xdr:colOff>
          <xdr:row>72</xdr:row>
          <xdr:rowOff>31750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xmlns="" id="{00000000-0008-0000-0E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50800</xdr:rowOff>
        </xdr:from>
        <xdr:to>
          <xdr:col>14</xdr:col>
          <xdr:colOff>0</xdr:colOff>
          <xdr:row>73</xdr:row>
          <xdr:rowOff>31750</xdr:rowOff>
        </xdr:to>
        <xdr:sp macro="" textlink="">
          <xdr:nvSpPr>
            <xdr:cNvPr id="2136" name="Check Box 88" hidden="1">
              <a:extLst>
                <a:ext uri="{63B3BB69-23CF-44E3-9099-C40C66FF867C}">
                  <a14:compatExt spid="_x0000_s2136"/>
                </a:ext>
                <a:ext uri="{FF2B5EF4-FFF2-40B4-BE49-F238E27FC236}">
                  <a16:creationId xmlns:a16="http://schemas.microsoft.com/office/drawing/2014/main" xmlns="" id="{00000000-0008-0000-0E00-00005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9</xdr:col>
      <xdr:colOff>113167</xdr:colOff>
      <xdr:row>0</xdr:row>
      <xdr:rowOff>91108</xdr:rowOff>
    </xdr:from>
    <xdr:to>
      <xdr:col>12</xdr:col>
      <xdr:colOff>123825</xdr:colOff>
      <xdr:row>1</xdr:row>
      <xdr:rowOff>251857</xdr:rowOff>
    </xdr:to>
    <xdr:pic>
      <xdr:nvPicPr>
        <xdr:cNvPr id="2" name="Picture 1">
          <a:extLst>
            <a:ext uri="{FF2B5EF4-FFF2-40B4-BE49-F238E27FC236}">
              <a16:creationId xmlns:a16="http://schemas.microsoft.com/office/drawing/2014/main" xmlns=""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61192" y="91108"/>
          <a:ext cx="1220333" cy="436974"/>
        </a:xfrm>
        <a:prstGeom prst="rect">
          <a:avLst/>
        </a:prstGeom>
      </xdr:spPr>
    </xdr:pic>
    <xdr:clientData/>
  </xdr:twoCellAnchor>
  <xdr:twoCellAnchor>
    <xdr:from>
      <xdr:col>26</xdr:col>
      <xdr:colOff>320675</xdr:colOff>
      <xdr:row>0</xdr:row>
      <xdr:rowOff>177800</xdr:rowOff>
    </xdr:from>
    <xdr:to>
      <xdr:col>26</xdr:col>
      <xdr:colOff>1308100</xdr:colOff>
      <xdr:row>1</xdr:row>
      <xdr:rowOff>127000</xdr:rowOff>
    </xdr:to>
    <xdr:sp macro="[0]!finalcountdown" textlink="">
      <xdr:nvSpPr>
        <xdr:cNvPr id="63" name="Rectangle 62">
          <a:extLst>
            <a:ext uri="{FF2B5EF4-FFF2-40B4-BE49-F238E27FC236}">
              <a16:creationId xmlns:a16="http://schemas.microsoft.com/office/drawing/2014/main" xmlns="" id="{00000000-0008-0000-0E00-00003F000000}"/>
            </a:ext>
          </a:extLst>
        </xdr:cNvPr>
        <xdr:cNvSpPr/>
      </xdr:nvSpPr>
      <xdr:spPr>
        <a:xfrm>
          <a:off x="8963025" y="177800"/>
          <a:ext cx="987425" cy="2222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CLICK</a:t>
          </a:r>
          <a:r>
            <a:rPr lang="en-IN" sz="800" baseline="0">
              <a:solidFill>
                <a:schemeClr val="tx1"/>
              </a:solidFill>
            </a:rPr>
            <a:t> TO VALIDATE</a:t>
          </a:r>
          <a:endParaRPr lang="en-IN" sz="800">
            <a:solidFill>
              <a:schemeClr val="tx1"/>
            </a:solidFill>
          </a:endParaRPr>
        </a:p>
      </xdr:txBody>
    </xdr:sp>
    <xdr:clientData/>
  </xdr:twoCellAnchor>
  <xdr:twoCellAnchor>
    <xdr:from>
      <xdr:col>28</xdr:col>
      <xdr:colOff>635000</xdr:colOff>
      <xdr:row>4</xdr:row>
      <xdr:rowOff>3175</xdr:rowOff>
    </xdr:from>
    <xdr:to>
      <xdr:col>29</xdr:col>
      <xdr:colOff>558800</xdr:colOff>
      <xdr:row>5</xdr:row>
      <xdr:rowOff>158750</xdr:rowOff>
    </xdr:to>
    <xdr:sp macro="[0]!validationscreen" textlink="">
      <xdr:nvSpPr>
        <xdr:cNvPr id="64" name="Rectangle 63">
          <a:extLst>
            <a:ext uri="{FF2B5EF4-FFF2-40B4-BE49-F238E27FC236}">
              <a16:creationId xmlns:a16="http://schemas.microsoft.com/office/drawing/2014/main" xmlns="" id="{00000000-0008-0000-0E00-000040000000}"/>
            </a:ext>
          </a:extLst>
        </xdr:cNvPr>
        <xdr:cNvSpPr/>
      </xdr:nvSpPr>
      <xdr:spPr>
        <a:xfrm>
          <a:off x="10979150" y="911225"/>
          <a:ext cx="1257300" cy="314325"/>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GO TO VALIDATION SCREEN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108857</xdr:colOff>
      <xdr:row>0</xdr:row>
      <xdr:rowOff>72571</xdr:rowOff>
    </xdr:from>
    <xdr:to>
      <xdr:col>0</xdr:col>
      <xdr:colOff>799325</xdr:colOff>
      <xdr:row>3</xdr:row>
      <xdr:rowOff>129291</xdr:rowOff>
    </xdr:to>
    <xdr:pic>
      <xdr:nvPicPr>
        <xdr:cNvPr id="2" name="Picture 1" descr="Related image">
          <a:extLst>
            <a:ext uri="{FF2B5EF4-FFF2-40B4-BE49-F238E27FC236}">
              <a16:creationId xmlns:a16="http://schemas.microsoft.com/office/drawing/2014/main" xmlns="" id="{00000000-0008-0000-0F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17652"/>
        <a:stretch/>
      </xdr:blipFill>
      <xdr:spPr bwMode="auto">
        <a:xfrm>
          <a:off x="108857" y="72571"/>
          <a:ext cx="690468" cy="6010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54429</xdr:colOff>
      <xdr:row>2</xdr:row>
      <xdr:rowOff>136072</xdr:rowOff>
    </xdr:from>
    <xdr:to>
      <xdr:col>25</xdr:col>
      <xdr:colOff>258594</xdr:colOff>
      <xdr:row>4</xdr:row>
      <xdr:rowOff>64180</xdr:rowOff>
    </xdr:to>
    <xdr:sp macro="[0]!TBReportPDF" textlink="">
      <xdr:nvSpPr>
        <xdr:cNvPr id="3" name="Rectangle 2">
          <a:extLst>
            <a:ext uri="{FF2B5EF4-FFF2-40B4-BE49-F238E27FC236}">
              <a16:creationId xmlns:a16="http://schemas.microsoft.com/office/drawing/2014/main" xmlns="" id="{00000000-0008-0000-0F00-000003000000}"/>
            </a:ext>
          </a:extLst>
        </xdr:cNvPr>
        <xdr:cNvSpPr/>
      </xdr:nvSpPr>
      <xdr:spPr>
        <a:xfrm>
          <a:off x="13289643" y="498929"/>
          <a:ext cx="1419737" cy="300037"/>
        </a:xfrm>
        <a:prstGeom prst="rect">
          <a:avLst/>
        </a:prstGeom>
        <a:solidFill>
          <a:schemeClr val="bg1">
            <a:lumMod val="85000"/>
          </a:schemeClr>
        </a:solidFill>
        <a:ln>
          <a:solidFill>
            <a:schemeClr val="bg1">
              <a:lumMod val="8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65000"/>
                  <a:lumOff val="35000"/>
                </a:schemeClr>
              </a:solidFill>
            </a:rPr>
            <a:t>PRINT</a:t>
          </a:r>
          <a:r>
            <a:rPr lang="en-IN" sz="1100" b="1" baseline="0">
              <a:solidFill>
                <a:schemeClr val="tx1">
                  <a:lumMod val="65000"/>
                  <a:lumOff val="35000"/>
                </a:schemeClr>
              </a:solidFill>
            </a:rPr>
            <a:t> PDF</a:t>
          </a:r>
          <a:endParaRPr lang="en-IN" sz="1100" b="1">
            <a:solidFill>
              <a:schemeClr val="tx1">
                <a:lumMod val="65000"/>
                <a:lumOff val="35000"/>
              </a:schemeClr>
            </a:solidFill>
          </a:endParaRPr>
        </a:p>
      </xdr:txBody>
    </xdr:sp>
    <xdr:clientData/>
  </xdr:twoCellAnchor>
  <xdr:twoCellAnchor>
    <xdr:from>
      <xdr:col>26</xdr:col>
      <xdr:colOff>0</xdr:colOff>
      <xdr:row>2</xdr:row>
      <xdr:rowOff>145145</xdr:rowOff>
    </xdr:from>
    <xdr:to>
      <xdr:col>28</xdr:col>
      <xdr:colOff>204165</xdr:colOff>
      <xdr:row>4</xdr:row>
      <xdr:rowOff>73253</xdr:rowOff>
    </xdr:to>
    <xdr:sp macro="[0]!FILTERFORME" textlink="">
      <xdr:nvSpPr>
        <xdr:cNvPr id="4" name="Rectangle 3">
          <a:extLst>
            <a:ext uri="{FF2B5EF4-FFF2-40B4-BE49-F238E27FC236}">
              <a16:creationId xmlns:a16="http://schemas.microsoft.com/office/drawing/2014/main" xmlns="" id="{00000000-0008-0000-0F00-000004000000}"/>
            </a:ext>
          </a:extLst>
        </xdr:cNvPr>
        <xdr:cNvSpPr/>
      </xdr:nvSpPr>
      <xdr:spPr>
        <a:xfrm>
          <a:off x="15131143" y="508002"/>
          <a:ext cx="1419736" cy="300037"/>
        </a:xfrm>
        <a:prstGeom prst="rect">
          <a:avLst/>
        </a:prstGeom>
        <a:solidFill>
          <a:schemeClr val="bg1">
            <a:lumMod val="85000"/>
          </a:schemeClr>
        </a:solidFill>
        <a:ln>
          <a:solidFill>
            <a:schemeClr val="bg1">
              <a:lumMod val="85000"/>
            </a:schemeClr>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lumMod val="65000"/>
                  <a:lumOff val="35000"/>
                </a:schemeClr>
              </a:solidFill>
            </a:rPr>
            <a:t>FILTER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60537</xdr:colOff>
      <xdr:row>7</xdr:row>
      <xdr:rowOff>524297</xdr:rowOff>
    </xdr:from>
    <xdr:to>
      <xdr:col>14</xdr:col>
      <xdr:colOff>327660</xdr:colOff>
      <xdr:row>7</xdr:row>
      <xdr:rowOff>785283</xdr:rowOff>
    </xdr:to>
    <xdr:sp macro="[0]!English" textlink="">
      <xdr:nvSpPr>
        <xdr:cNvPr id="2" name="Rectangle 1">
          <a:extLst>
            <a:ext uri="{FF2B5EF4-FFF2-40B4-BE49-F238E27FC236}">
              <a16:creationId xmlns:a16="http://schemas.microsoft.com/office/drawing/2014/main" xmlns="" id="{00000000-0008-0000-1100-000002000000}"/>
            </a:ext>
          </a:extLst>
        </xdr:cNvPr>
        <xdr:cNvSpPr/>
      </xdr:nvSpPr>
      <xdr:spPr>
        <a:xfrm>
          <a:off x="10355157" y="1735877"/>
          <a:ext cx="98340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Navigate</a:t>
          </a:r>
        </a:p>
      </xdr:txBody>
    </xdr:sp>
    <xdr:clientData/>
  </xdr:twoCellAnchor>
  <xdr:twoCellAnchor>
    <xdr:from>
      <xdr:col>12</xdr:col>
      <xdr:colOff>4446</xdr:colOff>
      <xdr:row>8</xdr:row>
      <xdr:rowOff>1905</xdr:rowOff>
    </xdr:from>
    <xdr:to>
      <xdr:col>18</xdr:col>
      <xdr:colOff>147134</xdr:colOff>
      <xdr:row>12</xdr:row>
      <xdr:rowOff>69695</xdr:rowOff>
    </xdr:to>
    <xdr:sp macro="[0]!drillmedown" textlink="">
      <xdr:nvSpPr>
        <xdr:cNvPr id="3" name="Rectangle 2">
          <a:extLst>
            <a:ext uri="{FF2B5EF4-FFF2-40B4-BE49-F238E27FC236}">
              <a16:creationId xmlns:a16="http://schemas.microsoft.com/office/drawing/2014/main" xmlns="" id="{00000000-0008-0000-1100-000003000000}"/>
            </a:ext>
          </a:extLst>
        </xdr:cNvPr>
        <xdr:cNvSpPr/>
      </xdr:nvSpPr>
      <xdr:spPr>
        <a:xfrm>
          <a:off x="10799446" y="2092759"/>
          <a:ext cx="1180371" cy="315595"/>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View</a:t>
          </a:r>
          <a:r>
            <a:rPr lang="en-IN" sz="800" b="1" baseline="0">
              <a:solidFill>
                <a:schemeClr val="tx1"/>
              </a:solidFill>
            </a:rPr>
            <a:t> Map Breakdown</a:t>
          </a:r>
          <a:endParaRPr lang="en-IN" sz="800" b="1">
            <a:solidFill>
              <a:schemeClr val="tx1"/>
            </a:solidFill>
          </a:endParaRPr>
        </a:p>
      </xdr:txBody>
    </xdr:sp>
    <xdr:clientData/>
  </xdr:twoCellAnchor>
  <xdr:twoCellAnchor editAs="oneCell">
    <xdr:from>
      <xdr:col>4</xdr:col>
      <xdr:colOff>19912</xdr:colOff>
      <xdr:row>0</xdr:row>
      <xdr:rowOff>65284</xdr:rowOff>
    </xdr:from>
    <xdr:to>
      <xdr:col>4</xdr:col>
      <xdr:colOff>720090</xdr:colOff>
      <xdr:row>4</xdr:row>
      <xdr:rowOff>3193</xdr:rowOff>
    </xdr:to>
    <xdr:pic>
      <xdr:nvPicPr>
        <xdr:cNvPr id="4" name="Picture 3">
          <a:extLst>
            <a:ext uri="{FF2B5EF4-FFF2-40B4-BE49-F238E27FC236}">
              <a16:creationId xmlns:a16="http://schemas.microsoft.com/office/drawing/2014/main" xmlns="" id="{00000000-0008-0000-1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97652" y="65284"/>
          <a:ext cx="690653" cy="623709"/>
        </a:xfrm>
        <a:prstGeom prst="rect">
          <a:avLst/>
        </a:prstGeom>
      </xdr:spPr>
    </xdr:pic>
    <xdr:clientData/>
  </xdr:twoCellAnchor>
  <xdr:twoCellAnchor>
    <xdr:from>
      <xdr:col>12</xdr:col>
      <xdr:colOff>0</xdr:colOff>
      <xdr:row>7</xdr:row>
      <xdr:rowOff>88900</xdr:rowOff>
    </xdr:from>
    <xdr:to>
      <xdr:col>14</xdr:col>
      <xdr:colOff>330623</xdr:colOff>
      <xdr:row>7</xdr:row>
      <xdr:rowOff>349886</xdr:rowOff>
    </xdr:to>
    <xdr:sp macro="[0]!newlinesch" textlink="">
      <xdr:nvSpPr>
        <xdr:cNvPr id="5" name="Rectangle 4">
          <a:extLst>
            <a:ext uri="{FF2B5EF4-FFF2-40B4-BE49-F238E27FC236}">
              <a16:creationId xmlns:a16="http://schemas.microsoft.com/office/drawing/2014/main" xmlns="" id="{00000000-0008-0000-1100-000005000000}"/>
            </a:ext>
          </a:extLst>
        </xdr:cNvPr>
        <xdr:cNvSpPr/>
      </xdr:nvSpPr>
      <xdr:spPr>
        <a:xfrm>
          <a:off x="10820400" y="1289050"/>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102871</xdr:colOff>
      <xdr:row>7</xdr:row>
      <xdr:rowOff>43815</xdr:rowOff>
    </xdr:from>
    <xdr:to>
      <xdr:col>7</xdr:col>
      <xdr:colOff>175261</xdr:colOff>
      <xdr:row>8</xdr:row>
      <xdr:rowOff>124460</xdr:rowOff>
    </xdr:to>
    <xdr:sp macro="[0]!English" textlink="">
      <xdr:nvSpPr>
        <xdr:cNvPr id="2" name="Rectangle 1">
          <a:extLst>
            <a:ext uri="{FF2B5EF4-FFF2-40B4-BE49-F238E27FC236}">
              <a16:creationId xmlns:a16="http://schemas.microsoft.com/office/drawing/2014/main" xmlns="" id="{00000000-0008-0000-1200-000002000000}"/>
            </a:ext>
          </a:extLst>
        </xdr:cNvPr>
        <xdr:cNvSpPr/>
      </xdr:nvSpPr>
      <xdr:spPr>
        <a:xfrm>
          <a:off x="6000751" y="1255395"/>
          <a:ext cx="849630" cy="263525"/>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4</xdr:col>
      <xdr:colOff>81281</xdr:colOff>
      <xdr:row>9</xdr:row>
      <xdr:rowOff>68580</xdr:rowOff>
    </xdr:from>
    <xdr:to>
      <xdr:col>7</xdr:col>
      <xdr:colOff>190501</xdr:colOff>
      <xdr:row>12</xdr:row>
      <xdr:rowOff>152400</xdr:rowOff>
    </xdr:to>
    <xdr:sp macro="[0]!drillmedown" textlink="">
      <xdr:nvSpPr>
        <xdr:cNvPr id="3" name="Rectangle 2">
          <a:extLst>
            <a:ext uri="{FF2B5EF4-FFF2-40B4-BE49-F238E27FC236}">
              <a16:creationId xmlns:a16="http://schemas.microsoft.com/office/drawing/2014/main" xmlns="" id="{00000000-0008-0000-1200-000003000000}"/>
            </a:ext>
          </a:extLst>
        </xdr:cNvPr>
        <xdr:cNvSpPr/>
      </xdr:nvSpPr>
      <xdr:spPr>
        <a:xfrm>
          <a:off x="5979161" y="1645920"/>
          <a:ext cx="886460" cy="47244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editAs="oneCell">
    <xdr:from>
      <xdr:col>1</xdr:col>
      <xdr:colOff>1619250</xdr:colOff>
      <xdr:row>1</xdr:row>
      <xdr:rowOff>93723</xdr:rowOff>
    </xdr:from>
    <xdr:to>
      <xdr:col>1</xdr:col>
      <xdr:colOff>2137410</xdr:colOff>
      <xdr:row>4</xdr:row>
      <xdr:rowOff>34798</xdr:rowOff>
    </xdr:to>
    <xdr:pic>
      <xdr:nvPicPr>
        <xdr:cNvPr id="4" name="Picture 3">
          <a:extLst>
            <a:ext uri="{FF2B5EF4-FFF2-40B4-BE49-F238E27FC236}">
              <a16:creationId xmlns:a16="http://schemas.microsoft.com/office/drawing/2014/main" xmlns="" id="{00000000-0008-0000-1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09850" y="253743"/>
          <a:ext cx="521970" cy="46685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43815</xdr:colOff>
      <xdr:row>7</xdr:row>
      <xdr:rowOff>95250</xdr:rowOff>
    </xdr:from>
    <xdr:to>
      <xdr:col>5</xdr:col>
      <xdr:colOff>167640</xdr:colOff>
      <xdr:row>8</xdr:row>
      <xdr:rowOff>154517</xdr:rowOff>
    </xdr:to>
    <xdr:sp macro="[0]!English" textlink="">
      <xdr:nvSpPr>
        <xdr:cNvPr id="2" name="Rectangle 1">
          <a:extLst>
            <a:ext uri="{FF2B5EF4-FFF2-40B4-BE49-F238E27FC236}">
              <a16:creationId xmlns:a16="http://schemas.microsoft.com/office/drawing/2014/main" xmlns="" id="{00000000-0008-0000-1300-000002000000}"/>
            </a:ext>
          </a:extLst>
        </xdr:cNvPr>
        <xdr:cNvSpPr/>
      </xdr:nvSpPr>
      <xdr:spPr>
        <a:xfrm>
          <a:off x="5553075" y="1375410"/>
          <a:ext cx="779145" cy="356447"/>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3</xdr:col>
      <xdr:colOff>38999</xdr:colOff>
      <xdr:row>8</xdr:row>
      <xdr:rowOff>230876</xdr:rowOff>
    </xdr:from>
    <xdr:to>
      <xdr:col>5</xdr:col>
      <xdr:colOff>272416</xdr:colOff>
      <xdr:row>13</xdr:row>
      <xdr:rowOff>38099</xdr:rowOff>
    </xdr:to>
    <xdr:sp macro="[0]!drillmedown" textlink="">
      <xdr:nvSpPr>
        <xdr:cNvPr id="3" name="Rectangle 2">
          <a:extLst>
            <a:ext uri="{FF2B5EF4-FFF2-40B4-BE49-F238E27FC236}">
              <a16:creationId xmlns:a16="http://schemas.microsoft.com/office/drawing/2014/main" xmlns="" id="{00000000-0008-0000-1300-000003000000}"/>
            </a:ext>
          </a:extLst>
        </xdr:cNvPr>
        <xdr:cNvSpPr/>
      </xdr:nvSpPr>
      <xdr:spPr>
        <a:xfrm>
          <a:off x="5548259" y="1808216"/>
          <a:ext cx="888737" cy="42444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editAs="oneCell">
    <xdr:from>
      <xdr:col>0</xdr:col>
      <xdr:colOff>2584108</xdr:colOff>
      <xdr:row>1</xdr:row>
      <xdr:rowOff>34569</xdr:rowOff>
    </xdr:from>
    <xdr:to>
      <xdr:col>0</xdr:col>
      <xdr:colOff>3120902</xdr:colOff>
      <xdr:row>3</xdr:row>
      <xdr:rowOff>110999</xdr:rowOff>
    </xdr:to>
    <xdr:pic>
      <xdr:nvPicPr>
        <xdr:cNvPr id="4" name="Picture 3">
          <a:extLst>
            <a:ext uri="{FF2B5EF4-FFF2-40B4-BE49-F238E27FC236}">
              <a16:creationId xmlns:a16="http://schemas.microsoft.com/office/drawing/2014/main" xmlns="" id="{00000000-0008-0000-1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84108" y="217449"/>
          <a:ext cx="536794" cy="442190"/>
        </a:xfrm>
        <a:prstGeom prst="rect">
          <a:avLst/>
        </a:prstGeom>
      </xdr:spPr>
    </xdr:pic>
    <xdr:clientData/>
  </xdr:twoCellAnchor>
  <xdr:twoCellAnchor>
    <xdr:from>
      <xdr:col>3</xdr:col>
      <xdr:colOff>46465</xdr:colOff>
      <xdr:row>5</xdr:row>
      <xdr:rowOff>77439</xdr:rowOff>
    </xdr:from>
    <xdr:to>
      <xdr:col>5</xdr:col>
      <xdr:colOff>185855</xdr:colOff>
      <xdr:row>7</xdr:row>
      <xdr:rowOff>7744</xdr:rowOff>
    </xdr:to>
    <xdr:sp macro="[0]!newlinesch" textlink="">
      <xdr:nvSpPr>
        <xdr:cNvPr id="5" name="Rectangle 4">
          <a:extLst>
            <a:ext uri="{FF2B5EF4-FFF2-40B4-BE49-F238E27FC236}">
              <a16:creationId xmlns:a16="http://schemas.microsoft.com/office/drawing/2014/main" xmlns="" id="{00000000-0008-0000-1300-000005000000}"/>
            </a:ext>
          </a:extLst>
        </xdr:cNvPr>
        <xdr:cNvSpPr/>
      </xdr:nvSpPr>
      <xdr:spPr>
        <a:xfrm>
          <a:off x="5807928" y="983476"/>
          <a:ext cx="805366" cy="286524"/>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80682</xdr:colOff>
      <xdr:row>7</xdr:row>
      <xdr:rowOff>95362</xdr:rowOff>
    </xdr:from>
    <xdr:to>
      <xdr:col>5</xdr:col>
      <xdr:colOff>304800</xdr:colOff>
      <xdr:row>9</xdr:row>
      <xdr:rowOff>12202</xdr:rowOff>
    </xdr:to>
    <xdr:sp macro="[0]!English" textlink="">
      <xdr:nvSpPr>
        <xdr:cNvPr id="2" name="Rectangle 1">
          <a:extLst>
            <a:ext uri="{FF2B5EF4-FFF2-40B4-BE49-F238E27FC236}">
              <a16:creationId xmlns:a16="http://schemas.microsoft.com/office/drawing/2014/main" xmlns="" id="{00000000-0008-0000-1400-000002000000}"/>
            </a:ext>
          </a:extLst>
        </xdr:cNvPr>
        <xdr:cNvSpPr/>
      </xdr:nvSpPr>
      <xdr:spPr>
        <a:xfrm>
          <a:off x="5719482" y="1350421"/>
          <a:ext cx="941294" cy="34714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3</xdr:col>
      <xdr:colOff>85837</xdr:colOff>
      <xdr:row>9</xdr:row>
      <xdr:rowOff>121696</xdr:rowOff>
    </xdr:from>
    <xdr:to>
      <xdr:col>5</xdr:col>
      <xdr:colOff>290681</xdr:colOff>
      <xdr:row>14</xdr:row>
      <xdr:rowOff>0</xdr:rowOff>
    </xdr:to>
    <xdr:sp macro="[0]!drillmedown" textlink="">
      <xdr:nvSpPr>
        <xdr:cNvPr id="3" name="Rectangle 2">
          <a:extLst>
            <a:ext uri="{FF2B5EF4-FFF2-40B4-BE49-F238E27FC236}">
              <a16:creationId xmlns:a16="http://schemas.microsoft.com/office/drawing/2014/main" xmlns="" id="{00000000-0008-0000-1400-000003000000}"/>
            </a:ext>
          </a:extLst>
        </xdr:cNvPr>
        <xdr:cNvSpPr/>
      </xdr:nvSpPr>
      <xdr:spPr>
        <a:xfrm>
          <a:off x="5724637" y="1807061"/>
          <a:ext cx="922020" cy="434115"/>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editAs="oneCell">
    <xdr:from>
      <xdr:col>0</xdr:col>
      <xdr:colOff>2982253</xdr:colOff>
      <xdr:row>1</xdr:row>
      <xdr:rowOff>95529</xdr:rowOff>
    </xdr:from>
    <xdr:to>
      <xdr:col>1</xdr:col>
      <xdr:colOff>120527</xdr:colOff>
      <xdr:row>3</xdr:row>
      <xdr:rowOff>177674</xdr:rowOff>
    </xdr:to>
    <xdr:pic>
      <xdr:nvPicPr>
        <xdr:cNvPr id="4" name="Picture 3">
          <a:extLst>
            <a:ext uri="{FF2B5EF4-FFF2-40B4-BE49-F238E27FC236}">
              <a16:creationId xmlns:a16="http://schemas.microsoft.com/office/drawing/2014/main" xmlns="" id="{00000000-0008-0000-1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82253" y="276504"/>
          <a:ext cx="529174" cy="444095"/>
        </a:xfrm>
        <a:prstGeom prst="rect">
          <a:avLst/>
        </a:prstGeom>
      </xdr:spPr>
    </xdr:pic>
    <xdr:clientData/>
  </xdr:twoCellAnchor>
  <xdr:twoCellAnchor>
    <xdr:from>
      <xdr:col>3</xdr:col>
      <xdr:colOff>82551</xdr:colOff>
      <xdr:row>5</xdr:row>
      <xdr:rowOff>19050</xdr:rowOff>
    </xdr:from>
    <xdr:to>
      <xdr:col>5</xdr:col>
      <xdr:colOff>317501</xdr:colOff>
      <xdr:row>6</xdr:row>
      <xdr:rowOff>120650</xdr:rowOff>
    </xdr:to>
    <xdr:sp macro="[0]!newlinesch" textlink="">
      <xdr:nvSpPr>
        <xdr:cNvPr id="5" name="Rectangle 4">
          <a:extLst>
            <a:ext uri="{FF2B5EF4-FFF2-40B4-BE49-F238E27FC236}">
              <a16:creationId xmlns:a16="http://schemas.microsoft.com/office/drawing/2014/main" xmlns="" id="{00000000-0008-0000-1400-000005000000}"/>
            </a:ext>
          </a:extLst>
        </xdr:cNvPr>
        <xdr:cNvSpPr/>
      </xdr:nvSpPr>
      <xdr:spPr>
        <a:xfrm>
          <a:off x="5981701" y="920750"/>
          <a:ext cx="977900" cy="27940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179294</xdr:colOff>
      <xdr:row>7</xdr:row>
      <xdr:rowOff>35858</xdr:rowOff>
    </xdr:from>
    <xdr:to>
      <xdr:col>13</xdr:col>
      <xdr:colOff>80645</xdr:colOff>
      <xdr:row>7</xdr:row>
      <xdr:rowOff>295797</xdr:rowOff>
    </xdr:to>
    <xdr:sp macro="[0]!English" textlink="">
      <xdr:nvSpPr>
        <xdr:cNvPr id="2" name="Rectangle 1">
          <a:extLst>
            <a:ext uri="{FF2B5EF4-FFF2-40B4-BE49-F238E27FC236}">
              <a16:creationId xmlns:a16="http://schemas.microsoft.com/office/drawing/2014/main" xmlns="" id="{00000000-0008-0000-1500-000002000000}"/>
            </a:ext>
          </a:extLst>
        </xdr:cNvPr>
        <xdr:cNvSpPr/>
      </xdr:nvSpPr>
      <xdr:spPr>
        <a:xfrm>
          <a:off x="7395882" y="1237129"/>
          <a:ext cx="1228128" cy="259939"/>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9</xdr:col>
      <xdr:colOff>179293</xdr:colOff>
      <xdr:row>8</xdr:row>
      <xdr:rowOff>7775</xdr:rowOff>
    </xdr:from>
    <xdr:to>
      <xdr:col>13</xdr:col>
      <xdr:colOff>84454</xdr:colOff>
      <xdr:row>9</xdr:row>
      <xdr:rowOff>85914</xdr:rowOff>
    </xdr:to>
    <xdr:sp macro="[0]!drillmedown" textlink="">
      <xdr:nvSpPr>
        <xdr:cNvPr id="3" name="Rectangle 2">
          <a:extLst>
            <a:ext uri="{FF2B5EF4-FFF2-40B4-BE49-F238E27FC236}">
              <a16:creationId xmlns:a16="http://schemas.microsoft.com/office/drawing/2014/main" xmlns="" id="{00000000-0008-0000-1500-000003000000}"/>
            </a:ext>
          </a:extLst>
        </xdr:cNvPr>
        <xdr:cNvSpPr/>
      </xdr:nvSpPr>
      <xdr:spPr>
        <a:xfrm>
          <a:off x="7395881" y="1585563"/>
          <a:ext cx="1231938" cy="25743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editAs="oneCell">
    <xdr:from>
      <xdr:col>1</xdr:col>
      <xdr:colOff>2341756</xdr:colOff>
      <xdr:row>1</xdr:row>
      <xdr:rowOff>111513</xdr:rowOff>
    </xdr:from>
    <xdr:to>
      <xdr:col>3</xdr:col>
      <xdr:colOff>4741</xdr:colOff>
      <xdr:row>4</xdr:row>
      <xdr:rowOff>33777</xdr:rowOff>
    </xdr:to>
    <xdr:pic>
      <xdr:nvPicPr>
        <xdr:cNvPr id="5" name="Picture 4">
          <a:extLst>
            <a:ext uri="{FF2B5EF4-FFF2-40B4-BE49-F238E27FC236}">
              <a16:creationId xmlns:a16="http://schemas.microsoft.com/office/drawing/2014/main" xmlns="" id="{00000000-0008-0000-1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43146" y="269489"/>
          <a:ext cx="525364" cy="451947"/>
        </a:xfrm>
        <a:prstGeom prst="rect">
          <a:avLst/>
        </a:prstGeom>
      </xdr:spPr>
    </xdr:pic>
    <xdr:clientData/>
  </xdr:twoCellAnchor>
  <xdr:twoCellAnchor>
    <xdr:from>
      <xdr:col>9</xdr:col>
      <xdr:colOff>185854</xdr:colOff>
      <xdr:row>5</xdr:row>
      <xdr:rowOff>15487</xdr:rowOff>
    </xdr:from>
    <xdr:to>
      <xdr:col>12</xdr:col>
      <xdr:colOff>317500</xdr:colOff>
      <xdr:row>6</xdr:row>
      <xdr:rowOff>100670</xdr:rowOff>
    </xdr:to>
    <xdr:sp macro="[0]!newlinesch" textlink="">
      <xdr:nvSpPr>
        <xdr:cNvPr id="6" name="Rectangle 5">
          <a:extLst>
            <a:ext uri="{FF2B5EF4-FFF2-40B4-BE49-F238E27FC236}">
              <a16:creationId xmlns:a16="http://schemas.microsoft.com/office/drawing/2014/main" xmlns="" id="{00000000-0008-0000-1500-000006000000}"/>
            </a:ext>
          </a:extLst>
        </xdr:cNvPr>
        <xdr:cNvSpPr/>
      </xdr:nvSpPr>
      <xdr:spPr>
        <a:xfrm>
          <a:off x="7728415" y="875060"/>
          <a:ext cx="1130609" cy="26329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114300</xdr:colOff>
      <xdr:row>7</xdr:row>
      <xdr:rowOff>83820</xdr:rowOff>
    </xdr:from>
    <xdr:to>
      <xdr:col>14</xdr:col>
      <xdr:colOff>19685</xdr:colOff>
      <xdr:row>7</xdr:row>
      <xdr:rowOff>347345</xdr:rowOff>
    </xdr:to>
    <xdr:sp macro="[0]!English" textlink="">
      <xdr:nvSpPr>
        <xdr:cNvPr id="2" name="Rectangle 1">
          <a:extLst>
            <a:ext uri="{FF2B5EF4-FFF2-40B4-BE49-F238E27FC236}">
              <a16:creationId xmlns:a16="http://schemas.microsoft.com/office/drawing/2014/main" xmlns="" id="{00000000-0008-0000-1600-000002000000}"/>
            </a:ext>
          </a:extLst>
        </xdr:cNvPr>
        <xdr:cNvSpPr/>
      </xdr:nvSpPr>
      <xdr:spPr>
        <a:xfrm>
          <a:off x="7924800" y="1295400"/>
          <a:ext cx="1216025" cy="263525"/>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10</xdr:col>
      <xdr:colOff>114300</xdr:colOff>
      <xdr:row>8</xdr:row>
      <xdr:rowOff>41120</xdr:rowOff>
    </xdr:from>
    <xdr:to>
      <xdr:col>14</xdr:col>
      <xdr:colOff>19685</xdr:colOff>
      <xdr:row>9</xdr:row>
      <xdr:rowOff>112984</xdr:rowOff>
    </xdr:to>
    <xdr:sp macro="[0]!drillmedown" textlink="">
      <xdr:nvSpPr>
        <xdr:cNvPr id="4" name="Rectangle 3">
          <a:extLst>
            <a:ext uri="{FF2B5EF4-FFF2-40B4-BE49-F238E27FC236}">
              <a16:creationId xmlns:a16="http://schemas.microsoft.com/office/drawing/2014/main" xmlns="" id="{00000000-0008-0000-1600-000004000000}"/>
            </a:ext>
          </a:extLst>
        </xdr:cNvPr>
        <xdr:cNvSpPr/>
      </xdr:nvSpPr>
      <xdr:spPr>
        <a:xfrm>
          <a:off x="7924800" y="1633700"/>
          <a:ext cx="1216025" cy="254744"/>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editAs="oneCell">
    <xdr:from>
      <xdr:col>2</xdr:col>
      <xdr:colOff>392616</xdr:colOff>
      <xdr:row>0</xdr:row>
      <xdr:rowOff>117337</xdr:rowOff>
    </xdr:from>
    <xdr:to>
      <xdr:col>3</xdr:col>
      <xdr:colOff>394939</xdr:colOff>
      <xdr:row>4</xdr:row>
      <xdr:rowOff>61468</xdr:rowOff>
    </xdr:to>
    <xdr:pic>
      <xdr:nvPicPr>
        <xdr:cNvPr id="5" name="Picture 4">
          <a:extLst>
            <a:ext uri="{FF2B5EF4-FFF2-40B4-BE49-F238E27FC236}">
              <a16:creationId xmlns:a16="http://schemas.microsoft.com/office/drawing/2014/main" xmlns="" id="{00000000-0008-0000-16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82433" y="117337"/>
          <a:ext cx="722506" cy="641082"/>
        </a:xfrm>
        <a:prstGeom prst="rect">
          <a:avLst/>
        </a:prstGeom>
      </xdr:spPr>
    </xdr:pic>
    <xdr:clientData/>
  </xdr:twoCellAnchor>
  <xdr:twoCellAnchor>
    <xdr:from>
      <xdr:col>10</xdr:col>
      <xdr:colOff>100671</xdr:colOff>
      <xdr:row>5</xdr:row>
      <xdr:rowOff>46463</xdr:rowOff>
    </xdr:from>
    <xdr:to>
      <xdr:col>14</xdr:col>
      <xdr:colOff>0</xdr:colOff>
      <xdr:row>6</xdr:row>
      <xdr:rowOff>116158</xdr:rowOff>
    </xdr:to>
    <xdr:sp macro="[0]!newlinesch" textlink="">
      <xdr:nvSpPr>
        <xdr:cNvPr id="6" name="Rectangle 5">
          <a:extLst>
            <a:ext uri="{FF2B5EF4-FFF2-40B4-BE49-F238E27FC236}">
              <a16:creationId xmlns:a16="http://schemas.microsoft.com/office/drawing/2014/main" xmlns="" id="{00000000-0008-0000-1600-000006000000}"/>
            </a:ext>
          </a:extLst>
        </xdr:cNvPr>
        <xdr:cNvSpPr/>
      </xdr:nvSpPr>
      <xdr:spPr>
        <a:xfrm>
          <a:off x="8247256" y="906036"/>
          <a:ext cx="1231281" cy="247805"/>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102871</xdr:colOff>
      <xdr:row>7</xdr:row>
      <xdr:rowOff>57150</xdr:rowOff>
    </xdr:from>
    <xdr:to>
      <xdr:col>13</xdr:col>
      <xdr:colOff>121921</xdr:colOff>
      <xdr:row>8</xdr:row>
      <xdr:rowOff>137795</xdr:rowOff>
    </xdr:to>
    <xdr:sp macro="[0]!English" textlink="">
      <xdr:nvSpPr>
        <xdr:cNvPr id="2" name="Rectangle 1">
          <a:extLst>
            <a:ext uri="{FF2B5EF4-FFF2-40B4-BE49-F238E27FC236}">
              <a16:creationId xmlns:a16="http://schemas.microsoft.com/office/drawing/2014/main" xmlns="" id="{00000000-0008-0000-1700-000002000000}"/>
            </a:ext>
          </a:extLst>
        </xdr:cNvPr>
        <xdr:cNvSpPr/>
      </xdr:nvSpPr>
      <xdr:spPr>
        <a:xfrm>
          <a:off x="7517131" y="1268730"/>
          <a:ext cx="1002030" cy="263525"/>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10</xdr:col>
      <xdr:colOff>67790</xdr:colOff>
      <xdr:row>9</xdr:row>
      <xdr:rowOff>66008</xdr:rowOff>
    </xdr:from>
    <xdr:to>
      <xdr:col>13</xdr:col>
      <xdr:colOff>120015</xdr:colOff>
      <xdr:row>12</xdr:row>
      <xdr:rowOff>198119</xdr:rowOff>
    </xdr:to>
    <xdr:sp macro="[0]!drillmedown" textlink="">
      <xdr:nvSpPr>
        <xdr:cNvPr id="3" name="Rectangle 2">
          <a:extLst>
            <a:ext uri="{FF2B5EF4-FFF2-40B4-BE49-F238E27FC236}">
              <a16:creationId xmlns:a16="http://schemas.microsoft.com/office/drawing/2014/main" xmlns="" id="{00000000-0008-0000-1700-000003000000}"/>
            </a:ext>
          </a:extLst>
        </xdr:cNvPr>
        <xdr:cNvSpPr/>
      </xdr:nvSpPr>
      <xdr:spPr>
        <a:xfrm>
          <a:off x="7482050" y="1643348"/>
          <a:ext cx="1035205" cy="368331"/>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editAs="oneCell">
    <xdr:from>
      <xdr:col>2</xdr:col>
      <xdr:colOff>123453</xdr:colOff>
      <xdr:row>1</xdr:row>
      <xdr:rowOff>60055</xdr:rowOff>
    </xdr:from>
    <xdr:to>
      <xdr:col>3</xdr:col>
      <xdr:colOff>104774</xdr:colOff>
      <xdr:row>4</xdr:row>
      <xdr:rowOff>54172</xdr:rowOff>
    </xdr:to>
    <xdr:pic>
      <xdr:nvPicPr>
        <xdr:cNvPr id="4" name="Picture 3">
          <a:extLst>
            <a:ext uri="{FF2B5EF4-FFF2-40B4-BE49-F238E27FC236}">
              <a16:creationId xmlns:a16="http://schemas.microsoft.com/office/drawing/2014/main" xmlns="" id="{00000000-0008-0000-1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09553" y="221980"/>
          <a:ext cx="571871" cy="517992"/>
        </a:xfrm>
        <a:prstGeom prst="rect">
          <a:avLst/>
        </a:prstGeom>
      </xdr:spPr>
    </xdr:pic>
    <xdr:clientData/>
  </xdr:twoCellAnchor>
  <xdr:twoCellAnchor>
    <xdr:from>
      <xdr:col>10</xdr:col>
      <xdr:colOff>114300</xdr:colOff>
      <xdr:row>5</xdr:row>
      <xdr:rowOff>0</xdr:rowOff>
    </xdr:from>
    <xdr:to>
      <xdr:col>13</xdr:col>
      <xdr:colOff>108373</xdr:colOff>
      <xdr:row>6</xdr:row>
      <xdr:rowOff>83186</xdr:rowOff>
    </xdr:to>
    <xdr:sp macro="[0]!newlinesch" textlink="">
      <xdr:nvSpPr>
        <xdr:cNvPr id="5" name="Rectangle 4">
          <a:extLst>
            <a:ext uri="{FF2B5EF4-FFF2-40B4-BE49-F238E27FC236}">
              <a16:creationId xmlns:a16="http://schemas.microsoft.com/office/drawing/2014/main" xmlns="" id="{00000000-0008-0000-1700-000005000000}"/>
            </a:ext>
          </a:extLst>
        </xdr:cNvPr>
        <xdr:cNvSpPr/>
      </xdr:nvSpPr>
      <xdr:spPr>
        <a:xfrm>
          <a:off x="7886700" y="844550"/>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99060</xdr:colOff>
      <xdr:row>8</xdr:row>
      <xdr:rowOff>15240</xdr:rowOff>
    </xdr:from>
    <xdr:to>
      <xdr:col>6</xdr:col>
      <xdr:colOff>233045</xdr:colOff>
      <xdr:row>9</xdr:row>
      <xdr:rowOff>88265</xdr:rowOff>
    </xdr:to>
    <xdr:sp macro="[0]!English" textlink="">
      <xdr:nvSpPr>
        <xdr:cNvPr id="2" name="Rectangle 1">
          <a:extLst>
            <a:ext uri="{FF2B5EF4-FFF2-40B4-BE49-F238E27FC236}">
              <a16:creationId xmlns:a16="http://schemas.microsoft.com/office/drawing/2014/main" xmlns="" id="{00000000-0008-0000-1800-000002000000}"/>
            </a:ext>
          </a:extLst>
        </xdr:cNvPr>
        <xdr:cNvSpPr/>
      </xdr:nvSpPr>
      <xdr:spPr>
        <a:xfrm>
          <a:off x="5920740" y="1470660"/>
          <a:ext cx="1216025" cy="263525"/>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4</xdr:col>
      <xdr:colOff>101600</xdr:colOff>
      <xdr:row>6</xdr:row>
      <xdr:rowOff>25400</xdr:rowOff>
    </xdr:from>
    <xdr:to>
      <xdr:col>5</xdr:col>
      <xdr:colOff>317923</xdr:colOff>
      <xdr:row>7</xdr:row>
      <xdr:rowOff>102236</xdr:rowOff>
    </xdr:to>
    <xdr:sp macro="[0]!newlinesch" textlink="">
      <xdr:nvSpPr>
        <xdr:cNvPr id="4" name="Rectangle 3">
          <a:extLst>
            <a:ext uri="{FF2B5EF4-FFF2-40B4-BE49-F238E27FC236}">
              <a16:creationId xmlns:a16="http://schemas.microsoft.com/office/drawing/2014/main" xmlns="" id="{00000000-0008-0000-1800-000004000000}"/>
            </a:ext>
          </a:extLst>
        </xdr:cNvPr>
        <xdr:cNvSpPr/>
      </xdr:nvSpPr>
      <xdr:spPr>
        <a:xfrm>
          <a:off x="6184900" y="1085850"/>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133350</xdr:colOff>
      <xdr:row>6</xdr:row>
      <xdr:rowOff>50800</xdr:rowOff>
    </xdr:from>
    <xdr:to>
      <xdr:col>7</xdr:col>
      <xdr:colOff>282575</xdr:colOff>
      <xdr:row>7</xdr:row>
      <xdr:rowOff>139700</xdr:rowOff>
    </xdr:to>
    <xdr:sp macro="[0]!English" textlink="">
      <xdr:nvSpPr>
        <xdr:cNvPr id="2" name="Rectangle 1">
          <a:extLst>
            <a:ext uri="{FF2B5EF4-FFF2-40B4-BE49-F238E27FC236}">
              <a16:creationId xmlns:a16="http://schemas.microsoft.com/office/drawing/2014/main" xmlns="" id="{00000000-0008-0000-1900-000002000000}"/>
            </a:ext>
          </a:extLst>
        </xdr:cNvPr>
        <xdr:cNvSpPr/>
      </xdr:nvSpPr>
      <xdr:spPr>
        <a:xfrm>
          <a:off x="6089650" y="1117600"/>
          <a:ext cx="1254125" cy="26670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4</xdr:col>
      <xdr:colOff>123825</xdr:colOff>
      <xdr:row>8</xdr:row>
      <xdr:rowOff>79375</xdr:rowOff>
    </xdr:from>
    <xdr:to>
      <xdr:col>7</xdr:col>
      <xdr:colOff>273050</xdr:colOff>
      <xdr:row>9</xdr:row>
      <xdr:rowOff>157279</xdr:rowOff>
    </xdr:to>
    <xdr:sp macro="[0]!drillmedown" textlink="">
      <xdr:nvSpPr>
        <xdr:cNvPr id="3" name="Rectangle 2">
          <a:extLst>
            <a:ext uri="{FF2B5EF4-FFF2-40B4-BE49-F238E27FC236}">
              <a16:creationId xmlns:a16="http://schemas.microsoft.com/office/drawing/2014/main" xmlns="" id="{00000000-0008-0000-1900-000003000000}"/>
            </a:ext>
          </a:extLst>
        </xdr:cNvPr>
        <xdr:cNvSpPr/>
      </xdr:nvSpPr>
      <xdr:spPr>
        <a:xfrm>
          <a:off x="6080125" y="1508125"/>
          <a:ext cx="1254125" cy="255704"/>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editAs="oneCell">
    <xdr:from>
      <xdr:col>1</xdr:col>
      <xdr:colOff>2049780</xdr:colOff>
      <xdr:row>1</xdr:row>
      <xdr:rowOff>12730</xdr:rowOff>
    </xdr:from>
    <xdr:to>
      <xdr:col>1</xdr:col>
      <xdr:colOff>2647950</xdr:colOff>
      <xdr:row>4</xdr:row>
      <xdr:rowOff>2739</xdr:rowOff>
    </xdr:to>
    <xdr:pic>
      <xdr:nvPicPr>
        <xdr:cNvPr id="4" name="Picture 3">
          <a:extLst>
            <a:ext uri="{FF2B5EF4-FFF2-40B4-BE49-F238E27FC236}">
              <a16:creationId xmlns:a16="http://schemas.microsoft.com/office/drawing/2014/main" xmlns="" id="{00000000-0008-0000-19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06980" y="203230"/>
          <a:ext cx="598170" cy="532934"/>
        </a:xfrm>
        <a:prstGeom prst="rect">
          <a:avLst/>
        </a:prstGeom>
      </xdr:spPr>
    </xdr:pic>
    <xdr:clientData/>
  </xdr:twoCellAnchor>
  <xdr:twoCellAnchor>
    <xdr:from>
      <xdr:col>4</xdr:col>
      <xdr:colOff>139700</xdr:colOff>
      <xdr:row>4</xdr:row>
      <xdr:rowOff>25400</xdr:rowOff>
    </xdr:from>
    <xdr:to>
      <xdr:col>7</xdr:col>
      <xdr:colOff>266700</xdr:colOff>
      <xdr:row>5</xdr:row>
      <xdr:rowOff>133350</xdr:rowOff>
    </xdr:to>
    <xdr:sp macro="[0]!newlinesch" textlink="">
      <xdr:nvSpPr>
        <xdr:cNvPr id="5" name="Rectangle 4">
          <a:extLst>
            <a:ext uri="{FF2B5EF4-FFF2-40B4-BE49-F238E27FC236}">
              <a16:creationId xmlns:a16="http://schemas.microsoft.com/office/drawing/2014/main" xmlns="" id="{00000000-0008-0000-1900-000005000000}"/>
            </a:ext>
          </a:extLst>
        </xdr:cNvPr>
        <xdr:cNvSpPr/>
      </xdr:nvSpPr>
      <xdr:spPr>
        <a:xfrm>
          <a:off x="6096000" y="755650"/>
          <a:ext cx="1231900" cy="26670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14</xdr:col>
      <xdr:colOff>131645</xdr:colOff>
      <xdr:row>2</xdr:row>
      <xdr:rowOff>61953</xdr:rowOff>
    </xdr:from>
    <xdr:to>
      <xdr:col>17</xdr:col>
      <xdr:colOff>131646</xdr:colOff>
      <xdr:row>3</xdr:row>
      <xdr:rowOff>144502</xdr:rowOff>
    </xdr:to>
    <xdr:sp macro="[0]!English" textlink="">
      <xdr:nvSpPr>
        <xdr:cNvPr id="2" name="Rectangle 1">
          <a:extLst>
            <a:ext uri="{FF2B5EF4-FFF2-40B4-BE49-F238E27FC236}">
              <a16:creationId xmlns:a16="http://schemas.microsoft.com/office/drawing/2014/main" xmlns="" id="{00000000-0008-0000-1A00-000002000000}"/>
            </a:ext>
          </a:extLst>
        </xdr:cNvPr>
        <xdr:cNvSpPr/>
      </xdr:nvSpPr>
      <xdr:spPr>
        <a:xfrm>
          <a:off x="19197133" y="441404"/>
          <a:ext cx="998964" cy="26840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14</xdr:col>
      <xdr:colOff>131647</xdr:colOff>
      <xdr:row>4</xdr:row>
      <xdr:rowOff>77442</xdr:rowOff>
    </xdr:from>
    <xdr:to>
      <xdr:col>19</xdr:col>
      <xdr:colOff>0</xdr:colOff>
      <xdr:row>5</xdr:row>
      <xdr:rowOff>131648</xdr:rowOff>
    </xdr:to>
    <xdr:sp macro="[0]!drillmedown" textlink="">
      <xdr:nvSpPr>
        <xdr:cNvPr id="3" name="Rectangle 2">
          <a:extLst>
            <a:ext uri="{FF2B5EF4-FFF2-40B4-BE49-F238E27FC236}">
              <a16:creationId xmlns:a16="http://schemas.microsoft.com/office/drawing/2014/main" xmlns="" id="{00000000-0008-0000-1A00-000003000000}"/>
            </a:ext>
          </a:extLst>
        </xdr:cNvPr>
        <xdr:cNvSpPr/>
      </xdr:nvSpPr>
      <xdr:spPr>
        <a:xfrm>
          <a:off x="19197135" y="836344"/>
          <a:ext cx="1533292" cy="247804"/>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14</xdr:col>
      <xdr:colOff>108415</xdr:colOff>
      <xdr:row>0</xdr:row>
      <xdr:rowOff>85184</xdr:rowOff>
    </xdr:from>
    <xdr:to>
      <xdr:col>17</xdr:col>
      <xdr:colOff>113175</xdr:colOff>
      <xdr:row>1</xdr:row>
      <xdr:rowOff>152572</xdr:rowOff>
    </xdr:to>
    <xdr:sp macro="[0]!newlinesch" textlink="">
      <xdr:nvSpPr>
        <xdr:cNvPr id="5" name="Rectangle 4">
          <a:extLst>
            <a:ext uri="{FF2B5EF4-FFF2-40B4-BE49-F238E27FC236}">
              <a16:creationId xmlns:a16="http://schemas.microsoft.com/office/drawing/2014/main" xmlns="" id="{00000000-0008-0000-1A00-000005000000}"/>
            </a:ext>
          </a:extLst>
        </xdr:cNvPr>
        <xdr:cNvSpPr/>
      </xdr:nvSpPr>
      <xdr:spPr>
        <a:xfrm>
          <a:off x="19173903" y="85184"/>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5</xdr:col>
      <xdr:colOff>1371600</xdr:colOff>
      <xdr:row>0</xdr:row>
      <xdr:rowOff>147843</xdr:rowOff>
    </xdr:from>
    <xdr:to>
      <xdr:col>6</xdr:col>
      <xdr:colOff>609600</xdr:colOff>
      <xdr:row>3</xdr:row>
      <xdr:rowOff>179903</xdr:rowOff>
    </xdr:to>
    <xdr:pic>
      <xdr:nvPicPr>
        <xdr:cNvPr id="6" name="Picture 5">
          <a:extLst>
            <a:ext uri="{FF2B5EF4-FFF2-40B4-BE49-F238E27FC236}">
              <a16:creationId xmlns:a16="http://schemas.microsoft.com/office/drawing/2014/main" xmlns="" id="{00000000-0008-0000-1A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34450" y="147843"/>
          <a:ext cx="666750" cy="59403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17</xdr:col>
      <xdr:colOff>0</xdr:colOff>
      <xdr:row>2</xdr:row>
      <xdr:rowOff>69696</xdr:rowOff>
    </xdr:from>
    <xdr:to>
      <xdr:col>19</xdr:col>
      <xdr:colOff>0</xdr:colOff>
      <xdr:row>3</xdr:row>
      <xdr:rowOff>152246</xdr:rowOff>
    </xdr:to>
    <xdr:sp macro="[0]!English" textlink="">
      <xdr:nvSpPr>
        <xdr:cNvPr id="2" name="Rectangle 1">
          <a:extLst>
            <a:ext uri="{FF2B5EF4-FFF2-40B4-BE49-F238E27FC236}">
              <a16:creationId xmlns:a16="http://schemas.microsoft.com/office/drawing/2014/main" xmlns="" id="{00000000-0008-0000-1B00-000002000000}"/>
            </a:ext>
          </a:extLst>
        </xdr:cNvPr>
        <xdr:cNvSpPr/>
      </xdr:nvSpPr>
      <xdr:spPr>
        <a:xfrm>
          <a:off x="22588963" y="449147"/>
          <a:ext cx="1053171" cy="268404"/>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16</xdr:col>
      <xdr:colOff>0</xdr:colOff>
      <xdr:row>4</xdr:row>
      <xdr:rowOff>69695</xdr:rowOff>
    </xdr:from>
    <xdr:to>
      <xdr:col>19</xdr:col>
      <xdr:colOff>38719</xdr:colOff>
      <xdr:row>6</xdr:row>
      <xdr:rowOff>92926</xdr:rowOff>
    </xdr:to>
    <xdr:sp macro="[0]!drillmedown" textlink="">
      <xdr:nvSpPr>
        <xdr:cNvPr id="4" name="Rectangle 3">
          <a:extLst>
            <a:ext uri="{FF2B5EF4-FFF2-40B4-BE49-F238E27FC236}">
              <a16:creationId xmlns:a16="http://schemas.microsoft.com/office/drawing/2014/main" xmlns="" id="{00000000-0008-0000-1B00-000004000000}"/>
            </a:ext>
          </a:extLst>
        </xdr:cNvPr>
        <xdr:cNvSpPr/>
      </xdr:nvSpPr>
      <xdr:spPr>
        <a:xfrm>
          <a:off x="22062378" y="828597"/>
          <a:ext cx="1618475" cy="410427"/>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17</xdr:col>
      <xdr:colOff>7744</xdr:colOff>
      <xdr:row>0</xdr:row>
      <xdr:rowOff>100671</xdr:rowOff>
    </xdr:from>
    <xdr:to>
      <xdr:col>18</xdr:col>
      <xdr:colOff>484881</xdr:colOff>
      <xdr:row>1</xdr:row>
      <xdr:rowOff>168059</xdr:rowOff>
    </xdr:to>
    <xdr:sp macro="[0]!newlinesch" textlink="">
      <xdr:nvSpPr>
        <xdr:cNvPr id="5" name="Rectangle 4">
          <a:extLst>
            <a:ext uri="{FF2B5EF4-FFF2-40B4-BE49-F238E27FC236}">
              <a16:creationId xmlns:a16="http://schemas.microsoft.com/office/drawing/2014/main" xmlns="" id="{00000000-0008-0000-1B00-000005000000}"/>
            </a:ext>
          </a:extLst>
        </xdr:cNvPr>
        <xdr:cNvSpPr/>
      </xdr:nvSpPr>
      <xdr:spPr>
        <a:xfrm>
          <a:off x="22596707" y="100671"/>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6</xdr:col>
      <xdr:colOff>1266825</xdr:colOff>
      <xdr:row>0</xdr:row>
      <xdr:rowOff>122385</xdr:rowOff>
    </xdr:from>
    <xdr:to>
      <xdr:col>7</xdr:col>
      <xdr:colOff>600075</xdr:colOff>
      <xdr:row>3</xdr:row>
      <xdr:rowOff>179904</xdr:rowOff>
    </xdr:to>
    <xdr:pic>
      <xdr:nvPicPr>
        <xdr:cNvPr id="6" name="Picture 5">
          <a:extLst>
            <a:ext uri="{FF2B5EF4-FFF2-40B4-BE49-F238E27FC236}">
              <a16:creationId xmlns:a16="http://schemas.microsoft.com/office/drawing/2014/main" xmlns="" id="{00000000-0008-0000-1B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96475" y="122385"/>
          <a:ext cx="695325" cy="619494"/>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14</xdr:col>
      <xdr:colOff>201341</xdr:colOff>
      <xdr:row>2</xdr:row>
      <xdr:rowOff>92928</xdr:rowOff>
    </xdr:from>
    <xdr:to>
      <xdr:col>18</xdr:col>
      <xdr:colOff>103304</xdr:colOff>
      <xdr:row>3</xdr:row>
      <xdr:rowOff>175478</xdr:rowOff>
    </xdr:to>
    <xdr:sp macro="[0]!English" textlink="">
      <xdr:nvSpPr>
        <xdr:cNvPr id="2" name="Rectangle 1">
          <a:extLst>
            <a:ext uri="{FF2B5EF4-FFF2-40B4-BE49-F238E27FC236}">
              <a16:creationId xmlns:a16="http://schemas.microsoft.com/office/drawing/2014/main" xmlns="" id="{00000000-0008-0000-1D00-000002000000}"/>
            </a:ext>
          </a:extLst>
        </xdr:cNvPr>
        <xdr:cNvSpPr/>
      </xdr:nvSpPr>
      <xdr:spPr>
        <a:xfrm>
          <a:off x="18802195" y="472379"/>
          <a:ext cx="1233914" cy="268404"/>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14</xdr:col>
      <xdr:colOff>209085</xdr:colOff>
      <xdr:row>4</xdr:row>
      <xdr:rowOff>147136</xdr:rowOff>
    </xdr:from>
    <xdr:to>
      <xdr:col>18</xdr:col>
      <xdr:colOff>170366</xdr:colOff>
      <xdr:row>7</xdr:row>
      <xdr:rowOff>46465</xdr:rowOff>
    </xdr:to>
    <xdr:sp macro="[0]!drillmedown" textlink="">
      <xdr:nvSpPr>
        <xdr:cNvPr id="3" name="Rectangle 2">
          <a:extLst>
            <a:ext uri="{FF2B5EF4-FFF2-40B4-BE49-F238E27FC236}">
              <a16:creationId xmlns:a16="http://schemas.microsoft.com/office/drawing/2014/main" xmlns="" id="{00000000-0008-0000-1D00-000003000000}"/>
            </a:ext>
          </a:extLst>
        </xdr:cNvPr>
        <xdr:cNvSpPr/>
      </xdr:nvSpPr>
      <xdr:spPr>
        <a:xfrm>
          <a:off x="18809939" y="906038"/>
          <a:ext cx="1293232" cy="30201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14</xdr:col>
      <xdr:colOff>193597</xdr:colOff>
      <xdr:row>0</xdr:row>
      <xdr:rowOff>92926</xdr:rowOff>
    </xdr:from>
    <xdr:to>
      <xdr:col>18</xdr:col>
      <xdr:colOff>108415</xdr:colOff>
      <xdr:row>1</xdr:row>
      <xdr:rowOff>131646</xdr:rowOff>
    </xdr:to>
    <xdr:sp macro="[0]!newlinesch" textlink="">
      <xdr:nvSpPr>
        <xdr:cNvPr id="5" name="Rectangle 4">
          <a:extLst>
            <a:ext uri="{FF2B5EF4-FFF2-40B4-BE49-F238E27FC236}">
              <a16:creationId xmlns:a16="http://schemas.microsoft.com/office/drawing/2014/main" xmlns="" id="{00000000-0008-0000-1D00-000005000000}"/>
            </a:ext>
          </a:extLst>
        </xdr:cNvPr>
        <xdr:cNvSpPr/>
      </xdr:nvSpPr>
      <xdr:spPr>
        <a:xfrm>
          <a:off x="18794451" y="92926"/>
          <a:ext cx="1246769" cy="232318"/>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6</xdr:col>
      <xdr:colOff>829235</xdr:colOff>
      <xdr:row>0</xdr:row>
      <xdr:rowOff>134470</xdr:rowOff>
    </xdr:from>
    <xdr:to>
      <xdr:col>7</xdr:col>
      <xdr:colOff>291913</xdr:colOff>
      <xdr:row>4</xdr:row>
      <xdr:rowOff>3170</xdr:rowOff>
    </xdr:to>
    <xdr:pic>
      <xdr:nvPicPr>
        <xdr:cNvPr id="6" name="Picture 5">
          <a:extLst>
            <a:ext uri="{FF2B5EF4-FFF2-40B4-BE49-F238E27FC236}">
              <a16:creationId xmlns:a16="http://schemas.microsoft.com/office/drawing/2014/main" xmlns="" id="{00000000-0008-0000-1D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83706" y="134470"/>
          <a:ext cx="695325" cy="61949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0</xdr:colOff>
      <xdr:row>3</xdr:row>
      <xdr:rowOff>46468</xdr:rowOff>
    </xdr:from>
    <xdr:to>
      <xdr:col>14</xdr:col>
      <xdr:colOff>234950</xdr:colOff>
      <xdr:row>4</xdr:row>
      <xdr:rowOff>121274</xdr:rowOff>
    </xdr:to>
    <xdr:sp macro="[0]!English" textlink="">
      <xdr:nvSpPr>
        <xdr:cNvPr id="2" name="Rectangle 1">
          <a:extLst>
            <a:ext uri="{FF2B5EF4-FFF2-40B4-BE49-F238E27FC236}">
              <a16:creationId xmlns:a16="http://schemas.microsoft.com/office/drawing/2014/main" xmlns="" id="{00000000-0008-0000-1E00-000002000000}"/>
            </a:ext>
          </a:extLst>
        </xdr:cNvPr>
        <xdr:cNvSpPr/>
      </xdr:nvSpPr>
      <xdr:spPr>
        <a:xfrm>
          <a:off x="13032988" y="611773"/>
          <a:ext cx="1233913" cy="26840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11</xdr:col>
      <xdr:colOff>15488</xdr:colOff>
      <xdr:row>5</xdr:row>
      <xdr:rowOff>77443</xdr:rowOff>
    </xdr:from>
    <xdr:to>
      <xdr:col>14</xdr:col>
      <xdr:colOff>317500</xdr:colOff>
      <xdr:row>6</xdr:row>
      <xdr:rowOff>185856</xdr:rowOff>
    </xdr:to>
    <xdr:sp macro="[0]!drillmedown" textlink="">
      <xdr:nvSpPr>
        <xdr:cNvPr id="3" name="Rectangle 2">
          <a:extLst>
            <a:ext uri="{FF2B5EF4-FFF2-40B4-BE49-F238E27FC236}">
              <a16:creationId xmlns:a16="http://schemas.microsoft.com/office/drawing/2014/main" xmlns="" id="{00000000-0008-0000-1E00-000003000000}"/>
            </a:ext>
          </a:extLst>
        </xdr:cNvPr>
        <xdr:cNvSpPr/>
      </xdr:nvSpPr>
      <xdr:spPr>
        <a:xfrm>
          <a:off x="13048476" y="1029943"/>
          <a:ext cx="1300975" cy="302011"/>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11</xdr:col>
      <xdr:colOff>0</xdr:colOff>
      <xdr:row>1</xdr:row>
      <xdr:rowOff>46467</xdr:rowOff>
    </xdr:from>
    <xdr:to>
      <xdr:col>14</xdr:col>
      <xdr:colOff>4760</xdr:colOff>
      <xdr:row>2</xdr:row>
      <xdr:rowOff>121600</xdr:rowOff>
    </xdr:to>
    <xdr:sp macro="[0]!newlinesch" textlink="">
      <xdr:nvSpPr>
        <xdr:cNvPr id="4" name="Rectangle 3">
          <a:extLst>
            <a:ext uri="{FF2B5EF4-FFF2-40B4-BE49-F238E27FC236}">
              <a16:creationId xmlns:a16="http://schemas.microsoft.com/office/drawing/2014/main" xmlns="" id="{00000000-0008-0000-1E00-000004000000}"/>
            </a:ext>
          </a:extLst>
        </xdr:cNvPr>
        <xdr:cNvSpPr/>
      </xdr:nvSpPr>
      <xdr:spPr>
        <a:xfrm>
          <a:off x="13032988" y="240065"/>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3</xdr:col>
      <xdr:colOff>704850</xdr:colOff>
      <xdr:row>0</xdr:row>
      <xdr:rowOff>123825</xdr:rowOff>
    </xdr:from>
    <xdr:to>
      <xdr:col>4</xdr:col>
      <xdr:colOff>234203</xdr:colOff>
      <xdr:row>3</xdr:row>
      <xdr:rowOff>183025</xdr:rowOff>
    </xdr:to>
    <xdr:pic>
      <xdr:nvPicPr>
        <xdr:cNvPr id="5" name="Picture 4">
          <a:extLst>
            <a:ext uri="{FF2B5EF4-FFF2-40B4-BE49-F238E27FC236}">
              <a16:creationId xmlns:a16="http://schemas.microsoft.com/office/drawing/2014/main" xmlns="" id="{00000000-0008-0000-1E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38750" y="123825"/>
          <a:ext cx="691403" cy="6211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7</xdr:col>
      <xdr:colOff>240061</xdr:colOff>
      <xdr:row>2</xdr:row>
      <xdr:rowOff>85184</xdr:rowOff>
    </xdr:from>
    <xdr:to>
      <xdr:col>11</xdr:col>
      <xdr:colOff>292977</xdr:colOff>
      <xdr:row>3</xdr:row>
      <xdr:rowOff>116158</xdr:rowOff>
    </xdr:to>
    <xdr:sp macro="[0]!English" textlink="">
      <xdr:nvSpPr>
        <xdr:cNvPr id="2" name="Rectangle 1">
          <a:extLst>
            <a:ext uri="{FF2B5EF4-FFF2-40B4-BE49-F238E27FC236}">
              <a16:creationId xmlns:a16="http://schemas.microsoft.com/office/drawing/2014/main" xmlns="" id="{00000000-0008-0000-1F00-000002000000}"/>
            </a:ext>
          </a:extLst>
        </xdr:cNvPr>
        <xdr:cNvSpPr/>
      </xdr:nvSpPr>
      <xdr:spPr>
        <a:xfrm>
          <a:off x="12909085" y="604025"/>
          <a:ext cx="1384868" cy="32524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7</xdr:col>
      <xdr:colOff>247806</xdr:colOff>
      <xdr:row>4</xdr:row>
      <xdr:rowOff>46464</xdr:rowOff>
    </xdr:from>
    <xdr:to>
      <xdr:col>11</xdr:col>
      <xdr:colOff>145465</xdr:colOff>
      <xdr:row>5</xdr:row>
      <xdr:rowOff>114920</xdr:rowOff>
    </xdr:to>
    <xdr:sp macro="[0]!drillmedown" textlink="">
      <xdr:nvSpPr>
        <xdr:cNvPr id="3" name="Rectangle 2">
          <a:extLst>
            <a:ext uri="{FF2B5EF4-FFF2-40B4-BE49-F238E27FC236}">
              <a16:creationId xmlns:a16="http://schemas.microsoft.com/office/drawing/2014/main" xmlns="" id="{00000000-0008-0000-1F00-000003000000}"/>
            </a:ext>
          </a:extLst>
        </xdr:cNvPr>
        <xdr:cNvSpPr/>
      </xdr:nvSpPr>
      <xdr:spPr>
        <a:xfrm>
          <a:off x="12916830" y="1053171"/>
          <a:ext cx="1229611" cy="262054"/>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7</xdr:col>
      <xdr:colOff>224574</xdr:colOff>
      <xdr:row>1</xdr:row>
      <xdr:rowOff>61951</xdr:rowOff>
    </xdr:from>
    <xdr:to>
      <xdr:col>10</xdr:col>
      <xdr:colOff>229333</xdr:colOff>
      <xdr:row>1</xdr:row>
      <xdr:rowOff>322937</xdr:rowOff>
    </xdr:to>
    <xdr:sp macro="[0]!newlinesch" textlink="">
      <xdr:nvSpPr>
        <xdr:cNvPr id="4" name="Rectangle 3">
          <a:extLst>
            <a:ext uri="{FF2B5EF4-FFF2-40B4-BE49-F238E27FC236}">
              <a16:creationId xmlns:a16="http://schemas.microsoft.com/office/drawing/2014/main" xmlns="" id="{00000000-0008-0000-1F00-000004000000}"/>
            </a:ext>
          </a:extLst>
        </xdr:cNvPr>
        <xdr:cNvSpPr/>
      </xdr:nvSpPr>
      <xdr:spPr>
        <a:xfrm>
          <a:off x="12893598" y="255549"/>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3</xdr:col>
      <xdr:colOff>582706</xdr:colOff>
      <xdr:row>1</xdr:row>
      <xdr:rowOff>44256</xdr:rowOff>
    </xdr:from>
    <xdr:to>
      <xdr:col>3</xdr:col>
      <xdr:colOff>1411942</xdr:colOff>
      <xdr:row>3</xdr:row>
      <xdr:rowOff>172941</xdr:rowOff>
    </xdr:to>
    <xdr:pic>
      <xdr:nvPicPr>
        <xdr:cNvPr id="5" name="Picture 4">
          <a:extLst>
            <a:ext uri="{FF2B5EF4-FFF2-40B4-BE49-F238E27FC236}">
              <a16:creationId xmlns:a16="http://schemas.microsoft.com/office/drawing/2014/main" xmlns="" id="{00000000-0008-0000-1F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1235" y="245962"/>
          <a:ext cx="829236" cy="745008"/>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14</xdr:col>
      <xdr:colOff>0</xdr:colOff>
      <xdr:row>3</xdr:row>
      <xdr:rowOff>0</xdr:rowOff>
    </xdr:from>
    <xdr:to>
      <xdr:col>17</xdr:col>
      <xdr:colOff>234950</xdr:colOff>
      <xdr:row>4</xdr:row>
      <xdr:rowOff>76200</xdr:rowOff>
    </xdr:to>
    <xdr:sp macro="[0]!English" textlink="">
      <xdr:nvSpPr>
        <xdr:cNvPr id="2" name="Rectangle 1">
          <a:extLst>
            <a:ext uri="{FF2B5EF4-FFF2-40B4-BE49-F238E27FC236}">
              <a16:creationId xmlns:a16="http://schemas.microsoft.com/office/drawing/2014/main" xmlns="" id="{00000000-0008-0000-2000-000002000000}"/>
            </a:ext>
          </a:extLst>
        </xdr:cNvPr>
        <xdr:cNvSpPr/>
      </xdr:nvSpPr>
      <xdr:spPr>
        <a:xfrm>
          <a:off x="11982450" y="53975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13</xdr:col>
      <xdr:colOff>309756</xdr:colOff>
      <xdr:row>5</xdr:row>
      <xdr:rowOff>92927</xdr:rowOff>
    </xdr:from>
    <xdr:to>
      <xdr:col>17</xdr:col>
      <xdr:colOff>325244</xdr:colOff>
      <xdr:row>6</xdr:row>
      <xdr:rowOff>170366</xdr:rowOff>
    </xdr:to>
    <xdr:sp macro="[0]!drillmedown" textlink="">
      <xdr:nvSpPr>
        <xdr:cNvPr id="3" name="Rectangle 2">
          <a:extLst>
            <a:ext uri="{FF2B5EF4-FFF2-40B4-BE49-F238E27FC236}">
              <a16:creationId xmlns:a16="http://schemas.microsoft.com/office/drawing/2014/main" xmlns="" id="{00000000-0008-0000-2000-000003000000}"/>
            </a:ext>
          </a:extLst>
        </xdr:cNvPr>
        <xdr:cNvSpPr/>
      </xdr:nvSpPr>
      <xdr:spPr>
        <a:xfrm>
          <a:off x="20374207" y="1270000"/>
          <a:ext cx="1347439" cy="271037"/>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14</xdr:col>
      <xdr:colOff>7744</xdr:colOff>
      <xdr:row>1</xdr:row>
      <xdr:rowOff>154878</xdr:rowOff>
    </xdr:from>
    <xdr:to>
      <xdr:col>17</xdr:col>
      <xdr:colOff>12504</xdr:colOff>
      <xdr:row>2</xdr:row>
      <xdr:rowOff>152572</xdr:rowOff>
    </xdr:to>
    <xdr:sp macro="[0]!newlinesch" textlink="">
      <xdr:nvSpPr>
        <xdr:cNvPr id="4" name="Rectangle 3">
          <a:extLst>
            <a:ext uri="{FF2B5EF4-FFF2-40B4-BE49-F238E27FC236}">
              <a16:creationId xmlns:a16="http://schemas.microsoft.com/office/drawing/2014/main" xmlns="" id="{00000000-0008-0000-2000-000004000000}"/>
            </a:ext>
          </a:extLst>
        </xdr:cNvPr>
        <xdr:cNvSpPr/>
      </xdr:nvSpPr>
      <xdr:spPr>
        <a:xfrm>
          <a:off x="20405183" y="348476"/>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5</xdr:col>
      <xdr:colOff>847957</xdr:colOff>
      <xdr:row>1</xdr:row>
      <xdr:rowOff>46463</xdr:rowOff>
    </xdr:from>
    <xdr:to>
      <xdr:col>6</xdr:col>
      <xdr:colOff>271674</xdr:colOff>
      <xdr:row>4</xdr:row>
      <xdr:rowOff>1593</xdr:rowOff>
    </xdr:to>
    <xdr:pic>
      <xdr:nvPicPr>
        <xdr:cNvPr id="5" name="Picture 4">
          <a:extLst>
            <a:ext uri="{FF2B5EF4-FFF2-40B4-BE49-F238E27FC236}">
              <a16:creationId xmlns:a16="http://schemas.microsoft.com/office/drawing/2014/main" xmlns="" id="{00000000-0008-0000-2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990670" y="243933"/>
          <a:ext cx="829236" cy="745008"/>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0</xdr:colOff>
      <xdr:row>2</xdr:row>
      <xdr:rowOff>100676</xdr:rowOff>
    </xdr:from>
    <xdr:to>
      <xdr:col>15</xdr:col>
      <xdr:colOff>234950</xdr:colOff>
      <xdr:row>3</xdr:row>
      <xdr:rowOff>183225</xdr:rowOff>
    </xdr:to>
    <xdr:sp macro="[0]!English" textlink="">
      <xdr:nvSpPr>
        <xdr:cNvPr id="2" name="Rectangle 1">
          <a:extLst>
            <a:ext uri="{FF2B5EF4-FFF2-40B4-BE49-F238E27FC236}">
              <a16:creationId xmlns:a16="http://schemas.microsoft.com/office/drawing/2014/main" xmlns="" id="{00000000-0008-0000-2100-000002000000}"/>
            </a:ext>
          </a:extLst>
        </xdr:cNvPr>
        <xdr:cNvSpPr/>
      </xdr:nvSpPr>
      <xdr:spPr>
        <a:xfrm>
          <a:off x="14055183" y="573054"/>
          <a:ext cx="1233913" cy="36133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12</xdr:col>
      <xdr:colOff>7744</xdr:colOff>
      <xdr:row>5</xdr:row>
      <xdr:rowOff>4</xdr:rowOff>
    </xdr:from>
    <xdr:to>
      <xdr:col>15</xdr:col>
      <xdr:colOff>224574</xdr:colOff>
      <xdr:row>6</xdr:row>
      <xdr:rowOff>77438</xdr:rowOff>
    </xdr:to>
    <xdr:sp macro="[0]!drillmedown" textlink="">
      <xdr:nvSpPr>
        <xdr:cNvPr id="3" name="Rectangle 2">
          <a:extLst>
            <a:ext uri="{FF2B5EF4-FFF2-40B4-BE49-F238E27FC236}">
              <a16:creationId xmlns:a16="http://schemas.microsoft.com/office/drawing/2014/main" xmlns="" id="{00000000-0008-0000-2100-000003000000}"/>
            </a:ext>
          </a:extLst>
        </xdr:cNvPr>
        <xdr:cNvSpPr/>
      </xdr:nvSpPr>
      <xdr:spPr>
        <a:xfrm>
          <a:off x="14062927" y="1138358"/>
          <a:ext cx="1215793" cy="271031"/>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12</xdr:col>
      <xdr:colOff>15470</xdr:colOff>
      <xdr:row>1</xdr:row>
      <xdr:rowOff>0</xdr:rowOff>
    </xdr:from>
    <xdr:to>
      <xdr:col>15</xdr:col>
      <xdr:colOff>240061</xdr:colOff>
      <xdr:row>1</xdr:row>
      <xdr:rowOff>263292</xdr:rowOff>
    </xdr:to>
    <xdr:sp macro="[0]!newlinesch" textlink="">
      <xdr:nvSpPr>
        <xdr:cNvPr id="4" name="Rectangle 3">
          <a:extLst>
            <a:ext uri="{FF2B5EF4-FFF2-40B4-BE49-F238E27FC236}">
              <a16:creationId xmlns:a16="http://schemas.microsoft.com/office/drawing/2014/main" xmlns="" id="{00000000-0008-0000-2100-000004000000}"/>
            </a:ext>
          </a:extLst>
        </xdr:cNvPr>
        <xdr:cNvSpPr/>
      </xdr:nvSpPr>
      <xdr:spPr>
        <a:xfrm>
          <a:off x="14070653" y="193598"/>
          <a:ext cx="1223554" cy="26329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3</xdr:col>
      <xdr:colOff>1173202</xdr:colOff>
      <xdr:row>0</xdr:row>
      <xdr:rowOff>162622</xdr:rowOff>
    </xdr:from>
    <xdr:to>
      <xdr:col>4</xdr:col>
      <xdr:colOff>696679</xdr:colOff>
      <xdr:row>3</xdr:row>
      <xdr:rowOff>158340</xdr:rowOff>
    </xdr:to>
    <xdr:pic>
      <xdr:nvPicPr>
        <xdr:cNvPr id="5" name="Picture 4">
          <a:extLst>
            <a:ext uri="{FF2B5EF4-FFF2-40B4-BE49-F238E27FC236}">
              <a16:creationId xmlns:a16="http://schemas.microsoft.com/office/drawing/2014/main" xmlns="" id="{00000000-0008-0000-2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1159" y="162622"/>
          <a:ext cx="824453" cy="750748"/>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6</xdr:col>
      <xdr:colOff>98425</xdr:colOff>
      <xdr:row>5</xdr:row>
      <xdr:rowOff>1</xdr:rowOff>
    </xdr:from>
    <xdr:to>
      <xdr:col>7</xdr:col>
      <xdr:colOff>219075</xdr:colOff>
      <xdr:row>6</xdr:row>
      <xdr:rowOff>69851</xdr:rowOff>
    </xdr:to>
    <xdr:sp macro="[0]!English" textlink="">
      <xdr:nvSpPr>
        <xdr:cNvPr id="2" name="Rectangle 1">
          <a:extLst>
            <a:ext uri="{FF2B5EF4-FFF2-40B4-BE49-F238E27FC236}">
              <a16:creationId xmlns:a16="http://schemas.microsoft.com/office/drawing/2014/main" xmlns="" id="{00000000-0008-0000-2200-000002000000}"/>
            </a:ext>
          </a:extLst>
        </xdr:cNvPr>
        <xdr:cNvSpPr/>
      </xdr:nvSpPr>
      <xdr:spPr>
        <a:xfrm>
          <a:off x="6346825" y="952501"/>
          <a:ext cx="122555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English version</a:t>
          </a:r>
        </a:p>
      </xdr:txBody>
    </xdr:sp>
    <xdr:clientData/>
  </xdr:twoCellAnchor>
  <xdr:twoCellAnchor>
    <xdr:from>
      <xdr:col>6</xdr:col>
      <xdr:colOff>85725</xdr:colOff>
      <xdr:row>7</xdr:row>
      <xdr:rowOff>76200</xdr:rowOff>
    </xdr:from>
    <xdr:to>
      <xdr:col>7</xdr:col>
      <xdr:colOff>206375</xdr:colOff>
      <xdr:row>9</xdr:row>
      <xdr:rowOff>52917</xdr:rowOff>
    </xdr:to>
    <xdr:sp macro="[0]!English" textlink="">
      <xdr:nvSpPr>
        <xdr:cNvPr id="3" name="Rectangle 2">
          <a:extLst>
            <a:ext uri="{FF2B5EF4-FFF2-40B4-BE49-F238E27FC236}">
              <a16:creationId xmlns:a16="http://schemas.microsoft.com/office/drawing/2014/main" xmlns="" id="{00000000-0008-0000-2200-000003000000}"/>
            </a:ext>
          </a:extLst>
        </xdr:cNvPr>
        <xdr:cNvSpPr/>
      </xdr:nvSpPr>
      <xdr:spPr>
        <a:xfrm>
          <a:off x="6057900" y="1400175"/>
          <a:ext cx="1177925" cy="357717"/>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6</xdr:col>
      <xdr:colOff>76200</xdr:colOff>
      <xdr:row>9</xdr:row>
      <xdr:rowOff>171450</xdr:rowOff>
    </xdr:from>
    <xdr:to>
      <xdr:col>7</xdr:col>
      <xdr:colOff>232481</xdr:colOff>
      <xdr:row>11</xdr:row>
      <xdr:rowOff>226423</xdr:rowOff>
    </xdr:to>
    <xdr:sp macro="[0]!drillmedown" textlink="">
      <xdr:nvSpPr>
        <xdr:cNvPr id="4" name="Rectangle 3">
          <a:extLst>
            <a:ext uri="{FF2B5EF4-FFF2-40B4-BE49-F238E27FC236}">
              <a16:creationId xmlns:a16="http://schemas.microsoft.com/office/drawing/2014/main" xmlns="" id="{00000000-0008-0000-2200-000004000000}"/>
            </a:ext>
          </a:extLst>
        </xdr:cNvPr>
        <xdr:cNvSpPr/>
      </xdr:nvSpPr>
      <xdr:spPr>
        <a:xfrm>
          <a:off x="6048375" y="1876425"/>
          <a:ext cx="1213556" cy="254998"/>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76200</xdr:colOff>
      <xdr:row>7</xdr:row>
      <xdr:rowOff>184785</xdr:rowOff>
    </xdr:from>
    <xdr:to>
      <xdr:col>15</xdr:col>
      <xdr:colOff>68580</xdr:colOff>
      <xdr:row>8</xdr:row>
      <xdr:rowOff>64982</xdr:rowOff>
    </xdr:to>
    <xdr:sp macro="[0]!English" textlink="">
      <xdr:nvSpPr>
        <xdr:cNvPr id="3" name="Rectangle 2">
          <a:extLst>
            <a:ext uri="{FF2B5EF4-FFF2-40B4-BE49-F238E27FC236}">
              <a16:creationId xmlns:a16="http://schemas.microsoft.com/office/drawing/2014/main" xmlns="" id="{00000000-0008-0000-2400-000003000000}"/>
            </a:ext>
          </a:extLst>
        </xdr:cNvPr>
        <xdr:cNvSpPr/>
      </xdr:nvSpPr>
      <xdr:spPr>
        <a:xfrm>
          <a:off x="11917680" y="1396365"/>
          <a:ext cx="975360" cy="261197"/>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12</xdr:col>
      <xdr:colOff>83062</xdr:colOff>
      <xdr:row>8</xdr:row>
      <xdr:rowOff>216457</xdr:rowOff>
    </xdr:from>
    <xdr:to>
      <xdr:col>15</xdr:col>
      <xdr:colOff>76201</xdr:colOff>
      <xdr:row>9</xdr:row>
      <xdr:rowOff>297180</xdr:rowOff>
    </xdr:to>
    <xdr:sp macro="[0]!drillmedown" textlink="">
      <xdr:nvSpPr>
        <xdr:cNvPr id="4" name="Rectangle 3">
          <a:extLst>
            <a:ext uri="{FF2B5EF4-FFF2-40B4-BE49-F238E27FC236}">
              <a16:creationId xmlns:a16="http://schemas.microsoft.com/office/drawing/2014/main" xmlns="" id="{00000000-0008-0000-2400-000004000000}"/>
            </a:ext>
          </a:extLst>
        </xdr:cNvPr>
        <xdr:cNvSpPr/>
      </xdr:nvSpPr>
      <xdr:spPr>
        <a:xfrm>
          <a:off x="11924542" y="1809037"/>
          <a:ext cx="976119" cy="46172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editAs="oneCell">
    <xdr:from>
      <xdr:col>5</xdr:col>
      <xdr:colOff>372403</xdr:colOff>
      <xdr:row>0</xdr:row>
      <xdr:rowOff>152728</xdr:rowOff>
    </xdr:from>
    <xdr:to>
      <xdr:col>6</xdr:col>
      <xdr:colOff>186690</xdr:colOff>
      <xdr:row>3</xdr:row>
      <xdr:rowOff>187276</xdr:rowOff>
    </xdr:to>
    <xdr:pic>
      <xdr:nvPicPr>
        <xdr:cNvPr id="6" name="Picture 5">
          <a:extLst>
            <a:ext uri="{FF2B5EF4-FFF2-40B4-BE49-F238E27FC236}">
              <a16:creationId xmlns:a16="http://schemas.microsoft.com/office/drawing/2014/main" xmlns="" id="{00000000-0008-0000-24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43650" y="152728"/>
          <a:ext cx="710758" cy="590360"/>
        </a:xfrm>
        <a:prstGeom prst="rect">
          <a:avLst/>
        </a:prstGeom>
      </xdr:spPr>
    </xdr:pic>
    <xdr:clientData/>
  </xdr:twoCellAnchor>
  <xdr:oneCellAnchor>
    <xdr:from>
      <xdr:col>19</xdr:col>
      <xdr:colOff>0</xdr:colOff>
      <xdr:row>36</xdr:row>
      <xdr:rowOff>57150</xdr:rowOff>
    </xdr:from>
    <xdr:ext cx="184731" cy="264560"/>
    <xdr:sp macro="" textlink="">
      <xdr:nvSpPr>
        <xdr:cNvPr id="2" name="TextBox 1">
          <a:extLst>
            <a:ext uri="{FF2B5EF4-FFF2-40B4-BE49-F238E27FC236}">
              <a16:creationId xmlns:a16="http://schemas.microsoft.com/office/drawing/2014/main" xmlns="" id="{00000000-0008-0000-2400-000002000000}"/>
            </a:ext>
          </a:extLst>
        </xdr:cNvPr>
        <xdr:cNvSpPr txBox="1"/>
      </xdr:nvSpPr>
      <xdr:spPr>
        <a:xfrm>
          <a:off x="14775180" y="1134237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12</xdr:col>
      <xdr:colOff>82551</xdr:colOff>
      <xdr:row>5</xdr:row>
      <xdr:rowOff>57150</xdr:rowOff>
    </xdr:from>
    <xdr:to>
      <xdr:col>19</xdr:col>
      <xdr:colOff>0</xdr:colOff>
      <xdr:row>7</xdr:row>
      <xdr:rowOff>38100</xdr:rowOff>
    </xdr:to>
    <xdr:sp macro="[0]!newlinesch" textlink="">
      <xdr:nvSpPr>
        <xdr:cNvPr id="7" name="Rectangle 6">
          <a:extLst>
            <a:ext uri="{FF2B5EF4-FFF2-40B4-BE49-F238E27FC236}">
              <a16:creationId xmlns:a16="http://schemas.microsoft.com/office/drawing/2014/main" xmlns="" id="{00000000-0008-0000-2400-000007000000}"/>
            </a:ext>
          </a:extLst>
        </xdr:cNvPr>
        <xdr:cNvSpPr/>
      </xdr:nvSpPr>
      <xdr:spPr>
        <a:xfrm>
          <a:off x="12458701" y="1016000"/>
          <a:ext cx="933450" cy="2476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14</xdr:col>
      <xdr:colOff>14941</xdr:colOff>
      <xdr:row>6</xdr:row>
      <xdr:rowOff>112059</xdr:rowOff>
    </xdr:from>
    <xdr:to>
      <xdr:col>17</xdr:col>
      <xdr:colOff>256241</xdr:colOff>
      <xdr:row>7</xdr:row>
      <xdr:rowOff>216647</xdr:rowOff>
    </xdr:to>
    <xdr:sp macro="[0]!English" textlink="">
      <xdr:nvSpPr>
        <xdr:cNvPr id="2" name="Rectangle 1">
          <a:extLst>
            <a:ext uri="{FF2B5EF4-FFF2-40B4-BE49-F238E27FC236}">
              <a16:creationId xmlns:a16="http://schemas.microsoft.com/office/drawing/2014/main" xmlns="" id="{00000000-0008-0000-2500-000002000000}"/>
            </a:ext>
          </a:extLst>
        </xdr:cNvPr>
        <xdr:cNvSpPr/>
      </xdr:nvSpPr>
      <xdr:spPr>
        <a:xfrm>
          <a:off x="13088470" y="1262530"/>
          <a:ext cx="1249830" cy="29882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14</xdr:col>
      <xdr:colOff>29882</xdr:colOff>
      <xdr:row>8</xdr:row>
      <xdr:rowOff>22411</xdr:rowOff>
    </xdr:from>
    <xdr:to>
      <xdr:col>17</xdr:col>
      <xdr:colOff>265952</xdr:colOff>
      <xdr:row>9</xdr:row>
      <xdr:rowOff>52877</xdr:rowOff>
    </xdr:to>
    <xdr:sp macro="[0]!drillmedown" textlink="">
      <xdr:nvSpPr>
        <xdr:cNvPr id="3" name="Rectangle 2">
          <a:extLst>
            <a:ext uri="{FF2B5EF4-FFF2-40B4-BE49-F238E27FC236}">
              <a16:creationId xmlns:a16="http://schemas.microsoft.com/office/drawing/2014/main" xmlns="" id="{00000000-0008-0000-2500-000003000000}"/>
            </a:ext>
          </a:extLst>
        </xdr:cNvPr>
        <xdr:cNvSpPr/>
      </xdr:nvSpPr>
      <xdr:spPr>
        <a:xfrm>
          <a:off x="13103411" y="1770529"/>
          <a:ext cx="1244600" cy="262054"/>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editAs="oneCell">
    <xdr:from>
      <xdr:col>5</xdr:col>
      <xdr:colOff>362062</xdr:colOff>
      <xdr:row>1</xdr:row>
      <xdr:rowOff>19050</xdr:rowOff>
    </xdr:from>
    <xdr:to>
      <xdr:col>6</xdr:col>
      <xdr:colOff>69670</xdr:colOff>
      <xdr:row>4</xdr:row>
      <xdr:rowOff>42168</xdr:rowOff>
    </xdr:to>
    <xdr:pic>
      <xdr:nvPicPr>
        <xdr:cNvPr id="4" name="Picture 3">
          <a:extLst>
            <a:ext uri="{FF2B5EF4-FFF2-40B4-BE49-F238E27FC236}">
              <a16:creationId xmlns:a16="http://schemas.microsoft.com/office/drawing/2014/main" xmlns="" id="{00000000-0008-0000-2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7474" y="216274"/>
          <a:ext cx="733618" cy="578929"/>
        </a:xfrm>
        <a:prstGeom prst="rect">
          <a:avLst/>
        </a:prstGeom>
      </xdr:spPr>
    </xdr:pic>
    <xdr:clientData/>
  </xdr:twoCellAnchor>
  <xdr:twoCellAnchor>
    <xdr:from>
      <xdr:col>14</xdr:col>
      <xdr:colOff>0</xdr:colOff>
      <xdr:row>4</xdr:row>
      <xdr:rowOff>0</xdr:rowOff>
    </xdr:from>
    <xdr:to>
      <xdr:col>17</xdr:col>
      <xdr:colOff>241300</xdr:colOff>
      <xdr:row>5</xdr:row>
      <xdr:rowOff>63500</xdr:rowOff>
    </xdr:to>
    <xdr:sp macro="[0]!newlinesch" textlink="">
      <xdr:nvSpPr>
        <xdr:cNvPr id="5" name="Rectangle 4">
          <a:extLst>
            <a:ext uri="{FF2B5EF4-FFF2-40B4-BE49-F238E27FC236}">
              <a16:creationId xmlns:a16="http://schemas.microsoft.com/office/drawing/2014/main" xmlns="" id="{00000000-0008-0000-2500-000005000000}"/>
            </a:ext>
          </a:extLst>
        </xdr:cNvPr>
        <xdr:cNvSpPr/>
      </xdr:nvSpPr>
      <xdr:spPr>
        <a:xfrm>
          <a:off x="13061950" y="762000"/>
          <a:ext cx="125095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93133</xdr:colOff>
      <xdr:row>2</xdr:row>
      <xdr:rowOff>162679</xdr:rowOff>
    </xdr:from>
    <xdr:to>
      <xdr:col>18</xdr:col>
      <xdr:colOff>25400</xdr:colOff>
      <xdr:row>3</xdr:row>
      <xdr:rowOff>164796</xdr:rowOff>
    </xdr:to>
    <xdr:sp macro="[0]!English" textlink="">
      <xdr:nvSpPr>
        <xdr:cNvPr id="2" name="Rectangle 1">
          <a:extLst>
            <a:ext uri="{FF2B5EF4-FFF2-40B4-BE49-F238E27FC236}">
              <a16:creationId xmlns:a16="http://schemas.microsoft.com/office/drawing/2014/main" xmlns="" id="{00000000-0008-0000-2600-000002000000}"/>
            </a:ext>
          </a:extLst>
        </xdr:cNvPr>
        <xdr:cNvSpPr/>
      </xdr:nvSpPr>
      <xdr:spPr>
        <a:xfrm>
          <a:off x="17075511" y="658289"/>
          <a:ext cx="1264218" cy="304129"/>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14</xdr:col>
      <xdr:colOff>82550</xdr:colOff>
      <xdr:row>4</xdr:row>
      <xdr:rowOff>161698</xdr:rowOff>
    </xdr:from>
    <xdr:to>
      <xdr:col>17</xdr:col>
      <xdr:colOff>317500</xdr:colOff>
      <xdr:row>6</xdr:row>
      <xdr:rowOff>33769</xdr:rowOff>
    </xdr:to>
    <xdr:sp macro="[0]!drillmedown" textlink="">
      <xdr:nvSpPr>
        <xdr:cNvPr id="3" name="Rectangle 2">
          <a:extLst>
            <a:ext uri="{FF2B5EF4-FFF2-40B4-BE49-F238E27FC236}">
              <a16:creationId xmlns:a16="http://schemas.microsoft.com/office/drawing/2014/main" xmlns="" id="{00000000-0008-0000-2600-000003000000}"/>
            </a:ext>
          </a:extLst>
        </xdr:cNvPr>
        <xdr:cNvSpPr/>
      </xdr:nvSpPr>
      <xdr:spPr>
        <a:xfrm>
          <a:off x="17064928" y="1152918"/>
          <a:ext cx="1233913" cy="25926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14</xdr:col>
      <xdr:colOff>108403</xdr:colOff>
      <xdr:row>1</xdr:row>
      <xdr:rowOff>23232</xdr:rowOff>
    </xdr:from>
    <xdr:to>
      <xdr:col>17</xdr:col>
      <xdr:colOff>113163</xdr:colOff>
      <xdr:row>1</xdr:row>
      <xdr:rowOff>284218</xdr:rowOff>
    </xdr:to>
    <xdr:sp macro="[0]!newlinesch" textlink="">
      <xdr:nvSpPr>
        <xdr:cNvPr id="4" name="Rectangle 3">
          <a:extLst>
            <a:ext uri="{FF2B5EF4-FFF2-40B4-BE49-F238E27FC236}">
              <a16:creationId xmlns:a16="http://schemas.microsoft.com/office/drawing/2014/main" xmlns="" id="{00000000-0008-0000-2600-000004000000}"/>
            </a:ext>
          </a:extLst>
        </xdr:cNvPr>
        <xdr:cNvSpPr/>
      </xdr:nvSpPr>
      <xdr:spPr>
        <a:xfrm>
          <a:off x="17090781" y="216830"/>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3</xdr:col>
      <xdr:colOff>600075</xdr:colOff>
      <xdr:row>1</xdr:row>
      <xdr:rowOff>266700</xdr:rowOff>
    </xdr:from>
    <xdr:to>
      <xdr:col>4</xdr:col>
      <xdr:colOff>431508</xdr:colOff>
      <xdr:row>4</xdr:row>
      <xdr:rowOff>42168</xdr:rowOff>
    </xdr:to>
    <xdr:pic>
      <xdr:nvPicPr>
        <xdr:cNvPr id="5" name="Picture 4">
          <a:extLst>
            <a:ext uri="{FF2B5EF4-FFF2-40B4-BE49-F238E27FC236}">
              <a16:creationId xmlns:a16="http://schemas.microsoft.com/office/drawing/2014/main" xmlns="" id="{00000000-0008-0000-26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10125" y="466725"/>
          <a:ext cx="726783" cy="58509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9</xdr:col>
      <xdr:colOff>0</xdr:colOff>
      <xdr:row>2</xdr:row>
      <xdr:rowOff>147128</xdr:rowOff>
    </xdr:from>
    <xdr:to>
      <xdr:col>12</xdr:col>
      <xdr:colOff>241300</xdr:colOff>
      <xdr:row>4</xdr:row>
      <xdr:rowOff>134841</xdr:rowOff>
    </xdr:to>
    <xdr:sp macro="[0]!English" textlink="">
      <xdr:nvSpPr>
        <xdr:cNvPr id="2" name="Rectangle 1">
          <a:extLst>
            <a:ext uri="{FF2B5EF4-FFF2-40B4-BE49-F238E27FC236}">
              <a16:creationId xmlns:a16="http://schemas.microsoft.com/office/drawing/2014/main" xmlns="" id="{00000000-0008-0000-2700-000002000000}"/>
            </a:ext>
          </a:extLst>
        </xdr:cNvPr>
        <xdr:cNvSpPr/>
      </xdr:nvSpPr>
      <xdr:spPr>
        <a:xfrm>
          <a:off x="7000488" y="526579"/>
          <a:ext cx="1240263" cy="367164"/>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8</xdr:col>
      <xdr:colOff>332968</xdr:colOff>
      <xdr:row>7</xdr:row>
      <xdr:rowOff>0</xdr:rowOff>
    </xdr:from>
    <xdr:to>
      <xdr:col>12</xdr:col>
      <xdr:colOff>234930</xdr:colOff>
      <xdr:row>8</xdr:row>
      <xdr:rowOff>65204</xdr:rowOff>
    </xdr:to>
    <xdr:sp macro="[0]!drillmedown" textlink="">
      <xdr:nvSpPr>
        <xdr:cNvPr id="3" name="Rectangle 2">
          <a:extLst>
            <a:ext uri="{FF2B5EF4-FFF2-40B4-BE49-F238E27FC236}">
              <a16:creationId xmlns:a16="http://schemas.microsoft.com/office/drawing/2014/main" xmlns="" id="{00000000-0008-0000-2700-000003000000}"/>
            </a:ext>
          </a:extLst>
        </xdr:cNvPr>
        <xdr:cNvSpPr/>
      </xdr:nvSpPr>
      <xdr:spPr>
        <a:xfrm>
          <a:off x="7000468" y="1060915"/>
          <a:ext cx="1233913" cy="258801"/>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9</xdr:col>
      <xdr:colOff>0</xdr:colOff>
      <xdr:row>0</xdr:row>
      <xdr:rowOff>154873</xdr:rowOff>
    </xdr:from>
    <xdr:to>
      <xdr:col>12</xdr:col>
      <xdr:colOff>4760</xdr:colOff>
      <xdr:row>2</xdr:row>
      <xdr:rowOff>36408</xdr:rowOff>
    </xdr:to>
    <xdr:sp macro="[0]!newlinesch" textlink="">
      <xdr:nvSpPr>
        <xdr:cNvPr id="4" name="Rectangle 3">
          <a:extLst>
            <a:ext uri="{FF2B5EF4-FFF2-40B4-BE49-F238E27FC236}">
              <a16:creationId xmlns:a16="http://schemas.microsoft.com/office/drawing/2014/main" xmlns="" id="{00000000-0008-0000-2700-000004000000}"/>
            </a:ext>
          </a:extLst>
        </xdr:cNvPr>
        <xdr:cNvSpPr/>
      </xdr:nvSpPr>
      <xdr:spPr>
        <a:xfrm>
          <a:off x="7000488" y="154873"/>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1</xdr:col>
      <xdr:colOff>876300</xdr:colOff>
      <xdr:row>0</xdr:row>
      <xdr:rowOff>133350</xdr:rowOff>
    </xdr:from>
    <xdr:to>
      <xdr:col>2</xdr:col>
      <xdr:colOff>707733</xdr:colOff>
      <xdr:row>3</xdr:row>
      <xdr:rowOff>156468</xdr:rowOff>
    </xdr:to>
    <xdr:pic>
      <xdr:nvPicPr>
        <xdr:cNvPr id="5" name="Picture 4">
          <a:extLst>
            <a:ext uri="{FF2B5EF4-FFF2-40B4-BE49-F238E27FC236}">
              <a16:creationId xmlns:a16="http://schemas.microsoft.com/office/drawing/2014/main" xmlns="" id="{00000000-0008-0000-2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5025" y="133350"/>
          <a:ext cx="726783" cy="585093"/>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7</xdr:col>
      <xdr:colOff>154878</xdr:colOff>
      <xdr:row>2</xdr:row>
      <xdr:rowOff>23233</xdr:rowOff>
    </xdr:from>
    <xdr:to>
      <xdr:col>11</xdr:col>
      <xdr:colOff>56840</xdr:colOff>
      <xdr:row>3</xdr:row>
      <xdr:rowOff>105782</xdr:rowOff>
    </xdr:to>
    <xdr:sp macro="[0]!English" textlink="">
      <xdr:nvSpPr>
        <xdr:cNvPr id="2" name="Rectangle 1">
          <a:extLst>
            <a:ext uri="{FF2B5EF4-FFF2-40B4-BE49-F238E27FC236}">
              <a16:creationId xmlns:a16="http://schemas.microsoft.com/office/drawing/2014/main" xmlns="" id="{00000000-0008-0000-2800-000002000000}"/>
            </a:ext>
          </a:extLst>
        </xdr:cNvPr>
        <xdr:cNvSpPr/>
      </xdr:nvSpPr>
      <xdr:spPr>
        <a:xfrm>
          <a:off x="6102195" y="402684"/>
          <a:ext cx="1233913" cy="26840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7</xdr:col>
      <xdr:colOff>147134</xdr:colOff>
      <xdr:row>3</xdr:row>
      <xdr:rowOff>178110</xdr:rowOff>
    </xdr:from>
    <xdr:to>
      <xdr:col>11</xdr:col>
      <xdr:colOff>49096</xdr:colOff>
      <xdr:row>5</xdr:row>
      <xdr:rowOff>54672</xdr:rowOff>
    </xdr:to>
    <xdr:sp macro="[0]!drillmedown" textlink="">
      <xdr:nvSpPr>
        <xdr:cNvPr id="3" name="Rectangle 2">
          <a:extLst>
            <a:ext uri="{FF2B5EF4-FFF2-40B4-BE49-F238E27FC236}">
              <a16:creationId xmlns:a16="http://schemas.microsoft.com/office/drawing/2014/main" xmlns="" id="{00000000-0008-0000-2800-000003000000}"/>
            </a:ext>
          </a:extLst>
        </xdr:cNvPr>
        <xdr:cNvSpPr/>
      </xdr:nvSpPr>
      <xdr:spPr>
        <a:xfrm>
          <a:off x="6094451" y="743415"/>
          <a:ext cx="1233913" cy="263757"/>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editAs="oneCell">
    <xdr:from>
      <xdr:col>2</xdr:col>
      <xdr:colOff>325243</xdr:colOff>
      <xdr:row>0</xdr:row>
      <xdr:rowOff>174238</xdr:rowOff>
    </xdr:from>
    <xdr:to>
      <xdr:col>3</xdr:col>
      <xdr:colOff>192454</xdr:colOff>
      <xdr:row>4</xdr:row>
      <xdr:rowOff>4301</xdr:rowOff>
    </xdr:to>
    <xdr:pic>
      <xdr:nvPicPr>
        <xdr:cNvPr id="4" name="Picture 3">
          <a:extLst>
            <a:ext uri="{FF2B5EF4-FFF2-40B4-BE49-F238E27FC236}">
              <a16:creationId xmlns:a16="http://schemas.microsoft.com/office/drawing/2014/main" xmlns="" id="{00000000-0008-0000-28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83780" y="174238"/>
          <a:ext cx="726784" cy="585093"/>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8</xdr:col>
      <xdr:colOff>15875</xdr:colOff>
      <xdr:row>2</xdr:row>
      <xdr:rowOff>119063</xdr:rowOff>
    </xdr:from>
    <xdr:to>
      <xdr:col>11</xdr:col>
      <xdr:colOff>250825</xdr:colOff>
      <xdr:row>4</xdr:row>
      <xdr:rowOff>3175</xdr:rowOff>
    </xdr:to>
    <xdr:sp macro="[0]!English" textlink="">
      <xdr:nvSpPr>
        <xdr:cNvPr id="2" name="Rectangle 1">
          <a:extLst>
            <a:ext uri="{FF2B5EF4-FFF2-40B4-BE49-F238E27FC236}">
              <a16:creationId xmlns:a16="http://schemas.microsoft.com/office/drawing/2014/main" xmlns="" id="{00000000-0008-0000-2900-000002000000}"/>
            </a:ext>
          </a:extLst>
        </xdr:cNvPr>
        <xdr:cNvSpPr/>
      </xdr:nvSpPr>
      <xdr:spPr>
        <a:xfrm>
          <a:off x="12477750" y="500063"/>
          <a:ext cx="1235075" cy="26511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8</xdr:col>
      <xdr:colOff>7938</xdr:colOff>
      <xdr:row>0</xdr:row>
      <xdr:rowOff>119063</xdr:rowOff>
    </xdr:from>
    <xdr:to>
      <xdr:col>11</xdr:col>
      <xdr:colOff>11536</xdr:colOff>
      <xdr:row>1</xdr:row>
      <xdr:rowOff>181611</xdr:rowOff>
    </xdr:to>
    <xdr:sp macro="[0]!newlinesch" textlink="">
      <xdr:nvSpPr>
        <xdr:cNvPr id="3" name="Rectangle 2">
          <a:extLst>
            <a:ext uri="{FF2B5EF4-FFF2-40B4-BE49-F238E27FC236}">
              <a16:creationId xmlns:a16="http://schemas.microsoft.com/office/drawing/2014/main" xmlns="" id="{00000000-0008-0000-2900-000003000000}"/>
            </a:ext>
          </a:extLst>
        </xdr:cNvPr>
        <xdr:cNvSpPr/>
      </xdr:nvSpPr>
      <xdr:spPr>
        <a:xfrm>
          <a:off x="12469813" y="119063"/>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2</xdr:col>
      <xdr:colOff>40821</xdr:colOff>
      <xdr:row>0</xdr:row>
      <xdr:rowOff>149823</xdr:rowOff>
    </xdr:from>
    <xdr:to>
      <xdr:col>2</xdr:col>
      <xdr:colOff>1088571</xdr:colOff>
      <xdr:row>3</xdr:row>
      <xdr:rowOff>176879</xdr:rowOff>
    </xdr:to>
    <xdr:pic>
      <xdr:nvPicPr>
        <xdr:cNvPr id="4" name="Picture 3">
          <a:extLst>
            <a:ext uri="{FF2B5EF4-FFF2-40B4-BE49-F238E27FC236}">
              <a16:creationId xmlns:a16="http://schemas.microsoft.com/office/drawing/2014/main" xmlns="" id="{00000000-0008-0000-29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34642" y="149823"/>
          <a:ext cx="1047750" cy="843485"/>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6</xdr:col>
      <xdr:colOff>85184</xdr:colOff>
      <xdr:row>2</xdr:row>
      <xdr:rowOff>123903</xdr:rowOff>
    </xdr:from>
    <xdr:to>
      <xdr:col>9</xdr:col>
      <xdr:colOff>320133</xdr:colOff>
      <xdr:row>4</xdr:row>
      <xdr:rowOff>12855</xdr:rowOff>
    </xdr:to>
    <xdr:sp macro="[0]!English" textlink="">
      <xdr:nvSpPr>
        <xdr:cNvPr id="2" name="Rectangle 1">
          <a:extLst>
            <a:ext uri="{FF2B5EF4-FFF2-40B4-BE49-F238E27FC236}">
              <a16:creationId xmlns:a16="http://schemas.microsoft.com/office/drawing/2014/main" xmlns="" id="{00000000-0008-0000-2A00-000002000000}"/>
            </a:ext>
          </a:extLst>
        </xdr:cNvPr>
        <xdr:cNvSpPr/>
      </xdr:nvSpPr>
      <xdr:spPr>
        <a:xfrm>
          <a:off x="7209574" y="503354"/>
          <a:ext cx="1233913" cy="26840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6</xdr:col>
      <xdr:colOff>85183</xdr:colOff>
      <xdr:row>4</xdr:row>
      <xdr:rowOff>85184</xdr:rowOff>
    </xdr:from>
    <xdr:to>
      <xdr:col>9</xdr:col>
      <xdr:colOff>329176</xdr:colOff>
      <xdr:row>5</xdr:row>
      <xdr:rowOff>153483</xdr:rowOff>
    </xdr:to>
    <xdr:sp macro="[0]!drillmedown" textlink="">
      <xdr:nvSpPr>
        <xdr:cNvPr id="3" name="Rectangle 2">
          <a:extLst>
            <a:ext uri="{FF2B5EF4-FFF2-40B4-BE49-F238E27FC236}">
              <a16:creationId xmlns:a16="http://schemas.microsoft.com/office/drawing/2014/main" xmlns="" id="{00000000-0008-0000-2A00-000003000000}"/>
            </a:ext>
          </a:extLst>
        </xdr:cNvPr>
        <xdr:cNvSpPr/>
      </xdr:nvSpPr>
      <xdr:spPr>
        <a:xfrm>
          <a:off x="7209573" y="844086"/>
          <a:ext cx="1242957" cy="261897"/>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6</xdr:col>
      <xdr:colOff>85183</xdr:colOff>
      <xdr:row>0</xdr:row>
      <xdr:rowOff>154877</xdr:rowOff>
    </xdr:from>
    <xdr:to>
      <xdr:col>9</xdr:col>
      <xdr:colOff>325244</xdr:colOff>
      <xdr:row>2</xdr:row>
      <xdr:rowOff>46463</xdr:rowOff>
    </xdr:to>
    <xdr:sp macro="[0]!newlinesch" textlink="">
      <xdr:nvSpPr>
        <xdr:cNvPr id="4" name="Rectangle 3">
          <a:extLst>
            <a:ext uri="{FF2B5EF4-FFF2-40B4-BE49-F238E27FC236}">
              <a16:creationId xmlns:a16="http://schemas.microsoft.com/office/drawing/2014/main" xmlns="" id="{00000000-0008-0000-2A00-000004000000}"/>
            </a:ext>
          </a:extLst>
        </xdr:cNvPr>
        <xdr:cNvSpPr/>
      </xdr:nvSpPr>
      <xdr:spPr>
        <a:xfrm>
          <a:off x="7209573" y="154877"/>
          <a:ext cx="1239025" cy="271037"/>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1</xdr:col>
      <xdr:colOff>1276350</xdr:colOff>
      <xdr:row>1</xdr:row>
      <xdr:rowOff>1</xdr:rowOff>
    </xdr:from>
    <xdr:to>
      <xdr:col>2</xdr:col>
      <xdr:colOff>772919</xdr:colOff>
      <xdr:row>4</xdr:row>
      <xdr:rowOff>76063</xdr:rowOff>
    </xdr:to>
    <xdr:pic>
      <xdr:nvPicPr>
        <xdr:cNvPr id="5" name="Picture 4">
          <a:extLst>
            <a:ext uri="{FF2B5EF4-FFF2-40B4-BE49-F238E27FC236}">
              <a16:creationId xmlns:a16="http://schemas.microsoft.com/office/drawing/2014/main" xmlns="" id="{00000000-0008-0000-2A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38475" y="200026"/>
          <a:ext cx="801494" cy="638037"/>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5</xdr:row>
      <xdr:rowOff>0</xdr:rowOff>
    </xdr:from>
    <xdr:to>
      <xdr:col>12</xdr:col>
      <xdr:colOff>271036</xdr:colOff>
      <xdr:row>6</xdr:row>
      <xdr:rowOff>154877</xdr:rowOff>
    </xdr:to>
    <xdr:sp macro="[0]!English" textlink="">
      <xdr:nvSpPr>
        <xdr:cNvPr id="2" name="Rectangle 1">
          <a:extLst>
            <a:ext uri="{FF2B5EF4-FFF2-40B4-BE49-F238E27FC236}">
              <a16:creationId xmlns:a16="http://schemas.microsoft.com/office/drawing/2014/main" xmlns="" id="{00000000-0008-0000-2B00-000002000000}"/>
            </a:ext>
          </a:extLst>
        </xdr:cNvPr>
        <xdr:cNvSpPr/>
      </xdr:nvSpPr>
      <xdr:spPr>
        <a:xfrm>
          <a:off x="11011829" y="952500"/>
          <a:ext cx="1270000" cy="348475"/>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9</xdr:col>
      <xdr:colOff>0</xdr:colOff>
      <xdr:row>7</xdr:row>
      <xdr:rowOff>69696</xdr:rowOff>
    </xdr:from>
    <xdr:to>
      <xdr:col>12</xdr:col>
      <xdr:colOff>263292</xdr:colOff>
      <xdr:row>8</xdr:row>
      <xdr:rowOff>116159</xdr:rowOff>
    </xdr:to>
    <xdr:sp macro="[0]!drillmedown" textlink="">
      <xdr:nvSpPr>
        <xdr:cNvPr id="3" name="Rectangle 2">
          <a:extLst>
            <a:ext uri="{FF2B5EF4-FFF2-40B4-BE49-F238E27FC236}">
              <a16:creationId xmlns:a16="http://schemas.microsoft.com/office/drawing/2014/main" xmlns="" id="{00000000-0008-0000-2B00-000003000000}"/>
            </a:ext>
          </a:extLst>
        </xdr:cNvPr>
        <xdr:cNvSpPr/>
      </xdr:nvSpPr>
      <xdr:spPr>
        <a:xfrm>
          <a:off x="11011829" y="1409391"/>
          <a:ext cx="1262256" cy="26329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editAs="oneCell">
    <xdr:from>
      <xdr:col>1</xdr:col>
      <xdr:colOff>3182744</xdr:colOff>
      <xdr:row>0</xdr:row>
      <xdr:rowOff>162623</xdr:rowOff>
    </xdr:from>
    <xdr:to>
      <xdr:col>1</xdr:col>
      <xdr:colOff>3984238</xdr:colOff>
      <xdr:row>4</xdr:row>
      <xdr:rowOff>34014</xdr:rowOff>
    </xdr:to>
    <xdr:pic>
      <xdr:nvPicPr>
        <xdr:cNvPr id="4" name="Picture 3">
          <a:extLst>
            <a:ext uri="{FF2B5EF4-FFF2-40B4-BE49-F238E27FC236}">
              <a16:creationId xmlns:a16="http://schemas.microsoft.com/office/drawing/2014/main" xmlns="" id="{00000000-0008-0000-2B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21098" y="162623"/>
          <a:ext cx="801494" cy="638037"/>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9</xdr:col>
      <xdr:colOff>232834</xdr:colOff>
      <xdr:row>2</xdr:row>
      <xdr:rowOff>63501</xdr:rowOff>
    </xdr:from>
    <xdr:to>
      <xdr:col>13</xdr:col>
      <xdr:colOff>135467</xdr:colOff>
      <xdr:row>3</xdr:row>
      <xdr:rowOff>147134</xdr:rowOff>
    </xdr:to>
    <xdr:sp macro="[0]!English" textlink="">
      <xdr:nvSpPr>
        <xdr:cNvPr id="2" name="Rectangle 1">
          <a:extLst>
            <a:ext uri="{FF2B5EF4-FFF2-40B4-BE49-F238E27FC236}">
              <a16:creationId xmlns:a16="http://schemas.microsoft.com/office/drawing/2014/main" xmlns="" id="{00000000-0008-0000-2C00-000002000000}"/>
            </a:ext>
          </a:extLst>
        </xdr:cNvPr>
        <xdr:cNvSpPr/>
      </xdr:nvSpPr>
      <xdr:spPr>
        <a:xfrm>
          <a:off x="9331919" y="450696"/>
          <a:ext cx="1234585" cy="277231"/>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9</xdr:col>
      <xdr:colOff>232317</xdr:colOff>
      <xdr:row>4</xdr:row>
      <xdr:rowOff>77440</xdr:rowOff>
    </xdr:from>
    <xdr:to>
      <xdr:col>13</xdr:col>
      <xdr:colOff>133112</xdr:colOff>
      <xdr:row>5</xdr:row>
      <xdr:rowOff>145107</xdr:rowOff>
    </xdr:to>
    <xdr:sp macro="[0]!drillmedown" textlink="">
      <xdr:nvSpPr>
        <xdr:cNvPr id="3" name="Rectangle 2">
          <a:extLst>
            <a:ext uri="{FF2B5EF4-FFF2-40B4-BE49-F238E27FC236}">
              <a16:creationId xmlns:a16="http://schemas.microsoft.com/office/drawing/2014/main" xmlns="" id="{00000000-0008-0000-2C00-000003000000}"/>
            </a:ext>
          </a:extLst>
        </xdr:cNvPr>
        <xdr:cNvSpPr/>
      </xdr:nvSpPr>
      <xdr:spPr>
        <a:xfrm>
          <a:off x="9331402" y="851830"/>
          <a:ext cx="1232747" cy="261265"/>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9</xdr:col>
      <xdr:colOff>232317</xdr:colOff>
      <xdr:row>0</xdr:row>
      <xdr:rowOff>92927</xdr:rowOff>
    </xdr:from>
    <xdr:to>
      <xdr:col>12</xdr:col>
      <xdr:colOff>237076</xdr:colOff>
      <xdr:row>1</xdr:row>
      <xdr:rowOff>160315</xdr:rowOff>
    </xdr:to>
    <xdr:sp macro="[0]!newlinesch" textlink="">
      <xdr:nvSpPr>
        <xdr:cNvPr id="4" name="Rectangle 3">
          <a:extLst>
            <a:ext uri="{FF2B5EF4-FFF2-40B4-BE49-F238E27FC236}">
              <a16:creationId xmlns:a16="http://schemas.microsoft.com/office/drawing/2014/main" xmlns="" id="{00000000-0008-0000-2C00-000004000000}"/>
            </a:ext>
          </a:extLst>
        </xdr:cNvPr>
        <xdr:cNvSpPr/>
      </xdr:nvSpPr>
      <xdr:spPr>
        <a:xfrm>
          <a:off x="9331402" y="92927"/>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2</xdr:col>
      <xdr:colOff>723900</xdr:colOff>
      <xdr:row>0</xdr:row>
      <xdr:rowOff>152400</xdr:rowOff>
    </xdr:from>
    <xdr:to>
      <xdr:col>3</xdr:col>
      <xdr:colOff>134744</xdr:colOff>
      <xdr:row>4</xdr:row>
      <xdr:rowOff>9387</xdr:rowOff>
    </xdr:to>
    <xdr:pic>
      <xdr:nvPicPr>
        <xdr:cNvPr id="5" name="Picture 4">
          <a:extLst>
            <a:ext uri="{FF2B5EF4-FFF2-40B4-BE49-F238E27FC236}">
              <a16:creationId xmlns:a16="http://schemas.microsoft.com/office/drawing/2014/main" xmlns="" id="{00000000-0008-0000-2C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5" y="152400"/>
          <a:ext cx="801494" cy="638037"/>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9</xdr:col>
      <xdr:colOff>0</xdr:colOff>
      <xdr:row>4</xdr:row>
      <xdr:rowOff>0</xdr:rowOff>
    </xdr:from>
    <xdr:to>
      <xdr:col>12</xdr:col>
      <xdr:colOff>232317</xdr:colOff>
      <xdr:row>5</xdr:row>
      <xdr:rowOff>100671</xdr:rowOff>
    </xdr:to>
    <xdr:sp macro="[0]!English" textlink="">
      <xdr:nvSpPr>
        <xdr:cNvPr id="2" name="Rectangle 1">
          <a:extLst>
            <a:ext uri="{FF2B5EF4-FFF2-40B4-BE49-F238E27FC236}">
              <a16:creationId xmlns:a16="http://schemas.microsoft.com/office/drawing/2014/main" xmlns="" id="{00000000-0008-0000-2D00-000002000000}"/>
            </a:ext>
          </a:extLst>
        </xdr:cNvPr>
        <xdr:cNvSpPr/>
      </xdr:nvSpPr>
      <xdr:spPr>
        <a:xfrm>
          <a:off x="8789329" y="774390"/>
          <a:ext cx="1231281" cy="294269"/>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9</xdr:col>
      <xdr:colOff>7744</xdr:colOff>
      <xdr:row>6</xdr:row>
      <xdr:rowOff>38719</xdr:rowOff>
    </xdr:from>
    <xdr:to>
      <xdr:col>12</xdr:col>
      <xdr:colOff>242694</xdr:colOff>
      <xdr:row>7</xdr:row>
      <xdr:rowOff>103923</xdr:rowOff>
    </xdr:to>
    <xdr:sp macro="[0]!drillmedown" textlink="">
      <xdr:nvSpPr>
        <xdr:cNvPr id="3" name="Rectangle 2">
          <a:extLst>
            <a:ext uri="{FF2B5EF4-FFF2-40B4-BE49-F238E27FC236}">
              <a16:creationId xmlns:a16="http://schemas.microsoft.com/office/drawing/2014/main" xmlns="" id="{00000000-0008-0000-2D00-000003000000}"/>
            </a:ext>
          </a:extLst>
        </xdr:cNvPr>
        <xdr:cNvSpPr/>
      </xdr:nvSpPr>
      <xdr:spPr>
        <a:xfrm>
          <a:off x="8797073" y="1200304"/>
          <a:ext cx="1233914" cy="25880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9</xdr:col>
      <xdr:colOff>0</xdr:colOff>
      <xdr:row>2</xdr:row>
      <xdr:rowOff>0</xdr:rowOff>
    </xdr:from>
    <xdr:to>
      <xdr:col>12</xdr:col>
      <xdr:colOff>4759</xdr:colOff>
      <xdr:row>3</xdr:row>
      <xdr:rowOff>67388</xdr:rowOff>
    </xdr:to>
    <xdr:sp macro="[0]!newlinesch" textlink="">
      <xdr:nvSpPr>
        <xdr:cNvPr id="4" name="Rectangle 3">
          <a:extLst>
            <a:ext uri="{FF2B5EF4-FFF2-40B4-BE49-F238E27FC236}">
              <a16:creationId xmlns:a16="http://schemas.microsoft.com/office/drawing/2014/main" xmlns="" id="{00000000-0008-0000-2D00-000004000000}"/>
            </a:ext>
          </a:extLst>
        </xdr:cNvPr>
        <xdr:cNvSpPr/>
      </xdr:nvSpPr>
      <xdr:spPr>
        <a:xfrm>
          <a:off x="8789329" y="387195"/>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twoCellAnchor editAs="oneCell">
    <xdr:from>
      <xdr:col>2</xdr:col>
      <xdr:colOff>650488</xdr:colOff>
      <xdr:row>0</xdr:row>
      <xdr:rowOff>139391</xdr:rowOff>
    </xdr:from>
    <xdr:to>
      <xdr:col>3</xdr:col>
      <xdr:colOff>58080</xdr:colOff>
      <xdr:row>4</xdr:row>
      <xdr:rowOff>10782</xdr:rowOff>
    </xdr:to>
    <xdr:pic>
      <xdr:nvPicPr>
        <xdr:cNvPr id="5" name="Picture 4">
          <a:extLst>
            <a:ext uri="{FF2B5EF4-FFF2-40B4-BE49-F238E27FC236}">
              <a16:creationId xmlns:a16="http://schemas.microsoft.com/office/drawing/2014/main" xmlns="" id="{00000000-0008-0000-2D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38293" y="139391"/>
          <a:ext cx="801494" cy="638037"/>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xdr:col>
      <xdr:colOff>0</xdr:colOff>
      <xdr:row>3</xdr:row>
      <xdr:rowOff>0</xdr:rowOff>
    </xdr:from>
    <xdr:to>
      <xdr:col>7</xdr:col>
      <xdr:colOff>30630</xdr:colOff>
      <xdr:row>4</xdr:row>
      <xdr:rowOff>73585</xdr:rowOff>
    </xdr:to>
    <xdr:sp macro="[0]!English" textlink="">
      <xdr:nvSpPr>
        <xdr:cNvPr id="2" name="Rectangle 1">
          <a:extLst>
            <a:ext uri="{FF2B5EF4-FFF2-40B4-BE49-F238E27FC236}">
              <a16:creationId xmlns:a16="http://schemas.microsoft.com/office/drawing/2014/main" xmlns="" id="{00000000-0008-0000-2E00-000002000000}"/>
            </a:ext>
          </a:extLst>
        </xdr:cNvPr>
        <xdr:cNvSpPr/>
      </xdr:nvSpPr>
      <xdr:spPr>
        <a:xfrm>
          <a:off x="10225368" y="606985"/>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4</xdr:col>
      <xdr:colOff>588536</xdr:colOff>
      <xdr:row>4</xdr:row>
      <xdr:rowOff>201341</xdr:rowOff>
    </xdr:from>
    <xdr:to>
      <xdr:col>7</xdr:col>
      <xdr:colOff>44611</xdr:colOff>
      <xdr:row>5</xdr:row>
      <xdr:rowOff>170366</xdr:rowOff>
    </xdr:to>
    <xdr:sp macro="[0]!drillmedown" textlink="">
      <xdr:nvSpPr>
        <xdr:cNvPr id="3" name="Rectangle 2">
          <a:extLst>
            <a:ext uri="{FF2B5EF4-FFF2-40B4-BE49-F238E27FC236}">
              <a16:creationId xmlns:a16="http://schemas.microsoft.com/office/drawing/2014/main" xmlns="" id="{00000000-0008-0000-2E00-000003000000}"/>
            </a:ext>
          </a:extLst>
        </xdr:cNvPr>
        <xdr:cNvSpPr/>
      </xdr:nvSpPr>
      <xdr:spPr>
        <a:xfrm>
          <a:off x="7356707" y="998963"/>
          <a:ext cx="1244916" cy="302013"/>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View</a:t>
          </a:r>
          <a:r>
            <a:rPr lang="en-IN" sz="800" baseline="0">
              <a:solidFill>
                <a:schemeClr val="tx1"/>
              </a:solidFill>
            </a:rPr>
            <a:t> Map Breakdown</a:t>
          </a:r>
          <a:endParaRPr lang="en-IN" sz="800">
            <a:solidFill>
              <a:schemeClr val="tx1"/>
            </a:solidFill>
          </a:endParaRPr>
        </a:p>
      </xdr:txBody>
    </xdr:sp>
    <xdr:clientData/>
  </xdr:twoCellAnchor>
  <xdr:twoCellAnchor>
    <xdr:from>
      <xdr:col>5</xdr:col>
      <xdr:colOff>0</xdr:colOff>
      <xdr:row>1</xdr:row>
      <xdr:rowOff>0</xdr:rowOff>
    </xdr:from>
    <xdr:to>
      <xdr:col>6</xdr:col>
      <xdr:colOff>407442</xdr:colOff>
      <xdr:row>2</xdr:row>
      <xdr:rowOff>67388</xdr:rowOff>
    </xdr:to>
    <xdr:sp macro="[0]!newlinesch" textlink="">
      <xdr:nvSpPr>
        <xdr:cNvPr id="4" name="Rectangle 3">
          <a:extLst>
            <a:ext uri="{FF2B5EF4-FFF2-40B4-BE49-F238E27FC236}">
              <a16:creationId xmlns:a16="http://schemas.microsoft.com/office/drawing/2014/main" xmlns="" id="{00000000-0008-0000-2E00-000004000000}"/>
            </a:ext>
          </a:extLst>
        </xdr:cNvPr>
        <xdr:cNvSpPr/>
      </xdr:nvSpPr>
      <xdr:spPr>
        <a:xfrm>
          <a:off x="7364451" y="232317"/>
          <a:ext cx="1003723" cy="260986"/>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b="1">
              <a:solidFill>
                <a:schemeClr val="tx1"/>
              </a:solidFill>
            </a:rPr>
            <a:t>Add</a:t>
          </a:r>
          <a:r>
            <a:rPr lang="en-IN" sz="800" b="1" baseline="0">
              <a:solidFill>
                <a:schemeClr val="tx1"/>
              </a:solidFill>
            </a:rPr>
            <a:t> new line</a:t>
          </a:r>
          <a:endParaRPr lang="en-IN" sz="800" b="1">
            <a:solidFill>
              <a:schemeClr val="tx1"/>
            </a:solidFill>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15875</xdr:colOff>
      <xdr:row>6</xdr:row>
      <xdr:rowOff>174625</xdr:rowOff>
    </xdr:from>
    <xdr:to>
      <xdr:col>12</xdr:col>
      <xdr:colOff>15875</xdr:colOff>
      <xdr:row>8</xdr:row>
      <xdr:rowOff>7937</xdr:rowOff>
    </xdr:to>
    <xdr:sp macro="[0]!AddNewLine1" textlink="">
      <xdr:nvSpPr>
        <xdr:cNvPr id="2" name="Rectangle 1">
          <a:extLst>
            <a:ext uri="{FF2B5EF4-FFF2-40B4-BE49-F238E27FC236}">
              <a16:creationId xmlns:a16="http://schemas.microsoft.com/office/drawing/2014/main" xmlns="" id="{00000000-0008-0000-2F00-000002000000}"/>
            </a:ext>
          </a:extLst>
        </xdr:cNvPr>
        <xdr:cNvSpPr/>
      </xdr:nvSpPr>
      <xdr:spPr>
        <a:xfrm>
          <a:off x="11242675" y="812800"/>
          <a:ext cx="133985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15875</xdr:colOff>
      <xdr:row>38</xdr:row>
      <xdr:rowOff>174625</xdr:rowOff>
    </xdr:from>
    <xdr:to>
      <xdr:col>14</xdr:col>
      <xdr:colOff>15875</xdr:colOff>
      <xdr:row>40</xdr:row>
      <xdr:rowOff>7937</xdr:rowOff>
    </xdr:to>
    <xdr:sp macro="[0]!AddNewLine2" textlink="">
      <xdr:nvSpPr>
        <xdr:cNvPr id="3" name="Rectangle 2">
          <a:extLst>
            <a:ext uri="{FF2B5EF4-FFF2-40B4-BE49-F238E27FC236}">
              <a16:creationId xmlns:a16="http://schemas.microsoft.com/office/drawing/2014/main" xmlns="" id="{00000000-0008-0000-2F00-000003000000}"/>
            </a:ext>
          </a:extLst>
        </xdr:cNvPr>
        <xdr:cNvSpPr/>
      </xdr:nvSpPr>
      <xdr:spPr>
        <a:xfrm>
          <a:off x="12582525" y="812800"/>
          <a:ext cx="121920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119059</xdr:colOff>
      <xdr:row>2</xdr:row>
      <xdr:rowOff>143596</xdr:rowOff>
    </xdr:from>
    <xdr:to>
      <xdr:col>0</xdr:col>
      <xdr:colOff>230184</xdr:colOff>
      <xdr:row>2</xdr:row>
      <xdr:rowOff>316778</xdr:rowOff>
    </xdr:to>
    <xdr:sp macro="" textlink="">
      <xdr:nvSpPr>
        <xdr:cNvPr id="4" name="Chevron 13">
          <a:extLst>
            <a:ext uri="{FF2B5EF4-FFF2-40B4-BE49-F238E27FC236}">
              <a16:creationId xmlns:a16="http://schemas.microsoft.com/office/drawing/2014/main" xmlns="" id="{00000000-0008-0000-2F00-000004000000}"/>
            </a:ext>
          </a:extLst>
        </xdr:cNvPr>
        <xdr:cNvSpPr/>
      </xdr:nvSpPr>
      <xdr:spPr>
        <a:xfrm>
          <a:off x="119059" y="524596"/>
          <a:ext cx="111125" cy="173182"/>
        </a:xfrm>
        <a:prstGeom prst="chevron">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0</xdr:col>
      <xdr:colOff>111121</xdr:colOff>
      <xdr:row>42</xdr:row>
      <xdr:rowOff>150813</xdr:rowOff>
    </xdr:from>
    <xdr:to>
      <xdr:col>0</xdr:col>
      <xdr:colOff>222246</xdr:colOff>
      <xdr:row>42</xdr:row>
      <xdr:rowOff>341313</xdr:rowOff>
    </xdr:to>
    <xdr:sp macro="" textlink="">
      <xdr:nvSpPr>
        <xdr:cNvPr id="5" name="Chevron 17">
          <a:extLst>
            <a:ext uri="{FF2B5EF4-FFF2-40B4-BE49-F238E27FC236}">
              <a16:creationId xmlns:a16="http://schemas.microsoft.com/office/drawing/2014/main" xmlns="" id="{00000000-0008-0000-2F00-000005000000}"/>
            </a:ext>
          </a:extLst>
        </xdr:cNvPr>
        <xdr:cNvSpPr/>
      </xdr:nvSpPr>
      <xdr:spPr>
        <a:xfrm>
          <a:off x="111121" y="1143001"/>
          <a:ext cx="111125" cy="190500"/>
        </a:xfrm>
        <a:prstGeom prst="chevron">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19</xdr:col>
      <xdr:colOff>0</xdr:colOff>
      <xdr:row>2</xdr:row>
      <xdr:rowOff>0</xdr:rowOff>
    </xdr:from>
    <xdr:to>
      <xdr:col>21</xdr:col>
      <xdr:colOff>9525</xdr:colOff>
      <xdr:row>2</xdr:row>
      <xdr:rowOff>260350</xdr:rowOff>
    </xdr:to>
    <xdr:sp macro="[0]!English" textlink="">
      <xdr:nvSpPr>
        <xdr:cNvPr id="6" name="Rectangle 5">
          <a:extLst>
            <a:ext uri="{FF2B5EF4-FFF2-40B4-BE49-F238E27FC236}">
              <a16:creationId xmlns:a16="http://schemas.microsoft.com/office/drawing/2014/main" xmlns="" id="{00000000-0008-0000-2F00-000006000000}"/>
            </a:ext>
          </a:extLst>
        </xdr:cNvPr>
        <xdr:cNvSpPr/>
      </xdr:nvSpPr>
      <xdr:spPr>
        <a:xfrm>
          <a:off x="16232188" y="365125"/>
          <a:ext cx="12319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6</xdr:col>
      <xdr:colOff>0</xdr:colOff>
      <xdr:row>2</xdr:row>
      <xdr:rowOff>0</xdr:rowOff>
    </xdr:from>
    <xdr:to>
      <xdr:col>6</xdr:col>
      <xdr:colOff>1295400</xdr:colOff>
      <xdr:row>3</xdr:row>
      <xdr:rowOff>63500</xdr:rowOff>
    </xdr:to>
    <xdr:sp macro="[0]!English" textlink="">
      <xdr:nvSpPr>
        <xdr:cNvPr id="2" name="Rectangle 1">
          <a:extLst>
            <a:ext uri="{FF2B5EF4-FFF2-40B4-BE49-F238E27FC236}">
              <a16:creationId xmlns:a16="http://schemas.microsoft.com/office/drawing/2014/main" xmlns="" id="{00000000-0008-0000-3000-000002000000}"/>
            </a:ext>
          </a:extLst>
        </xdr:cNvPr>
        <xdr:cNvSpPr/>
      </xdr:nvSpPr>
      <xdr:spPr>
        <a:xfrm>
          <a:off x="9163050" y="552450"/>
          <a:ext cx="1295400" cy="339725"/>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10</xdr:col>
      <xdr:colOff>0</xdr:colOff>
      <xdr:row>2</xdr:row>
      <xdr:rowOff>0</xdr:rowOff>
    </xdr:from>
    <xdr:to>
      <xdr:col>11</xdr:col>
      <xdr:colOff>609600</xdr:colOff>
      <xdr:row>4</xdr:row>
      <xdr:rowOff>59824</xdr:rowOff>
    </xdr:to>
    <xdr:sp macro="[0]!English" textlink="">
      <xdr:nvSpPr>
        <xdr:cNvPr id="2" name="Rectangle 1">
          <a:extLst>
            <a:ext uri="{FF2B5EF4-FFF2-40B4-BE49-F238E27FC236}">
              <a16:creationId xmlns:a16="http://schemas.microsoft.com/office/drawing/2014/main" xmlns="" id="{00000000-0008-0000-3100-000002000000}"/>
            </a:ext>
          </a:extLst>
        </xdr:cNvPr>
        <xdr:cNvSpPr/>
      </xdr:nvSpPr>
      <xdr:spPr>
        <a:xfrm>
          <a:off x="11079079" y="401053"/>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29</xdr:col>
      <xdr:colOff>0</xdr:colOff>
      <xdr:row>4</xdr:row>
      <xdr:rowOff>23089</xdr:rowOff>
    </xdr:from>
    <xdr:to>
      <xdr:col>31</xdr:col>
      <xdr:colOff>263236</xdr:colOff>
      <xdr:row>4</xdr:row>
      <xdr:rowOff>438726</xdr:rowOff>
    </xdr:to>
    <xdr:sp macro="[0]!English" textlink="">
      <xdr:nvSpPr>
        <xdr:cNvPr id="3" name="Rectangle 2">
          <a:extLst>
            <a:ext uri="{FF2B5EF4-FFF2-40B4-BE49-F238E27FC236}">
              <a16:creationId xmlns:a16="http://schemas.microsoft.com/office/drawing/2014/main" xmlns="" id="{00000000-0008-0000-3200-000003000000}"/>
            </a:ext>
          </a:extLst>
        </xdr:cNvPr>
        <xdr:cNvSpPr/>
      </xdr:nvSpPr>
      <xdr:spPr>
        <a:xfrm>
          <a:off x="9961916946" y="1824180"/>
          <a:ext cx="1487054" cy="415637"/>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editAs="oneCell">
    <xdr:from>
      <xdr:col>9</xdr:col>
      <xdr:colOff>260597</xdr:colOff>
      <xdr:row>2</xdr:row>
      <xdr:rowOff>238744</xdr:rowOff>
    </xdr:from>
    <xdr:to>
      <xdr:col>14</xdr:col>
      <xdr:colOff>42965</xdr:colOff>
      <xdr:row>5</xdr:row>
      <xdr:rowOff>368432</xdr:rowOff>
    </xdr:to>
    <xdr:pic>
      <xdr:nvPicPr>
        <xdr:cNvPr id="4" name="Picture 3">
          <a:extLst>
            <a:ext uri="{FF2B5EF4-FFF2-40B4-BE49-F238E27FC236}">
              <a16:creationId xmlns:a16="http://schemas.microsoft.com/office/drawing/2014/main" xmlns="" id="{00000000-0008-0000-3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21013178" y="1109601"/>
          <a:ext cx="1823440" cy="1435974"/>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5830</xdr:col>
          <xdr:colOff>69850</xdr:colOff>
          <xdr:row>1</xdr:row>
          <xdr:rowOff>107950</xdr:rowOff>
        </xdr:from>
        <xdr:to>
          <xdr:col>5830</xdr:col>
          <xdr:colOff>304800</xdr:colOff>
          <xdr:row>2</xdr:row>
          <xdr:rowOff>38100</xdr:rowOff>
        </xdr:to>
        <xdr:sp macro="" textlink="">
          <xdr:nvSpPr>
            <xdr:cNvPr id="48129" name="Check Box 1" hidden="1">
              <a:extLst>
                <a:ext uri="{63B3BB69-23CF-44E3-9099-C40C66FF867C}">
                  <a14:compatExt spid="_x0000_s48129"/>
                </a:ext>
                <a:ext uri="{FF2B5EF4-FFF2-40B4-BE49-F238E27FC236}">
                  <a16:creationId xmlns:a16="http://schemas.microsoft.com/office/drawing/2014/main" xmlns="" id="{00000000-0008-0000-3300-000001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4438</xdr:col>
          <xdr:colOff>38100</xdr:colOff>
          <xdr:row>2</xdr:row>
          <xdr:rowOff>146050</xdr:rowOff>
        </xdr:from>
        <xdr:to>
          <xdr:col>4438</xdr:col>
          <xdr:colOff>203200</xdr:colOff>
          <xdr:row>2</xdr:row>
          <xdr:rowOff>260350</xdr:rowOff>
        </xdr:to>
        <xdr:sp macro="" textlink="">
          <xdr:nvSpPr>
            <xdr:cNvPr id="48130" name="Check Box 2" hidden="1">
              <a:extLst>
                <a:ext uri="{63B3BB69-23CF-44E3-9099-C40C66FF867C}">
                  <a14:compatExt spid="_x0000_s48130"/>
                </a:ext>
                <a:ext uri="{FF2B5EF4-FFF2-40B4-BE49-F238E27FC236}">
                  <a16:creationId xmlns:a16="http://schemas.microsoft.com/office/drawing/2014/main" xmlns="" id="{00000000-0008-0000-3300-000002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4438</xdr:col>
          <xdr:colOff>38100</xdr:colOff>
          <xdr:row>3</xdr:row>
          <xdr:rowOff>260350</xdr:rowOff>
        </xdr:from>
        <xdr:to>
          <xdr:col>4438</xdr:col>
          <xdr:colOff>190500</xdr:colOff>
          <xdr:row>4</xdr:row>
          <xdr:rowOff>76200</xdr:rowOff>
        </xdr:to>
        <xdr:sp macro="" textlink="">
          <xdr:nvSpPr>
            <xdr:cNvPr id="48131" name="Check Box 3" hidden="1">
              <a:extLst>
                <a:ext uri="{63B3BB69-23CF-44E3-9099-C40C66FF867C}">
                  <a14:compatExt spid="_x0000_s48131"/>
                </a:ext>
                <a:ext uri="{FF2B5EF4-FFF2-40B4-BE49-F238E27FC236}">
                  <a16:creationId xmlns:a16="http://schemas.microsoft.com/office/drawing/2014/main" xmlns="" id="{00000000-0008-0000-3300-000003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4438</xdr:col>
          <xdr:colOff>31750</xdr:colOff>
          <xdr:row>10</xdr:row>
          <xdr:rowOff>146050</xdr:rowOff>
        </xdr:from>
        <xdr:to>
          <xdr:col>4438</xdr:col>
          <xdr:colOff>190500</xdr:colOff>
          <xdr:row>10</xdr:row>
          <xdr:rowOff>260350</xdr:rowOff>
        </xdr:to>
        <xdr:sp macro="" textlink="">
          <xdr:nvSpPr>
            <xdr:cNvPr id="48132" name="Check Box 4" hidden="1">
              <a:extLst>
                <a:ext uri="{63B3BB69-23CF-44E3-9099-C40C66FF867C}">
                  <a14:compatExt spid="_x0000_s48132"/>
                </a:ext>
                <a:ext uri="{FF2B5EF4-FFF2-40B4-BE49-F238E27FC236}">
                  <a16:creationId xmlns:a16="http://schemas.microsoft.com/office/drawing/2014/main" xmlns="" id="{00000000-0008-0000-3300-000004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4438</xdr:col>
          <xdr:colOff>31750</xdr:colOff>
          <xdr:row>11</xdr:row>
          <xdr:rowOff>69850</xdr:rowOff>
        </xdr:from>
        <xdr:to>
          <xdr:col>4438</xdr:col>
          <xdr:colOff>184150</xdr:colOff>
          <xdr:row>11</xdr:row>
          <xdr:rowOff>184150</xdr:rowOff>
        </xdr:to>
        <xdr:sp macro="" textlink="">
          <xdr:nvSpPr>
            <xdr:cNvPr id="48133" name="Check Box 5" hidden="1">
              <a:extLst>
                <a:ext uri="{63B3BB69-23CF-44E3-9099-C40C66FF867C}">
                  <a14:compatExt spid="_x0000_s48133"/>
                </a:ext>
                <a:ext uri="{FF2B5EF4-FFF2-40B4-BE49-F238E27FC236}">
                  <a16:creationId xmlns:a16="http://schemas.microsoft.com/office/drawing/2014/main" xmlns="" id="{00000000-0008-0000-3300-000005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4438</xdr:col>
          <xdr:colOff>31750</xdr:colOff>
          <xdr:row>11</xdr:row>
          <xdr:rowOff>260350</xdr:rowOff>
        </xdr:from>
        <xdr:to>
          <xdr:col>4438</xdr:col>
          <xdr:colOff>190500</xdr:colOff>
          <xdr:row>12</xdr:row>
          <xdr:rowOff>76200</xdr:rowOff>
        </xdr:to>
        <xdr:sp macro="" textlink="">
          <xdr:nvSpPr>
            <xdr:cNvPr id="48134" name="Check Box 6" hidden="1">
              <a:extLst>
                <a:ext uri="{63B3BB69-23CF-44E3-9099-C40C66FF867C}">
                  <a14:compatExt spid="_x0000_s48134"/>
                </a:ext>
                <a:ext uri="{FF2B5EF4-FFF2-40B4-BE49-F238E27FC236}">
                  <a16:creationId xmlns:a16="http://schemas.microsoft.com/office/drawing/2014/main" xmlns="" id="{00000000-0008-0000-3300-000006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4438</xdr:col>
          <xdr:colOff>31750</xdr:colOff>
          <xdr:row>25</xdr:row>
          <xdr:rowOff>222250</xdr:rowOff>
        </xdr:from>
        <xdr:to>
          <xdr:col>4438</xdr:col>
          <xdr:colOff>190500</xdr:colOff>
          <xdr:row>26</xdr:row>
          <xdr:rowOff>38100</xdr:rowOff>
        </xdr:to>
        <xdr:sp macro="" textlink="">
          <xdr:nvSpPr>
            <xdr:cNvPr id="48135" name="Check Box 7" hidden="1">
              <a:extLst>
                <a:ext uri="{63B3BB69-23CF-44E3-9099-C40C66FF867C}">
                  <a14:compatExt spid="_x0000_s48135"/>
                </a:ext>
                <a:ext uri="{FF2B5EF4-FFF2-40B4-BE49-F238E27FC236}">
                  <a16:creationId xmlns:a16="http://schemas.microsoft.com/office/drawing/2014/main" xmlns="" id="{00000000-0008-0000-3300-000007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4438</xdr:col>
          <xdr:colOff>31750</xdr:colOff>
          <xdr:row>27</xdr:row>
          <xdr:rowOff>69850</xdr:rowOff>
        </xdr:from>
        <xdr:to>
          <xdr:col>4438</xdr:col>
          <xdr:colOff>184150</xdr:colOff>
          <xdr:row>27</xdr:row>
          <xdr:rowOff>184150</xdr:rowOff>
        </xdr:to>
        <xdr:sp macro="" textlink="">
          <xdr:nvSpPr>
            <xdr:cNvPr id="48136" name="Check Box 8" hidden="1">
              <a:extLst>
                <a:ext uri="{63B3BB69-23CF-44E3-9099-C40C66FF867C}">
                  <a14:compatExt spid="_x0000_s48136"/>
                </a:ext>
                <a:ext uri="{FF2B5EF4-FFF2-40B4-BE49-F238E27FC236}">
                  <a16:creationId xmlns:a16="http://schemas.microsoft.com/office/drawing/2014/main" xmlns="" id="{00000000-0008-0000-3300-000008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4438</xdr:col>
          <xdr:colOff>12700</xdr:colOff>
          <xdr:row>28</xdr:row>
          <xdr:rowOff>184150</xdr:rowOff>
        </xdr:from>
        <xdr:to>
          <xdr:col>4438</xdr:col>
          <xdr:colOff>184150</xdr:colOff>
          <xdr:row>29</xdr:row>
          <xdr:rowOff>0</xdr:rowOff>
        </xdr:to>
        <xdr:sp macro="" textlink="">
          <xdr:nvSpPr>
            <xdr:cNvPr id="48137" name="Check Box 9" hidden="1">
              <a:extLst>
                <a:ext uri="{63B3BB69-23CF-44E3-9099-C40C66FF867C}">
                  <a14:compatExt spid="_x0000_s48137"/>
                </a:ext>
                <a:ext uri="{FF2B5EF4-FFF2-40B4-BE49-F238E27FC236}">
                  <a16:creationId xmlns:a16="http://schemas.microsoft.com/office/drawing/2014/main" xmlns="" id="{00000000-0008-0000-3300-000009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4438</xdr:col>
          <xdr:colOff>0</xdr:colOff>
          <xdr:row>30</xdr:row>
          <xdr:rowOff>31750</xdr:rowOff>
        </xdr:from>
        <xdr:to>
          <xdr:col>4438</xdr:col>
          <xdr:colOff>184150</xdr:colOff>
          <xdr:row>30</xdr:row>
          <xdr:rowOff>146050</xdr:rowOff>
        </xdr:to>
        <xdr:sp macro="" textlink="">
          <xdr:nvSpPr>
            <xdr:cNvPr id="48138" name="Check Box 10" hidden="1">
              <a:extLst>
                <a:ext uri="{63B3BB69-23CF-44E3-9099-C40C66FF867C}">
                  <a14:compatExt spid="_x0000_s48138"/>
                </a:ext>
                <a:ext uri="{FF2B5EF4-FFF2-40B4-BE49-F238E27FC236}">
                  <a16:creationId xmlns:a16="http://schemas.microsoft.com/office/drawing/2014/main" xmlns="" id="{00000000-0008-0000-3300-00000A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4438</xdr:col>
          <xdr:colOff>31750</xdr:colOff>
          <xdr:row>12</xdr:row>
          <xdr:rowOff>184150</xdr:rowOff>
        </xdr:from>
        <xdr:to>
          <xdr:col>4438</xdr:col>
          <xdr:colOff>190500</xdr:colOff>
          <xdr:row>13</xdr:row>
          <xdr:rowOff>0</xdr:rowOff>
        </xdr:to>
        <xdr:sp macro="" textlink="">
          <xdr:nvSpPr>
            <xdr:cNvPr id="48139" name="Check Box 11" hidden="1">
              <a:extLst>
                <a:ext uri="{63B3BB69-23CF-44E3-9099-C40C66FF867C}">
                  <a14:compatExt spid="_x0000_s48139"/>
                </a:ext>
                <a:ext uri="{FF2B5EF4-FFF2-40B4-BE49-F238E27FC236}">
                  <a16:creationId xmlns:a16="http://schemas.microsoft.com/office/drawing/2014/main" xmlns="" id="{00000000-0008-0000-3300-00000B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4437</xdr:col>
          <xdr:colOff>469900</xdr:colOff>
          <xdr:row>2</xdr:row>
          <xdr:rowOff>114300</xdr:rowOff>
        </xdr:from>
        <xdr:to>
          <xdr:col>4437</xdr:col>
          <xdr:colOff>685800</xdr:colOff>
          <xdr:row>2</xdr:row>
          <xdr:rowOff>279400</xdr:rowOff>
        </xdr:to>
        <xdr:sp macro="" textlink="">
          <xdr:nvSpPr>
            <xdr:cNvPr id="48140" name="Check Box 12" hidden="1">
              <a:extLst>
                <a:ext uri="{63B3BB69-23CF-44E3-9099-C40C66FF867C}">
                  <a14:compatExt spid="_x0000_s48140"/>
                </a:ext>
                <a:ext uri="{FF2B5EF4-FFF2-40B4-BE49-F238E27FC236}">
                  <a16:creationId xmlns:a16="http://schemas.microsoft.com/office/drawing/2014/main" xmlns="" id="{00000000-0008-0000-3300-00000C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4437</xdr:col>
          <xdr:colOff>469900</xdr:colOff>
          <xdr:row>3</xdr:row>
          <xdr:rowOff>241300</xdr:rowOff>
        </xdr:from>
        <xdr:to>
          <xdr:col>4437</xdr:col>
          <xdr:colOff>685800</xdr:colOff>
          <xdr:row>4</xdr:row>
          <xdr:rowOff>107950</xdr:rowOff>
        </xdr:to>
        <xdr:sp macro="" textlink="">
          <xdr:nvSpPr>
            <xdr:cNvPr id="48141" name="Check Box 13" hidden="1">
              <a:extLst>
                <a:ext uri="{63B3BB69-23CF-44E3-9099-C40C66FF867C}">
                  <a14:compatExt spid="_x0000_s48141"/>
                </a:ext>
                <a:ext uri="{FF2B5EF4-FFF2-40B4-BE49-F238E27FC236}">
                  <a16:creationId xmlns:a16="http://schemas.microsoft.com/office/drawing/2014/main" xmlns="" id="{00000000-0008-0000-3300-00000D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4437</xdr:col>
          <xdr:colOff>469900</xdr:colOff>
          <xdr:row>10</xdr:row>
          <xdr:rowOff>107950</xdr:rowOff>
        </xdr:from>
        <xdr:to>
          <xdr:col>4437</xdr:col>
          <xdr:colOff>685800</xdr:colOff>
          <xdr:row>10</xdr:row>
          <xdr:rowOff>260350</xdr:rowOff>
        </xdr:to>
        <xdr:sp macro="" textlink="">
          <xdr:nvSpPr>
            <xdr:cNvPr id="48142" name="Check Box 14" hidden="1">
              <a:extLst>
                <a:ext uri="{63B3BB69-23CF-44E3-9099-C40C66FF867C}">
                  <a14:compatExt spid="_x0000_s48142"/>
                </a:ext>
                <a:ext uri="{FF2B5EF4-FFF2-40B4-BE49-F238E27FC236}">
                  <a16:creationId xmlns:a16="http://schemas.microsoft.com/office/drawing/2014/main" xmlns="" id="{00000000-0008-0000-3300-00000E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4437</xdr:col>
          <xdr:colOff>469900</xdr:colOff>
          <xdr:row>11</xdr:row>
          <xdr:rowOff>38100</xdr:rowOff>
        </xdr:from>
        <xdr:to>
          <xdr:col>4437</xdr:col>
          <xdr:colOff>685800</xdr:colOff>
          <xdr:row>11</xdr:row>
          <xdr:rowOff>203200</xdr:rowOff>
        </xdr:to>
        <xdr:sp macro="" textlink="">
          <xdr:nvSpPr>
            <xdr:cNvPr id="48143" name="Check Box 15" hidden="1">
              <a:extLst>
                <a:ext uri="{63B3BB69-23CF-44E3-9099-C40C66FF867C}">
                  <a14:compatExt spid="_x0000_s48143"/>
                </a:ext>
                <a:ext uri="{FF2B5EF4-FFF2-40B4-BE49-F238E27FC236}">
                  <a16:creationId xmlns:a16="http://schemas.microsoft.com/office/drawing/2014/main" xmlns="" id="{00000000-0008-0000-3300-00000F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4437</xdr:col>
          <xdr:colOff>469900</xdr:colOff>
          <xdr:row>11</xdr:row>
          <xdr:rowOff>241300</xdr:rowOff>
        </xdr:from>
        <xdr:to>
          <xdr:col>4437</xdr:col>
          <xdr:colOff>685800</xdr:colOff>
          <xdr:row>12</xdr:row>
          <xdr:rowOff>107950</xdr:rowOff>
        </xdr:to>
        <xdr:sp macro="" textlink="">
          <xdr:nvSpPr>
            <xdr:cNvPr id="48144" name="Check Box 16" hidden="1">
              <a:extLst>
                <a:ext uri="{63B3BB69-23CF-44E3-9099-C40C66FF867C}">
                  <a14:compatExt spid="_x0000_s48144"/>
                </a:ext>
                <a:ext uri="{FF2B5EF4-FFF2-40B4-BE49-F238E27FC236}">
                  <a16:creationId xmlns:a16="http://schemas.microsoft.com/office/drawing/2014/main" xmlns="" id="{00000000-0008-0000-3300-000010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4437</xdr:col>
          <xdr:colOff>469900</xdr:colOff>
          <xdr:row>12</xdr:row>
          <xdr:rowOff>184150</xdr:rowOff>
        </xdr:from>
        <xdr:to>
          <xdr:col>4437</xdr:col>
          <xdr:colOff>685800</xdr:colOff>
          <xdr:row>13</xdr:row>
          <xdr:rowOff>31750</xdr:rowOff>
        </xdr:to>
        <xdr:sp macro="" textlink="">
          <xdr:nvSpPr>
            <xdr:cNvPr id="48145" name="Check Box 17" hidden="1">
              <a:extLst>
                <a:ext uri="{63B3BB69-23CF-44E3-9099-C40C66FF867C}">
                  <a14:compatExt spid="_x0000_s48145"/>
                </a:ext>
                <a:ext uri="{FF2B5EF4-FFF2-40B4-BE49-F238E27FC236}">
                  <a16:creationId xmlns:a16="http://schemas.microsoft.com/office/drawing/2014/main" xmlns="" id="{00000000-0008-0000-3300-000011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4437</xdr:col>
          <xdr:colOff>469900</xdr:colOff>
          <xdr:row>25</xdr:row>
          <xdr:rowOff>222250</xdr:rowOff>
        </xdr:from>
        <xdr:to>
          <xdr:col>4437</xdr:col>
          <xdr:colOff>685800</xdr:colOff>
          <xdr:row>26</xdr:row>
          <xdr:rowOff>76200</xdr:rowOff>
        </xdr:to>
        <xdr:sp macro="" textlink="">
          <xdr:nvSpPr>
            <xdr:cNvPr id="48146" name="Check Box 18" hidden="1">
              <a:extLst>
                <a:ext uri="{63B3BB69-23CF-44E3-9099-C40C66FF867C}">
                  <a14:compatExt spid="_x0000_s48146"/>
                </a:ext>
                <a:ext uri="{FF2B5EF4-FFF2-40B4-BE49-F238E27FC236}">
                  <a16:creationId xmlns:a16="http://schemas.microsoft.com/office/drawing/2014/main" xmlns="" id="{00000000-0008-0000-3300-000012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4437</xdr:col>
          <xdr:colOff>469900</xdr:colOff>
          <xdr:row>27</xdr:row>
          <xdr:rowOff>50800</xdr:rowOff>
        </xdr:from>
        <xdr:to>
          <xdr:col>4437</xdr:col>
          <xdr:colOff>685800</xdr:colOff>
          <xdr:row>27</xdr:row>
          <xdr:rowOff>222250</xdr:rowOff>
        </xdr:to>
        <xdr:sp macro="" textlink="">
          <xdr:nvSpPr>
            <xdr:cNvPr id="48147" name="Check Box 19" hidden="1">
              <a:extLst>
                <a:ext uri="{63B3BB69-23CF-44E3-9099-C40C66FF867C}">
                  <a14:compatExt spid="_x0000_s48147"/>
                </a:ext>
                <a:ext uri="{FF2B5EF4-FFF2-40B4-BE49-F238E27FC236}">
                  <a16:creationId xmlns:a16="http://schemas.microsoft.com/office/drawing/2014/main" xmlns="" id="{00000000-0008-0000-3300-000013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4437</xdr:col>
          <xdr:colOff>457200</xdr:colOff>
          <xdr:row>28</xdr:row>
          <xdr:rowOff>184150</xdr:rowOff>
        </xdr:from>
        <xdr:to>
          <xdr:col>4437</xdr:col>
          <xdr:colOff>679450</xdr:colOff>
          <xdr:row>29</xdr:row>
          <xdr:rowOff>31750</xdr:rowOff>
        </xdr:to>
        <xdr:sp macro="" textlink="">
          <xdr:nvSpPr>
            <xdr:cNvPr id="48148" name="Check Box 20" hidden="1">
              <a:extLst>
                <a:ext uri="{63B3BB69-23CF-44E3-9099-C40C66FF867C}">
                  <a14:compatExt spid="_x0000_s48148"/>
                </a:ext>
                <a:ext uri="{FF2B5EF4-FFF2-40B4-BE49-F238E27FC236}">
                  <a16:creationId xmlns:a16="http://schemas.microsoft.com/office/drawing/2014/main" xmlns="" id="{00000000-0008-0000-3300-000014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4437</xdr:col>
          <xdr:colOff>457200</xdr:colOff>
          <xdr:row>30</xdr:row>
          <xdr:rowOff>12700</xdr:rowOff>
        </xdr:from>
        <xdr:to>
          <xdr:col>4437</xdr:col>
          <xdr:colOff>679450</xdr:colOff>
          <xdr:row>30</xdr:row>
          <xdr:rowOff>184150</xdr:rowOff>
        </xdr:to>
        <xdr:sp macro="" textlink="">
          <xdr:nvSpPr>
            <xdr:cNvPr id="48149" name="Check Box 21" hidden="1">
              <a:extLst>
                <a:ext uri="{63B3BB69-23CF-44E3-9099-C40C66FF867C}">
                  <a14:compatExt spid="_x0000_s48149"/>
                </a:ext>
                <a:ext uri="{FF2B5EF4-FFF2-40B4-BE49-F238E27FC236}">
                  <a16:creationId xmlns:a16="http://schemas.microsoft.com/office/drawing/2014/main" xmlns="" id="{00000000-0008-0000-3300-000015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xdr:twoCellAnchor>
    <xdr:from>
      <xdr:col>8</xdr:col>
      <xdr:colOff>444500</xdr:colOff>
      <xdr:row>0</xdr:row>
      <xdr:rowOff>209550</xdr:rowOff>
    </xdr:from>
    <xdr:to>
      <xdr:col>10</xdr:col>
      <xdr:colOff>152400</xdr:colOff>
      <xdr:row>1</xdr:row>
      <xdr:rowOff>120650</xdr:rowOff>
    </xdr:to>
    <xdr:sp macro="[0]!English" textlink="">
      <xdr:nvSpPr>
        <xdr:cNvPr id="23" name="Rectangle 22">
          <a:extLst>
            <a:ext uri="{FF2B5EF4-FFF2-40B4-BE49-F238E27FC236}">
              <a16:creationId xmlns:a16="http://schemas.microsoft.com/office/drawing/2014/main" xmlns="" id="{00000000-0008-0000-3300-000017000000}"/>
            </a:ext>
          </a:extLst>
        </xdr:cNvPr>
        <xdr:cNvSpPr/>
      </xdr:nvSpPr>
      <xdr:spPr>
        <a:xfrm>
          <a:off x="12580810500" y="20955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8</xdr:col>
      <xdr:colOff>457200</xdr:colOff>
      <xdr:row>2</xdr:row>
      <xdr:rowOff>76200</xdr:rowOff>
    </xdr:from>
    <xdr:to>
      <xdr:col>10</xdr:col>
      <xdr:colOff>165100</xdr:colOff>
      <xdr:row>3</xdr:row>
      <xdr:rowOff>44450</xdr:rowOff>
    </xdr:to>
    <xdr:sp macro="[0]!DeleteFormulasARA" textlink="">
      <xdr:nvSpPr>
        <xdr:cNvPr id="27" name="Rectangle 26">
          <a:extLst>
            <a:ext uri="{FF2B5EF4-FFF2-40B4-BE49-F238E27FC236}">
              <a16:creationId xmlns:a16="http://schemas.microsoft.com/office/drawing/2014/main" xmlns="" id="{00000000-0008-0000-3300-00001B000000}"/>
            </a:ext>
          </a:extLst>
        </xdr:cNvPr>
        <xdr:cNvSpPr/>
      </xdr:nvSpPr>
      <xdr:spPr>
        <a:xfrm>
          <a:off x="12580797800" y="6223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Delete all formulas</a:t>
          </a:r>
        </a:p>
      </xdr:txBody>
    </xdr:sp>
    <xdr:clientData/>
  </xdr:twoCellAnchor>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6158</xdr:col>
          <xdr:colOff>190500</xdr:colOff>
          <xdr:row>22</xdr:row>
          <xdr:rowOff>222250</xdr:rowOff>
        </xdr:from>
        <xdr:to>
          <xdr:col>6158</xdr:col>
          <xdr:colOff>450850</xdr:colOff>
          <xdr:row>26</xdr:row>
          <xdr:rowOff>107950</xdr:rowOff>
        </xdr:to>
        <xdr:sp macro="" textlink="">
          <xdr:nvSpPr>
            <xdr:cNvPr id="49153" name="Check Box 1" hidden="1">
              <a:extLst>
                <a:ext uri="{63B3BB69-23CF-44E3-9099-C40C66FF867C}">
                  <a14:compatExt spid="_x0000_s49153"/>
                </a:ext>
                <a:ext uri="{FF2B5EF4-FFF2-40B4-BE49-F238E27FC236}">
                  <a16:creationId xmlns:a16="http://schemas.microsoft.com/office/drawing/2014/main" xmlns="" id="{00000000-0008-0000-3400-000001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6158</xdr:col>
          <xdr:colOff>152400</xdr:colOff>
          <xdr:row>26</xdr:row>
          <xdr:rowOff>146050</xdr:rowOff>
        </xdr:from>
        <xdr:to>
          <xdr:col>6158</xdr:col>
          <xdr:colOff>412750</xdr:colOff>
          <xdr:row>27</xdr:row>
          <xdr:rowOff>0</xdr:rowOff>
        </xdr:to>
        <xdr:sp macro="" textlink="">
          <xdr:nvSpPr>
            <xdr:cNvPr id="49154" name="Check Box 2" hidden="1">
              <a:extLst>
                <a:ext uri="{63B3BB69-23CF-44E3-9099-C40C66FF867C}">
                  <a14:compatExt spid="_x0000_s49154"/>
                </a:ext>
                <a:ext uri="{FF2B5EF4-FFF2-40B4-BE49-F238E27FC236}">
                  <a16:creationId xmlns:a16="http://schemas.microsoft.com/office/drawing/2014/main" xmlns="" id="{00000000-0008-0000-3400-000002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6158</xdr:col>
          <xdr:colOff>165100</xdr:colOff>
          <xdr:row>31</xdr:row>
          <xdr:rowOff>146050</xdr:rowOff>
        </xdr:from>
        <xdr:to>
          <xdr:col>6158</xdr:col>
          <xdr:colOff>412750</xdr:colOff>
          <xdr:row>31</xdr:row>
          <xdr:rowOff>228600</xdr:rowOff>
        </xdr:to>
        <xdr:sp macro="" textlink="">
          <xdr:nvSpPr>
            <xdr:cNvPr id="49155" name="Check Box 3" hidden="1">
              <a:extLst>
                <a:ext uri="{63B3BB69-23CF-44E3-9099-C40C66FF867C}">
                  <a14:compatExt spid="_x0000_s49155"/>
                </a:ext>
                <a:ext uri="{FF2B5EF4-FFF2-40B4-BE49-F238E27FC236}">
                  <a16:creationId xmlns:a16="http://schemas.microsoft.com/office/drawing/2014/main" xmlns="" id="{00000000-0008-0000-3400-000003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495300</xdr:colOff>
          <xdr:row>6</xdr:row>
          <xdr:rowOff>69850</xdr:rowOff>
        </xdr:from>
        <xdr:to>
          <xdr:col>3772</xdr:col>
          <xdr:colOff>685800</xdr:colOff>
          <xdr:row>26</xdr:row>
          <xdr:rowOff>127000</xdr:rowOff>
        </xdr:to>
        <xdr:sp macro="" textlink="">
          <xdr:nvSpPr>
            <xdr:cNvPr id="49156" name="Check Box 4" hidden="1">
              <a:extLst>
                <a:ext uri="{63B3BB69-23CF-44E3-9099-C40C66FF867C}">
                  <a14:compatExt spid="_x0000_s49156"/>
                </a:ext>
                <a:ext uri="{FF2B5EF4-FFF2-40B4-BE49-F238E27FC236}">
                  <a16:creationId xmlns:a16="http://schemas.microsoft.com/office/drawing/2014/main" xmlns="" id="{00000000-0008-0000-3400-000004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495300</xdr:colOff>
          <xdr:row>7</xdr:row>
          <xdr:rowOff>31750</xdr:rowOff>
        </xdr:from>
        <xdr:to>
          <xdr:col>3772</xdr:col>
          <xdr:colOff>685800</xdr:colOff>
          <xdr:row>26</xdr:row>
          <xdr:rowOff>127000</xdr:rowOff>
        </xdr:to>
        <xdr:sp macro="" textlink="">
          <xdr:nvSpPr>
            <xdr:cNvPr id="49157" name="Check Box 5" hidden="1">
              <a:extLst>
                <a:ext uri="{63B3BB69-23CF-44E3-9099-C40C66FF867C}">
                  <a14:compatExt spid="_x0000_s49157"/>
                </a:ext>
                <a:ext uri="{FF2B5EF4-FFF2-40B4-BE49-F238E27FC236}">
                  <a16:creationId xmlns:a16="http://schemas.microsoft.com/office/drawing/2014/main" xmlns="" id="{00000000-0008-0000-3400-00000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488950</xdr:colOff>
          <xdr:row>7</xdr:row>
          <xdr:rowOff>222250</xdr:rowOff>
        </xdr:from>
        <xdr:to>
          <xdr:col>3772</xdr:col>
          <xdr:colOff>679450</xdr:colOff>
          <xdr:row>26</xdr:row>
          <xdr:rowOff>146050</xdr:rowOff>
        </xdr:to>
        <xdr:sp macro="" textlink="">
          <xdr:nvSpPr>
            <xdr:cNvPr id="49158" name="Check Box 6" hidden="1">
              <a:extLst>
                <a:ext uri="{63B3BB69-23CF-44E3-9099-C40C66FF867C}">
                  <a14:compatExt spid="_x0000_s49158"/>
                </a:ext>
                <a:ext uri="{FF2B5EF4-FFF2-40B4-BE49-F238E27FC236}">
                  <a16:creationId xmlns:a16="http://schemas.microsoft.com/office/drawing/2014/main" xmlns="" id="{00000000-0008-0000-3400-000006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508000</xdr:colOff>
          <xdr:row>11</xdr:row>
          <xdr:rowOff>152400</xdr:rowOff>
        </xdr:from>
        <xdr:to>
          <xdr:col>3772</xdr:col>
          <xdr:colOff>685800</xdr:colOff>
          <xdr:row>26</xdr:row>
          <xdr:rowOff>146050</xdr:rowOff>
        </xdr:to>
        <xdr:sp macro="" textlink="">
          <xdr:nvSpPr>
            <xdr:cNvPr id="49159" name="Check Box 7" hidden="1">
              <a:extLst>
                <a:ext uri="{63B3BB69-23CF-44E3-9099-C40C66FF867C}">
                  <a14:compatExt spid="_x0000_s49159"/>
                </a:ext>
                <a:ext uri="{FF2B5EF4-FFF2-40B4-BE49-F238E27FC236}">
                  <a16:creationId xmlns:a16="http://schemas.microsoft.com/office/drawing/2014/main" xmlns="" id="{00000000-0008-0000-3400-000007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527050</xdr:colOff>
          <xdr:row>12</xdr:row>
          <xdr:rowOff>107950</xdr:rowOff>
        </xdr:from>
        <xdr:to>
          <xdr:col>3772</xdr:col>
          <xdr:colOff>679450</xdr:colOff>
          <xdr:row>26</xdr:row>
          <xdr:rowOff>146050</xdr:rowOff>
        </xdr:to>
        <xdr:sp macro="" textlink="">
          <xdr:nvSpPr>
            <xdr:cNvPr id="49160" name="Check Box 8" hidden="1">
              <a:extLst>
                <a:ext uri="{63B3BB69-23CF-44E3-9099-C40C66FF867C}">
                  <a14:compatExt spid="_x0000_s49160"/>
                </a:ext>
                <a:ext uri="{FF2B5EF4-FFF2-40B4-BE49-F238E27FC236}">
                  <a16:creationId xmlns:a16="http://schemas.microsoft.com/office/drawing/2014/main" xmlns="" id="{00000000-0008-0000-3400-000008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527050</xdr:colOff>
          <xdr:row>17</xdr:row>
          <xdr:rowOff>222250</xdr:rowOff>
        </xdr:from>
        <xdr:to>
          <xdr:col>3772</xdr:col>
          <xdr:colOff>717550</xdr:colOff>
          <xdr:row>26</xdr:row>
          <xdr:rowOff>146050</xdr:rowOff>
        </xdr:to>
        <xdr:sp macro="" textlink="">
          <xdr:nvSpPr>
            <xdr:cNvPr id="49161" name="Check Box 9" hidden="1">
              <a:extLst>
                <a:ext uri="{63B3BB69-23CF-44E3-9099-C40C66FF867C}">
                  <a14:compatExt spid="_x0000_s49161"/>
                </a:ext>
                <a:ext uri="{FF2B5EF4-FFF2-40B4-BE49-F238E27FC236}">
                  <a16:creationId xmlns:a16="http://schemas.microsoft.com/office/drawing/2014/main" xmlns="" id="{00000000-0008-0000-3400-000009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xdr:from>
          <xdr:col>3772</xdr:col>
          <xdr:colOff>527050</xdr:colOff>
          <xdr:row>27</xdr:row>
          <xdr:rowOff>165100</xdr:rowOff>
        </xdr:from>
        <xdr:to>
          <xdr:col>3772</xdr:col>
          <xdr:colOff>679450</xdr:colOff>
          <xdr:row>28</xdr:row>
          <xdr:rowOff>184150</xdr:rowOff>
        </xdr:to>
        <xdr:sp macro="" textlink="">
          <xdr:nvSpPr>
            <xdr:cNvPr id="49162" name="Check Box 10" hidden="1">
              <a:extLst>
                <a:ext uri="{63B3BB69-23CF-44E3-9099-C40C66FF867C}">
                  <a14:compatExt spid="_x0000_s49162"/>
                </a:ext>
                <a:ext uri="{FF2B5EF4-FFF2-40B4-BE49-F238E27FC236}">
                  <a16:creationId xmlns:a16="http://schemas.microsoft.com/office/drawing/2014/main" xmlns="" id="{00000000-0008-0000-3400-00000A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3772</xdr:col>
          <xdr:colOff>488950</xdr:colOff>
          <xdr:row>33</xdr:row>
          <xdr:rowOff>190500</xdr:rowOff>
        </xdr:from>
        <xdr:to>
          <xdr:col>3772</xdr:col>
          <xdr:colOff>660400</xdr:colOff>
          <xdr:row>34</xdr:row>
          <xdr:rowOff>222250</xdr:rowOff>
        </xdr:to>
        <xdr:sp macro="" textlink="">
          <xdr:nvSpPr>
            <xdr:cNvPr id="49163" name="Check Box 11" hidden="1">
              <a:extLst>
                <a:ext uri="{63B3BB69-23CF-44E3-9099-C40C66FF867C}">
                  <a14:compatExt spid="_x0000_s49163"/>
                </a:ext>
                <a:ext uri="{FF2B5EF4-FFF2-40B4-BE49-F238E27FC236}">
                  <a16:creationId xmlns:a16="http://schemas.microsoft.com/office/drawing/2014/main" xmlns="" id="{00000000-0008-0000-3400-00000B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3772</xdr:col>
          <xdr:colOff>527050</xdr:colOff>
          <xdr:row>23</xdr:row>
          <xdr:rowOff>0</xdr:rowOff>
        </xdr:from>
        <xdr:to>
          <xdr:col>3772</xdr:col>
          <xdr:colOff>679450</xdr:colOff>
          <xdr:row>24</xdr:row>
          <xdr:rowOff>31750</xdr:rowOff>
        </xdr:to>
        <xdr:sp macro="" textlink="">
          <xdr:nvSpPr>
            <xdr:cNvPr id="49164" name="Check Box 12" hidden="1">
              <a:extLst>
                <a:ext uri="{63B3BB69-23CF-44E3-9099-C40C66FF867C}">
                  <a14:compatExt spid="_x0000_s49164"/>
                </a:ext>
                <a:ext uri="{FF2B5EF4-FFF2-40B4-BE49-F238E27FC236}">
                  <a16:creationId xmlns:a16="http://schemas.microsoft.com/office/drawing/2014/main" xmlns="" id="{00000000-0008-0000-3400-00000C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488950</xdr:colOff>
          <xdr:row>3</xdr:row>
          <xdr:rowOff>69850</xdr:rowOff>
        </xdr:from>
        <xdr:to>
          <xdr:col>3772</xdr:col>
          <xdr:colOff>679450</xdr:colOff>
          <xdr:row>26</xdr:row>
          <xdr:rowOff>146050</xdr:rowOff>
        </xdr:to>
        <xdr:sp macro="" textlink="">
          <xdr:nvSpPr>
            <xdr:cNvPr id="49165" name="Check Box 13" hidden="1">
              <a:extLst>
                <a:ext uri="{63B3BB69-23CF-44E3-9099-C40C66FF867C}">
                  <a14:compatExt spid="_x0000_s49165"/>
                </a:ext>
                <a:ext uri="{FF2B5EF4-FFF2-40B4-BE49-F238E27FC236}">
                  <a16:creationId xmlns:a16="http://schemas.microsoft.com/office/drawing/2014/main" xmlns="" id="{00000000-0008-0000-3400-00000D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495300</xdr:colOff>
          <xdr:row>3</xdr:row>
          <xdr:rowOff>241300</xdr:rowOff>
        </xdr:from>
        <xdr:to>
          <xdr:col>3772</xdr:col>
          <xdr:colOff>685800</xdr:colOff>
          <xdr:row>26</xdr:row>
          <xdr:rowOff>146050</xdr:rowOff>
        </xdr:to>
        <xdr:sp macro="" textlink="">
          <xdr:nvSpPr>
            <xdr:cNvPr id="49166" name="Check Box 14" hidden="1">
              <a:extLst>
                <a:ext uri="{63B3BB69-23CF-44E3-9099-C40C66FF867C}">
                  <a14:compatExt spid="_x0000_s49166"/>
                </a:ext>
                <a:ext uri="{FF2B5EF4-FFF2-40B4-BE49-F238E27FC236}">
                  <a16:creationId xmlns:a16="http://schemas.microsoft.com/office/drawing/2014/main" xmlns="" id="{00000000-0008-0000-3400-00000E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685800</xdr:colOff>
          <xdr:row>23</xdr:row>
          <xdr:rowOff>76200</xdr:rowOff>
        </xdr:from>
        <xdr:to>
          <xdr:col>3772</xdr:col>
          <xdr:colOff>717550</xdr:colOff>
          <xdr:row>26</xdr:row>
          <xdr:rowOff>146050</xdr:rowOff>
        </xdr:to>
        <xdr:sp macro="" textlink="">
          <xdr:nvSpPr>
            <xdr:cNvPr id="49167" name="Check Box 15" hidden="1">
              <a:extLst>
                <a:ext uri="{63B3BB69-23CF-44E3-9099-C40C66FF867C}">
                  <a14:compatExt spid="_x0000_s49167"/>
                </a:ext>
                <a:ext uri="{FF2B5EF4-FFF2-40B4-BE49-F238E27FC236}">
                  <a16:creationId xmlns:a16="http://schemas.microsoft.com/office/drawing/2014/main" xmlns="" id="{00000000-0008-0000-3400-00000F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203200</xdr:colOff>
          <xdr:row>3</xdr:row>
          <xdr:rowOff>38100</xdr:rowOff>
        </xdr:from>
        <xdr:to>
          <xdr:col>3772</xdr:col>
          <xdr:colOff>450850</xdr:colOff>
          <xdr:row>26</xdr:row>
          <xdr:rowOff>165100</xdr:rowOff>
        </xdr:to>
        <xdr:sp macro="" textlink="">
          <xdr:nvSpPr>
            <xdr:cNvPr id="49168" name="Check Box 16" hidden="1">
              <a:extLst>
                <a:ext uri="{63B3BB69-23CF-44E3-9099-C40C66FF867C}">
                  <a14:compatExt spid="_x0000_s49168"/>
                </a:ext>
                <a:ext uri="{FF2B5EF4-FFF2-40B4-BE49-F238E27FC236}">
                  <a16:creationId xmlns:a16="http://schemas.microsoft.com/office/drawing/2014/main" xmlns="" id="{00000000-0008-0000-3400-000010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203200</xdr:colOff>
          <xdr:row>3</xdr:row>
          <xdr:rowOff>241300</xdr:rowOff>
        </xdr:from>
        <xdr:to>
          <xdr:col>3772</xdr:col>
          <xdr:colOff>450850</xdr:colOff>
          <xdr:row>26</xdr:row>
          <xdr:rowOff>152400</xdr:rowOff>
        </xdr:to>
        <xdr:sp macro="" textlink="">
          <xdr:nvSpPr>
            <xdr:cNvPr id="49169" name="Check Box 17" hidden="1">
              <a:extLst>
                <a:ext uri="{63B3BB69-23CF-44E3-9099-C40C66FF867C}">
                  <a14:compatExt spid="_x0000_s49169"/>
                </a:ext>
                <a:ext uri="{FF2B5EF4-FFF2-40B4-BE49-F238E27FC236}">
                  <a16:creationId xmlns:a16="http://schemas.microsoft.com/office/drawing/2014/main" xmlns="" id="{00000000-0008-0000-3400-000011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203200</xdr:colOff>
          <xdr:row>6</xdr:row>
          <xdr:rowOff>69850</xdr:rowOff>
        </xdr:from>
        <xdr:to>
          <xdr:col>3772</xdr:col>
          <xdr:colOff>450850</xdr:colOff>
          <xdr:row>26</xdr:row>
          <xdr:rowOff>152400</xdr:rowOff>
        </xdr:to>
        <xdr:sp macro="" textlink="">
          <xdr:nvSpPr>
            <xdr:cNvPr id="49170" name="Check Box 18" hidden="1">
              <a:extLst>
                <a:ext uri="{63B3BB69-23CF-44E3-9099-C40C66FF867C}">
                  <a14:compatExt spid="_x0000_s49170"/>
                </a:ext>
                <a:ext uri="{FF2B5EF4-FFF2-40B4-BE49-F238E27FC236}">
                  <a16:creationId xmlns:a16="http://schemas.microsoft.com/office/drawing/2014/main" xmlns="" id="{00000000-0008-0000-3400-000012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203200</xdr:colOff>
          <xdr:row>7</xdr:row>
          <xdr:rowOff>31750</xdr:rowOff>
        </xdr:from>
        <xdr:to>
          <xdr:col>3772</xdr:col>
          <xdr:colOff>450850</xdr:colOff>
          <xdr:row>26</xdr:row>
          <xdr:rowOff>152400</xdr:rowOff>
        </xdr:to>
        <xdr:sp macro="" textlink="">
          <xdr:nvSpPr>
            <xdr:cNvPr id="49171" name="Check Box 19" hidden="1">
              <a:extLst>
                <a:ext uri="{63B3BB69-23CF-44E3-9099-C40C66FF867C}">
                  <a14:compatExt spid="_x0000_s49171"/>
                </a:ext>
                <a:ext uri="{FF2B5EF4-FFF2-40B4-BE49-F238E27FC236}">
                  <a16:creationId xmlns:a16="http://schemas.microsoft.com/office/drawing/2014/main" xmlns="" id="{00000000-0008-0000-3400-000013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203200</xdr:colOff>
          <xdr:row>11</xdr:row>
          <xdr:rowOff>184150</xdr:rowOff>
        </xdr:from>
        <xdr:to>
          <xdr:col>3772</xdr:col>
          <xdr:colOff>679450</xdr:colOff>
          <xdr:row>26</xdr:row>
          <xdr:rowOff>152400</xdr:rowOff>
        </xdr:to>
        <xdr:sp macro="" textlink="">
          <xdr:nvSpPr>
            <xdr:cNvPr id="49172" name="Check Box 20" hidden="1">
              <a:extLst>
                <a:ext uri="{63B3BB69-23CF-44E3-9099-C40C66FF867C}">
                  <a14:compatExt spid="_x0000_s49172"/>
                </a:ext>
                <a:ext uri="{FF2B5EF4-FFF2-40B4-BE49-F238E27FC236}">
                  <a16:creationId xmlns:a16="http://schemas.microsoft.com/office/drawing/2014/main" xmlns="" id="{00000000-0008-0000-3400-000014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203200</xdr:colOff>
          <xdr:row>12</xdr:row>
          <xdr:rowOff>114300</xdr:rowOff>
        </xdr:from>
        <xdr:to>
          <xdr:col>3772</xdr:col>
          <xdr:colOff>679450</xdr:colOff>
          <xdr:row>26</xdr:row>
          <xdr:rowOff>165100</xdr:rowOff>
        </xdr:to>
        <xdr:sp macro="" textlink="">
          <xdr:nvSpPr>
            <xdr:cNvPr id="49173" name="Check Box 21" hidden="1">
              <a:extLst>
                <a:ext uri="{63B3BB69-23CF-44E3-9099-C40C66FF867C}">
                  <a14:compatExt spid="_x0000_s49173"/>
                </a:ext>
                <a:ext uri="{FF2B5EF4-FFF2-40B4-BE49-F238E27FC236}">
                  <a16:creationId xmlns:a16="http://schemas.microsoft.com/office/drawing/2014/main" xmlns="" id="{00000000-0008-0000-3400-00001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203200</xdr:colOff>
          <xdr:row>7</xdr:row>
          <xdr:rowOff>222250</xdr:rowOff>
        </xdr:from>
        <xdr:to>
          <xdr:col>3772</xdr:col>
          <xdr:colOff>450850</xdr:colOff>
          <xdr:row>26</xdr:row>
          <xdr:rowOff>152400</xdr:rowOff>
        </xdr:to>
        <xdr:sp macro="" textlink="">
          <xdr:nvSpPr>
            <xdr:cNvPr id="49174" name="Check Box 22" hidden="1">
              <a:extLst>
                <a:ext uri="{63B3BB69-23CF-44E3-9099-C40C66FF867C}">
                  <a14:compatExt spid="_x0000_s49174"/>
                </a:ext>
                <a:ext uri="{FF2B5EF4-FFF2-40B4-BE49-F238E27FC236}">
                  <a16:creationId xmlns:a16="http://schemas.microsoft.com/office/drawing/2014/main" xmlns="" id="{00000000-0008-0000-3400-000016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203200</xdr:colOff>
          <xdr:row>17</xdr:row>
          <xdr:rowOff>222250</xdr:rowOff>
        </xdr:from>
        <xdr:to>
          <xdr:col>3772</xdr:col>
          <xdr:colOff>450850</xdr:colOff>
          <xdr:row>26</xdr:row>
          <xdr:rowOff>152400</xdr:rowOff>
        </xdr:to>
        <xdr:sp macro="" textlink="">
          <xdr:nvSpPr>
            <xdr:cNvPr id="49175" name="Check Box 23" hidden="1">
              <a:extLst>
                <a:ext uri="{63B3BB69-23CF-44E3-9099-C40C66FF867C}">
                  <a14:compatExt spid="_x0000_s49175"/>
                </a:ext>
                <a:ext uri="{FF2B5EF4-FFF2-40B4-BE49-F238E27FC236}">
                  <a16:creationId xmlns:a16="http://schemas.microsoft.com/office/drawing/2014/main" xmlns="" id="{00000000-0008-0000-3400-000017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203200</xdr:colOff>
          <xdr:row>23</xdr:row>
          <xdr:rowOff>69850</xdr:rowOff>
        </xdr:from>
        <xdr:to>
          <xdr:col>3772</xdr:col>
          <xdr:colOff>450850</xdr:colOff>
          <xdr:row>26</xdr:row>
          <xdr:rowOff>165100</xdr:rowOff>
        </xdr:to>
        <xdr:sp macro="" textlink="">
          <xdr:nvSpPr>
            <xdr:cNvPr id="49176" name="Check Box 24" hidden="1">
              <a:extLst>
                <a:ext uri="{63B3BB69-23CF-44E3-9099-C40C66FF867C}">
                  <a14:compatExt spid="_x0000_s49176"/>
                </a:ext>
                <a:ext uri="{FF2B5EF4-FFF2-40B4-BE49-F238E27FC236}">
                  <a16:creationId xmlns:a16="http://schemas.microsoft.com/office/drawing/2014/main" xmlns="" id="{00000000-0008-0000-3400-000018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203200</xdr:colOff>
          <xdr:row>27</xdr:row>
          <xdr:rowOff>222250</xdr:rowOff>
        </xdr:from>
        <xdr:to>
          <xdr:col>3772</xdr:col>
          <xdr:colOff>450850</xdr:colOff>
          <xdr:row>28</xdr:row>
          <xdr:rowOff>146050</xdr:rowOff>
        </xdr:to>
        <xdr:sp macro="" textlink="">
          <xdr:nvSpPr>
            <xdr:cNvPr id="49177" name="Check Box 25" hidden="1">
              <a:extLst>
                <a:ext uri="{63B3BB69-23CF-44E3-9099-C40C66FF867C}">
                  <a14:compatExt spid="_x0000_s49177"/>
                </a:ext>
                <a:ext uri="{FF2B5EF4-FFF2-40B4-BE49-F238E27FC236}">
                  <a16:creationId xmlns:a16="http://schemas.microsoft.com/office/drawing/2014/main" xmlns="" id="{00000000-0008-0000-3400-000019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3772</xdr:col>
          <xdr:colOff>203200</xdr:colOff>
          <xdr:row>34</xdr:row>
          <xdr:rowOff>31750</xdr:rowOff>
        </xdr:from>
        <xdr:to>
          <xdr:col>3772</xdr:col>
          <xdr:colOff>450850</xdr:colOff>
          <xdr:row>34</xdr:row>
          <xdr:rowOff>184150</xdr:rowOff>
        </xdr:to>
        <xdr:sp macro="" textlink="">
          <xdr:nvSpPr>
            <xdr:cNvPr id="49178" name="Check Box 26" hidden="1">
              <a:extLst>
                <a:ext uri="{63B3BB69-23CF-44E3-9099-C40C66FF867C}">
                  <a14:compatExt spid="_x0000_s49178"/>
                </a:ext>
                <a:ext uri="{FF2B5EF4-FFF2-40B4-BE49-F238E27FC236}">
                  <a16:creationId xmlns:a16="http://schemas.microsoft.com/office/drawing/2014/main" xmlns="" id="{00000000-0008-0000-3400-00001A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xdr:twoCellAnchor>
    <xdr:from>
      <xdr:col>8</xdr:col>
      <xdr:colOff>647700</xdr:colOff>
      <xdr:row>0</xdr:row>
      <xdr:rowOff>127000</xdr:rowOff>
    </xdr:from>
    <xdr:to>
      <xdr:col>10</xdr:col>
      <xdr:colOff>355600</xdr:colOff>
      <xdr:row>1</xdr:row>
      <xdr:rowOff>139700</xdr:rowOff>
    </xdr:to>
    <xdr:sp macro="[0]!English" textlink="">
      <xdr:nvSpPr>
        <xdr:cNvPr id="28" name="Rectangle 27">
          <a:extLst>
            <a:ext uri="{FF2B5EF4-FFF2-40B4-BE49-F238E27FC236}">
              <a16:creationId xmlns:a16="http://schemas.microsoft.com/office/drawing/2014/main" xmlns="" id="{00000000-0008-0000-3400-00001C000000}"/>
            </a:ext>
          </a:extLst>
        </xdr:cNvPr>
        <xdr:cNvSpPr/>
      </xdr:nvSpPr>
      <xdr:spPr>
        <a:xfrm>
          <a:off x="12580607300" y="1270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8</xdr:col>
      <xdr:colOff>647700</xdr:colOff>
      <xdr:row>2</xdr:row>
      <xdr:rowOff>12700</xdr:rowOff>
    </xdr:from>
    <xdr:to>
      <xdr:col>10</xdr:col>
      <xdr:colOff>355600</xdr:colOff>
      <xdr:row>3</xdr:row>
      <xdr:rowOff>25400</xdr:rowOff>
    </xdr:to>
    <xdr:sp macro="[0]!DeleteFormulasARA" textlink="">
      <xdr:nvSpPr>
        <xdr:cNvPr id="29" name="Rectangle 28">
          <a:extLst>
            <a:ext uri="{FF2B5EF4-FFF2-40B4-BE49-F238E27FC236}">
              <a16:creationId xmlns:a16="http://schemas.microsoft.com/office/drawing/2014/main" xmlns="" id="{00000000-0008-0000-3400-00001D000000}"/>
            </a:ext>
          </a:extLst>
        </xdr:cNvPr>
        <xdr:cNvSpPr/>
      </xdr:nvSpPr>
      <xdr:spPr>
        <a:xfrm>
          <a:off x="12580607300" y="5080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Delete all formulas</a:t>
          </a:r>
        </a:p>
      </xdr:txBody>
    </xdr:sp>
    <xdr:clientData/>
  </xdr:twoCellAnchor>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8486</xdr:col>
          <xdr:colOff>336550</xdr:colOff>
          <xdr:row>11</xdr:row>
          <xdr:rowOff>165100</xdr:rowOff>
        </xdr:from>
        <xdr:to>
          <xdr:col>8486</xdr:col>
          <xdr:colOff>527050</xdr:colOff>
          <xdr:row>12</xdr:row>
          <xdr:rowOff>0</xdr:rowOff>
        </xdr:to>
        <xdr:sp macro="" textlink="">
          <xdr:nvSpPr>
            <xdr:cNvPr id="50177" name="Check Box 1" hidden="1">
              <a:extLst>
                <a:ext uri="{63B3BB69-23CF-44E3-9099-C40C66FF867C}">
                  <a14:compatExt spid="_x0000_s50177"/>
                </a:ext>
                <a:ext uri="{FF2B5EF4-FFF2-40B4-BE49-F238E27FC236}">
                  <a16:creationId xmlns:a16="http://schemas.microsoft.com/office/drawing/2014/main" xmlns="" id="{00000000-0008-0000-3500-000001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8486</xdr:col>
          <xdr:colOff>336550</xdr:colOff>
          <xdr:row>17</xdr:row>
          <xdr:rowOff>107950</xdr:rowOff>
        </xdr:from>
        <xdr:to>
          <xdr:col>8486</xdr:col>
          <xdr:colOff>527050</xdr:colOff>
          <xdr:row>17</xdr:row>
          <xdr:rowOff>184150</xdr:rowOff>
        </xdr:to>
        <xdr:sp macro="" textlink="">
          <xdr:nvSpPr>
            <xdr:cNvPr id="50178" name="Check Box 2" hidden="1">
              <a:extLst>
                <a:ext uri="{63B3BB69-23CF-44E3-9099-C40C66FF867C}">
                  <a14:compatExt spid="_x0000_s50178"/>
                </a:ext>
                <a:ext uri="{FF2B5EF4-FFF2-40B4-BE49-F238E27FC236}">
                  <a16:creationId xmlns:a16="http://schemas.microsoft.com/office/drawing/2014/main" xmlns="" id="{00000000-0008-0000-3500-000002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8486</xdr:col>
          <xdr:colOff>336550</xdr:colOff>
          <xdr:row>18</xdr:row>
          <xdr:rowOff>69850</xdr:rowOff>
        </xdr:from>
        <xdr:to>
          <xdr:col>8486</xdr:col>
          <xdr:colOff>527050</xdr:colOff>
          <xdr:row>18</xdr:row>
          <xdr:rowOff>127000</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xmlns="" id="{00000000-0008-0000-3500-000003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8486</xdr:col>
          <xdr:colOff>336550</xdr:colOff>
          <xdr:row>18</xdr:row>
          <xdr:rowOff>184150</xdr:rowOff>
        </xdr:from>
        <xdr:to>
          <xdr:col>8486</xdr:col>
          <xdr:colOff>527050</xdr:colOff>
          <xdr:row>19</xdr:row>
          <xdr:rowOff>31750</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xmlns="" id="{00000000-0008-0000-3500-000004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8486</xdr:col>
          <xdr:colOff>336550</xdr:colOff>
          <xdr:row>19</xdr:row>
          <xdr:rowOff>69850</xdr:rowOff>
        </xdr:from>
        <xdr:to>
          <xdr:col>8486</xdr:col>
          <xdr:colOff>527050</xdr:colOff>
          <xdr:row>19</xdr:row>
          <xdr:rowOff>146050</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xmlns="" id="{00000000-0008-0000-3500-000005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8486</xdr:col>
          <xdr:colOff>336550</xdr:colOff>
          <xdr:row>19</xdr:row>
          <xdr:rowOff>146050</xdr:rowOff>
        </xdr:from>
        <xdr:to>
          <xdr:col>8486</xdr:col>
          <xdr:colOff>527050</xdr:colOff>
          <xdr:row>19</xdr:row>
          <xdr:rowOff>222250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xmlns="" id="{00000000-0008-0000-3500-000006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8486</xdr:col>
          <xdr:colOff>336550</xdr:colOff>
          <xdr:row>21</xdr:row>
          <xdr:rowOff>165100</xdr:rowOff>
        </xdr:from>
        <xdr:to>
          <xdr:col>8486</xdr:col>
          <xdr:colOff>527050</xdr:colOff>
          <xdr:row>22</xdr:row>
          <xdr:rowOff>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xmlns="" id="{00000000-0008-0000-3500-000007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8486</xdr:col>
          <xdr:colOff>336550</xdr:colOff>
          <xdr:row>21</xdr:row>
          <xdr:rowOff>222250</xdr:rowOff>
        </xdr:from>
        <xdr:to>
          <xdr:col>8486</xdr:col>
          <xdr:colOff>527050</xdr:colOff>
          <xdr:row>22</xdr:row>
          <xdr:rowOff>69850</xdr:rowOff>
        </xdr:to>
        <xdr:sp macro="" textlink="">
          <xdr:nvSpPr>
            <xdr:cNvPr id="50184" name="Check Box 8" hidden="1">
              <a:extLst>
                <a:ext uri="{63B3BB69-23CF-44E3-9099-C40C66FF867C}">
                  <a14:compatExt spid="_x0000_s50184"/>
                </a:ext>
                <a:ext uri="{FF2B5EF4-FFF2-40B4-BE49-F238E27FC236}">
                  <a16:creationId xmlns:a16="http://schemas.microsoft.com/office/drawing/2014/main" xmlns="" id="{00000000-0008-0000-3500-000008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8486</xdr:col>
          <xdr:colOff>336550</xdr:colOff>
          <xdr:row>23</xdr:row>
          <xdr:rowOff>0</xdr:rowOff>
        </xdr:from>
        <xdr:to>
          <xdr:col>8486</xdr:col>
          <xdr:colOff>527050</xdr:colOff>
          <xdr:row>23</xdr:row>
          <xdr:rowOff>76200</xdr:rowOff>
        </xdr:to>
        <xdr:sp macro="" textlink="">
          <xdr:nvSpPr>
            <xdr:cNvPr id="50185" name="Check Box 9" hidden="1">
              <a:extLst>
                <a:ext uri="{63B3BB69-23CF-44E3-9099-C40C66FF867C}">
                  <a14:compatExt spid="_x0000_s50185"/>
                </a:ext>
                <a:ext uri="{FF2B5EF4-FFF2-40B4-BE49-F238E27FC236}">
                  <a16:creationId xmlns:a16="http://schemas.microsoft.com/office/drawing/2014/main" xmlns="" id="{00000000-0008-0000-3500-000009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8486</xdr:col>
          <xdr:colOff>374650</xdr:colOff>
          <xdr:row>28</xdr:row>
          <xdr:rowOff>190500</xdr:rowOff>
        </xdr:from>
        <xdr:to>
          <xdr:col>8486</xdr:col>
          <xdr:colOff>565150</xdr:colOff>
          <xdr:row>29</xdr:row>
          <xdr:rowOff>31750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xmlns="" id="{00000000-0008-0000-35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2</xdr:row>
          <xdr:rowOff>76200</xdr:rowOff>
        </xdr:from>
        <xdr:to>
          <xdr:col>6669</xdr:col>
          <xdr:colOff>641350</xdr:colOff>
          <xdr:row>3</xdr:row>
          <xdr:rowOff>107950</xdr:rowOff>
        </xdr:to>
        <xdr:sp macro="" textlink="">
          <xdr:nvSpPr>
            <xdr:cNvPr id="50187" name="Check Box 11" hidden="1">
              <a:extLst>
                <a:ext uri="{63B3BB69-23CF-44E3-9099-C40C66FF867C}">
                  <a14:compatExt spid="_x0000_s50187"/>
                </a:ext>
                <a:ext uri="{FF2B5EF4-FFF2-40B4-BE49-F238E27FC236}">
                  <a16:creationId xmlns:a16="http://schemas.microsoft.com/office/drawing/2014/main" xmlns="" id="{00000000-0008-0000-3500-00000B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6</xdr:row>
          <xdr:rowOff>114300</xdr:rowOff>
        </xdr:from>
        <xdr:to>
          <xdr:col>6669</xdr:col>
          <xdr:colOff>412750</xdr:colOff>
          <xdr:row>7</xdr:row>
          <xdr:rowOff>146050</xdr:rowOff>
        </xdr:to>
        <xdr:sp macro="" textlink="">
          <xdr:nvSpPr>
            <xdr:cNvPr id="50188" name="Check Box 12" hidden="1">
              <a:extLst>
                <a:ext uri="{63B3BB69-23CF-44E3-9099-C40C66FF867C}">
                  <a14:compatExt spid="_x0000_s50188"/>
                </a:ext>
                <a:ext uri="{FF2B5EF4-FFF2-40B4-BE49-F238E27FC236}">
                  <a16:creationId xmlns:a16="http://schemas.microsoft.com/office/drawing/2014/main" xmlns="" id="{00000000-0008-0000-3500-00000C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11</xdr:row>
          <xdr:rowOff>203200</xdr:rowOff>
        </xdr:from>
        <xdr:to>
          <xdr:col>6669</xdr:col>
          <xdr:colOff>412750</xdr:colOff>
          <xdr:row>12</xdr:row>
          <xdr:rowOff>222250</xdr:rowOff>
        </xdr:to>
        <xdr:sp macro="" textlink="">
          <xdr:nvSpPr>
            <xdr:cNvPr id="50189" name="Check Box 13" hidden="1">
              <a:extLst>
                <a:ext uri="{63B3BB69-23CF-44E3-9099-C40C66FF867C}">
                  <a14:compatExt spid="_x0000_s50189"/>
                </a:ext>
                <a:ext uri="{FF2B5EF4-FFF2-40B4-BE49-F238E27FC236}">
                  <a16:creationId xmlns:a16="http://schemas.microsoft.com/office/drawing/2014/main" xmlns="" id="{00000000-0008-0000-3500-00000D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20</xdr:row>
          <xdr:rowOff>50800</xdr:rowOff>
        </xdr:from>
        <xdr:to>
          <xdr:col>6669</xdr:col>
          <xdr:colOff>412750</xdr:colOff>
          <xdr:row>21</xdr:row>
          <xdr:rowOff>69850</xdr:rowOff>
        </xdr:to>
        <xdr:sp macro="" textlink="">
          <xdr:nvSpPr>
            <xdr:cNvPr id="50190" name="Check Box 14" hidden="1">
              <a:extLst>
                <a:ext uri="{63B3BB69-23CF-44E3-9099-C40C66FF867C}">
                  <a14:compatExt spid="_x0000_s50190"/>
                </a:ext>
                <a:ext uri="{FF2B5EF4-FFF2-40B4-BE49-F238E27FC236}">
                  <a16:creationId xmlns:a16="http://schemas.microsoft.com/office/drawing/2014/main" xmlns="" id="{00000000-0008-0000-3500-00000E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21</xdr:row>
          <xdr:rowOff>107950</xdr:rowOff>
        </xdr:from>
        <xdr:to>
          <xdr:col>6669</xdr:col>
          <xdr:colOff>412750</xdr:colOff>
          <xdr:row>22</xdr:row>
          <xdr:rowOff>114300</xdr:rowOff>
        </xdr:to>
        <xdr:sp macro="" textlink="">
          <xdr:nvSpPr>
            <xdr:cNvPr id="50191" name="Check Box 15" hidden="1">
              <a:extLst>
                <a:ext uri="{63B3BB69-23CF-44E3-9099-C40C66FF867C}">
                  <a14:compatExt spid="_x0000_s50191"/>
                </a:ext>
                <a:ext uri="{FF2B5EF4-FFF2-40B4-BE49-F238E27FC236}">
                  <a16:creationId xmlns:a16="http://schemas.microsoft.com/office/drawing/2014/main" xmlns="" id="{00000000-0008-0000-3500-00000F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22</xdr:row>
          <xdr:rowOff>0</xdr:rowOff>
        </xdr:from>
        <xdr:to>
          <xdr:col>6669</xdr:col>
          <xdr:colOff>412750</xdr:colOff>
          <xdr:row>23</xdr:row>
          <xdr:rowOff>31750</xdr:rowOff>
        </xdr:to>
        <xdr:sp macro="" textlink="">
          <xdr:nvSpPr>
            <xdr:cNvPr id="50192" name="Check Box 16" hidden="1">
              <a:extLst>
                <a:ext uri="{63B3BB69-23CF-44E3-9099-C40C66FF867C}">
                  <a14:compatExt spid="_x0000_s50192"/>
                </a:ext>
                <a:ext uri="{FF2B5EF4-FFF2-40B4-BE49-F238E27FC236}">
                  <a16:creationId xmlns:a16="http://schemas.microsoft.com/office/drawing/2014/main" xmlns="" id="{00000000-0008-0000-3500-000010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22</xdr:row>
          <xdr:rowOff>146050</xdr:rowOff>
        </xdr:from>
        <xdr:to>
          <xdr:col>6669</xdr:col>
          <xdr:colOff>412750</xdr:colOff>
          <xdr:row>23</xdr:row>
          <xdr:rowOff>152400</xdr:rowOff>
        </xdr:to>
        <xdr:sp macro="" textlink="">
          <xdr:nvSpPr>
            <xdr:cNvPr id="50193" name="Check Box 17" hidden="1">
              <a:extLst>
                <a:ext uri="{63B3BB69-23CF-44E3-9099-C40C66FF867C}">
                  <a14:compatExt spid="_x0000_s50193"/>
                </a:ext>
                <a:ext uri="{FF2B5EF4-FFF2-40B4-BE49-F238E27FC236}">
                  <a16:creationId xmlns:a16="http://schemas.microsoft.com/office/drawing/2014/main" xmlns="" id="{00000000-0008-0000-3500-000011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23</xdr:row>
          <xdr:rowOff>31750</xdr:rowOff>
        </xdr:from>
        <xdr:to>
          <xdr:col>6669</xdr:col>
          <xdr:colOff>412750</xdr:colOff>
          <xdr:row>24</xdr:row>
          <xdr:rowOff>50800</xdr:rowOff>
        </xdr:to>
        <xdr:sp macro="" textlink="">
          <xdr:nvSpPr>
            <xdr:cNvPr id="50194" name="Check Box 18" hidden="1">
              <a:extLst>
                <a:ext uri="{63B3BB69-23CF-44E3-9099-C40C66FF867C}">
                  <a14:compatExt spid="_x0000_s50194"/>
                </a:ext>
                <a:ext uri="{FF2B5EF4-FFF2-40B4-BE49-F238E27FC236}">
                  <a16:creationId xmlns:a16="http://schemas.microsoft.com/office/drawing/2014/main" xmlns="" id="{00000000-0008-0000-3500-000012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25</xdr:row>
          <xdr:rowOff>146050</xdr:rowOff>
        </xdr:from>
        <xdr:to>
          <xdr:col>6669</xdr:col>
          <xdr:colOff>412750</xdr:colOff>
          <xdr:row>26</xdr:row>
          <xdr:rowOff>146050</xdr:rowOff>
        </xdr:to>
        <xdr:sp macro="" textlink="">
          <xdr:nvSpPr>
            <xdr:cNvPr id="50195" name="Check Box 19" hidden="1">
              <a:extLst>
                <a:ext uri="{63B3BB69-23CF-44E3-9099-C40C66FF867C}">
                  <a14:compatExt spid="_x0000_s50195"/>
                </a:ext>
                <a:ext uri="{FF2B5EF4-FFF2-40B4-BE49-F238E27FC236}">
                  <a16:creationId xmlns:a16="http://schemas.microsoft.com/office/drawing/2014/main" xmlns="" id="{00000000-0008-0000-3500-000013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26</xdr:row>
          <xdr:rowOff>31750</xdr:rowOff>
        </xdr:from>
        <xdr:to>
          <xdr:col>6669</xdr:col>
          <xdr:colOff>412750</xdr:colOff>
          <xdr:row>27</xdr:row>
          <xdr:rowOff>38100</xdr:rowOff>
        </xdr:to>
        <xdr:sp macro="" textlink="">
          <xdr:nvSpPr>
            <xdr:cNvPr id="50196" name="Check Box 20" hidden="1">
              <a:extLst>
                <a:ext uri="{63B3BB69-23CF-44E3-9099-C40C66FF867C}">
                  <a14:compatExt spid="_x0000_s50196"/>
                </a:ext>
                <a:ext uri="{FF2B5EF4-FFF2-40B4-BE49-F238E27FC236}">
                  <a16:creationId xmlns:a16="http://schemas.microsoft.com/office/drawing/2014/main" xmlns="" id="{00000000-0008-0000-3500-000014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27</xdr:row>
          <xdr:rowOff>88900</xdr:rowOff>
        </xdr:from>
        <xdr:to>
          <xdr:col>6669</xdr:col>
          <xdr:colOff>412750</xdr:colOff>
          <xdr:row>28</xdr:row>
          <xdr:rowOff>107950</xdr:rowOff>
        </xdr:to>
        <xdr:sp macro="" textlink="">
          <xdr:nvSpPr>
            <xdr:cNvPr id="50197" name="Check Box 21" hidden="1">
              <a:extLst>
                <a:ext uri="{63B3BB69-23CF-44E3-9099-C40C66FF867C}">
                  <a14:compatExt spid="_x0000_s50197"/>
                </a:ext>
                <a:ext uri="{FF2B5EF4-FFF2-40B4-BE49-F238E27FC236}">
                  <a16:creationId xmlns:a16="http://schemas.microsoft.com/office/drawing/2014/main" xmlns="" id="{00000000-0008-0000-3500-000015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20</xdr:row>
          <xdr:rowOff>184150</xdr:rowOff>
        </xdr:from>
        <xdr:to>
          <xdr:col>6669</xdr:col>
          <xdr:colOff>412750</xdr:colOff>
          <xdr:row>21</xdr:row>
          <xdr:rowOff>203200</xdr:rowOff>
        </xdr:to>
        <xdr:sp macro="" textlink="">
          <xdr:nvSpPr>
            <xdr:cNvPr id="50198" name="Check Box 22" hidden="1">
              <a:extLst>
                <a:ext uri="{63B3BB69-23CF-44E3-9099-C40C66FF867C}">
                  <a14:compatExt spid="_x0000_s50198"/>
                </a:ext>
                <a:ext uri="{FF2B5EF4-FFF2-40B4-BE49-F238E27FC236}">
                  <a16:creationId xmlns:a16="http://schemas.microsoft.com/office/drawing/2014/main" xmlns="" id="{00000000-0008-0000-3500-000016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24</xdr:row>
          <xdr:rowOff>222250</xdr:rowOff>
        </xdr:from>
        <xdr:to>
          <xdr:col>6669</xdr:col>
          <xdr:colOff>412750</xdr:colOff>
          <xdr:row>26</xdr:row>
          <xdr:rowOff>12700</xdr:rowOff>
        </xdr:to>
        <xdr:sp macro="" textlink="">
          <xdr:nvSpPr>
            <xdr:cNvPr id="50199" name="Check Box 23" hidden="1">
              <a:extLst>
                <a:ext uri="{63B3BB69-23CF-44E3-9099-C40C66FF867C}">
                  <a14:compatExt spid="_x0000_s50199"/>
                </a:ext>
                <a:ext uri="{FF2B5EF4-FFF2-40B4-BE49-F238E27FC236}">
                  <a16:creationId xmlns:a16="http://schemas.microsoft.com/office/drawing/2014/main" xmlns="" id="{00000000-0008-0000-3500-000017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6669</xdr:col>
          <xdr:colOff>412750</xdr:colOff>
          <xdr:row>18</xdr:row>
          <xdr:rowOff>107950</xdr:rowOff>
        </xdr:from>
        <xdr:to>
          <xdr:col>6669</xdr:col>
          <xdr:colOff>412750</xdr:colOff>
          <xdr:row>19</xdr:row>
          <xdr:rowOff>107950</xdr:rowOff>
        </xdr:to>
        <xdr:sp macro="" textlink="">
          <xdr:nvSpPr>
            <xdr:cNvPr id="50200" name="Check Box 24" hidden="1">
              <a:extLst>
                <a:ext uri="{63B3BB69-23CF-44E3-9099-C40C66FF867C}">
                  <a14:compatExt spid="_x0000_s50200"/>
                </a:ext>
                <a:ext uri="{FF2B5EF4-FFF2-40B4-BE49-F238E27FC236}">
                  <a16:creationId xmlns:a16="http://schemas.microsoft.com/office/drawing/2014/main" xmlns="" id="{00000000-0008-0000-3500-000018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2</xdr:row>
          <xdr:rowOff>146050</xdr:rowOff>
        </xdr:from>
        <xdr:to>
          <xdr:col>6669</xdr:col>
          <xdr:colOff>603250</xdr:colOff>
          <xdr:row>3</xdr:row>
          <xdr:rowOff>31750</xdr:rowOff>
        </xdr:to>
        <xdr:sp macro="" textlink="">
          <xdr:nvSpPr>
            <xdr:cNvPr id="50201" name="Check Box 25" hidden="1">
              <a:extLst>
                <a:ext uri="{63B3BB69-23CF-44E3-9099-C40C66FF867C}">
                  <a14:compatExt spid="_x0000_s50201"/>
                </a:ext>
                <a:ext uri="{FF2B5EF4-FFF2-40B4-BE49-F238E27FC236}">
                  <a16:creationId xmlns:a16="http://schemas.microsoft.com/office/drawing/2014/main" xmlns="" id="{00000000-0008-0000-3500-000019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6</xdr:row>
          <xdr:rowOff>184150</xdr:rowOff>
        </xdr:from>
        <xdr:to>
          <xdr:col>6670</xdr:col>
          <xdr:colOff>69850</xdr:colOff>
          <xdr:row>7</xdr:row>
          <xdr:rowOff>76200</xdr:rowOff>
        </xdr:to>
        <xdr:sp macro="" textlink="">
          <xdr:nvSpPr>
            <xdr:cNvPr id="50202" name="Check Box 26" hidden="1">
              <a:extLst>
                <a:ext uri="{63B3BB69-23CF-44E3-9099-C40C66FF867C}">
                  <a14:compatExt spid="_x0000_s50202"/>
                </a:ext>
                <a:ext uri="{FF2B5EF4-FFF2-40B4-BE49-F238E27FC236}">
                  <a16:creationId xmlns:a16="http://schemas.microsoft.com/office/drawing/2014/main" xmlns="" id="{00000000-0008-0000-3500-00001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12</xdr:row>
          <xdr:rowOff>31750</xdr:rowOff>
        </xdr:from>
        <xdr:to>
          <xdr:col>6669</xdr:col>
          <xdr:colOff>603250</xdr:colOff>
          <xdr:row>12</xdr:row>
          <xdr:rowOff>165100</xdr:rowOff>
        </xdr:to>
        <xdr:sp macro="" textlink="">
          <xdr:nvSpPr>
            <xdr:cNvPr id="50203" name="Check Box 27" hidden="1">
              <a:extLst>
                <a:ext uri="{63B3BB69-23CF-44E3-9099-C40C66FF867C}">
                  <a14:compatExt spid="_x0000_s50203"/>
                </a:ext>
                <a:ext uri="{FF2B5EF4-FFF2-40B4-BE49-F238E27FC236}">
                  <a16:creationId xmlns:a16="http://schemas.microsoft.com/office/drawing/2014/main" xmlns="" id="{00000000-0008-0000-3500-00001B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9</xdr:row>
          <xdr:rowOff>31750</xdr:rowOff>
        </xdr:from>
        <xdr:to>
          <xdr:col>6669</xdr:col>
          <xdr:colOff>641350</xdr:colOff>
          <xdr:row>9</xdr:row>
          <xdr:rowOff>165100</xdr:rowOff>
        </xdr:to>
        <xdr:sp macro="" textlink="">
          <xdr:nvSpPr>
            <xdr:cNvPr id="50204" name="Check Box 28" hidden="1">
              <a:extLst>
                <a:ext uri="{63B3BB69-23CF-44E3-9099-C40C66FF867C}">
                  <a14:compatExt spid="_x0000_s50204"/>
                </a:ext>
                <a:ext uri="{FF2B5EF4-FFF2-40B4-BE49-F238E27FC236}">
                  <a16:creationId xmlns:a16="http://schemas.microsoft.com/office/drawing/2014/main" xmlns="" id="{00000000-0008-0000-3500-00001C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18</xdr:row>
          <xdr:rowOff>152400</xdr:rowOff>
        </xdr:from>
        <xdr:to>
          <xdr:col>6669</xdr:col>
          <xdr:colOff>603250</xdr:colOff>
          <xdr:row>19</xdr:row>
          <xdr:rowOff>69850</xdr:rowOff>
        </xdr:to>
        <xdr:sp macro="" textlink="">
          <xdr:nvSpPr>
            <xdr:cNvPr id="50205" name="Check Box 29" hidden="1">
              <a:extLst>
                <a:ext uri="{63B3BB69-23CF-44E3-9099-C40C66FF867C}">
                  <a14:compatExt spid="_x0000_s50205"/>
                </a:ext>
                <a:ext uri="{FF2B5EF4-FFF2-40B4-BE49-F238E27FC236}">
                  <a16:creationId xmlns:a16="http://schemas.microsoft.com/office/drawing/2014/main" xmlns="" id="{00000000-0008-0000-3500-00001D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20</xdr:row>
          <xdr:rowOff>107950</xdr:rowOff>
        </xdr:from>
        <xdr:to>
          <xdr:col>6669</xdr:col>
          <xdr:colOff>603250</xdr:colOff>
          <xdr:row>21</xdr:row>
          <xdr:rowOff>0</xdr:rowOff>
        </xdr:to>
        <xdr:sp macro="" textlink="">
          <xdr:nvSpPr>
            <xdr:cNvPr id="50206" name="Check Box 30" hidden="1">
              <a:extLst>
                <a:ext uri="{63B3BB69-23CF-44E3-9099-C40C66FF867C}">
                  <a14:compatExt spid="_x0000_s50206"/>
                </a:ext>
                <a:ext uri="{FF2B5EF4-FFF2-40B4-BE49-F238E27FC236}">
                  <a16:creationId xmlns:a16="http://schemas.microsoft.com/office/drawing/2014/main" xmlns="" id="{00000000-0008-0000-3500-00001E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21</xdr:row>
          <xdr:rowOff>31750</xdr:rowOff>
        </xdr:from>
        <xdr:to>
          <xdr:col>6669</xdr:col>
          <xdr:colOff>603250</xdr:colOff>
          <xdr:row>21</xdr:row>
          <xdr:rowOff>146050</xdr:rowOff>
        </xdr:to>
        <xdr:sp macro="" textlink="">
          <xdr:nvSpPr>
            <xdr:cNvPr id="50207" name="Check Box 31" hidden="1">
              <a:extLst>
                <a:ext uri="{63B3BB69-23CF-44E3-9099-C40C66FF867C}">
                  <a14:compatExt spid="_x0000_s50207"/>
                </a:ext>
                <a:ext uri="{FF2B5EF4-FFF2-40B4-BE49-F238E27FC236}">
                  <a16:creationId xmlns:a16="http://schemas.microsoft.com/office/drawing/2014/main" xmlns="" id="{00000000-0008-0000-3500-00001F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21</xdr:row>
          <xdr:rowOff>146050</xdr:rowOff>
        </xdr:from>
        <xdr:to>
          <xdr:col>6669</xdr:col>
          <xdr:colOff>603250</xdr:colOff>
          <xdr:row>22</xdr:row>
          <xdr:rowOff>50800</xdr:rowOff>
        </xdr:to>
        <xdr:sp macro="" textlink="">
          <xdr:nvSpPr>
            <xdr:cNvPr id="50208" name="Check Box 32" hidden="1">
              <a:extLst>
                <a:ext uri="{63B3BB69-23CF-44E3-9099-C40C66FF867C}">
                  <a14:compatExt spid="_x0000_s50208"/>
                </a:ext>
                <a:ext uri="{FF2B5EF4-FFF2-40B4-BE49-F238E27FC236}">
                  <a16:creationId xmlns:a16="http://schemas.microsoft.com/office/drawing/2014/main" xmlns="" id="{00000000-0008-0000-3500-000020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22</xdr:row>
          <xdr:rowOff>69850</xdr:rowOff>
        </xdr:from>
        <xdr:to>
          <xdr:col>6669</xdr:col>
          <xdr:colOff>603250</xdr:colOff>
          <xdr:row>22</xdr:row>
          <xdr:rowOff>184150</xdr:rowOff>
        </xdr:to>
        <xdr:sp macro="" textlink="">
          <xdr:nvSpPr>
            <xdr:cNvPr id="50209" name="Check Box 33" hidden="1">
              <a:extLst>
                <a:ext uri="{63B3BB69-23CF-44E3-9099-C40C66FF867C}">
                  <a14:compatExt spid="_x0000_s50209"/>
                </a:ext>
                <a:ext uri="{FF2B5EF4-FFF2-40B4-BE49-F238E27FC236}">
                  <a16:creationId xmlns:a16="http://schemas.microsoft.com/office/drawing/2014/main" xmlns="" id="{00000000-0008-0000-3500-000021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22</xdr:row>
          <xdr:rowOff>190500</xdr:rowOff>
        </xdr:from>
        <xdr:to>
          <xdr:col>6669</xdr:col>
          <xdr:colOff>603250</xdr:colOff>
          <xdr:row>23</xdr:row>
          <xdr:rowOff>88900</xdr:rowOff>
        </xdr:to>
        <xdr:sp macro="" textlink="">
          <xdr:nvSpPr>
            <xdr:cNvPr id="50210" name="Check Box 34" hidden="1">
              <a:extLst>
                <a:ext uri="{63B3BB69-23CF-44E3-9099-C40C66FF867C}">
                  <a14:compatExt spid="_x0000_s50210"/>
                </a:ext>
                <a:ext uri="{FF2B5EF4-FFF2-40B4-BE49-F238E27FC236}">
                  <a16:creationId xmlns:a16="http://schemas.microsoft.com/office/drawing/2014/main" xmlns="" id="{00000000-0008-0000-3500-000022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23</xdr:row>
          <xdr:rowOff>107950</xdr:rowOff>
        </xdr:from>
        <xdr:to>
          <xdr:col>6669</xdr:col>
          <xdr:colOff>603250</xdr:colOff>
          <xdr:row>23</xdr:row>
          <xdr:rowOff>222250</xdr:rowOff>
        </xdr:to>
        <xdr:sp macro="" textlink="">
          <xdr:nvSpPr>
            <xdr:cNvPr id="50211" name="Check Box 35" hidden="1">
              <a:extLst>
                <a:ext uri="{63B3BB69-23CF-44E3-9099-C40C66FF867C}">
                  <a14:compatExt spid="_x0000_s50211"/>
                </a:ext>
                <a:ext uri="{FF2B5EF4-FFF2-40B4-BE49-F238E27FC236}">
                  <a16:creationId xmlns:a16="http://schemas.microsoft.com/office/drawing/2014/main" xmlns="" id="{00000000-0008-0000-3500-000023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25</xdr:row>
          <xdr:rowOff>69850</xdr:rowOff>
        </xdr:from>
        <xdr:to>
          <xdr:col>6670</xdr:col>
          <xdr:colOff>69850</xdr:colOff>
          <xdr:row>25</xdr:row>
          <xdr:rowOff>184150</xdr:rowOff>
        </xdr:to>
        <xdr:sp macro="" textlink="">
          <xdr:nvSpPr>
            <xdr:cNvPr id="50212" name="Check Box 36" hidden="1">
              <a:extLst>
                <a:ext uri="{63B3BB69-23CF-44E3-9099-C40C66FF867C}">
                  <a14:compatExt spid="_x0000_s50212"/>
                </a:ext>
                <a:ext uri="{FF2B5EF4-FFF2-40B4-BE49-F238E27FC236}">
                  <a16:creationId xmlns:a16="http://schemas.microsoft.com/office/drawing/2014/main" xmlns="" id="{00000000-0008-0000-3500-000024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25</xdr:row>
          <xdr:rowOff>203200</xdr:rowOff>
        </xdr:from>
        <xdr:to>
          <xdr:col>6670</xdr:col>
          <xdr:colOff>69850</xdr:colOff>
          <xdr:row>26</xdr:row>
          <xdr:rowOff>107950</xdr:rowOff>
        </xdr:to>
        <xdr:sp macro="" textlink="">
          <xdr:nvSpPr>
            <xdr:cNvPr id="50213" name="Check Box 37" hidden="1">
              <a:extLst>
                <a:ext uri="{63B3BB69-23CF-44E3-9099-C40C66FF867C}">
                  <a14:compatExt spid="_x0000_s50213"/>
                </a:ext>
                <a:ext uri="{FF2B5EF4-FFF2-40B4-BE49-F238E27FC236}">
                  <a16:creationId xmlns:a16="http://schemas.microsoft.com/office/drawing/2014/main" xmlns="" id="{00000000-0008-0000-3500-000025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26</xdr:row>
          <xdr:rowOff>107950</xdr:rowOff>
        </xdr:from>
        <xdr:to>
          <xdr:col>6670</xdr:col>
          <xdr:colOff>69850</xdr:colOff>
          <xdr:row>27</xdr:row>
          <xdr:rowOff>0</xdr:rowOff>
        </xdr:to>
        <xdr:sp macro="" textlink="">
          <xdr:nvSpPr>
            <xdr:cNvPr id="50214" name="Check Box 38" hidden="1">
              <a:extLst>
                <a:ext uri="{63B3BB69-23CF-44E3-9099-C40C66FF867C}">
                  <a14:compatExt spid="_x0000_s50214"/>
                </a:ext>
                <a:ext uri="{FF2B5EF4-FFF2-40B4-BE49-F238E27FC236}">
                  <a16:creationId xmlns:a16="http://schemas.microsoft.com/office/drawing/2014/main" xmlns="" id="{00000000-0008-0000-3500-000026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6669</xdr:col>
          <xdr:colOff>412750</xdr:colOff>
          <xdr:row>27</xdr:row>
          <xdr:rowOff>146050</xdr:rowOff>
        </xdr:from>
        <xdr:to>
          <xdr:col>6669</xdr:col>
          <xdr:colOff>603250</xdr:colOff>
          <xdr:row>28</xdr:row>
          <xdr:rowOff>31750</xdr:rowOff>
        </xdr:to>
        <xdr:sp macro="" textlink="">
          <xdr:nvSpPr>
            <xdr:cNvPr id="50215" name="Check Box 39" hidden="1">
              <a:extLst>
                <a:ext uri="{63B3BB69-23CF-44E3-9099-C40C66FF867C}">
                  <a14:compatExt spid="_x0000_s50215"/>
                </a:ext>
                <a:ext uri="{FF2B5EF4-FFF2-40B4-BE49-F238E27FC236}">
                  <a16:creationId xmlns:a16="http://schemas.microsoft.com/office/drawing/2014/main" xmlns="" id="{00000000-0008-0000-3500-000027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xdr:twoCellAnchor>
    <xdr:from>
      <xdr:col>8</xdr:col>
      <xdr:colOff>266700</xdr:colOff>
      <xdr:row>1</xdr:row>
      <xdr:rowOff>38100</xdr:rowOff>
    </xdr:from>
    <xdr:to>
      <xdr:col>9</xdr:col>
      <xdr:colOff>742950</xdr:colOff>
      <xdr:row>2</xdr:row>
      <xdr:rowOff>69850</xdr:rowOff>
    </xdr:to>
    <xdr:sp macro="[0]!English" textlink="">
      <xdr:nvSpPr>
        <xdr:cNvPr id="41" name="Rectangle 40">
          <a:extLst>
            <a:ext uri="{FF2B5EF4-FFF2-40B4-BE49-F238E27FC236}">
              <a16:creationId xmlns:a16="http://schemas.microsoft.com/office/drawing/2014/main" xmlns="" id="{00000000-0008-0000-3500-000029000000}"/>
            </a:ext>
          </a:extLst>
        </xdr:cNvPr>
        <xdr:cNvSpPr/>
      </xdr:nvSpPr>
      <xdr:spPr>
        <a:xfrm>
          <a:off x="12580988300" y="15875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8</xdr:col>
      <xdr:colOff>285750</xdr:colOff>
      <xdr:row>2</xdr:row>
      <xdr:rowOff>215900</xdr:rowOff>
    </xdr:from>
    <xdr:to>
      <xdr:col>9</xdr:col>
      <xdr:colOff>762000</xdr:colOff>
      <xdr:row>4</xdr:row>
      <xdr:rowOff>19050</xdr:rowOff>
    </xdr:to>
    <xdr:sp macro="[0]!DeleteFormulasARA" textlink="">
      <xdr:nvSpPr>
        <xdr:cNvPr id="42" name="Rectangle 41">
          <a:extLst>
            <a:ext uri="{FF2B5EF4-FFF2-40B4-BE49-F238E27FC236}">
              <a16:creationId xmlns:a16="http://schemas.microsoft.com/office/drawing/2014/main" xmlns="" id="{00000000-0008-0000-3500-00002A000000}"/>
            </a:ext>
          </a:extLst>
        </xdr:cNvPr>
        <xdr:cNvSpPr/>
      </xdr:nvSpPr>
      <xdr:spPr>
        <a:xfrm>
          <a:off x="12580969250" y="56515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Delete all formulas</a:t>
          </a:r>
        </a:p>
      </xdr:txBody>
    </xdr:sp>
    <xdr:clientData/>
  </xdr:twoCellAnchor>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3741</xdr:col>
          <xdr:colOff>228600</xdr:colOff>
          <xdr:row>6</xdr:row>
          <xdr:rowOff>222250</xdr:rowOff>
        </xdr:from>
        <xdr:to>
          <xdr:col>3741</xdr:col>
          <xdr:colOff>374650</xdr:colOff>
          <xdr:row>7</xdr:row>
          <xdr:rowOff>107950</xdr:rowOff>
        </xdr:to>
        <xdr:sp macro="" textlink="">
          <xdr:nvSpPr>
            <xdr:cNvPr id="51201" name="Check Box 1" hidden="1">
              <a:extLst>
                <a:ext uri="{63B3BB69-23CF-44E3-9099-C40C66FF867C}">
                  <a14:compatExt spid="_x0000_s51201"/>
                </a:ext>
                <a:ext uri="{FF2B5EF4-FFF2-40B4-BE49-F238E27FC236}">
                  <a16:creationId xmlns:a16="http://schemas.microsoft.com/office/drawing/2014/main" xmlns="" id="{00000000-0008-0000-36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3741</xdr:col>
          <xdr:colOff>260350</xdr:colOff>
          <xdr:row>23</xdr:row>
          <xdr:rowOff>38100</xdr:rowOff>
        </xdr:from>
        <xdr:to>
          <xdr:col>3741</xdr:col>
          <xdr:colOff>393700</xdr:colOff>
          <xdr:row>23</xdr:row>
          <xdr:rowOff>165100</xdr:rowOff>
        </xdr:to>
        <xdr:sp macro="" textlink="">
          <xdr:nvSpPr>
            <xdr:cNvPr id="51202" name="Check Box 2" hidden="1">
              <a:extLst>
                <a:ext uri="{63B3BB69-23CF-44E3-9099-C40C66FF867C}">
                  <a14:compatExt spid="_x0000_s51202"/>
                </a:ext>
                <a:ext uri="{FF2B5EF4-FFF2-40B4-BE49-F238E27FC236}">
                  <a16:creationId xmlns:a16="http://schemas.microsoft.com/office/drawing/2014/main" xmlns="" id="{00000000-0008-0000-36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3741</xdr:col>
          <xdr:colOff>260350</xdr:colOff>
          <xdr:row>25</xdr:row>
          <xdr:rowOff>146050</xdr:rowOff>
        </xdr:from>
        <xdr:to>
          <xdr:col>3741</xdr:col>
          <xdr:colOff>412750</xdr:colOff>
          <xdr:row>26</xdr:row>
          <xdr:rowOff>0</xdr:rowOff>
        </xdr:to>
        <xdr:sp macro="" textlink="">
          <xdr:nvSpPr>
            <xdr:cNvPr id="51203" name="Check Box 3" hidden="1">
              <a:extLst>
                <a:ext uri="{63B3BB69-23CF-44E3-9099-C40C66FF867C}">
                  <a14:compatExt spid="_x0000_s51203"/>
                </a:ext>
                <a:ext uri="{FF2B5EF4-FFF2-40B4-BE49-F238E27FC236}">
                  <a16:creationId xmlns:a16="http://schemas.microsoft.com/office/drawing/2014/main" xmlns="" id="{00000000-0008-0000-3600-000003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3741</xdr:col>
          <xdr:colOff>260350</xdr:colOff>
          <xdr:row>26</xdr:row>
          <xdr:rowOff>88900</xdr:rowOff>
        </xdr:from>
        <xdr:to>
          <xdr:col>3741</xdr:col>
          <xdr:colOff>393700</xdr:colOff>
          <xdr:row>26</xdr:row>
          <xdr:rowOff>222250</xdr:rowOff>
        </xdr:to>
        <xdr:sp macro="" textlink="">
          <xdr:nvSpPr>
            <xdr:cNvPr id="51204" name="Check Box 4" hidden="1">
              <a:extLst>
                <a:ext uri="{63B3BB69-23CF-44E3-9099-C40C66FF867C}">
                  <a14:compatExt spid="_x0000_s51204"/>
                </a:ext>
                <a:ext uri="{FF2B5EF4-FFF2-40B4-BE49-F238E27FC236}">
                  <a16:creationId xmlns:a16="http://schemas.microsoft.com/office/drawing/2014/main" xmlns="" id="{00000000-0008-0000-3600-000004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3741</xdr:col>
          <xdr:colOff>260350</xdr:colOff>
          <xdr:row>27</xdr:row>
          <xdr:rowOff>228600</xdr:rowOff>
        </xdr:from>
        <xdr:to>
          <xdr:col>3741</xdr:col>
          <xdr:colOff>393700</xdr:colOff>
          <xdr:row>28</xdr:row>
          <xdr:rowOff>107950</xdr:rowOff>
        </xdr:to>
        <xdr:sp macro="" textlink="">
          <xdr:nvSpPr>
            <xdr:cNvPr id="51205" name="Check Box 5" hidden="1">
              <a:extLst>
                <a:ext uri="{63B3BB69-23CF-44E3-9099-C40C66FF867C}">
                  <a14:compatExt spid="_x0000_s51205"/>
                </a:ext>
                <a:ext uri="{FF2B5EF4-FFF2-40B4-BE49-F238E27FC236}">
                  <a16:creationId xmlns:a16="http://schemas.microsoft.com/office/drawing/2014/main" xmlns="" id="{00000000-0008-0000-3600-000005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3741</xdr:col>
          <xdr:colOff>241300</xdr:colOff>
          <xdr:row>29</xdr:row>
          <xdr:rowOff>114300</xdr:rowOff>
        </xdr:from>
        <xdr:to>
          <xdr:col>3741</xdr:col>
          <xdr:colOff>374650</xdr:colOff>
          <xdr:row>30</xdr:row>
          <xdr:rowOff>0</xdr:rowOff>
        </xdr:to>
        <xdr:sp macro="" textlink="">
          <xdr:nvSpPr>
            <xdr:cNvPr id="51206" name="Check Box 6" hidden="1">
              <a:extLst>
                <a:ext uri="{63B3BB69-23CF-44E3-9099-C40C66FF867C}">
                  <a14:compatExt spid="_x0000_s51206"/>
                </a:ext>
                <a:ext uri="{FF2B5EF4-FFF2-40B4-BE49-F238E27FC236}">
                  <a16:creationId xmlns:a16="http://schemas.microsoft.com/office/drawing/2014/main" xmlns="" id="{00000000-0008-0000-3600-000006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3741</xdr:col>
          <xdr:colOff>241300</xdr:colOff>
          <xdr:row>30</xdr:row>
          <xdr:rowOff>69850</xdr:rowOff>
        </xdr:from>
        <xdr:to>
          <xdr:col>3741</xdr:col>
          <xdr:colOff>374650</xdr:colOff>
          <xdr:row>30</xdr:row>
          <xdr:rowOff>190500</xdr:rowOff>
        </xdr:to>
        <xdr:sp macro="" textlink="">
          <xdr:nvSpPr>
            <xdr:cNvPr id="51207" name="Check Box 7" hidden="1">
              <a:extLst>
                <a:ext uri="{63B3BB69-23CF-44E3-9099-C40C66FF867C}">
                  <a14:compatExt spid="_x0000_s51207"/>
                </a:ext>
                <a:ext uri="{FF2B5EF4-FFF2-40B4-BE49-F238E27FC236}">
                  <a16:creationId xmlns:a16="http://schemas.microsoft.com/office/drawing/2014/main" xmlns="" id="{00000000-0008-0000-3600-000007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xdr:from>
          <xdr:col>2944</xdr:col>
          <xdr:colOff>603250</xdr:colOff>
          <xdr:row>27</xdr:row>
          <xdr:rowOff>107950</xdr:rowOff>
        </xdr:from>
        <xdr:to>
          <xdr:col>2945</xdr:col>
          <xdr:colOff>0</xdr:colOff>
          <xdr:row>28</xdr:row>
          <xdr:rowOff>222250</xdr:rowOff>
        </xdr:to>
        <xdr:sp macro="" textlink="">
          <xdr:nvSpPr>
            <xdr:cNvPr id="51208" name="Check Box 8" hidden="1">
              <a:extLst>
                <a:ext uri="{63B3BB69-23CF-44E3-9099-C40C66FF867C}">
                  <a14:compatExt spid="_x0000_s51208"/>
                </a:ext>
                <a:ext uri="{FF2B5EF4-FFF2-40B4-BE49-F238E27FC236}">
                  <a16:creationId xmlns:a16="http://schemas.microsoft.com/office/drawing/2014/main" xmlns="" id="{00000000-0008-0000-3600-000008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2944</xdr:col>
          <xdr:colOff>603250</xdr:colOff>
          <xdr:row>29</xdr:row>
          <xdr:rowOff>31750</xdr:rowOff>
        </xdr:from>
        <xdr:to>
          <xdr:col>2945</xdr:col>
          <xdr:colOff>0</xdr:colOff>
          <xdr:row>30</xdr:row>
          <xdr:rowOff>114300</xdr:rowOff>
        </xdr:to>
        <xdr:sp macro="" textlink="">
          <xdr:nvSpPr>
            <xdr:cNvPr id="51209" name="Check Box 9" hidden="1">
              <a:extLst>
                <a:ext uri="{63B3BB69-23CF-44E3-9099-C40C66FF867C}">
                  <a14:compatExt spid="_x0000_s51209"/>
                </a:ext>
                <a:ext uri="{FF2B5EF4-FFF2-40B4-BE49-F238E27FC236}">
                  <a16:creationId xmlns:a16="http://schemas.microsoft.com/office/drawing/2014/main" xmlns="" id="{00000000-0008-0000-3600-000009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2944</xdr:col>
          <xdr:colOff>603250</xdr:colOff>
          <xdr:row>31</xdr:row>
          <xdr:rowOff>114300</xdr:rowOff>
        </xdr:from>
        <xdr:to>
          <xdr:col>2945</xdr:col>
          <xdr:colOff>0</xdr:colOff>
          <xdr:row>32</xdr:row>
          <xdr:rowOff>222250</xdr:rowOff>
        </xdr:to>
        <xdr:sp macro="" textlink="">
          <xdr:nvSpPr>
            <xdr:cNvPr id="51210" name="Check Box 10" hidden="1">
              <a:extLst>
                <a:ext uri="{63B3BB69-23CF-44E3-9099-C40C66FF867C}">
                  <a14:compatExt spid="_x0000_s51210"/>
                </a:ext>
                <a:ext uri="{FF2B5EF4-FFF2-40B4-BE49-F238E27FC236}">
                  <a16:creationId xmlns:a16="http://schemas.microsoft.com/office/drawing/2014/main" xmlns="" id="{00000000-0008-0000-3600-00000A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2944</xdr:col>
          <xdr:colOff>603250</xdr:colOff>
          <xdr:row>30</xdr:row>
          <xdr:rowOff>165100</xdr:rowOff>
        </xdr:from>
        <xdr:to>
          <xdr:col>2945</xdr:col>
          <xdr:colOff>0</xdr:colOff>
          <xdr:row>32</xdr:row>
          <xdr:rowOff>12700</xdr:rowOff>
        </xdr:to>
        <xdr:sp macro="" textlink="">
          <xdr:nvSpPr>
            <xdr:cNvPr id="51211" name="Check Box 11" hidden="1">
              <a:extLst>
                <a:ext uri="{63B3BB69-23CF-44E3-9099-C40C66FF867C}">
                  <a14:compatExt spid="_x0000_s51211"/>
                </a:ext>
                <a:ext uri="{FF2B5EF4-FFF2-40B4-BE49-F238E27FC236}">
                  <a16:creationId xmlns:a16="http://schemas.microsoft.com/office/drawing/2014/main" xmlns="" id="{00000000-0008-0000-3600-00000B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2944</xdr:col>
          <xdr:colOff>603250</xdr:colOff>
          <xdr:row>6</xdr:row>
          <xdr:rowOff>241300</xdr:rowOff>
        </xdr:from>
        <xdr:to>
          <xdr:col>2945</xdr:col>
          <xdr:colOff>0</xdr:colOff>
          <xdr:row>8</xdr:row>
          <xdr:rowOff>88900</xdr:rowOff>
        </xdr:to>
        <xdr:sp macro="" textlink="">
          <xdr:nvSpPr>
            <xdr:cNvPr id="51212" name="Check Box 12" hidden="1">
              <a:extLst>
                <a:ext uri="{63B3BB69-23CF-44E3-9099-C40C66FF867C}">
                  <a14:compatExt spid="_x0000_s51212"/>
                </a:ext>
                <a:ext uri="{FF2B5EF4-FFF2-40B4-BE49-F238E27FC236}">
                  <a16:creationId xmlns:a16="http://schemas.microsoft.com/office/drawing/2014/main" xmlns="" id="{00000000-0008-0000-3600-00000C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2944</xdr:col>
          <xdr:colOff>222250</xdr:colOff>
          <xdr:row>7</xdr:row>
          <xdr:rowOff>114300</xdr:rowOff>
        </xdr:from>
        <xdr:to>
          <xdr:col>2944</xdr:col>
          <xdr:colOff>469900</xdr:colOff>
          <xdr:row>8</xdr:row>
          <xdr:rowOff>31750</xdr:rowOff>
        </xdr:to>
        <xdr:sp macro="" textlink="">
          <xdr:nvSpPr>
            <xdr:cNvPr id="51213" name="Check Box 13" hidden="1">
              <a:extLst>
                <a:ext uri="{63B3BB69-23CF-44E3-9099-C40C66FF867C}">
                  <a14:compatExt spid="_x0000_s51213"/>
                </a:ext>
                <a:ext uri="{FF2B5EF4-FFF2-40B4-BE49-F238E27FC236}">
                  <a16:creationId xmlns:a16="http://schemas.microsoft.com/office/drawing/2014/main" xmlns="" id="{00000000-0008-0000-3600-00000D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2944</xdr:col>
          <xdr:colOff>222250</xdr:colOff>
          <xdr:row>27</xdr:row>
          <xdr:rowOff>228600</xdr:rowOff>
        </xdr:from>
        <xdr:to>
          <xdr:col>2944</xdr:col>
          <xdr:colOff>469900</xdr:colOff>
          <xdr:row>28</xdr:row>
          <xdr:rowOff>146050</xdr:rowOff>
        </xdr:to>
        <xdr:sp macro="" textlink="">
          <xdr:nvSpPr>
            <xdr:cNvPr id="51214" name="Check Box 14" hidden="1">
              <a:extLst>
                <a:ext uri="{63B3BB69-23CF-44E3-9099-C40C66FF867C}">
                  <a14:compatExt spid="_x0000_s51214"/>
                </a:ext>
                <a:ext uri="{FF2B5EF4-FFF2-40B4-BE49-F238E27FC236}">
                  <a16:creationId xmlns:a16="http://schemas.microsoft.com/office/drawing/2014/main" xmlns="" id="{00000000-0008-0000-3600-00000E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2944</xdr:col>
          <xdr:colOff>228600</xdr:colOff>
          <xdr:row>29</xdr:row>
          <xdr:rowOff>146050</xdr:rowOff>
        </xdr:from>
        <xdr:to>
          <xdr:col>2945</xdr:col>
          <xdr:colOff>0</xdr:colOff>
          <xdr:row>30</xdr:row>
          <xdr:rowOff>69850</xdr:rowOff>
        </xdr:to>
        <xdr:sp macro="" textlink="">
          <xdr:nvSpPr>
            <xdr:cNvPr id="51215" name="Check Box 15" hidden="1">
              <a:extLst>
                <a:ext uri="{63B3BB69-23CF-44E3-9099-C40C66FF867C}">
                  <a14:compatExt spid="_x0000_s51215"/>
                </a:ext>
                <a:ext uri="{FF2B5EF4-FFF2-40B4-BE49-F238E27FC236}">
                  <a16:creationId xmlns:a16="http://schemas.microsoft.com/office/drawing/2014/main" xmlns="" id="{00000000-0008-0000-3600-00000F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2944</xdr:col>
          <xdr:colOff>222250</xdr:colOff>
          <xdr:row>31</xdr:row>
          <xdr:rowOff>50800</xdr:rowOff>
        </xdr:from>
        <xdr:to>
          <xdr:col>2944</xdr:col>
          <xdr:colOff>469900</xdr:colOff>
          <xdr:row>31</xdr:row>
          <xdr:rowOff>222250</xdr:rowOff>
        </xdr:to>
        <xdr:sp macro="" textlink="">
          <xdr:nvSpPr>
            <xdr:cNvPr id="51216" name="Check Box 16" hidden="1">
              <a:extLst>
                <a:ext uri="{63B3BB69-23CF-44E3-9099-C40C66FF867C}">
                  <a14:compatExt spid="_x0000_s51216"/>
                </a:ext>
                <a:ext uri="{FF2B5EF4-FFF2-40B4-BE49-F238E27FC236}">
                  <a16:creationId xmlns:a16="http://schemas.microsoft.com/office/drawing/2014/main" xmlns="" id="{00000000-0008-0000-3600-000010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2944</xdr:col>
          <xdr:colOff>228600</xdr:colOff>
          <xdr:row>32</xdr:row>
          <xdr:rowOff>0</xdr:rowOff>
        </xdr:from>
        <xdr:to>
          <xdr:col>2945</xdr:col>
          <xdr:colOff>0</xdr:colOff>
          <xdr:row>32</xdr:row>
          <xdr:rowOff>184150</xdr:rowOff>
        </xdr:to>
        <xdr:sp macro="" textlink="">
          <xdr:nvSpPr>
            <xdr:cNvPr id="51217" name="Check Box 17" hidden="1">
              <a:extLst>
                <a:ext uri="{63B3BB69-23CF-44E3-9099-C40C66FF867C}">
                  <a14:compatExt spid="_x0000_s51217"/>
                </a:ext>
                <a:ext uri="{FF2B5EF4-FFF2-40B4-BE49-F238E27FC236}">
                  <a16:creationId xmlns:a16="http://schemas.microsoft.com/office/drawing/2014/main" xmlns="" id="{00000000-0008-0000-3600-00001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IN"/>
            </a:p>
          </xdr:txBody>
        </xdr:sp>
        <xdr:clientData/>
      </xdr:twoCellAnchor>
    </mc:Choice>
    <mc:Fallback/>
  </mc:AlternateContent>
  <xdr:twoCellAnchor>
    <xdr:from>
      <xdr:col>8</xdr:col>
      <xdr:colOff>139700</xdr:colOff>
      <xdr:row>0</xdr:row>
      <xdr:rowOff>247650</xdr:rowOff>
    </xdr:from>
    <xdr:to>
      <xdr:col>9</xdr:col>
      <xdr:colOff>615950</xdr:colOff>
      <xdr:row>2</xdr:row>
      <xdr:rowOff>0</xdr:rowOff>
    </xdr:to>
    <xdr:sp macro="[0]!English" textlink="">
      <xdr:nvSpPr>
        <xdr:cNvPr id="19" name="Rectangle 18">
          <a:extLst>
            <a:ext uri="{FF2B5EF4-FFF2-40B4-BE49-F238E27FC236}">
              <a16:creationId xmlns:a16="http://schemas.microsoft.com/office/drawing/2014/main" xmlns="" id="{00000000-0008-0000-3600-000013000000}"/>
            </a:ext>
          </a:extLst>
        </xdr:cNvPr>
        <xdr:cNvSpPr/>
      </xdr:nvSpPr>
      <xdr:spPr>
        <a:xfrm>
          <a:off x="12581115300" y="24765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8</xdr:col>
      <xdr:colOff>133350</xdr:colOff>
      <xdr:row>2</xdr:row>
      <xdr:rowOff>152400</xdr:rowOff>
    </xdr:from>
    <xdr:to>
      <xdr:col>9</xdr:col>
      <xdr:colOff>609600</xdr:colOff>
      <xdr:row>3</xdr:row>
      <xdr:rowOff>158750</xdr:rowOff>
    </xdr:to>
    <xdr:sp macro="[0]!DeleteFormulasARASECTION4" textlink="">
      <xdr:nvSpPr>
        <xdr:cNvPr id="20" name="Rectangle 19">
          <a:extLst>
            <a:ext uri="{FF2B5EF4-FFF2-40B4-BE49-F238E27FC236}">
              <a16:creationId xmlns:a16="http://schemas.microsoft.com/office/drawing/2014/main" xmlns="" id="{00000000-0008-0000-3600-000014000000}"/>
            </a:ext>
          </a:extLst>
        </xdr:cNvPr>
        <xdr:cNvSpPr/>
      </xdr:nvSpPr>
      <xdr:spPr>
        <a:xfrm>
          <a:off x="12581121650" y="6604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Delete all formulas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14</xdr:col>
      <xdr:colOff>0</xdr:colOff>
      <xdr:row>1</xdr:row>
      <xdr:rowOff>38100</xdr:rowOff>
    </xdr:from>
    <xdr:to>
      <xdr:col>15</xdr:col>
      <xdr:colOff>618671</xdr:colOff>
      <xdr:row>1</xdr:row>
      <xdr:rowOff>298450</xdr:rowOff>
    </xdr:to>
    <xdr:sp macro="[0]!ARABICaddlines" textlink="">
      <xdr:nvSpPr>
        <xdr:cNvPr id="3" name="Rectangle 2">
          <a:extLst>
            <a:ext uri="{FF2B5EF4-FFF2-40B4-BE49-F238E27FC236}">
              <a16:creationId xmlns:a16="http://schemas.microsoft.com/office/drawing/2014/main" xmlns="" id="{00000000-0008-0000-3700-000003000000}"/>
            </a:ext>
          </a:extLst>
        </xdr:cNvPr>
        <xdr:cNvSpPr/>
      </xdr:nvSpPr>
      <xdr:spPr>
        <a:xfrm>
          <a:off x="10289753179" y="48260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4</xdr:col>
      <xdr:colOff>228600</xdr:colOff>
      <xdr:row>3</xdr:row>
      <xdr:rowOff>19050</xdr:rowOff>
    </xdr:from>
    <xdr:to>
      <xdr:col>4</xdr:col>
      <xdr:colOff>1195478</xdr:colOff>
      <xdr:row>5</xdr:row>
      <xdr:rowOff>213582</xdr:rowOff>
    </xdr:to>
    <xdr:pic>
      <xdr:nvPicPr>
        <xdr:cNvPr id="4" name="Picture 3">
          <a:extLst>
            <a:ext uri="{FF2B5EF4-FFF2-40B4-BE49-F238E27FC236}">
              <a16:creationId xmlns:a16="http://schemas.microsoft.com/office/drawing/2014/main" xmlns="" id="{00000000-0008-0000-3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31747772" y="1333500"/>
          <a:ext cx="966878" cy="861282"/>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xdr:from>
      <xdr:col>5</xdr:col>
      <xdr:colOff>615950</xdr:colOff>
      <xdr:row>1</xdr:row>
      <xdr:rowOff>165100</xdr:rowOff>
    </xdr:from>
    <xdr:to>
      <xdr:col>7</xdr:col>
      <xdr:colOff>611717</xdr:colOff>
      <xdr:row>1</xdr:row>
      <xdr:rowOff>425450</xdr:rowOff>
    </xdr:to>
    <xdr:sp macro="[0]!English" textlink="">
      <xdr:nvSpPr>
        <xdr:cNvPr id="2" name="Rectangle 1">
          <a:extLst>
            <a:ext uri="{FF2B5EF4-FFF2-40B4-BE49-F238E27FC236}">
              <a16:creationId xmlns:a16="http://schemas.microsoft.com/office/drawing/2014/main" xmlns="" id="{00000000-0008-0000-3800-000002000000}"/>
            </a:ext>
          </a:extLst>
        </xdr:cNvPr>
        <xdr:cNvSpPr/>
      </xdr:nvSpPr>
      <xdr:spPr>
        <a:xfrm>
          <a:off x="10294789333" y="609600"/>
          <a:ext cx="1253067"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6</xdr:col>
      <xdr:colOff>0</xdr:colOff>
      <xdr:row>0</xdr:row>
      <xdr:rowOff>184150</xdr:rowOff>
    </xdr:from>
    <xdr:to>
      <xdr:col>7</xdr:col>
      <xdr:colOff>618671</xdr:colOff>
      <xdr:row>1</xdr:row>
      <xdr:rowOff>0</xdr:rowOff>
    </xdr:to>
    <xdr:sp macro="[0]!ARABICaddlines" textlink="">
      <xdr:nvSpPr>
        <xdr:cNvPr id="3" name="Rectangle 2">
          <a:extLst>
            <a:ext uri="{FF2B5EF4-FFF2-40B4-BE49-F238E27FC236}">
              <a16:creationId xmlns:a16="http://schemas.microsoft.com/office/drawing/2014/main" xmlns="" id="{00000000-0008-0000-3800-000003000000}"/>
            </a:ext>
          </a:extLst>
        </xdr:cNvPr>
        <xdr:cNvSpPr/>
      </xdr:nvSpPr>
      <xdr:spPr>
        <a:xfrm>
          <a:off x="10294782379" y="18415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1</xdr:col>
      <xdr:colOff>1311087</xdr:colOff>
      <xdr:row>2</xdr:row>
      <xdr:rowOff>425823</xdr:rowOff>
    </xdr:from>
    <xdr:to>
      <xdr:col>1</xdr:col>
      <xdr:colOff>2277965</xdr:colOff>
      <xdr:row>5</xdr:row>
      <xdr:rowOff>177723</xdr:rowOff>
    </xdr:to>
    <xdr:pic>
      <xdr:nvPicPr>
        <xdr:cNvPr id="4" name="Picture 3">
          <a:extLst>
            <a:ext uri="{FF2B5EF4-FFF2-40B4-BE49-F238E27FC236}">
              <a16:creationId xmlns:a16="http://schemas.microsoft.com/office/drawing/2014/main" xmlns="" id="{00000000-0008-0000-38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15107211" y="1299882"/>
          <a:ext cx="966878" cy="861282"/>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xdr:from>
      <xdr:col>4</xdr:col>
      <xdr:colOff>613834</xdr:colOff>
      <xdr:row>1</xdr:row>
      <xdr:rowOff>0</xdr:rowOff>
    </xdr:from>
    <xdr:to>
      <xdr:col>6</xdr:col>
      <xdr:colOff>609600</xdr:colOff>
      <xdr:row>1</xdr:row>
      <xdr:rowOff>260350</xdr:rowOff>
    </xdr:to>
    <xdr:sp macro="[0]!English" textlink="">
      <xdr:nvSpPr>
        <xdr:cNvPr id="2" name="Rectangle 1">
          <a:extLst>
            <a:ext uri="{FF2B5EF4-FFF2-40B4-BE49-F238E27FC236}">
              <a16:creationId xmlns:a16="http://schemas.microsoft.com/office/drawing/2014/main" xmlns="" id="{00000000-0008-0000-3900-000002000000}"/>
            </a:ext>
          </a:extLst>
        </xdr:cNvPr>
        <xdr:cNvSpPr/>
      </xdr:nvSpPr>
      <xdr:spPr>
        <a:xfrm>
          <a:off x="10226086566" y="4445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5</xdr:col>
      <xdr:colOff>8944</xdr:colOff>
      <xdr:row>0</xdr:row>
      <xdr:rowOff>80493</xdr:rowOff>
    </xdr:from>
    <xdr:to>
      <xdr:col>7</xdr:col>
      <xdr:colOff>4153</xdr:colOff>
      <xdr:row>0</xdr:row>
      <xdr:rowOff>340843</xdr:rowOff>
    </xdr:to>
    <xdr:sp macro="[0]!ARABICaddlines" textlink="">
      <xdr:nvSpPr>
        <xdr:cNvPr id="3" name="Rectangle 2">
          <a:extLst>
            <a:ext uri="{FF2B5EF4-FFF2-40B4-BE49-F238E27FC236}">
              <a16:creationId xmlns:a16="http://schemas.microsoft.com/office/drawing/2014/main" xmlns="" id="{00000000-0008-0000-3900-000003000000}"/>
            </a:ext>
          </a:extLst>
        </xdr:cNvPr>
        <xdr:cNvSpPr/>
      </xdr:nvSpPr>
      <xdr:spPr>
        <a:xfrm>
          <a:off x="10252920495" y="80493"/>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1</xdr:col>
      <xdr:colOff>375634</xdr:colOff>
      <xdr:row>2</xdr:row>
      <xdr:rowOff>187816</xdr:rowOff>
    </xdr:from>
    <xdr:to>
      <xdr:col>1</xdr:col>
      <xdr:colOff>1342512</xdr:colOff>
      <xdr:row>4</xdr:row>
      <xdr:rowOff>163676</xdr:rowOff>
    </xdr:to>
    <xdr:pic>
      <xdr:nvPicPr>
        <xdr:cNvPr id="4" name="Picture 3">
          <a:extLst>
            <a:ext uri="{FF2B5EF4-FFF2-40B4-BE49-F238E27FC236}">
              <a16:creationId xmlns:a16="http://schemas.microsoft.com/office/drawing/2014/main" xmlns="" id="{00000000-0008-0000-39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92811608" y="1073239"/>
          <a:ext cx="966878" cy="861282"/>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xdr:from>
      <xdr:col>5</xdr:col>
      <xdr:colOff>0</xdr:colOff>
      <xdr:row>1</xdr:row>
      <xdr:rowOff>0</xdr:rowOff>
    </xdr:from>
    <xdr:to>
      <xdr:col>7</xdr:col>
      <xdr:colOff>16933</xdr:colOff>
      <xdr:row>1</xdr:row>
      <xdr:rowOff>260350</xdr:rowOff>
    </xdr:to>
    <xdr:sp macro="[0]!English" textlink="">
      <xdr:nvSpPr>
        <xdr:cNvPr id="2" name="Rectangle 1">
          <a:extLst>
            <a:ext uri="{FF2B5EF4-FFF2-40B4-BE49-F238E27FC236}">
              <a16:creationId xmlns:a16="http://schemas.microsoft.com/office/drawing/2014/main" xmlns="" id="{00000000-0008-0000-3A00-000002000000}"/>
            </a:ext>
          </a:extLst>
        </xdr:cNvPr>
        <xdr:cNvSpPr/>
      </xdr:nvSpPr>
      <xdr:spPr>
        <a:xfrm>
          <a:off x="10052731567" y="34925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4</xdr:col>
      <xdr:colOff>552450</xdr:colOff>
      <xdr:row>0</xdr:row>
      <xdr:rowOff>19050</xdr:rowOff>
    </xdr:from>
    <xdr:to>
      <xdr:col>7</xdr:col>
      <xdr:colOff>9071</xdr:colOff>
      <xdr:row>0</xdr:row>
      <xdr:rowOff>279400</xdr:rowOff>
    </xdr:to>
    <xdr:sp macro="[0]!ARABICaddlines" textlink="">
      <xdr:nvSpPr>
        <xdr:cNvPr id="3" name="Rectangle 2">
          <a:extLst>
            <a:ext uri="{FF2B5EF4-FFF2-40B4-BE49-F238E27FC236}">
              <a16:creationId xmlns:a16="http://schemas.microsoft.com/office/drawing/2014/main" xmlns="" id="{00000000-0008-0000-3A00-000003000000}"/>
            </a:ext>
          </a:extLst>
        </xdr:cNvPr>
        <xdr:cNvSpPr/>
      </xdr:nvSpPr>
      <xdr:spPr>
        <a:xfrm>
          <a:off x="9775422229" y="1905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0</xdr:col>
      <xdr:colOff>2980765</xdr:colOff>
      <xdr:row>2</xdr:row>
      <xdr:rowOff>44824</xdr:rowOff>
    </xdr:from>
    <xdr:to>
      <xdr:col>1</xdr:col>
      <xdr:colOff>608290</xdr:colOff>
      <xdr:row>6</xdr:row>
      <xdr:rowOff>9635</xdr:rowOff>
    </xdr:to>
    <xdr:pic>
      <xdr:nvPicPr>
        <xdr:cNvPr id="4" name="Picture 3">
          <a:extLst>
            <a:ext uri="{FF2B5EF4-FFF2-40B4-BE49-F238E27FC236}">
              <a16:creationId xmlns:a16="http://schemas.microsoft.com/office/drawing/2014/main" xmlns="" id="{00000000-0008-0000-3A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4999239" y="717177"/>
          <a:ext cx="966878" cy="861282"/>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xdr:from>
      <xdr:col>5</xdr:col>
      <xdr:colOff>615758</xdr:colOff>
      <xdr:row>2</xdr:row>
      <xdr:rowOff>0</xdr:rowOff>
    </xdr:from>
    <xdr:to>
      <xdr:col>7</xdr:col>
      <xdr:colOff>606329</xdr:colOff>
      <xdr:row>2</xdr:row>
      <xdr:rowOff>255732</xdr:rowOff>
    </xdr:to>
    <xdr:sp macro="[0]!English" textlink="">
      <xdr:nvSpPr>
        <xdr:cNvPr id="2" name="Rectangle 1">
          <a:extLst>
            <a:ext uri="{FF2B5EF4-FFF2-40B4-BE49-F238E27FC236}">
              <a16:creationId xmlns:a16="http://schemas.microsoft.com/office/drawing/2014/main" xmlns="" id="{00000000-0008-0000-3B00-000002000000}"/>
            </a:ext>
          </a:extLst>
        </xdr:cNvPr>
        <xdr:cNvSpPr/>
      </xdr:nvSpPr>
      <xdr:spPr>
        <a:xfrm>
          <a:off x="10241222080" y="885152"/>
          <a:ext cx="1241329" cy="25573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5</xdr:col>
      <xdr:colOff>586894</xdr:colOff>
      <xdr:row>1</xdr:row>
      <xdr:rowOff>19242</xdr:rowOff>
    </xdr:from>
    <xdr:to>
      <xdr:col>7</xdr:col>
      <xdr:colOff>583457</xdr:colOff>
      <xdr:row>1</xdr:row>
      <xdr:rowOff>279592</xdr:rowOff>
    </xdr:to>
    <xdr:sp macro="[0]!ARABICaddlines" textlink="">
      <xdr:nvSpPr>
        <xdr:cNvPr id="3" name="Rectangle 2">
          <a:extLst>
            <a:ext uri="{FF2B5EF4-FFF2-40B4-BE49-F238E27FC236}">
              <a16:creationId xmlns:a16="http://schemas.microsoft.com/office/drawing/2014/main" xmlns="" id="{00000000-0008-0000-3B00-000003000000}"/>
            </a:ext>
          </a:extLst>
        </xdr:cNvPr>
        <xdr:cNvSpPr/>
      </xdr:nvSpPr>
      <xdr:spPr>
        <a:xfrm>
          <a:off x="10241244952" y="461818"/>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1</xdr:col>
      <xdr:colOff>2095500</xdr:colOff>
      <xdr:row>2</xdr:row>
      <xdr:rowOff>307652</xdr:rowOff>
    </xdr:from>
    <xdr:to>
      <xdr:col>2</xdr:col>
      <xdr:colOff>596065</xdr:colOff>
      <xdr:row>6</xdr:row>
      <xdr:rowOff>75746</xdr:rowOff>
    </xdr:to>
    <xdr:pic>
      <xdr:nvPicPr>
        <xdr:cNvPr id="4" name="Picture 3">
          <a:extLst>
            <a:ext uri="{FF2B5EF4-FFF2-40B4-BE49-F238E27FC236}">
              <a16:creationId xmlns:a16="http://schemas.microsoft.com/office/drawing/2014/main" xmlns="" id="{00000000-0008-0000-3B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16027112" y="1181711"/>
          <a:ext cx="1111535" cy="100074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xdr:from>
      <xdr:col>6</xdr:col>
      <xdr:colOff>562655</xdr:colOff>
      <xdr:row>1</xdr:row>
      <xdr:rowOff>384136</xdr:rowOff>
    </xdr:from>
    <xdr:to>
      <xdr:col>8</xdr:col>
      <xdr:colOff>573681</xdr:colOff>
      <xdr:row>2</xdr:row>
      <xdr:rowOff>197634</xdr:rowOff>
    </xdr:to>
    <xdr:sp macro="[0]!English" textlink="">
      <xdr:nvSpPr>
        <xdr:cNvPr id="2" name="Rectangle 1">
          <a:extLst>
            <a:ext uri="{FF2B5EF4-FFF2-40B4-BE49-F238E27FC236}">
              <a16:creationId xmlns:a16="http://schemas.microsoft.com/office/drawing/2014/main" xmlns="" id="{00000000-0008-0000-3C00-000002000000}"/>
            </a:ext>
          </a:extLst>
        </xdr:cNvPr>
        <xdr:cNvSpPr/>
      </xdr:nvSpPr>
      <xdr:spPr>
        <a:xfrm>
          <a:off x="9756287554" y="830988"/>
          <a:ext cx="120263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6</xdr:col>
      <xdr:colOff>525247</xdr:colOff>
      <xdr:row>1</xdr:row>
      <xdr:rowOff>39198</xdr:rowOff>
    </xdr:from>
    <xdr:to>
      <xdr:col>8</xdr:col>
      <xdr:colOff>580963</xdr:colOff>
      <xdr:row>1</xdr:row>
      <xdr:rowOff>299548</xdr:rowOff>
    </xdr:to>
    <xdr:sp macro="[0]!ARABICaddlines" textlink="">
      <xdr:nvSpPr>
        <xdr:cNvPr id="3" name="Rectangle 2">
          <a:extLst>
            <a:ext uri="{FF2B5EF4-FFF2-40B4-BE49-F238E27FC236}">
              <a16:creationId xmlns:a16="http://schemas.microsoft.com/office/drawing/2014/main" xmlns="" id="{00000000-0008-0000-3C00-000003000000}"/>
            </a:ext>
          </a:extLst>
        </xdr:cNvPr>
        <xdr:cNvSpPr/>
      </xdr:nvSpPr>
      <xdr:spPr>
        <a:xfrm>
          <a:off x="9756280272" y="48605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2</xdr:col>
      <xdr:colOff>76200</xdr:colOff>
      <xdr:row>2</xdr:row>
      <xdr:rowOff>352425</xdr:rowOff>
    </xdr:from>
    <xdr:to>
      <xdr:col>2</xdr:col>
      <xdr:colOff>1043078</xdr:colOff>
      <xdr:row>5</xdr:row>
      <xdr:rowOff>146907</xdr:rowOff>
    </xdr:to>
    <xdr:pic>
      <xdr:nvPicPr>
        <xdr:cNvPr id="4" name="Picture 3">
          <a:extLst>
            <a:ext uri="{FF2B5EF4-FFF2-40B4-BE49-F238E27FC236}">
              <a16:creationId xmlns:a16="http://schemas.microsoft.com/office/drawing/2014/main" xmlns="" id="{00000000-0008-0000-3C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5232322" y="1228725"/>
          <a:ext cx="966878" cy="861282"/>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xdr:from>
      <xdr:col>7</xdr:col>
      <xdr:colOff>560779</xdr:colOff>
      <xdr:row>1</xdr:row>
      <xdr:rowOff>65974</xdr:rowOff>
    </xdr:from>
    <xdr:to>
      <xdr:col>9</xdr:col>
      <xdr:colOff>577712</xdr:colOff>
      <xdr:row>2</xdr:row>
      <xdr:rowOff>21194</xdr:rowOff>
    </xdr:to>
    <xdr:sp macro="[0]!English" textlink="">
      <xdr:nvSpPr>
        <xdr:cNvPr id="2" name="Rectangle 1">
          <a:extLst>
            <a:ext uri="{FF2B5EF4-FFF2-40B4-BE49-F238E27FC236}">
              <a16:creationId xmlns:a16="http://schemas.microsoft.com/office/drawing/2014/main" xmlns="" id="{00000000-0008-0000-3D00-000002000000}"/>
            </a:ext>
          </a:extLst>
        </xdr:cNvPr>
        <xdr:cNvSpPr/>
      </xdr:nvSpPr>
      <xdr:spPr>
        <a:xfrm>
          <a:off x="9722344366" y="395844"/>
          <a:ext cx="1204466"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7</xdr:col>
      <xdr:colOff>494806</xdr:colOff>
      <xdr:row>0</xdr:row>
      <xdr:rowOff>57727</xdr:rowOff>
    </xdr:from>
    <xdr:to>
      <xdr:col>9</xdr:col>
      <xdr:colOff>554594</xdr:colOff>
      <xdr:row>0</xdr:row>
      <xdr:rowOff>318077</xdr:rowOff>
    </xdr:to>
    <xdr:sp macro="[0]!ARABICaddlines" textlink="">
      <xdr:nvSpPr>
        <xdr:cNvPr id="3" name="Rectangle 2">
          <a:extLst>
            <a:ext uri="{FF2B5EF4-FFF2-40B4-BE49-F238E27FC236}">
              <a16:creationId xmlns:a16="http://schemas.microsoft.com/office/drawing/2014/main" xmlns="" id="{00000000-0008-0000-3D00-000003000000}"/>
            </a:ext>
          </a:extLst>
        </xdr:cNvPr>
        <xdr:cNvSpPr/>
      </xdr:nvSpPr>
      <xdr:spPr>
        <a:xfrm>
          <a:off x="9722367484" y="57727"/>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1</xdr:col>
      <xdr:colOff>2164772</xdr:colOff>
      <xdr:row>2</xdr:row>
      <xdr:rowOff>296882</xdr:rowOff>
    </xdr:from>
    <xdr:to>
      <xdr:col>2</xdr:col>
      <xdr:colOff>905027</xdr:colOff>
      <xdr:row>6</xdr:row>
      <xdr:rowOff>9515</xdr:rowOff>
    </xdr:to>
    <xdr:pic>
      <xdr:nvPicPr>
        <xdr:cNvPr id="4" name="Picture 3">
          <a:extLst>
            <a:ext uri="{FF2B5EF4-FFF2-40B4-BE49-F238E27FC236}">
              <a16:creationId xmlns:a16="http://schemas.microsoft.com/office/drawing/2014/main" xmlns="" id="{00000000-0008-0000-3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24045233" y="927759"/>
          <a:ext cx="1177170" cy="1048607"/>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xdr:from>
      <xdr:col>6</xdr:col>
      <xdr:colOff>0</xdr:colOff>
      <xdr:row>1</xdr:row>
      <xdr:rowOff>0</xdr:rowOff>
    </xdr:from>
    <xdr:to>
      <xdr:col>7</xdr:col>
      <xdr:colOff>615950</xdr:colOff>
      <xdr:row>1</xdr:row>
      <xdr:rowOff>260350</xdr:rowOff>
    </xdr:to>
    <xdr:sp macro="[0]!English" textlink="">
      <xdr:nvSpPr>
        <xdr:cNvPr id="2" name="Rectangle 1">
          <a:extLst>
            <a:ext uri="{FF2B5EF4-FFF2-40B4-BE49-F238E27FC236}">
              <a16:creationId xmlns:a16="http://schemas.microsoft.com/office/drawing/2014/main" xmlns="" id="{00000000-0008-0000-3E00-000002000000}"/>
            </a:ext>
          </a:extLst>
        </xdr:cNvPr>
        <xdr:cNvSpPr/>
      </xdr:nvSpPr>
      <xdr:spPr>
        <a:xfrm>
          <a:off x="10294785100" y="4445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5</xdr:col>
      <xdr:colOff>615950</xdr:colOff>
      <xdr:row>0</xdr:row>
      <xdr:rowOff>88900</xdr:rowOff>
    </xdr:from>
    <xdr:to>
      <xdr:col>7</xdr:col>
      <xdr:colOff>605971</xdr:colOff>
      <xdr:row>0</xdr:row>
      <xdr:rowOff>349250</xdr:rowOff>
    </xdr:to>
    <xdr:sp macro="[0]!ARABICaddlines" textlink="">
      <xdr:nvSpPr>
        <xdr:cNvPr id="3" name="Rectangle 2">
          <a:extLst>
            <a:ext uri="{FF2B5EF4-FFF2-40B4-BE49-F238E27FC236}">
              <a16:creationId xmlns:a16="http://schemas.microsoft.com/office/drawing/2014/main" xmlns="" id="{00000000-0008-0000-3E00-000003000000}"/>
            </a:ext>
          </a:extLst>
        </xdr:cNvPr>
        <xdr:cNvSpPr/>
      </xdr:nvSpPr>
      <xdr:spPr>
        <a:xfrm>
          <a:off x="10294795079" y="8890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1</xdr:col>
      <xdr:colOff>1510291</xdr:colOff>
      <xdr:row>2</xdr:row>
      <xdr:rowOff>94128</xdr:rowOff>
    </xdr:from>
    <xdr:to>
      <xdr:col>1</xdr:col>
      <xdr:colOff>2579406</xdr:colOff>
      <xdr:row>4</xdr:row>
      <xdr:rowOff>168086</xdr:rowOff>
    </xdr:to>
    <xdr:pic>
      <xdr:nvPicPr>
        <xdr:cNvPr id="4" name="Picture 3">
          <a:extLst>
            <a:ext uri="{FF2B5EF4-FFF2-40B4-BE49-F238E27FC236}">
              <a16:creationId xmlns:a16="http://schemas.microsoft.com/office/drawing/2014/main" xmlns="" id="{00000000-0008-0000-3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14671300" y="968187"/>
          <a:ext cx="1069115" cy="94801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xdr:from>
      <xdr:col>4</xdr:col>
      <xdr:colOff>565150</xdr:colOff>
      <xdr:row>1</xdr:row>
      <xdr:rowOff>323850</xdr:rowOff>
    </xdr:from>
    <xdr:to>
      <xdr:col>6</xdr:col>
      <xdr:colOff>590550</xdr:colOff>
      <xdr:row>2</xdr:row>
      <xdr:rowOff>139700</xdr:rowOff>
    </xdr:to>
    <xdr:sp macro="[0]!English" textlink="">
      <xdr:nvSpPr>
        <xdr:cNvPr id="2" name="Rectangle 1">
          <a:extLst>
            <a:ext uri="{FF2B5EF4-FFF2-40B4-BE49-F238E27FC236}">
              <a16:creationId xmlns:a16="http://schemas.microsoft.com/office/drawing/2014/main" xmlns="" id="{00000000-0008-0000-3F00-000002000000}"/>
            </a:ext>
          </a:extLst>
        </xdr:cNvPr>
        <xdr:cNvSpPr/>
      </xdr:nvSpPr>
      <xdr:spPr>
        <a:xfrm>
          <a:off x="9775437650" y="768350"/>
          <a:ext cx="12192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4</xdr:col>
      <xdr:colOff>533400</xdr:colOff>
      <xdr:row>0</xdr:row>
      <xdr:rowOff>393700</xdr:rowOff>
    </xdr:from>
    <xdr:to>
      <xdr:col>6</xdr:col>
      <xdr:colOff>586921</xdr:colOff>
      <xdr:row>1</xdr:row>
      <xdr:rowOff>209550</xdr:rowOff>
    </xdr:to>
    <xdr:sp macro="[0]!ARABICaddlines" textlink="">
      <xdr:nvSpPr>
        <xdr:cNvPr id="3" name="Rectangle 2">
          <a:extLst>
            <a:ext uri="{FF2B5EF4-FFF2-40B4-BE49-F238E27FC236}">
              <a16:creationId xmlns:a16="http://schemas.microsoft.com/office/drawing/2014/main" xmlns="" id="{00000000-0008-0000-3F00-000003000000}"/>
            </a:ext>
          </a:extLst>
        </xdr:cNvPr>
        <xdr:cNvSpPr/>
      </xdr:nvSpPr>
      <xdr:spPr>
        <a:xfrm>
          <a:off x="9775441279" y="39370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1</xdr:col>
      <xdr:colOff>1619250</xdr:colOff>
      <xdr:row>2</xdr:row>
      <xdr:rowOff>85725</xdr:rowOff>
    </xdr:from>
    <xdr:to>
      <xdr:col>1</xdr:col>
      <xdr:colOff>2688365</xdr:colOff>
      <xdr:row>4</xdr:row>
      <xdr:rowOff>157442</xdr:rowOff>
    </xdr:to>
    <xdr:pic>
      <xdr:nvPicPr>
        <xdr:cNvPr id="4" name="Picture 3">
          <a:extLst>
            <a:ext uri="{FF2B5EF4-FFF2-40B4-BE49-F238E27FC236}">
              <a16:creationId xmlns:a16="http://schemas.microsoft.com/office/drawing/2014/main" xmlns="" id="{00000000-0008-0000-3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3729910" y="962025"/>
          <a:ext cx="1069115" cy="948017"/>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16</xdr:col>
      <xdr:colOff>0</xdr:colOff>
      <xdr:row>1</xdr:row>
      <xdr:rowOff>0</xdr:rowOff>
    </xdr:from>
    <xdr:to>
      <xdr:col>17</xdr:col>
      <xdr:colOff>616284</xdr:colOff>
      <xdr:row>1</xdr:row>
      <xdr:rowOff>260350</xdr:rowOff>
    </xdr:to>
    <xdr:sp macro="[0]!English" textlink="">
      <xdr:nvSpPr>
        <xdr:cNvPr id="2" name="Rectangle 1">
          <a:extLst>
            <a:ext uri="{FF2B5EF4-FFF2-40B4-BE49-F238E27FC236}">
              <a16:creationId xmlns:a16="http://schemas.microsoft.com/office/drawing/2014/main" xmlns="" id="{00000000-0008-0000-4000-000002000000}"/>
            </a:ext>
          </a:extLst>
        </xdr:cNvPr>
        <xdr:cNvSpPr/>
      </xdr:nvSpPr>
      <xdr:spPr>
        <a:xfrm>
          <a:off x="10283028242" y="447842"/>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15</xdr:col>
      <xdr:colOff>615950</xdr:colOff>
      <xdr:row>0</xdr:row>
      <xdr:rowOff>63500</xdr:rowOff>
    </xdr:from>
    <xdr:to>
      <xdr:col>17</xdr:col>
      <xdr:colOff>605971</xdr:colOff>
      <xdr:row>0</xdr:row>
      <xdr:rowOff>323850</xdr:rowOff>
    </xdr:to>
    <xdr:sp macro="[0]!ARABICaddlines" textlink="">
      <xdr:nvSpPr>
        <xdr:cNvPr id="3" name="Rectangle 2">
          <a:extLst>
            <a:ext uri="{FF2B5EF4-FFF2-40B4-BE49-F238E27FC236}">
              <a16:creationId xmlns:a16="http://schemas.microsoft.com/office/drawing/2014/main" xmlns="" id="{00000000-0008-0000-4000-000003000000}"/>
            </a:ext>
          </a:extLst>
        </xdr:cNvPr>
        <xdr:cNvSpPr/>
      </xdr:nvSpPr>
      <xdr:spPr>
        <a:xfrm>
          <a:off x="10288508579" y="6350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6</xdr:col>
      <xdr:colOff>152401</xdr:colOff>
      <xdr:row>2</xdr:row>
      <xdr:rowOff>304800</xdr:rowOff>
    </xdr:from>
    <xdr:to>
      <xdr:col>7</xdr:col>
      <xdr:colOff>604929</xdr:colOff>
      <xdr:row>6</xdr:row>
      <xdr:rowOff>84386</xdr:rowOff>
    </xdr:to>
    <xdr:pic>
      <xdr:nvPicPr>
        <xdr:cNvPr id="4" name="Picture 3">
          <a:extLst>
            <a:ext uri="{FF2B5EF4-FFF2-40B4-BE49-F238E27FC236}">
              <a16:creationId xmlns:a16="http://schemas.microsoft.com/office/drawing/2014/main" xmlns="" id="{00000000-0008-0000-4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28547371" y="1181100"/>
          <a:ext cx="1147853" cy="1017836"/>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xdr:from>
      <xdr:col>17</xdr:col>
      <xdr:colOff>603250</xdr:colOff>
      <xdr:row>1</xdr:row>
      <xdr:rowOff>0</xdr:rowOff>
    </xdr:from>
    <xdr:to>
      <xdr:col>20</xdr:col>
      <xdr:colOff>19050</xdr:colOff>
      <xdr:row>1</xdr:row>
      <xdr:rowOff>260350</xdr:rowOff>
    </xdr:to>
    <xdr:sp macro="[0]!English" textlink="">
      <xdr:nvSpPr>
        <xdr:cNvPr id="2" name="Rectangle 1">
          <a:extLst>
            <a:ext uri="{FF2B5EF4-FFF2-40B4-BE49-F238E27FC236}">
              <a16:creationId xmlns:a16="http://schemas.microsoft.com/office/drawing/2014/main" xmlns="" id="{00000000-0008-0000-4100-000002000000}"/>
            </a:ext>
          </a:extLst>
        </xdr:cNvPr>
        <xdr:cNvSpPr/>
      </xdr:nvSpPr>
      <xdr:spPr>
        <a:xfrm>
          <a:off x="9975475350" y="4445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17</xdr:col>
      <xdr:colOff>565150</xdr:colOff>
      <xdr:row>0</xdr:row>
      <xdr:rowOff>57150</xdr:rowOff>
    </xdr:from>
    <xdr:to>
      <xdr:col>20</xdr:col>
      <xdr:colOff>21771</xdr:colOff>
      <xdr:row>0</xdr:row>
      <xdr:rowOff>317500</xdr:rowOff>
    </xdr:to>
    <xdr:sp macro="[0]!ARABICaddlines" textlink="">
      <xdr:nvSpPr>
        <xdr:cNvPr id="3" name="Rectangle 2">
          <a:extLst>
            <a:ext uri="{FF2B5EF4-FFF2-40B4-BE49-F238E27FC236}">
              <a16:creationId xmlns:a16="http://schemas.microsoft.com/office/drawing/2014/main" xmlns="" id="{00000000-0008-0000-4100-000003000000}"/>
            </a:ext>
          </a:extLst>
        </xdr:cNvPr>
        <xdr:cNvSpPr/>
      </xdr:nvSpPr>
      <xdr:spPr>
        <a:xfrm>
          <a:off x="9767649829" y="5715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7</xdr:col>
      <xdr:colOff>514350</xdr:colOff>
      <xdr:row>2</xdr:row>
      <xdr:rowOff>171450</xdr:rowOff>
    </xdr:from>
    <xdr:to>
      <xdr:col>8</xdr:col>
      <xdr:colOff>452528</xdr:colOff>
      <xdr:row>4</xdr:row>
      <xdr:rowOff>152510</xdr:rowOff>
    </xdr:to>
    <xdr:pic>
      <xdr:nvPicPr>
        <xdr:cNvPr id="4" name="Picture 3">
          <a:extLst>
            <a:ext uri="{FF2B5EF4-FFF2-40B4-BE49-F238E27FC236}">
              <a16:creationId xmlns:a16="http://schemas.microsoft.com/office/drawing/2014/main" xmlns="" id="{00000000-0008-0000-4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1631872" y="1047750"/>
          <a:ext cx="966878" cy="85736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15</xdr:col>
      <xdr:colOff>608263</xdr:colOff>
      <xdr:row>1</xdr:row>
      <xdr:rowOff>0</xdr:rowOff>
    </xdr:from>
    <xdr:to>
      <xdr:col>17</xdr:col>
      <xdr:colOff>596232</xdr:colOff>
      <xdr:row>1</xdr:row>
      <xdr:rowOff>260350</xdr:rowOff>
    </xdr:to>
    <xdr:sp macro="[0]!English" textlink="">
      <xdr:nvSpPr>
        <xdr:cNvPr id="2" name="Rectangle 1">
          <a:extLst>
            <a:ext uri="{FF2B5EF4-FFF2-40B4-BE49-F238E27FC236}">
              <a16:creationId xmlns:a16="http://schemas.microsoft.com/office/drawing/2014/main" xmlns="" id="{00000000-0008-0000-4200-000002000000}"/>
            </a:ext>
          </a:extLst>
        </xdr:cNvPr>
        <xdr:cNvSpPr/>
      </xdr:nvSpPr>
      <xdr:spPr>
        <a:xfrm>
          <a:off x="10283676610" y="447842"/>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15</xdr:col>
      <xdr:colOff>615950</xdr:colOff>
      <xdr:row>0</xdr:row>
      <xdr:rowOff>101600</xdr:rowOff>
    </xdr:from>
    <xdr:to>
      <xdr:col>17</xdr:col>
      <xdr:colOff>605971</xdr:colOff>
      <xdr:row>0</xdr:row>
      <xdr:rowOff>361950</xdr:rowOff>
    </xdr:to>
    <xdr:sp macro="[0]!ARABICaddlines" textlink="">
      <xdr:nvSpPr>
        <xdr:cNvPr id="3" name="Rectangle 2">
          <a:extLst>
            <a:ext uri="{FF2B5EF4-FFF2-40B4-BE49-F238E27FC236}">
              <a16:creationId xmlns:a16="http://schemas.microsoft.com/office/drawing/2014/main" xmlns="" id="{00000000-0008-0000-4200-000003000000}"/>
            </a:ext>
          </a:extLst>
        </xdr:cNvPr>
        <xdr:cNvSpPr/>
      </xdr:nvSpPr>
      <xdr:spPr>
        <a:xfrm>
          <a:off x="10288508579" y="10160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6</xdr:col>
      <xdr:colOff>304800</xdr:colOff>
      <xdr:row>3</xdr:row>
      <xdr:rowOff>19050</xdr:rowOff>
    </xdr:from>
    <xdr:to>
      <xdr:col>7</xdr:col>
      <xdr:colOff>662078</xdr:colOff>
      <xdr:row>6</xdr:row>
      <xdr:rowOff>76310</xdr:rowOff>
    </xdr:to>
    <xdr:pic>
      <xdr:nvPicPr>
        <xdr:cNvPr id="4" name="Picture 3">
          <a:extLst>
            <a:ext uri="{FF2B5EF4-FFF2-40B4-BE49-F238E27FC236}">
              <a16:creationId xmlns:a16="http://schemas.microsoft.com/office/drawing/2014/main" xmlns="" id="{00000000-0008-0000-4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28290197" y="1333500"/>
          <a:ext cx="966878" cy="85736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10</xdr:col>
      <xdr:colOff>0</xdr:colOff>
      <xdr:row>1</xdr:row>
      <xdr:rowOff>0</xdr:rowOff>
    </xdr:from>
    <xdr:to>
      <xdr:col>11</xdr:col>
      <xdr:colOff>616428</xdr:colOff>
      <xdr:row>1</xdr:row>
      <xdr:rowOff>260350</xdr:rowOff>
    </xdr:to>
    <xdr:sp macro="[0]!English" textlink="">
      <xdr:nvSpPr>
        <xdr:cNvPr id="2" name="Rectangle 1">
          <a:extLst>
            <a:ext uri="{FF2B5EF4-FFF2-40B4-BE49-F238E27FC236}">
              <a16:creationId xmlns:a16="http://schemas.microsoft.com/office/drawing/2014/main" xmlns="" id="{00000000-0008-0000-4300-000002000000}"/>
            </a:ext>
          </a:extLst>
        </xdr:cNvPr>
        <xdr:cNvSpPr/>
      </xdr:nvSpPr>
      <xdr:spPr>
        <a:xfrm>
          <a:off x="10284444433" y="443817"/>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9</xdr:col>
      <xdr:colOff>622300</xdr:colOff>
      <xdr:row>0</xdr:row>
      <xdr:rowOff>88900</xdr:rowOff>
    </xdr:from>
    <xdr:to>
      <xdr:col>11</xdr:col>
      <xdr:colOff>612321</xdr:colOff>
      <xdr:row>0</xdr:row>
      <xdr:rowOff>349250</xdr:rowOff>
    </xdr:to>
    <xdr:sp macro="[0]!ARABICaddlines" textlink="">
      <xdr:nvSpPr>
        <xdr:cNvPr id="3" name="Rectangle 2">
          <a:extLst>
            <a:ext uri="{FF2B5EF4-FFF2-40B4-BE49-F238E27FC236}">
              <a16:creationId xmlns:a16="http://schemas.microsoft.com/office/drawing/2014/main" xmlns="" id="{00000000-0008-0000-4300-000003000000}"/>
            </a:ext>
          </a:extLst>
        </xdr:cNvPr>
        <xdr:cNvSpPr/>
      </xdr:nvSpPr>
      <xdr:spPr>
        <a:xfrm>
          <a:off x="10292274129" y="8890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3</xdr:col>
      <xdr:colOff>466725</xdr:colOff>
      <xdr:row>2</xdr:row>
      <xdr:rowOff>333375</xdr:rowOff>
    </xdr:from>
    <xdr:to>
      <xdr:col>4</xdr:col>
      <xdr:colOff>465366</xdr:colOff>
      <xdr:row>5</xdr:row>
      <xdr:rowOff>127248</xdr:rowOff>
    </xdr:to>
    <xdr:pic>
      <xdr:nvPicPr>
        <xdr:cNvPr id="4" name="Picture 3">
          <a:extLst>
            <a:ext uri="{FF2B5EF4-FFF2-40B4-BE49-F238E27FC236}">
              <a16:creationId xmlns:a16="http://schemas.microsoft.com/office/drawing/2014/main" xmlns="" id="{00000000-0008-0000-4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30896734" y="1209675"/>
          <a:ext cx="970191" cy="860673"/>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xdr:from>
      <xdr:col>7</xdr:col>
      <xdr:colOff>594032</xdr:colOff>
      <xdr:row>1</xdr:row>
      <xdr:rowOff>0</xdr:rowOff>
    </xdr:from>
    <xdr:to>
      <xdr:col>10</xdr:col>
      <xdr:colOff>15568</xdr:colOff>
      <xdr:row>1</xdr:row>
      <xdr:rowOff>260350</xdr:rowOff>
    </xdr:to>
    <xdr:sp macro="[0]!English" textlink="">
      <xdr:nvSpPr>
        <xdr:cNvPr id="2" name="Rectangle 1">
          <a:extLst>
            <a:ext uri="{FF2B5EF4-FFF2-40B4-BE49-F238E27FC236}">
              <a16:creationId xmlns:a16="http://schemas.microsoft.com/office/drawing/2014/main" xmlns="" id="{00000000-0008-0000-4400-000002000000}"/>
            </a:ext>
          </a:extLst>
        </xdr:cNvPr>
        <xdr:cNvSpPr/>
      </xdr:nvSpPr>
      <xdr:spPr>
        <a:xfrm>
          <a:off x="9950270561" y="443817"/>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7</xdr:col>
      <xdr:colOff>546100</xdr:colOff>
      <xdr:row>0</xdr:row>
      <xdr:rowOff>63500</xdr:rowOff>
    </xdr:from>
    <xdr:to>
      <xdr:col>10</xdr:col>
      <xdr:colOff>2721</xdr:colOff>
      <xdr:row>0</xdr:row>
      <xdr:rowOff>323850</xdr:rowOff>
    </xdr:to>
    <xdr:sp macro="[0]!ARABICaddlines" textlink="">
      <xdr:nvSpPr>
        <xdr:cNvPr id="3" name="Rectangle 2">
          <a:extLst>
            <a:ext uri="{FF2B5EF4-FFF2-40B4-BE49-F238E27FC236}">
              <a16:creationId xmlns:a16="http://schemas.microsoft.com/office/drawing/2014/main" xmlns="" id="{00000000-0008-0000-4400-000003000000}"/>
            </a:ext>
          </a:extLst>
        </xdr:cNvPr>
        <xdr:cNvSpPr/>
      </xdr:nvSpPr>
      <xdr:spPr>
        <a:xfrm>
          <a:off x="9773637879" y="6350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3</xdr:col>
      <xdr:colOff>0</xdr:colOff>
      <xdr:row>3</xdr:row>
      <xdr:rowOff>0</xdr:rowOff>
    </xdr:from>
    <xdr:to>
      <xdr:col>3</xdr:col>
      <xdr:colOff>970191</xdr:colOff>
      <xdr:row>6</xdr:row>
      <xdr:rowOff>41523</xdr:rowOff>
    </xdr:to>
    <xdr:pic>
      <xdr:nvPicPr>
        <xdr:cNvPr id="4" name="Picture 3">
          <a:extLst>
            <a:ext uri="{FF2B5EF4-FFF2-40B4-BE49-F238E27FC236}">
              <a16:creationId xmlns:a16="http://schemas.microsoft.com/office/drawing/2014/main" xmlns="" id="{00000000-0008-0000-4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3981234" y="1314450"/>
          <a:ext cx="970191" cy="860673"/>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xdr:from>
      <xdr:col>13</xdr:col>
      <xdr:colOff>601926</xdr:colOff>
      <xdr:row>1</xdr:row>
      <xdr:rowOff>0</xdr:rowOff>
    </xdr:from>
    <xdr:to>
      <xdr:col>16</xdr:col>
      <xdr:colOff>20901</xdr:colOff>
      <xdr:row>1</xdr:row>
      <xdr:rowOff>260350</xdr:rowOff>
    </xdr:to>
    <xdr:sp macro="[0]!English" textlink="">
      <xdr:nvSpPr>
        <xdr:cNvPr id="2" name="Rectangle 1">
          <a:extLst>
            <a:ext uri="{FF2B5EF4-FFF2-40B4-BE49-F238E27FC236}">
              <a16:creationId xmlns:a16="http://schemas.microsoft.com/office/drawing/2014/main" xmlns="" id="{00000000-0008-0000-4500-000002000000}"/>
            </a:ext>
          </a:extLst>
        </xdr:cNvPr>
        <xdr:cNvSpPr/>
      </xdr:nvSpPr>
      <xdr:spPr>
        <a:xfrm>
          <a:off x="9960589099" y="443177"/>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13</xdr:col>
      <xdr:colOff>552450</xdr:colOff>
      <xdr:row>0</xdr:row>
      <xdr:rowOff>76200</xdr:rowOff>
    </xdr:from>
    <xdr:to>
      <xdr:col>16</xdr:col>
      <xdr:colOff>9071</xdr:colOff>
      <xdr:row>0</xdr:row>
      <xdr:rowOff>336550</xdr:rowOff>
    </xdr:to>
    <xdr:sp macro="[0]!ARABICaddlines" textlink="">
      <xdr:nvSpPr>
        <xdr:cNvPr id="3" name="Rectangle 2">
          <a:extLst>
            <a:ext uri="{FF2B5EF4-FFF2-40B4-BE49-F238E27FC236}">
              <a16:creationId xmlns:a16="http://schemas.microsoft.com/office/drawing/2014/main" xmlns="" id="{00000000-0008-0000-4500-000003000000}"/>
            </a:ext>
          </a:extLst>
        </xdr:cNvPr>
        <xdr:cNvSpPr/>
      </xdr:nvSpPr>
      <xdr:spPr>
        <a:xfrm>
          <a:off x="9770050129" y="7620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5</xdr:col>
      <xdr:colOff>361950</xdr:colOff>
      <xdr:row>2</xdr:row>
      <xdr:rowOff>314325</xdr:rowOff>
    </xdr:from>
    <xdr:to>
      <xdr:col>6</xdr:col>
      <xdr:colOff>598716</xdr:colOff>
      <xdr:row>5</xdr:row>
      <xdr:rowOff>107078</xdr:rowOff>
    </xdr:to>
    <xdr:pic>
      <xdr:nvPicPr>
        <xdr:cNvPr id="4" name="Picture 3">
          <a:extLst>
            <a:ext uri="{FF2B5EF4-FFF2-40B4-BE49-F238E27FC236}">
              <a16:creationId xmlns:a16="http://schemas.microsoft.com/office/drawing/2014/main" xmlns="" id="{00000000-0008-0000-4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1314234" y="1190625"/>
          <a:ext cx="970191" cy="859553"/>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xdr:from>
      <xdr:col>11</xdr:col>
      <xdr:colOff>600860</xdr:colOff>
      <xdr:row>1</xdr:row>
      <xdr:rowOff>0</xdr:rowOff>
    </xdr:from>
    <xdr:to>
      <xdr:col>14</xdr:col>
      <xdr:colOff>22396</xdr:colOff>
      <xdr:row>1</xdr:row>
      <xdr:rowOff>260350</xdr:rowOff>
    </xdr:to>
    <xdr:sp macro="[0]!English" textlink="">
      <xdr:nvSpPr>
        <xdr:cNvPr id="2" name="Rectangle 1">
          <a:extLst>
            <a:ext uri="{FF2B5EF4-FFF2-40B4-BE49-F238E27FC236}">
              <a16:creationId xmlns:a16="http://schemas.microsoft.com/office/drawing/2014/main" xmlns="" id="{00000000-0008-0000-4600-000002000000}"/>
            </a:ext>
          </a:extLst>
        </xdr:cNvPr>
        <xdr:cNvSpPr/>
      </xdr:nvSpPr>
      <xdr:spPr>
        <a:xfrm>
          <a:off x="9947832980" y="443817"/>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11</xdr:col>
      <xdr:colOff>567267</xdr:colOff>
      <xdr:row>0</xdr:row>
      <xdr:rowOff>67734</xdr:rowOff>
    </xdr:from>
    <xdr:to>
      <xdr:col>14</xdr:col>
      <xdr:colOff>11188</xdr:colOff>
      <xdr:row>0</xdr:row>
      <xdr:rowOff>328084</xdr:rowOff>
    </xdr:to>
    <xdr:sp macro="[0]!ARABICaddlines" textlink="">
      <xdr:nvSpPr>
        <xdr:cNvPr id="3" name="Rectangle 2">
          <a:extLst>
            <a:ext uri="{FF2B5EF4-FFF2-40B4-BE49-F238E27FC236}">
              <a16:creationId xmlns:a16="http://schemas.microsoft.com/office/drawing/2014/main" xmlns="" id="{00000000-0008-0000-4600-000003000000}"/>
            </a:ext>
          </a:extLst>
        </xdr:cNvPr>
        <xdr:cNvSpPr/>
      </xdr:nvSpPr>
      <xdr:spPr>
        <a:xfrm>
          <a:off x="9840541479" y="67734"/>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3</xdr:col>
      <xdr:colOff>190500</xdr:colOff>
      <xdr:row>2</xdr:row>
      <xdr:rowOff>292100</xdr:rowOff>
    </xdr:from>
    <xdr:to>
      <xdr:col>3</xdr:col>
      <xdr:colOff>1160691</xdr:colOff>
      <xdr:row>5</xdr:row>
      <xdr:rowOff>72153</xdr:rowOff>
    </xdr:to>
    <xdr:pic>
      <xdr:nvPicPr>
        <xdr:cNvPr id="4" name="Picture 3">
          <a:extLst>
            <a:ext uri="{FF2B5EF4-FFF2-40B4-BE49-F238E27FC236}">
              <a16:creationId xmlns:a16="http://schemas.microsoft.com/office/drawing/2014/main" xmlns="" id="{00000000-0008-0000-4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5089309" y="1181100"/>
          <a:ext cx="970191" cy="859553"/>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xdr:from>
      <xdr:col>12</xdr:col>
      <xdr:colOff>395984</xdr:colOff>
      <xdr:row>1</xdr:row>
      <xdr:rowOff>10702</xdr:rowOff>
    </xdr:from>
    <xdr:to>
      <xdr:col>14</xdr:col>
      <xdr:colOff>427663</xdr:colOff>
      <xdr:row>1</xdr:row>
      <xdr:rowOff>271052</xdr:rowOff>
    </xdr:to>
    <xdr:sp macro="[0]!English" textlink="">
      <xdr:nvSpPr>
        <xdr:cNvPr id="2" name="Rectangle 1">
          <a:extLst>
            <a:ext uri="{FF2B5EF4-FFF2-40B4-BE49-F238E27FC236}">
              <a16:creationId xmlns:a16="http://schemas.microsoft.com/office/drawing/2014/main" xmlns="" id="{00000000-0008-0000-4700-000002000000}"/>
            </a:ext>
          </a:extLst>
        </xdr:cNvPr>
        <xdr:cNvSpPr/>
      </xdr:nvSpPr>
      <xdr:spPr>
        <a:xfrm>
          <a:off x="9284949022" y="449494"/>
          <a:ext cx="1166117"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12</xdr:col>
      <xdr:colOff>77055</xdr:colOff>
      <xdr:row>0</xdr:row>
      <xdr:rowOff>101957</xdr:rowOff>
    </xdr:from>
    <xdr:to>
      <xdr:col>14</xdr:col>
      <xdr:colOff>426458</xdr:colOff>
      <xdr:row>0</xdr:row>
      <xdr:rowOff>362307</xdr:rowOff>
    </xdr:to>
    <xdr:sp macro="[0]!ARABICaddlines" textlink="">
      <xdr:nvSpPr>
        <xdr:cNvPr id="3" name="Rectangle 2">
          <a:extLst>
            <a:ext uri="{FF2B5EF4-FFF2-40B4-BE49-F238E27FC236}">
              <a16:creationId xmlns:a16="http://schemas.microsoft.com/office/drawing/2014/main" xmlns="" id="{00000000-0008-0000-4700-000003000000}"/>
            </a:ext>
          </a:extLst>
        </xdr:cNvPr>
        <xdr:cNvSpPr/>
      </xdr:nvSpPr>
      <xdr:spPr>
        <a:xfrm>
          <a:off x="9284950227" y="101957"/>
          <a:ext cx="148384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4</xdr:col>
      <xdr:colOff>322328</xdr:colOff>
      <xdr:row>2</xdr:row>
      <xdr:rowOff>118605</xdr:rowOff>
    </xdr:from>
    <xdr:to>
      <xdr:col>5</xdr:col>
      <xdr:colOff>343909</xdr:colOff>
      <xdr:row>5</xdr:row>
      <xdr:rowOff>57215</xdr:rowOff>
    </xdr:to>
    <xdr:pic>
      <xdr:nvPicPr>
        <xdr:cNvPr id="4" name="Picture 3">
          <a:extLst>
            <a:ext uri="{FF2B5EF4-FFF2-40B4-BE49-F238E27FC236}">
              <a16:creationId xmlns:a16="http://schemas.microsoft.com/office/drawing/2014/main" xmlns="" id="{00000000-0008-0000-4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93883535" y="996189"/>
          <a:ext cx="1123912" cy="1008835"/>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xdr:from>
      <xdr:col>15</xdr:col>
      <xdr:colOff>0</xdr:colOff>
      <xdr:row>1</xdr:row>
      <xdr:rowOff>0</xdr:rowOff>
    </xdr:from>
    <xdr:to>
      <xdr:col>16</xdr:col>
      <xdr:colOff>615950</xdr:colOff>
      <xdr:row>1</xdr:row>
      <xdr:rowOff>260350</xdr:rowOff>
    </xdr:to>
    <xdr:sp macro="[0]!English" textlink="">
      <xdr:nvSpPr>
        <xdr:cNvPr id="2" name="Rectangle 1">
          <a:extLst>
            <a:ext uri="{FF2B5EF4-FFF2-40B4-BE49-F238E27FC236}">
              <a16:creationId xmlns:a16="http://schemas.microsoft.com/office/drawing/2014/main" xmlns="" id="{00000000-0008-0000-4800-000002000000}"/>
            </a:ext>
          </a:extLst>
        </xdr:cNvPr>
        <xdr:cNvSpPr/>
      </xdr:nvSpPr>
      <xdr:spPr>
        <a:xfrm>
          <a:off x="10289127250" y="4445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English version</a:t>
          </a:r>
        </a:p>
      </xdr:txBody>
    </xdr:sp>
    <xdr:clientData/>
  </xdr:twoCellAnchor>
  <xdr:twoCellAnchor>
    <xdr:from>
      <xdr:col>15</xdr:col>
      <xdr:colOff>0</xdr:colOff>
      <xdr:row>1</xdr:row>
      <xdr:rowOff>431800</xdr:rowOff>
    </xdr:from>
    <xdr:to>
      <xdr:col>16</xdr:col>
      <xdr:colOff>622300</xdr:colOff>
      <xdr:row>2</xdr:row>
      <xdr:rowOff>345017</xdr:rowOff>
    </xdr:to>
    <xdr:sp macro="[0]!English" textlink="">
      <xdr:nvSpPr>
        <xdr:cNvPr id="3" name="Rectangle 2">
          <a:extLst>
            <a:ext uri="{FF2B5EF4-FFF2-40B4-BE49-F238E27FC236}">
              <a16:creationId xmlns:a16="http://schemas.microsoft.com/office/drawing/2014/main" xmlns="" id="{00000000-0008-0000-4800-000003000000}"/>
            </a:ext>
          </a:extLst>
        </xdr:cNvPr>
        <xdr:cNvSpPr/>
      </xdr:nvSpPr>
      <xdr:spPr>
        <a:xfrm>
          <a:off x="10289120900" y="876300"/>
          <a:ext cx="1250950" cy="357717"/>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14</xdr:col>
      <xdr:colOff>622300</xdr:colOff>
      <xdr:row>0</xdr:row>
      <xdr:rowOff>69850</xdr:rowOff>
    </xdr:from>
    <xdr:to>
      <xdr:col>16</xdr:col>
      <xdr:colOff>612321</xdr:colOff>
      <xdr:row>0</xdr:row>
      <xdr:rowOff>330200</xdr:rowOff>
    </xdr:to>
    <xdr:sp macro="[0]!ARABICaddlines" textlink="">
      <xdr:nvSpPr>
        <xdr:cNvPr id="4" name="Rectangle 3">
          <a:extLst>
            <a:ext uri="{FF2B5EF4-FFF2-40B4-BE49-F238E27FC236}">
              <a16:creationId xmlns:a16="http://schemas.microsoft.com/office/drawing/2014/main" xmlns="" id="{00000000-0008-0000-4800-000004000000}"/>
            </a:ext>
          </a:extLst>
        </xdr:cNvPr>
        <xdr:cNvSpPr/>
      </xdr:nvSpPr>
      <xdr:spPr>
        <a:xfrm>
          <a:off x="10289130879" y="6985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3</xdr:col>
      <xdr:colOff>710347</xdr:colOff>
      <xdr:row>1</xdr:row>
      <xdr:rowOff>145675</xdr:rowOff>
    </xdr:from>
    <xdr:to>
      <xdr:col>4</xdr:col>
      <xdr:colOff>675526</xdr:colOff>
      <xdr:row>3</xdr:row>
      <xdr:rowOff>358587</xdr:rowOff>
    </xdr:to>
    <xdr:pic>
      <xdr:nvPicPr>
        <xdr:cNvPr id="5" name="Picture 4">
          <a:extLst>
            <a:ext uri="{FF2B5EF4-FFF2-40B4-BE49-F238E27FC236}">
              <a16:creationId xmlns:a16="http://schemas.microsoft.com/office/drawing/2014/main" xmlns="" id="{00000000-0008-0000-4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14513298" y="582704"/>
          <a:ext cx="1220237" cy="1086971"/>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xdr:from>
      <xdr:col>14</xdr:col>
      <xdr:colOff>36285</xdr:colOff>
      <xdr:row>1</xdr:row>
      <xdr:rowOff>26307</xdr:rowOff>
    </xdr:from>
    <xdr:to>
      <xdr:col>17</xdr:col>
      <xdr:colOff>81077</xdr:colOff>
      <xdr:row>1</xdr:row>
      <xdr:rowOff>286657</xdr:rowOff>
    </xdr:to>
    <xdr:sp macro="[0]!English" textlink="">
      <xdr:nvSpPr>
        <xdr:cNvPr id="2" name="Rectangle 1">
          <a:extLst>
            <a:ext uri="{FF2B5EF4-FFF2-40B4-BE49-F238E27FC236}">
              <a16:creationId xmlns:a16="http://schemas.microsoft.com/office/drawing/2014/main" xmlns="" id="{00000000-0008-0000-4A00-000002000000}"/>
            </a:ext>
          </a:extLst>
        </xdr:cNvPr>
        <xdr:cNvSpPr/>
      </xdr:nvSpPr>
      <xdr:spPr>
        <a:xfrm>
          <a:off x="9769381223" y="470807"/>
          <a:ext cx="1835492"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15</xdr:col>
      <xdr:colOff>19050</xdr:colOff>
      <xdr:row>0</xdr:row>
      <xdr:rowOff>95250</xdr:rowOff>
    </xdr:from>
    <xdr:to>
      <xdr:col>17</xdr:col>
      <xdr:colOff>72571</xdr:colOff>
      <xdr:row>0</xdr:row>
      <xdr:rowOff>355600</xdr:rowOff>
    </xdr:to>
    <xdr:sp macro="[0]!ARABICaddlines" textlink="">
      <xdr:nvSpPr>
        <xdr:cNvPr id="3" name="Rectangle 2">
          <a:extLst>
            <a:ext uri="{FF2B5EF4-FFF2-40B4-BE49-F238E27FC236}">
              <a16:creationId xmlns:a16="http://schemas.microsoft.com/office/drawing/2014/main" xmlns="" id="{00000000-0008-0000-4A00-000003000000}"/>
            </a:ext>
          </a:extLst>
        </xdr:cNvPr>
        <xdr:cNvSpPr/>
      </xdr:nvSpPr>
      <xdr:spPr>
        <a:xfrm>
          <a:off x="9769389729" y="9525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6</xdr:col>
      <xdr:colOff>85725</xdr:colOff>
      <xdr:row>1</xdr:row>
      <xdr:rowOff>333375</xdr:rowOff>
    </xdr:from>
    <xdr:to>
      <xdr:col>7</xdr:col>
      <xdr:colOff>305837</xdr:colOff>
      <xdr:row>4</xdr:row>
      <xdr:rowOff>105896</xdr:rowOff>
    </xdr:to>
    <xdr:pic>
      <xdr:nvPicPr>
        <xdr:cNvPr id="4" name="Picture 3">
          <a:extLst>
            <a:ext uri="{FF2B5EF4-FFF2-40B4-BE49-F238E27FC236}">
              <a16:creationId xmlns:a16="http://schemas.microsoft.com/office/drawing/2014/main" xmlns="" id="{00000000-0008-0000-4A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2073838" y="771525"/>
          <a:ext cx="1220237" cy="1086971"/>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xdr:from>
      <xdr:col>8</xdr:col>
      <xdr:colOff>0</xdr:colOff>
      <xdr:row>1</xdr:row>
      <xdr:rowOff>0</xdr:rowOff>
    </xdr:from>
    <xdr:to>
      <xdr:col>10</xdr:col>
      <xdr:colOff>16933</xdr:colOff>
      <xdr:row>1</xdr:row>
      <xdr:rowOff>260350</xdr:rowOff>
    </xdr:to>
    <xdr:sp macro="[0]!English" textlink="">
      <xdr:nvSpPr>
        <xdr:cNvPr id="2" name="Rectangle 1">
          <a:extLst>
            <a:ext uri="{FF2B5EF4-FFF2-40B4-BE49-F238E27FC236}">
              <a16:creationId xmlns:a16="http://schemas.microsoft.com/office/drawing/2014/main" xmlns="" id="{00000000-0008-0000-4B00-000002000000}"/>
            </a:ext>
          </a:extLst>
        </xdr:cNvPr>
        <xdr:cNvSpPr/>
      </xdr:nvSpPr>
      <xdr:spPr>
        <a:xfrm>
          <a:off x="10050890067" y="4445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7</xdr:col>
      <xdr:colOff>552450</xdr:colOff>
      <xdr:row>0</xdr:row>
      <xdr:rowOff>76200</xdr:rowOff>
    </xdr:from>
    <xdr:to>
      <xdr:col>10</xdr:col>
      <xdr:colOff>9071</xdr:colOff>
      <xdr:row>0</xdr:row>
      <xdr:rowOff>336550</xdr:rowOff>
    </xdr:to>
    <xdr:sp macro="[0]!ARABICaddlines" textlink="">
      <xdr:nvSpPr>
        <xdr:cNvPr id="3" name="Rectangle 2">
          <a:extLst>
            <a:ext uri="{FF2B5EF4-FFF2-40B4-BE49-F238E27FC236}">
              <a16:creationId xmlns:a16="http://schemas.microsoft.com/office/drawing/2014/main" xmlns="" id="{00000000-0008-0000-4B00-000003000000}"/>
            </a:ext>
          </a:extLst>
        </xdr:cNvPr>
        <xdr:cNvSpPr/>
      </xdr:nvSpPr>
      <xdr:spPr>
        <a:xfrm>
          <a:off x="9773631529" y="7620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2</xdr:col>
      <xdr:colOff>409575</xdr:colOff>
      <xdr:row>1</xdr:row>
      <xdr:rowOff>390525</xdr:rowOff>
    </xdr:from>
    <xdr:to>
      <xdr:col>2</xdr:col>
      <xdr:colOff>1629812</xdr:colOff>
      <xdr:row>4</xdr:row>
      <xdr:rowOff>163046</xdr:rowOff>
    </xdr:to>
    <xdr:pic>
      <xdr:nvPicPr>
        <xdr:cNvPr id="4" name="Picture 3">
          <a:extLst>
            <a:ext uri="{FF2B5EF4-FFF2-40B4-BE49-F238E27FC236}">
              <a16:creationId xmlns:a16="http://schemas.microsoft.com/office/drawing/2014/main" xmlns="" id="{00000000-0008-0000-4B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4331263" y="828675"/>
          <a:ext cx="1220237" cy="1086971"/>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xdr:from>
      <xdr:col>5</xdr:col>
      <xdr:colOff>0</xdr:colOff>
      <xdr:row>1</xdr:row>
      <xdr:rowOff>0</xdr:rowOff>
    </xdr:from>
    <xdr:to>
      <xdr:col>7</xdr:col>
      <xdr:colOff>16934</xdr:colOff>
      <xdr:row>1</xdr:row>
      <xdr:rowOff>260350</xdr:rowOff>
    </xdr:to>
    <xdr:sp macro="[0]!English" textlink="">
      <xdr:nvSpPr>
        <xdr:cNvPr id="2" name="Rectangle 1">
          <a:extLst>
            <a:ext uri="{FF2B5EF4-FFF2-40B4-BE49-F238E27FC236}">
              <a16:creationId xmlns:a16="http://schemas.microsoft.com/office/drawing/2014/main" xmlns="" id="{00000000-0008-0000-4C00-000002000000}"/>
            </a:ext>
          </a:extLst>
        </xdr:cNvPr>
        <xdr:cNvSpPr/>
      </xdr:nvSpPr>
      <xdr:spPr>
        <a:xfrm>
          <a:off x="10052731566" y="4445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4</xdr:col>
      <xdr:colOff>552450</xdr:colOff>
      <xdr:row>0</xdr:row>
      <xdr:rowOff>69850</xdr:rowOff>
    </xdr:from>
    <xdr:to>
      <xdr:col>7</xdr:col>
      <xdr:colOff>9071</xdr:colOff>
      <xdr:row>0</xdr:row>
      <xdr:rowOff>330200</xdr:rowOff>
    </xdr:to>
    <xdr:sp macro="[0]!ARABICaddlines" textlink="">
      <xdr:nvSpPr>
        <xdr:cNvPr id="3" name="Rectangle 2">
          <a:extLst>
            <a:ext uri="{FF2B5EF4-FFF2-40B4-BE49-F238E27FC236}">
              <a16:creationId xmlns:a16="http://schemas.microsoft.com/office/drawing/2014/main" xmlns="" id="{00000000-0008-0000-4C00-000003000000}"/>
            </a:ext>
          </a:extLst>
        </xdr:cNvPr>
        <xdr:cNvSpPr/>
      </xdr:nvSpPr>
      <xdr:spPr>
        <a:xfrm>
          <a:off x="9775422229" y="6985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1</xdr:col>
      <xdr:colOff>2466975</xdr:colOff>
      <xdr:row>1</xdr:row>
      <xdr:rowOff>266700</xdr:rowOff>
    </xdr:from>
    <xdr:to>
      <xdr:col>1</xdr:col>
      <xdr:colOff>3687212</xdr:colOff>
      <xdr:row>4</xdr:row>
      <xdr:rowOff>39221</xdr:rowOff>
    </xdr:to>
    <xdr:pic>
      <xdr:nvPicPr>
        <xdr:cNvPr id="4" name="Picture 3">
          <a:extLst>
            <a:ext uri="{FF2B5EF4-FFF2-40B4-BE49-F238E27FC236}">
              <a16:creationId xmlns:a16="http://schemas.microsoft.com/office/drawing/2014/main" xmlns="" id="{00000000-0008-0000-4C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5121838" y="704850"/>
          <a:ext cx="1220237" cy="1086971"/>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xdr:from>
      <xdr:col>4</xdr:col>
      <xdr:colOff>552450</xdr:colOff>
      <xdr:row>1</xdr:row>
      <xdr:rowOff>400050</xdr:rowOff>
    </xdr:from>
    <xdr:to>
      <xdr:col>6</xdr:col>
      <xdr:colOff>580524</xdr:colOff>
      <xdr:row>2</xdr:row>
      <xdr:rowOff>215900</xdr:rowOff>
    </xdr:to>
    <xdr:sp macro="[0]!English" textlink="">
      <xdr:nvSpPr>
        <xdr:cNvPr id="2" name="Rectangle 1">
          <a:extLst>
            <a:ext uri="{FF2B5EF4-FFF2-40B4-BE49-F238E27FC236}">
              <a16:creationId xmlns:a16="http://schemas.microsoft.com/office/drawing/2014/main" xmlns="" id="{00000000-0008-0000-4D00-000002000000}"/>
            </a:ext>
          </a:extLst>
        </xdr:cNvPr>
        <xdr:cNvSpPr/>
      </xdr:nvSpPr>
      <xdr:spPr>
        <a:xfrm>
          <a:off x="9775447676" y="844550"/>
          <a:ext cx="1221874"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4</xdr:col>
      <xdr:colOff>514350</xdr:colOff>
      <xdr:row>1</xdr:row>
      <xdr:rowOff>0</xdr:rowOff>
    </xdr:from>
    <xdr:to>
      <xdr:col>6</xdr:col>
      <xdr:colOff>567871</xdr:colOff>
      <xdr:row>1</xdr:row>
      <xdr:rowOff>260350</xdr:rowOff>
    </xdr:to>
    <xdr:sp macro="[0]!ARABICaddlines" textlink="">
      <xdr:nvSpPr>
        <xdr:cNvPr id="3" name="Rectangle 2">
          <a:extLst>
            <a:ext uri="{FF2B5EF4-FFF2-40B4-BE49-F238E27FC236}">
              <a16:creationId xmlns:a16="http://schemas.microsoft.com/office/drawing/2014/main" xmlns="" id="{00000000-0008-0000-4D00-000003000000}"/>
            </a:ext>
          </a:extLst>
        </xdr:cNvPr>
        <xdr:cNvSpPr/>
      </xdr:nvSpPr>
      <xdr:spPr>
        <a:xfrm>
          <a:off x="9775460329" y="44450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1</xdr:col>
      <xdr:colOff>1466850</xdr:colOff>
      <xdr:row>0</xdr:row>
      <xdr:rowOff>371475</xdr:rowOff>
    </xdr:from>
    <xdr:to>
      <xdr:col>1</xdr:col>
      <xdr:colOff>2687087</xdr:colOff>
      <xdr:row>3</xdr:row>
      <xdr:rowOff>143996</xdr:rowOff>
    </xdr:to>
    <xdr:pic>
      <xdr:nvPicPr>
        <xdr:cNvPr id="4" name="Picture 3">
          <a:extLst>
            <a:ext uri="{FF2B5EF4-FFF2-40B4-BE49-F238E27FC236}">
              <a16:creationId xmlns:a16="http://schemas.microsoft.com/office/drawing/2014/main" xmlns="" id="{00000000-0008-0000-4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5379013" y="371475"/>
          <a:ext cx="1220237" cy="1086971"/>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xdr:from>
      <xdr:col>7</xdr:col>
      <xdr:colOff>0</xdr:colOff>
      <xdr:row>1</xdr:row>
      <xdr:rowOff>0</xdr:rowOff>
    </xdr:from>
    <xdr:to>
      <xdr:col>9</xdr:col>
      <xdr:colOff>25400</xdr:colOff>
      <xdr:row>1</xdr:row>
      <xdr:rowOff>260350</xdr:rowOff>
    </xdr:to>
    <xdr:sp macro="[0]!English" textlink="">
      <xdr:nvSpPr>
        <xdr:cNvPr id="2" name="Rectangle 1">
          <a:extLst>
            <a:ext uri="{FF2B5EF4-FFF2-40B4-BE49-F238E27FC236}">
              <a16:creationId xmlns:a16="http://schemas.microsoft.com/office/drawing/2014/main" xmlns="" id="{00000000-0008-0000-4E00-000002000000}"/>
            </a:ext>
          </a:extLst>
        </xdr:cNvPr>
        <xdr:cNvSpPr/>
      </xdr:nvSpPr>
      <xdr:spPr>
        <a:xfrm>
          <a:off x="9982174600" y="4445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6</xdr:col>
      <xdr:colOff>552450</xdr:colOff>
      <xdr:row>0</xdr:row>
      <xdr:rowOff>69850</xdr:rowOff>
    </xdr:from>
    <xdr:to>
      <xdr:col>9</xdr:col>
      <xdr:colOff>9071</xdr:colOff>
      <xdr:row>0</xdr:row>
      <xdr:rowOff>330200</xdr:rowOff>
    </xdr:to>
    <xdr:sp macro="[0]!ARABICaddlines" textlink="">
      <xdr:nvSpPr>
        <xdr:cNvPr id="3" name="Rectangle 2">
          <a:extLst>
            <a:ext uri="{FF2B5EF4-FFF2-40B4-BE49-F238E27FC236}">
              <a16:creationId xmlns:a16="http://schemas.microsoft.com/office/drawing/2014/main" xmlns="" id="{00000000-0008-0000-4E00-000003000000}"/>
            </a:ext>
          </a:extLst>
        </xdr:cNvPr>
        <xdr:cNvSpPr/>
      </xdr:nvSpPr>
      <xdr:spPr>
        <a:xfrm>
          <a:off x="9774228429" y="6985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2</xdr:col>
      <xdr:colOff>1285875</xdr:colOff>
      <xdr:row>1</xdr:row>
      <xdr:rowOff>352425</xdr:rowOff>
    </xdr:from>
    <xdr:to>
      <xdr:col>3</xdr:col>
      <xdr:colOff>1048787</xdr:colOff>
      <xdr:row>4</xdr:row>
      <xdr:rowOff>124946</xdr:rowOff>
    </xdr:to>
    <xdr:pic>
      <xdr:nvPicPr>
        <xdr:cNvPr id="4" name="Picture 3">
          <a:extLst>
            <a:ext uri="{FF2B5EF4-FFF2-40B4-BE49-F238E27FC236}">
              <a16:creationId xmlns:a16="http://schemas.microsoft.com/office/drawing/2014/main" xmlns="" id="{00000000-0008-0000-4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3607363" y="790575"/>
          <a:ext cx="1220237" cy="1086971"/>
        </a:xfrm>
        <a:prstGeom prst="rect">
          <a:avLst/>
        </a:prstGeom>
      </xdr:spPr>
    </xdr:pic>
    <xdr:clientData/>
  </xdr:twoCellAnchor>
</xdr:wsDr>
</file>

<file path=xl/drawings/drawing65.xml><?xml version="1.0" encoding="utf-8"?>
<xdr:wsDr xmlns:xdr="http://schemas.openxmlformats.org/drawingml/2006/spreadsheetDrawing" xmlns:a="http://schemas.openxmlformats.org/drawingml/2006/main">
  <xdr:twoCellAnchor>
    <xdr:from>
      <xdr:col>8</xdr:col>
      <xdr:colOff>0</xdr:colOff>
      <xdr:row>1</xdr:row>
      <xdr:rowOff>0</xdr:rowOff>
    </xdr:from>
    <xdr:to>
      <xdr:col>9</xdr:col>
      <xdr:colOff>620183</xdr:colOff>
      <xdr:row>1</xdr:row>
      <xdr:rowOff>260350</xdr:rowOff>
    </xdr:to>
    <xdr:sp macro="[0]!English" textlink="">
      <xdr:nvSpPr>
        <xdr:cNvPr id="2" name="Rectangle 1">
          <a:extLst>
            <a:ext uri="{FF2B5EF4-FFF2-40B4-BE49-F238E27FC236}">
              <a16:creationId xmlns:a16="http://schemas.microsoft.com/office/drawing/2014/main" xmlns="" id="{00000000-0008-0000-4F00-000002000000}"/>
            </a:ext>
          </a:extLst>
        </xdr:cNvPr>
        <xdr:cNvSpPr/>
      </xdr:nvSpPr>
      <xdr:spPr>
        <a:xfrm>
          <a:off x="10224202733" y="4445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7</xdr:col>
      <xdr:colOff>615950</xdr:colOff>
      <xdr:row>0</xdr:row>
      <xdr:rowOff>88900</xdr:rowOff>
    </xdr:from>
    <xdr:to>
      <xdr:col>9</xdr:col>
      <xdr:colOff>605971</xdr:colOff>
      <xdr:row>0</xdr:row>
      <xdr:rowOff>349250</xdr:rowOff>
    </xdr:to>
    <xdr:sp macro="[0]!ARABICaddlines" textlink="">
      <xdr:nvSpPr>
        <xdr:cNvPr id="3" name="Rectangle 2">
          <a:extLst>
            <a:ext uri="{FF2B5EF4-FFF2-40B4-BE49-F238E27FC236}">
              <a16:creationId xmlns:a16="http://schemas.microsoft.com/office/drawing/2014/main" xmlns="" id="{00000000-0008-0000-4F00-000003000000}"/>
            </a:ext>
          </a:extLst>
        </xdr:cNvPr>
        <xdr:cNvSpPr/>
      </xdr:nvSpPr>
      <xdr:spPr>
        <a:xfrm>
          <a:off x="10293537779" y="8890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2</xdr:col>
      <xdr:colOff>1485900</xdr:colOff>
      <xdr:row>3</xdr:row>
      <xdr:rowOff>238125</xdr:rowOff>
    </xdr:from>
    <xdr:to>
      <xdr:col>2</xdr:col>
      <xdr:colOff>2706137</xdr:colOff>
      <xdr:row>6</xdr:row>
      <xdr:rowOff>201146</xdr:rowOff>
    </xdr:to>
    <xdr:pic>
      <xdr:nvPicPr>
        <xdr:cNvPr id="4" name="Picture 3">
          <a:extLst>
            <a:ext uri="{FF2B5EF4-FFF2-40B4-BE49-F238E27FC236}">
              <a16:creationId xmlns:a16="http://schemas.microsoft.com/office/drawing/2014/main" xmlns="" id="{00000000-0008-0000-4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32618363" y="1552575"/>
          <a:ext cx="1220237" cy="1086971"/>
        </a:xfrm>
        <a:prstGeom prst="rect">
          <a:avLst/>
        </a:prstGeom>
      </xdr:spPr>
    </xdr:pic>
    <xdr:clientData/>
  </xdr:twoCellAnchor>
</xdr:wsDr>
</file>

<file path=xl/drawings/drawing66.xml><?xml version="1.0" encoding="utf-8"?>
<xdr:wsDr xmlns:xdr="http://schemas.openxmlformats.org/drawingml/2006/spreadsheetDrawing" xmlns:a="http://schemas.openxmlformats.org/drawingml/2006/main">
  <xdr:twoCellAnchor>
    <xdr:from>
      <xdr:col>8</xdr:col>
      <xdr:colOff>613834</xdr:colOff>
      <xdr:row>1</xdr:row>
      <xdr:rowOff>0</xdr:rowOff>
    </xdr:from>
    <xdr:to>
      <xdr:col>10</xdr:col>
      <xdr:colOff>609600</xdr:colOff>
      <xdr:row>1</xdr:row>
      <xdr:rowOff>260350</xdr:rowOff>
    </xdr:to>
    <xdr:sp macro="[0]!English" textlink="">
      <xdr:nvSpPr>
        <xdr:cNvPr id="2" name="Rectangle 1">
          <a:extLst>
            <a:ext uri="{FF2B5EF4-FFF2-40B4-BE49-F238E27FC236}">
              <a16:creationId xmlns:a16="http://schemas.microsoft.com/office/drawing/2014/main" xmlns="" id="{00000000-0008-0000-5000-000002000000}"/>
            </a:ext>
          </a:extLst>
        </xdr:cNvPr>
        <xdr:cNvSpPr/>
      </xdr:nvSpPr>
      <xdr:spPr>
        <a:xfrm>
          <a:off x="10223588900" y="4445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8</xdr:col>
      <xdr:colOff>606137</xdr:colOff>
      <xdr:row>0</xdr:row>
      <xdr:rowOff>96212</xdr:rowOff>
    </xdr:from>
    <xdr:to>
      <xdr:col>10</xdr:col>
      <xdr:colOff>602700</xdr:colOff>
      <xdr:row>0</xdr:row>
      <xdr:rowOff>356562</xdr:rowOff>
    </xdr:to>
    <xdr:sp macro="[0]!ARABICaddlines" textlink="">
      <xdr:nvSpPr>
        <xdr:cNvPr id="3" name="Rectangle 2">
          <a:extLst>
            <a:ext uri="{FF2B5EF4-FFF2-40B4-BE49-F238E27FC236}">
              <a16:creationId xmlns:a16="http://schemas.microsoft.com/office/drawing/2014/main" xmlns="" id="{00000000-0008-0000-5000-000003000000}"/>
            </a:ext>
          </a:extLst>
        </xdr:cNvPr>
        <xdr:cNvSpPr/>
      </xdr:nvSpPr>
      <xdr:spPr>
        <a:xfrm>
          <a:off x="10239349572" y="96212"/>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2</xdr:col>
      <xdr:colOff>2600325</xdr:colOff>
      <xdr:row>2</xdr:row>
      <xdr:rowOff>276225</xdr:rowOff>
    </xdr:from>
    <xdr:to>
      <xdr:col>3</xdr:col>
      <xdr:colOff>182012</xdr:colOff>
      <xdr:row>5</xdr:row>
      <xdr:rowOff>210671</xdr:rowOff>
    </xdr:to>
    <xdr:pic>
      <xdr:nvPicPr>
        <xdr:cNvPr id="4" name="Picture 3">
          <a:extLst>
            <a:ext uri="{FF2B5EF4-FFF2-40B4-BE49-F238E27FC236}">
              <a16:creationId xmlns:a16="http://schemas.microsoft.com/office/drawing/2014/main" xmlns="" id="{00000000-0008-0000-5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31751588" y="1152525"/>
          <a:ext cx="1220237" cy="1086971"/>
        </a:xfrm>
        <a:prstGeom prst="rect">
          <a:avLst/>
        </a:prstGeom>
      </xdr:spPr>
    </xdr:pic>
    <xdr:clientData/>
  </xdr:twoCellAnchor>
</xdr:wsDr>
</file>

<file path=xl/drawings/drawing67.xml><?xml version="1.0" encoding="utf-8"?>
<xdr:wsDr xmlns:xdr="http://schemas.openxmlformats.org/drawingml/2006/spreadsheetDrawing" xmlns:a="http://schemas.openxmlformats.org/drawingml/2006/main">
  <xdr:twoCellAnchor>
    <xdr:from>
      <xdr:col>9</xdr:col>
      <xdr:colOff>0</xdr:colOff>
      <xdr:row>1</xdr:row>
      <xdr:rowOff>0</xdr:rowOff>
    </xdr:from>
    <xdr:to>
      <xdr:col>11</xdr:col>
      <xdr:colOff>28643</xdr:colOff>
      <xdr:row>1</xdr:row>
      <xdr:rowOff>260350</xdr:rowOff>
    </xdr:to>
    <xdr:sp macro="[0]!English" textlink="">
      <xdr:nvSpPr>
        <xdr:cNvPr id="2" name="Rectangle 1">
          <a:extLst>
            <a:ext uri="{FF2B5EF4-FFF2-40B4-BE49-F238E27FC236}">
              <a16:creationId xmlns:a16="http://schemas.microsoft.com/office/drawing/2014/main" xmlns="" id="{00000000-0008-0000-5100-000002000000}"/>
            </a:ext>
          </a:extLst>
        </xdr:cNvPr>
        <xdr:cNvSpPr/>
      </xdr:nvSpPr>
      <xdr:spPr>
        <a:xfrm>
          <a:off x="9954406995" y="445851"/>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8</xdr:col>
      <xdr:colOff>546100</xdr:colOff>
      <xdr:row>0</xdr:row>
      <xdr:rowOff>95250</xdr:rowOff>
    </xdr:from>
    <xdr:to>
      <xdr:col>11</xdr:col>
      <xdr:colOff>2721</xdr:colOff>
      <xdr:row>0</xdr:row>
      <xdr:rowOff>355600</xdr:rowOff>
    </xdr:to>
    <xdr:sp macro="[0]!ARABICaddlines" textlink="">
      <xdr:nvSpPr>
        <xdr:cNvPr id="3" name="Rectangle 2">
          <a:extLst>
            <a:ext uri="{FF2B5EF4-FFF2-40B4-BE49-F238E27FC236}">
              <a16:creationId xmlns:a16="http://schemas.microsoft.com/office/drawing/2014/main" xmlns="" id="{00000000-0008-0000-5100-000003000000}"/>
            </a:ext>
          </a:extLst>
        </xdr:cNvPr>
        <xdr:cNvSpPr/>
      </xdr:nvSpPr>
      <xdr:spPr>
        <a:xfrm>
          <a:off x="9773040979" y="9525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3</xdr:col>
      <xdr:colOff>38100</xdr:colOff>
      <xdr:row>2</xdr:row>
      <xdr:rowOff>9525</xdr:rowOff>
    </xdr:from>
    <xdr:to>
      <xdr:col>3</xdr:col>
      <xdr:colOff>1258337</xdr:colOff>
      <xdr:row>5</xdr:row>
      <xdr:rowOff>29696</xdr:rowOff>
    </xdr:to>
    <xdr:pic>
      <xdr:nvPicPr>
        <xdr:cNvPr id="4" name="Picture 3">
          <a:extLst>
            <a:ext uri="{FF2B5EF4-FFF2-40B4-BE49-F238E27FC236}">
              <a16:creationId xmlns:a16="http://schemas.microsoft.com/office/drawing/2014/main" xmlns="" id="{00000000-0008-0000-5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3845488" y="885825"/>
          <a:ext cx="1220237" cy="1086971"/>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616014</xdr:colOff>
      <xdr:row>1</xdr:row>
      <xdr:rowOff>260350</xdr:rowOff>
    </xdr:to>
    <xdr:sp macro="[0]!English" textlink="">
      <xdr:nvSpPr>
        <xdr:cNvPr id="2" name="Rectangle 1">
          <a:extLst>
            <a:ext uri="{FF2B5EF4-FFF2-40B4-BE49-F238E27FC236}">
              <a16:creationId xmlns:a16="http://schemas.microsoft.com/office/drawing/2014/main" xmlns="" id="{00000000-0008-0000-5200-000002000000}"/>
            </a:ext>
          </a:extLst>
        </xdr:cNvPr>
        <xdr:cNvSpPr/>
      </xdr:nvSpPr>
      <xdr:spPr>
        <a:xfrm>
          <a:off x="10291848834" y="442576"/>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9</xdr:col>
      <xdr:colOff>0</xdr:colOff>
      <xdr:row>0</xdr:row>
      <xdr:rowOff>82550</xdr:rowOff>
    </xdr:from>
    <xdr:to>
      <xdr:col>10</xdr:col>
      <xdr:colOff>618671</xdr:colOff>
      <xdr:row>0</xdr:row>
      <xdr:rowOff>342900</xdr:rowOff>
    </xdr:to>
    <xdr:sp macro="[0]!ARABICaddlines" textlink="">
      <xdr:nvSpPr>
        <xdr:cNvPr id="3" name="Rectangle 2">
          <a:extLst>
            <a:ext uri="{FF2B5EF4-FFF2-40B4-BE49-F238E27FC236}">
              <a16:creationId xmlns:a16="http://schemas.microsoft.com/office/drawing/2014/main" xmlns="" id="{00000000-0008-0000-5200-000003000000}"/>
            </a:ext>
          </a:extLst>
        </xdr:cNvPr>
        <xdr:cNvSpPr/>
      </xdr:nvSpPr>
      <xdr:spPr>
        <a:xfrm>
          <a:off x="10292896429" y="8255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3</xdr:col>
      <xdr:colOff>571500</xdr:colOff>
      <xdr:row>1</xdr:row>
      <xdr:rowOff>419100</xdr:rowOff>
    </xdr:from>
    <xdr:to>
      <xdr:col>4</xdr:col>
      <xdr:colOff>315362</xdr:colOff>
      <xdr:row>5</xdr:row>
      <xdr:rowOff>1121</xdr:rowOff>
    </xdr:to>
    <xdr:pic>
      <xdr:nvPicPr>
        <xdr:cNvPr id="4" name="Picture 3">
          <a:extLst>
            <a:ext uri="{FF2B5EF4-FFF2-40B4-BE49-F238E27FC236}">
              <a16:creationId xmlns:a16="http://schemas.microsoft.com/office/drawing/2014/main" xmlns="" id="{00000000-0008-0000-5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31418213" y="857250"/>
          <a:ext cx="1220237" cy="1086971"/>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xdr:from>
      <xdr:col>6</xdr:col>
      <xdr:colOff>0</xdr:colOff>
      <xdr:row>1</xdr:row>
      <xdr:rowOff>0</xdr:rowOff>
    </xdr:from>
    <xdr:to>
      <xdr:col>8</xdr:col>
      <xdr:colOff>16933</xdr:colOff>
      <xdr:row>1</xdr:row>
      <xdr:rowOff>260350</xdr:rowOff>
    </xdr:to>
    <xdr:sp macro="[0]!English" textlink="">
      <xdr:nvSpPr>
        <xdr:cNvPr id="2" name="Rectangle 1">
          <a:extLst>
            <a:ext uri="{FF2B5EF4-FFF2-40B4-BE49-F238E27FC236}">
              <a16:creationId xmlns:a16="http://schemas.microsoft.com/office/drawing/2014/main" xmlns="" id="{00000000-0008-0000-5300-000002000000}"/>
            </a:ext>
          </a:extLst>
        </xdr:cNvPr>
        <xdr:cNvSpPr/>
      </xdr:nvSpPr>
      <xdr:spPr>
        <a:xfrm>
          <a:off x="10052117734" y="4445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5</xdr:col>
      <xdr:colOff>560294</xdr:colOff>
      <xdr:row>0</xdr:row>
      <xdr:rowOff>84044</xdr:rowOff>
    </xdr:from>
    <xdr:to>
      <xdr:col>8</xdr:col>
      <xdr:colOff>14674</xdr:colOff>
      <xdr:row>0</xdr:row>
      <xdr:rowOff>344394</xdr:rowOff>
    </xdr:to>
    <xdr:sp macro="[0]!ARABICaddlines" textlink="">
      <xdr:nvSpPr>
        <xdr:cNvPr id="3" name="Rectangle 2">
          <a:extLst>
            <a:ext uri="{FF2B5EF4-FFF2-40B4-BE49-F238E27FC236}">
              <a16:creationId xmlns:a16="http://schemas.microsoft.com/office/drawing/2014/main" xmlns="" id="{00000000-0008-0000-5300-000003000000}"/>
            </a:ext>
          </a:extLst>
        </xdr:cNvPr>
        <xdr:cNvSpPr/>
      </xdr:nvSpPr>
      <xdr:spPr>
        <a:xfrm>
          <a:off x="9787053561" y="84044"/>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1</xdr:col>
      <xdr:colOff>1905000</xdr:colOff>
      <xdr:row>2</xdr:row>
      <xdr:rowOff>210111</xdr:rowOff>
    </xdr:from>
    <xdr:to>
      <xdr:col>2</xdr:col>
      <xdr:colOff>729980</xdr:colOff>
      <xdr:row>6</xdr:row>
      <xdr:rowOff>36420</xdr:rowOff>
    </xdr:to>
    <xdr:pic>
      <xdr:nvPicPr>
        <xdr:cNvPr id="4" name="Picture 3">
          <a:extLst>
            <a:ext uri="{FF2B5EF4-FFF2-40B4-BE49-F238E27FC236}">
              <a16:creationId xmlns:a16="http://schemas.microsoft.com/office/drawing/2014/main" xmlns="" id="{00000000-0008-0000-5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10628366" y="1078567"/>
          <a:ext cx="1220237" cy="1086971"/>
        </a:xfrm>
        <a:prstGeom prst="rect">
          <a:avLst/>
        </a:prstGeom>
      </xdr:spPr>
    </xdr:pic>
    <xdr:clientData/>
  </xdr:twoCellAnchor>
</xdr:wsDr>
</file>

<file path=xl/drawings/drawing70.xml><?xml version="1.0" encoding="utf-8"?>
<xdr:wsDr xmlns:xdr="http://schemas.openxmlformats.org/drawingml/2006/spreadsheetDrawing" xmlns:a="http://schemas.openxmlformats.org/drawingml/2006/main">
  <xdr:twoCellAnchor>
    <xdr:from>
      <xdr:col>8</xdr:col>
      <xdr:colOff>0</xdr:colOff>
      <xdr:row>1</xdr:row>
      <xdr:rowOff>0</xdr:rowOff>
    </xdr:from>
    <xdr:to>
      <xdr:col>10</xdr:col>
      <xdr:colOff>25400</xdr:colOff>
      <xdr:row>1</xdr:row>
      <xdr:rowOff>260350</xdr:rowOff>
    </xdr:to>
    <xdr:sp macro="[0]!English" textlink="">
      <xdr:nvSpPr>
        <xdr:cNvPr id="2" name="Rectangle 1">
          <a:extLst>
            <a:ext uri="{FF2B5EF4-FFF2-40B4-BE49-F238E27FC236}">
              <a16:creationId xmlns:a16="http://schemas.microsoft.com/office/drawing/2014/main" xmlns="" id="{00000000-0008-0000-5400-000002000000}"/>
            </a:ext>
          </a:extLst>
        </xdr:cNvPr>
        <xdr:cNvSpPr/>
      </xdr:nvSpPr>
      <xdr:spPr>
        <a:xfrm>
          <a:off x="9981565000" y="44450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twoCellAnchor>
    <xdr:from>
      <xdr:col>7</xdr:col>
      <xdr:colOff>539750</xdr:colOff>
      <xdr:row>0</xdr:row>
      <xdr:rowOff>95250</xdr:rowOff>
    </xdr:from>
    <xdr:to>
      <xdr:col>9</xdr:col>
      <xdr:colOff>593271</xdr:colOff>
      <xdr:row>0</xdr:row>
      <xdr:rowOff>355600</xdr:rowOff>
    </xdr:to>
    <xdr:sp macro="[0]!ARABICaddlines" textlink="">
      <xdr:nvSpPr>
        <xdr:cNvPr id="3" name="Rectangle 2">
          <a:extLst>
            <a:ext uri="{FF2B5EF4-FFF2-40B4-BE49-F238E27FC236}">
              <a16:creationId xmlns:a16="http://schemas.microsoft.com/office/drawing/2014/main" xmlns="" id="{00000000-0008-0000-5400-000003000000}"/>
            </a:ext>
          </a:extLst>
        </xdr:cNvPr>
        <xdr:cNvSpPr/>
      </xdr:nvSpPr>
      <xdr:spPr>
        <a:xfrm>
          <a:off x="9773644229" y="95250"/>
          <a:ext cx="1247321"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ADD NEW LINE</a:t>
          </a:r>
        </a:p>
      </xdr:txBody>
    </xdr:sp>
    <xdr:clientData/>
  </xdr:twoCellAnchor>
  <xdr:twoCellAnchor editAs="oneCell">
    <xdr:from>
      <xdr:col>2</xdr:col>
      <xdr:colOff>314325</xdr:colOff>
      <xdr:row>2</xdr:row>
      <xdr:rowOff>161925</xdr:rowOff>
    </xdr:from>
    <xdr:to>
      <xdr:col>3</xdr:col>
      <xdr:colOff>96287</xdr:colOff>
      <xdr:row>5</xdr:row>
      <xdr:rowOff>182096</xdr:rowOff>
    </xdr:to>
    <xdr:pic>
      <xdr:nvPicPr>
        <xdr:cNvPr id="4" name="Picture 3">
          <a:extLst>
            <a:ext uri="{FF2B5EF4-FFF2-40B4-BE49-F238E27FC236}">
              <a16:creationId xmlns:a16="http://schemas.microsoft.com/office/drawing/2014/main" xmlns="" id="{00000000-0008-0000-5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64426513" y="1038225"/>
          <a:ext cx="1220237" cy="1086971"/>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5572</xdr:col>
          <xdr:colOff>165100</xdr:colOff>
          <xdr:row>0</xdr:row>
          <xdr:rowOff>127000</xdr:rowOff>
        </xdr:from>
        <xdr:to>
          <xdr:col>5572</xdr:col>
          <xdr:colOff>660400</xdr:colOff>
          <xdr:row>1</xdr:row>
          <xdr:rowOff>114300</xdr:rowOff>
        </xdr:to>
        <xdr:sp macro="" textlink="">
          <xdr:nvSpPr>
            <xdr:cNvPr id="52225" name="Check Box 1" hidden="1">
              <a:extLst>
                <a:ext uri="{63B3BB69-23CF-44E3-9099-C40C66FF867C}">
                  <a14:compatExt spid="_x0000_s52225"/>
                </a:ext>
                <a:ext uri="{FF2B5EF4-FFF2-40B4-BE49-F238E27FC236}">
                  <a16:creationId xmlns:a16="http://schemas.microsoft.com/office/drawing/2014/main" xmlns="" id="{00000000-0008-0000-5500-000001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  نعم</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5572</xdr:col>
          <xdr:colOff>165100</xdr:colOff>
          <xdr:row>1</xdr:row>
          <xdr:rowOff>260350</xdr:rowOff>
        </xdr:from>
        <xdr:to>
          <xdr:col>5572</xdr:col>
          <xdr:colOff>660400</xdr:colOff>
          <xdr:row>1</xdr:row>
          <xdr:rowOff>450850</xdr:rowOff>
        </xdr:to>
        <xdr:sp macro="" textlink="">
          <xdr:nvSpPr>
            <xdr:cNvPr id="52226" name="Check Box 2" hidden="1">
              <a:extLst>
                <a:ext uri="{63B3BB69-23CF-44E3-9099-C40C66FF867C}">
                  <a14:compatExt spid="_x0000_s52226"/>
                </a:ext>
                <a:ext uri="{FF2B5EF4-FFF2-40B4-BE49-F238E27FC236}">
                  <a16:creationId xmlns:a16="http://schemas.microsoft.com/office/drawing/2014/main" xmlns="" id="{00000000-0008-0000-5500-000002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  نعم</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5572</xdr:col>
          <xdr:colOff>165100</xdr:colOff>
          <xdr:row>2</xdr:row>
          <xdr:rowOff>107950</xdr:rowOff>
        </xdr:from>
        <xdr:to>
          <xdr:col>5572</xdr:col>
          <xdr:colOff>660400</xdr:colOff>
          <xdr:row>2</xdr:row>
          <xdr:rowOff>279400</xdr:rowOff>
        </xdr:to>
        <xdr:sp macro="" textlink="">
          <xdr:nvSpPr>
            <xdr:cNvPr id="52227" name="Check Box 3" hidden="1">
              <a:extLst>
                <a:ext uri="{63B3BB69-23CF-44E3-9099-C40C66FF867C}">
                  <a14:compatExt spid="_x0000_s52227"/>
                </a:ext>
                <a:ext uri="{FF2B5EF4-FFF2-40B4-BE49-F238E27FC236}">
                  <a16:creationId xmlns:a16="http://schemas.microsoft.com/office/drawing/2014/main" xmlns="" id="{00000000-0008-0000-5500-000003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  نعم</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5572</xdr:col>
          <xdr:colOff>165100</xdr:colOff>
          <xdr:row>2</xdr:row>
          <xdr:rowOff>412750</xdr:rowOff>
        </xdr:from>
        <xdr:to>
          <xdr:col>5572</xdr:col>
          <xdr:colOff>660400</xdr:colOff>
          <xdr:row>3</xdr:row>
          <xdr:rowOff>107950</xdr:rowOff>
        </xdr:to>
        <xdr:sp macro="" textlink="">
          <xdr:nvSpPr>
            <xdr:cNvPr id="52228" name="Check Box 4" hidden="1">
              <a:extLst>
                <a:ext uri="{63B3BB69-23CF-44E3-9099-C40C66FF867C}">
                  <a14:compatExt spid="_x0000_s52228"/>
                </a:ext>
                <a:ext uri="{FF2B5EF4-FFF2-40B4-BE49-F238E27FC236}">
                  <a16:creationId xmlns:a16="http://schemas.microsoft.com/office/drawing/2014/main" xmlns="" id="{00000000-0008-0000-5500-000004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  نعم</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5572</xdr:col>
          <xdr:colOff>679450</xdr:colOff>
          <xdr:row>0</xdr:row>
          <xdr:rowOff>127000</xdr:rowOff>
        </xdr:from>
        <xdr:to>
          <xdr:col>5573</xdr:col>
          <xdr:colOff>165100</xdr:colOff>
          <xdr:row>1</xdr:row>
          <xdr:rowOff>114300</xdr:rowOff>
        </xdr:to>
        <xdr:sp macro="" textlink="">
          <xdr:nvSpPr>
            <xdr:cNvPr id="52229" name="Check Box 5" hidden="1">
              <a:extLst>
                <a:ext uri="{63B3BB69-23CF-44E3-9099-C40C66FF867C}">
                  <a14:compatExt spid="_x0000_s52229"/>
                </a:ext>
                <a:ext uri="{FF2B5EF4-FFF2-40B4-BE49-F238E27FC236}">
                  <a16:creationId xmlns:a16="http://schemas.microsoft.com/office/drawing/2014/main" xmlns="" id="{00000000-0008-0000-5500-000005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  لا</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5572</xdr:col>
          <xdr:colOff>647700</xdr:colOff>
          <xdr:row>1</xdr:row>
          <xdr:rowOff>260350</xdr:rowOff>
        </xdr:from>
        <xdr:to>
          <xdr:col>5573</xdr:col>
          <xdr:colOff>165100</xdr:colOff>
          <xdr:row>1</xdr:row>
          <xdr:rowOff>450850</xdr:rowOff>
        </xdr:to>
        <xdr:sp macro="" textlink="">
          <xdr:nvSpPr>
            <xdr:cNvPr id="52230" name="Check Box 6" hidden="1">
              <a:extLst>
                <a:ext uri="{63B3BB69-23CF-44E3-9099-C40C66FF867C}">
                  <a14:compatExt spid="_x0000_s52230"/>
                </a:ext>
                <a:ext uri="{FF2B5EF4-FFF2-40B4-BE49-F238E27FC236}">
                  <a16:creationId xmlns:a16="http://schemas.microsoft.com/office/drawing/2014/main" xmlns="" id="{00000000-0008-0000-5500-000006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  لا</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5572</xdr:col>
          <xdr:colOff>647700</xdr:colOff>
          <xdr:row>2</xdr:row>
          <xdr:rowOff>107950</xdr:rowOff>
        </xdr:from>
        <xdr:to>
          <xdr:col>5573</xdr:col>
          <xdr:colOff>165100</xdr:colOff>
          <xdr:row>2</xdr:row>
          <xdr:rowOff>279400</xdr:rowOff>
        </xdr:to>
        <xdr:sp macro="" textlink="">
          <xdr:nvSpPr>
            <xdr:cNvPr id="52231" name="Check Box 7" hidden="1">
              <a:extLst>
                <a:ext uri="{63B3BB69-23CF-44E3-9099-C40C66FF867C}">
                  <a14:compatExt spid="_x0000_s52231"/>
                </a:ext>
                <a:ext uri="{FF2B5EF4-FFF2-40B4-BE49-F238E27FC236}">
                  <a16:creationId xmlns:a16="http://schemas.microsoft.com/office/drawing/2014/main" xmlns="" id="{00000000-0008-0000-5500-000007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  لا</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5572</xdr:col>
          <xdr:colOff>647700</xdr:colOff>
          <xdr:row>2</xdr:row>
          <xdr:rowOff>412750</xdr:rowOff>
        </xdr:from>
        <xdr:to>
          <xdr:col>5573</xdr:col>
          <xdr:colOff>165100</xdr:colOff>
          <xdr:row>3</xdr:row>
          <xdr:rowOff>107950</xdr:rowOff>
        </xdr:to>
        <xdr:sp macro="" textlink="">
          <xdr:nvSpPr>
            <xdr:cNvPr id="52232" name="Check Box 8" hidden="1">
              <a:extLst>
                <a:ext uri="{63B3BB69-23CF-44E3-9099-C40C66FF867C}">
                  <a14:compatExt spid="_x0000_s52232"/>
                </a:ext>
                <a:ext uri="{FF2B5EF4-FFF2-40B4-BE49-F238E27FC236}">
                  <a16:creationId xmlns:a16="http://schemas.microsoft.com/office/drawing/2014/main" xmlns="" id="{00000000-0008-0000-5500-000008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  لا</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5573</xdr:col>
          <xdr:colOff>412750</xdr:colOff>
          <xdr:row>2</xdr:row>
          <xdr:rowOff>107950</xdr:rowOff>
        </xdr:from>
        <xdr:to>
          <xdr:col>5574</xdr:col>
          <xdr:colOff>660400</xdr:colOff>
          <xdr:row>2</xdr:row>
          <xdr:rowOff>279400</xdr:rowOff>
        </xdr:to>
        <xdr:sp macro="" textlink="">
          <xdr:nvSpPr>
            <xdr:cNvPr id="52233" name="Check Box 9" hidden="1">
              <a:extLst>
                <a:ext uri="{63B3BB69-23CF-44E3-9099-C40C66FF867C}">
                  <a14:compatExt spid="_x0000_s52233"/>
                </a:ext>
                <a:ext uri="{FF2B5EF4-FFF2-40B4-BE49-F238E27FC236}">
                  <a16:creationId xmlns:a16="http://schemas.microsoft.com/office/drawing/2014/main" xmlns="" id="{00000000-0008-0000-5500-000009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  حدد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5573</xdr:col>
          <xdr:colOff>412750</xdr:colOff>
          <xdr:row>1</xdr:row>
          <xdr:rowOff>260350</xdr:rowOff>
        </xdr:from>
        <xdr:to>
          <xdr:col>5574</xdr:col>
          <xdr:colOff>647700</xdr:colOff>
          <xdr:row>1</xdr:row>
          <xdr:rowOff>450850</xdr:rowOff>
        </xdr:to>
        <xdr:sp macro="" textlink="">
          <xdr:nvSpPr>
            <xdr:cNvPr id="52234" name="Check Box 10" hidden="1">
              <a:extLst>
                <a:ext uri="{63B3BB69-23CF-44E3-9099-C40C66FF867C}">
                  <a14:compatExt spid="_x0000_s52234"/>
                </a:ext>
                <a:ext uri="{FF2B5EF4-FFF2-40B4-BE49-F238E27FC236}">
                  <a16:creationId xmlns:a16="http://schemas.microsoft.com/office/drawing/2014/main" xmlns="" id="{00000000-0008-0000-5500-00000A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  حدد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xdr:row>
          <xdr:rowOff>12700</xdr:rowOff>
        </xdr:from>
        <xdr:to>
          <xdr:col>8</xdr:col>
          <xdr:colOff>88900</xdr:colOff>
          <xdr:row>1</xdr:row>
          <xdr:rowOff>336550</xdr:rowOff>
        </xdr:to>
        <xdr:sp macro="" textlink="">
          <xdr:nvSpPr>
            <xdr:cNvPr id="52235" name="Check Box 11" hidden="1">
              <a:extLst>
                <a:ext uri="{63B3BB69-23CF-44E3-9099-C40C66FF867C}">
                  <a14:compatExt spid="_x0000_s52235"/>
                </a:ext>
                <a:ext uri="{FF2B5EF4-FFF2-40B4-BE49-F238E27FC236}">
                  <a16:creationId xmlns:a16="http://schemas.microsoft.com/office/drawing/2014/main" xmlns="" id="{00000000-0008-0000-5500-00000B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نعم</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xdr:row>
          <xdr:rowOff>0</xdr:rowOff>
        </xdr:from>
        <xdr:to>
          <xdr:col>8</xdr:col>
          <xdr:colOff>69850</xdr:colOff>
          <xdr:row>3</xdr:row>
          <xdr:rowOff>228600</xdr:rowOff>
        </xdr:to>
        <xdr:sp macro="" textlink="">
          <xdr:nvSpPr>
            <xdr:cNvPr id="52236" name="Check Box 12" hidden="1">
              <a:extLst>
                <a:ext uri="{63B3BB69-23CF-44E3-9099-C40C66FF867C}">
                  <a14:compatExt spid="_x0000_s52236"/>
                </a:ext>
                <a:ext uri="{FF2B5EF4-FFF2-40B4-BE49-F238E27FC236}">
                  <a16:creationId xmlns:a16="http://schemas.microsoft.com/office/drawing/2014/main" xmlns="" id="{00000000-0008-0000-5500-00000C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نعم</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3</xdr:row>
          <xdr:rowOff>0</xdr:rowOff>
        </xdr:from>
        <xdr:to>
          <xdr:col>8</xdr:col>
          <xdr:colOff>88900</xdr:colOff>
          <xdr:row>4</xdr:row>
          <xdr:rowOff>222250</xdr:rowOff>
        </xdr:to>
        <xdr:sp macro="" textlink="">
          <xdr:nvSpPr>
            <xdr:cNvPr id="52237" name="Check Box 13" hidden="1">
              <a:extLst>
                <a:ext uri="{63B3BB69-23CF-44E3-9099-C40C66FF867C}">
                  <a14:compatExt spid="_x0000_s52237"/>
                </a:ext>
                <a:ext uri="{FF2B5EF4-FFF2-40B4-BE49-F238E27FC236}">
                  <a16:creationId xmlns:a16="http://schemas.microsoft.com/office/drawing/2014/main" xmlns="" id="{00000000-0008-0000-5500-00000D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نعم</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xdr:row>
          <xdr:rowOff>0</xdr:rowOff>
        </xdr:from>
        <xdr:to>
          <xdr:col>8</xdr:col>
          <xdr:colOff>69850</xdr:colOff>
          <xdr:row>5</xdr:row>
          <xdr:rowOff>203200</xdr:rowOff>
        </xdr:to>
        <xdr:sp macro="" textlink="">
          <xdr:nvSpPr>
            <xdr:cNvPr id="52238" name="Check Box 14" hidden="1">
              <a:extLst>
                <a:ext uri="{63B3BB69-23CF-44E3-9099-C40C66FF867C}">
                  <a14:compatExt spid="_x0000_s52238"/>
                </a:ext>
                <a:ext uri="{FF2B5EF4-FFF2-40B4-BE49-F238E27FC236}">
                  <a16:creationId xmlns:a16="http://schemas.microsoft.com/office/drawing/2014/main" xmlns="" id="{00000000-0008-0000-5500-00000E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نعم</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1</xdr:row>
          <xdr:rowOff>0</xdr:rowOff>
        </xdr:from>
        <xdr:to>
          <xdr:col>8</xdr:col>
          <xdr:colOff>412750</xdr:colOff>
          <xdr:row>1</xdr:row>
          <xdr:rowOff>336550</xdr:rowOff>
        </xdr:to>
        <xdr:sp macro="" textlink="">
          <xdr:nvSpPr>
            <xdr:cNvPr id="52239" name="Check Box 15" hidden="1">
              <a:extLst>
                <a:ext uri="{63B3BB69-23CF-44E3-9099-C40C66FF867C}">
                  <a14:compatExt spid="_x0000_s52239"/>
                </a:ext>
                <a:ext uri="{FF2B5EF4-FFF2-40B4-BE49-F238E27FC236}">
                  <a16:creationId xmlns:a16="http://schemas.microsoft.com/office/drawing/2014/main" xmlns="" id="{00000000-0008-0000-5500-00000F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لا</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8</xdr:col>
          <xdr:colOff>381000</xdr:colOff>
          <xdr:row>3</xdr:row>
          <xdr:rowOff>260350</xdr:rowOff>
        </xdr:to>
        <xdr:sp macro="" textlink="">
          <xdr:nvSpPr>
            <xdr:cNvPr id="52240" name="Check Box 16" hidden="1">
              <a:extLst>
                <a:ext uri="{63B3BB69-23CF-44E3-9099-C40C66FF867C}">
                  <a14:compatExt spid="_x0000_s52240"/>
                </a:ext>
                <a:ext uri="{FF2B5EF4-FFF2-40B4-BE49-F238E27FC236}">
                  <a16:creationId xmlns:a16="http://schemas.microsoft.com/office/drawing/2014/main" xmlns="" id="{00000000-0008-0000-5500-000010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لا</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8</xdr:col>
          <xdr:colOff>381000</xdr:colOff>
          <xdr:row>4</xdr:row>
          <xdr:rowOff>222250</xdr:rowOff>
        </xdr:to>
        <xdr:sp macro="" textlink="">
          <xdr:nvSpPr>
            <xdr:cNvPr id="52241" name="Check Box 17" hidden="1">
              <a:extLst>
                <a:ext uri="{63B3BB69-23CF-44E3-9099-C40C66FF867C}">
                  <a14:compatExt spid="_x0000_s52241"/>
                </a:ext>
                <a:ext uri="{FF2B5EF4-FFF2-40B4-BE49-F238E27FC236}">
                  <a16:creationId xmlns:a16="http://schemas.microsoft.com/office/drawing/2014/main" xmlns="" id="{00000000-0008-0000-5500-000011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لا</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8</xdr:col>
          <xdr:colOff>381000</xdr:colOff>
          <xdr:row>5</xdr:row>
          <xdr:rowOff>203200</xdr:rowOff>
        </xdr:to>
        <xdr:sp macro="" textlink="">
          <xdr:nvSpPr>
            <xdr:cNvPr id="52242" name="Check Box 18" hidden="1">
              <a:extLst>
                <a:ext uri="{63B3BB69-23CF-44E3-9099-C40C66FF867C}">
                  <a14:compatExt spid="_x0000_s52242"/>
                </a:ext>
                <a:ext uri="{FF2B5EF4-FFF2-40B4-BE49-F238E27FC236}">
                  <a16:creationId xmlns:a16="http://schemas.microsoft.com/office/drawing/2014/main" xmlns="" id="{00000000-0008-0000-5500-000012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لا</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298450</xdr:rowOff>
        </xdr:from>
        <xdr:to>
          <xdr:col>11</xdr:col>
          <xdr:colOff>876300</xdr:colOff>
          <xdr:row>3</xdr:row>
          <xdr:rowOff>69850</xdr:rowOff>
        </xdr:to>
        <xdr:sp macro="" textlink="">
          <xdr:nvSpPr>
            <xdr:cNvPr id="52244" name="Check Box 20" hidden="1">
              <a:extLst>
                <a:ext uri="{63B3BB69-23CF-44E3-9099-C40C66FF867C}">
                  <a14:compatExt spid="_x0000_s52244"/>
                </a:ext>
                <a:ext uri="{FF2B5EF4-FFF2-40B4-BE49-F238E27FC236}">
                  <a16:creationId xmlns:a16="http://schemas.microsoft.com/office/drawing/2014/main" xmlns="" id="{00000000-0008-0000-5500-000014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حدد لاينطبق...............................</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xdr:row>
          <xdr:rowOff>298450</xdr:rowOff>
        </xdr:from>
        <xdr:to>
          <xdr:col>11</xdr:col>
          <xdr:colOff>876300</xdr:colOff>
          <xdr:row>4</xdr:row>
          <xdr:rowOff>69850</xdr:rowOff>
        </xdr:to>
        <xdr:sp macro="" textlink="">
          <xdr:nvSpPr>
            <xdr:cNvPr id="52245" name="Check Box 21" hidden="1">
              <a:extLst>
                <a:ext uri="{63B3BB69-23CF-44E3-9099-C40C66FF867C}">
                  <a14:compatExt spid="_x0000_s52245"/>
                </a:ext>
                <a:ext uri="{FF2B5EF4-FFF2-40B4-BE49-F238E27FC236}">
                  <a16:creationId xmlns:a16="http://schemas.microsoft.com/office/drawing/2014/main" xmlns="" id="{00000000-0008-0000-5500-000015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0" tIns="22860" rIns="36576" bIns="22860" anchor="ctr" upright="1"/>
            <a:lstStyle/>
            <a:p>
              <a:pPr algn="r" rtl="1">
                <a:defRPr sz="1000"/>
              </a:pPr>
              <a:r>
                <a:rPr lang="en-IN" sz="800" b="0" i="0" u="none" strike="noStrike" baseline="0">
                  <a:solidFill>
                    <a:srgbClr val="000000"/>
                  </a:solidFill>
                  <a:latin typeface="Tahoma"/>
                  <a:ea typeface="Tahoma"/>
                  <a:cs typeface="Tahoma"/>
                </a:rPr>
                <a:t>حدد لاينطبق...............................</a:t>
              </a:r>
            </a:p>
          </xdr:txBody>
        </xdr:sp>
        <xdr:clientData fLocksWithSheet="0"/>
      </xdr:twoCellAnchor>
    </mc:Choice>
    <mc:Fallback/>
  </mc:AlternateContent>
  <xdr:twoCellAnchor>
    <xdr:from>
      <xdr:col>13</xdr:col>
      <xdr:colOff>103909</xdr:colOff>
      <xdr:row>1</xdr:row>
      <xdr:rowOff>196272</xdr:rowOff>
    </xdr:from>
    <xdr:to>
      <xdr:col>14</xdr:col>
      <xdr:colOff>586509</xdr:colOff>
      <xdr:row>1</xdr:row>
      <xdr:rowOff>456622</xdr:rowOff>
    </xdr:to>
    <xdr:sp macro="[0]!English" textlink="">
      <xdr:nvSpPr>
        <xdr:cNvPr id="23" name="Rectangle 22">
          <a:extLst>
            <a:ext uri="{FF2B5EF4-FFF2-40B4-BE49-F238E27FC236}">
              <a16:creationId xmlns:a16="http://schemas.microsoft.com/office/drawing/2014/main" xmlns="" id="{00000000-0008-0000-5500-000017000000}"/>
            </a:ext>
          </a:extLst>
        </xdr:cNvPr>
        <xdr:cNvSpPr/>
      </xdr:nvSpPr>
      <xdr:spPr>
        <a:xfrm>
          <a:off x="12473353491" y="369454"/>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6</xdr:col>
      <xdr:colOff>0</xdr:colOff>
      <xdr:row>1</xdr:row>
      <xdr:rowOff>0</xdr:rowOff>
    </xdr:from>
    <xdr:to>
      <xdr:col>7</xdr:col>
      <xdr:colOff>615950</xdr:colOff>
      <xdr:row>2</xdr:row>
      <xdr:rowOff>63500</xdr:rowOff>
    </xdr:to>
    <xdr:sp macro="[0]!English" textlink="">
      <xdr:nvSpPr>
        <xdr:cNvPr id="2" name="Rectangle 1">
          <a:extLst>
            <a:ext uri="{FF2B5EF4-FFF2-40B4-BE49-F238E27FC236}">
              <a16:creationId xmlns:a16="http://schemas.microsoft.com/office/drawing/2014/main" xmlns="" id="{00000000-0008-0000-5600-000002000000}"/>
            </a:ext>
          </a:extLst>
        </xdr:cNvPr>
        <xdr:cNvSpPr/>
      </xdr:nvSpPr>
      <xdr:spPr>
        <a:xfrm>
          <a:off x="10294785100" y="196850"/>
          <a:ext cx="12446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10</xdr:col>
      <xdr:colOff>15875</xdr:colOff>
      <xdr:row>3</xdr:row>
      <xdr:rowOff>0</xdr:rowOff>
    </xdr:from>
    <xdr:to>
      <xdr:col>12</xdr:col>
      <xdr:colOff>15875</xdr:colOff>
      <xdr:row>3</xdr:row>
      <xdr:rowOff>0</xdr:rowOff>
    </xdr:to>
    <xdr:sp macro="" textlink="">
      <xdr:nvSpPr>
        <xdr:cNvPr id="2" name="Rectangle 1">
          <a:extLst>
            <a:ext uri="{FF2B5EF4-FFF2-40B4-BE49-F238E27FC236}">
              <a16:creationId xmlns:a16="http://schemas.microsoft.com/office/drawing/2014/main" xmlns="" id="{00000000-0008-0000-5700-000002000000}"/>
            </a:ext>
          </a:extLst>
        </xdr:cNvPr>
        <xdr:cNvSpPr/>
      </xdr:nvSpPr>
      <xdr:spPr>
        <a:xfrm flipH="1">
          <a:off x="9979745725" y="812800"/>
          <a:ext cx="133985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IN"/>
        </a:p>
      </xdr:txBody>
    </xdr:sp>
    <xdr:clientData/>
  </xdr:twoCellAnchor>
  <xdr:twoCellAnchor>
    <xdr:from>
      <xdr:col>12</xdr:col>
      <xdr:colOff>15875</xdr:colOff>
      <xdr:row>3</xdr:row>
      <xdr:rowOff>0</xdr:rowOff>
    </xdr:from>
    <xdr:to>
      <xdr:col>14</xdr:col>
      <xdr:colOff>15875</xdr:colOff>
      <xdr:row>3</xdr:row>
      <xdr:rowOff>0</xdr:rowOff>
    </xdr:to>
    <xdr:sp macro="" textlink="">
      <xdr:nvSpPr>
        <xdr:cNvPr id="3" name="Rectangle 2">
          <a:extLst>
            <a:ext uri="{FF2B5EF4-FFF2-40B4-BE49-F238E27FC236}">
              <a16:creationId xmlns:a16="http://schemas.microsoft.com/office/drawing/2014/main" xmlns="" id="{00000000-0008-0000-5700-000003000000}"/>
            </a:ext>
          </a:extLst>
        </xdr:cNvPr>
        <xdr:cNvSpPr/>
      </xdr:nvSpPr>
      <xdr:spPr>
        <a:xfrm flipH="1">
          <a:off x="9978526525" y="812800"/>
          <a:ext cx="1219200"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IN"/>
        </a:p>
      </xdr:txBody>
    </xdr:sp>
    <xdr:clientData/>
  </xdr:twoCellAnchor>
  <xdr:twoCellAnchor>
    <xdr:from>
      <xdr:col>0</xdr:col>
      <xdr:colOff>119059</xdr:colOff>
      <xdr:row>2</xdr:row>
      <xdr:rowOff>134937</xdr:rowOff>
    </xdr:from>
    <xdr:to>
      <xdr:col>0</xdr:col>
      <xdr:colOff>230184</xdr:colOff>
      <xdr:row>2</xdr:row>
      <xdr:rowOff>325437</xdr:rowOff>
    </xdr:to>
    <xdr:sp macro="" textlink="">
      <xdr:nvSpPr>
        <xdr:cNvPr id="4" name="Chevron 3">
          <a:extLst>
            <a:ext uri="{FF2B5EF4-FFF2-40B4-BE49-F238E27FC236}">
              <a16:creationId xmlns:a16="http://schemas.microsoft.com/office/drawing/2014/main" xmlns="" id="{00000000-0008-0000-5700-000004000000}"/>
            </a:ext>
          </a:extLst>
        </xdr:cNvPr>
        <xdr:cNvSpPr/>
      </xdr:nvSpPr>
      <xdr:spPr>
        <a:xfrm flipH="1">
          <a:off x="9680113041" y="515937"/>
          <a:ext cx="111125" cy="190500"/>
        </a:xfrm>
        <a:prstGeom prst="chevron">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r" rtl="1"/>
          <a:endParaRPr lang="en-IN"/>
        </a:p>
      </xdr:txBody>
    </xdr:sp>
    <xdr:clientData/>
  </xdr:twoCellAnchor>
  <xdr:twoCellAnchor>
    <xdr:from>
      <xdr:col>0</xdr:col>
      <xdr:colOff>111121</xdr:colOff>
      <xdr:row>42</xdr:row>
      <xdr:rowOff>150813</xdr:rowOff>
    </xdr:from>
    <xdr:to>
      <xdr:col>0</xdr:col>
      <xdr:colOff>222246</xdr:colOff>
      <xdr:row>42</xdr:row>
      <xdr:rowOff>341313</xdr:rowOff>
    </xdr:to>
    <xdr:sp macro="" textlink="">
      <xdr:nvSpPr>
        <xdr:cNvPr id="5" name="Chevron 4">
          <a:extLst>
            <a:ext uri="{FF2B5EF4-FFF2-40B4-BE49-F238E27FC236}">
              <a16:creationId xmlns:a16="http://schemas.microsoft.com/office/drawing/2014/main" xmlns="" id="{00000000-0008-0000-5700-000005000000}"/>
            </a:ext>
          </a:extLst>
        </xdr:cNvPr>
        <xdr:cNvSpPr/>
      </xdr:nvSpPr>
      <xdr:spPr>
        <a:xfrm flipH="1">
          <a:off x="9992601304" y="1147763"/>
          <a:ext cx="111125" cy="190500"/>
        </a:xfrm>
        <a:prstGeom prst="chevron">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r" rtl="1"/>
          <a:endParaRPr lang="en-IN"/>
        </a:p>
      </xdr:txBody>
    </xdr:sp>
    <xdr:clientData/>
  </xdr:twoCellAnchor>
  <xdr:twoCellAnchor>
    <xdr:from>
      <xdr:col>9</xdr:col>
      <xdr:colOff>603249</xdr:colOff>
      <xdr:row>6</xdr:row>
      <xdr:rowOff>158750</xdr:rowOff>
    </xdr:from>
    <xdr:to>
      <xdr:col>11</xdr:col>
      <xdr:colOff>595312</xdr:colOff>
      <xdr:row>8</xdr:row>
      <xdr:rowOff>15875</xdr:rowOff>
    </xdr:to>
    <xdr:sp macro="[0]!AddNewLine1" textlink="">
      <xdr:nvSpPr>
        <xdr:cNvPr id="6" name="Rectangle 5">
          <a:extLst>
            <a:ext uri="{FF2B5EF4-FFF2-40B4-BE49-F238E27FC236}">
              <a16:creationId xmlns:a16="http://schemas.microsoft.com/office/drawing/2014/main" xmlns="" id="{00000000-0008-0000-5700-000006000000}"/>
            </a:ext>
          </a:extLst>
        </xdr:cNvPr>
        <xdr:cNvSpPr/>
      </xdr:nvSpPr>
      <xdr:spPr>
        <a:xfrm>
          <a:off x="9979775888" y="812800"/>
          <a:ext cx="1331913"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IN" sz="1100"/>
        </a:p>
      </xdr:txBody>
    </xdr:sp>
    <xdr:clientData/>
  </xdr:twoCellAnchor>
  <xdr:twoCellAnchor>
    <xdr:from>
      <xdr:col>12</xdr:col>
      <xdr:colOff>0</xdr:colOff>
      <xdr:row>39</xdr:row>
      <xdr:rowOff>0</xdr:rowOff>
    </xdr:from>
    <xdr:to>
      <xdr:col>14</xdr:col>
      <xdr:colOff>111125</xdr:colOff>
      <xdr:row>40</xdr:row>
      <xdr:rowOff>39687</xdr:rowOff>
    </xdr:to>
    <xdr:sp macro="[0]!AddNewLine2" textlink="">
      <xdr:nvSpPr>
        <xdr:cNvPr id="7" name="Rectangle 6">
          <a:extLst>
            <a:ext uri="{FF2B5EF4-FFF2-40B4-BE49-F238E27FC236}">
              <a16:creationId xmlns:a16="http://schemas.microsoft.com/office/drawing/2014/main" xmlns="" id="{00000000-0008-0000-5700-000007000000}"/>
            </a:ext>
          </a:extLst>
        </xdr:cNvPr>
        <xdr:cNvSpPr/>
      </xdr:nvSpPr>
      <xdr:spPr>
        <a:xfrm>
          <a:off x="9978431275" y="812800"/>
          <a:ext cx="1330325" cy="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IN" sz="1100"/>
        </a:p>
      </xdr:txBody>
    </xdr:sp>
    <xdr:clientData/>
  </xdr:twoCellAnchor>
  <xdr:twoCellAnchor>
    <xdr:from>
      <xdr:col>18</xdr:col>
      <xdr:colOff>508001</xdr:colOff>
      <xdr:row>2</xdr:row>
      <xdr:rowOff>145142</xdr:rowOff>
    </xdr:from>
    <xdr:to>
      <xdr:col>20</xdr:col>
      <xdr:colOff>524329</xdr:colOff>
      <xdr:row>2</xdr:row>
      <xdr:rowOff>405492</xdr:rowOff>
    </xdr:to>
    <xdr:sp macro="[0]!English" textlink="">
      <xdr:nvSpPr>
        <xdr:cNvPr id="8" name="Rectangle 7">
          <a:extLst>
            <a:ext uri="{FF2B5EF4-FFF2-40B4-BE49-F238E27FC236}">
              <a16:creationId xmlns:a16="http://schemas.microsoft.com/office/drawing/2014/main" xmlns="" id="{00000000-0008-0000-5700-000008000000}"/>
            </a:ext>
          </a:extLst>
        </xdr:cNvPr>
        <xdr:cNvSpPr/>
      </xdr:nvSpPr>
      <xdr:spPr>
        <a:xfrm>
          <a:off x="9945281099" y="507999"/>
          <a:ext cx="1231900" cy="2603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4</xdr:col>
      <xdr:colOff>308342</xdr:colOff>
      <xdr:row>3</xdr:row>
      <xdr:rowOff>63502</xdr:rowOff>
    </xdr:from>
    <xdr:to>
      <xdr:col>6</xdr:col>
      <xdr:colOff>670290</xdr:colOff>
      <xdr:row>4</xdr:row>
      <xdr:rowOff>162277</xdr:rowOff>
    </xdr:to>
    <xdr:sp macro="[0]!AdjustmentsUSERFORM" textlink="">
      <xdr:nvSpPr>
        <xdr:cNvPr id="12" name="Rectangle 11">
          <a:extLst>
            <a:ext uri="{FF2B5EF4-FFF2-40B4-BE49-F238E27FC236}">
              <a16:creationId xmlns:a16="http://schemas.microsoft.com/office/drawing/2014/main" xmlns="" id="{00000000-0008-0000-5800-00000C000000}"/>
            </a:ext>
          </a:extLst>
        </xdr:cNvPr>
        <xdr:cNvSpPr/>
      </xdr:nvSpPr>
      <xdr:spPr>
        <a:xfrm>
          <a:off x="4322953" y="592669"/>
          <a:ext cx="1300337" cy="275164"/>
        </a:xfrm>
        <a:prstGeom prst="rect">
          <a:avLst/>
        </a:prstGeom>
        <a:solidFill>
          <a:schemeClr val="accent1">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MAP Adjustments</a:t>
          </a:r>
        </a:p>
      </xdr:txBody>
    </xdr:sp>
    <xdr:clientData/>
  </xdr:twoCellAnchor>
  <xdr:twoCellAnchor>
    <xdr:from>
      <xdr:col>2</xdr:col>
      <xdr:colOff>751416</xdr:colOff>
      <xdr:row>3</xdr:row>
      <xdr:rowOff>70555</xdr:rowOff>
    </xdr:from>
    <xdr:to>
      <xdr:col>3</xdr:col>
      <xdr:colOff>924278</xdr:colOff>
      <xdr:row>4</xdr:row>
      <xdr:rowOff>162278</xdr:rowOff>
    </xdr:to>
    <xdr:sp macro="[0]!English" textlink="">
      <xdr:nvSpPr>
        <xdr:cNvPr id="3" name="Rectangle 2">
          <a:extLst>
            <a:ext uri="{FF2B5EF4-FFF2-40B4-BE49-F238E27FC236}">
              <a16:creationId xmlns:a16="http://schemas.microsoft.com/office/drawing/2014/main" xmlns="" id="{00000000-0008-0000-5800-000003000000}"/>
            </a:ext>
          </a:extLst>
        </xdr:cNvPr>
        <xdr:cNvSpPr/>
      </xdr:nvSpPr>
      <xdr:spPr>
        <a:xfrm>
          <a:off x="2889249" y="599722"/>
          <a:ext cx="1111251" cy="268112"/>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14</xdr:col>
      <xdr:colOff>0</xdr:colOff>
      <xdr:row>1</xdr:row>
      <xdr:rowOff>1</xdr:rowOff>
    </xdr:from>
    <xdr:to>
      <xdr:col>15</xdr:col>
      <xdr:colOff>508000</xdr:colOff>
      <xdr:row>2</xdr:row>
      <xdr:rowOff>114301</xdr:rowOff>
    </xdr:to>
    <xdr:sp macro="[0]!English" textlink="">
      <xdr:nvSpPr>
        <xdr:cNvPr id="2" name="Rectangle 1">
          <a:extLst>
            <a:ext uri="{FF2B5EF4-FFF2-40B4-BE49-F238E27FC236}">
              <a16:creationId xmlns:a16="http://schemas.microsoft.com/office/drawing/2014/main" xmlns="" id="{00000000-0008-0000-5900-000002000000}"/>
            </a:ext>
          </a:extLst>
        </xdr:cNvPr>
        <xdr:cNvSpPr/>
      </xdr:nvSpPr>
      <xdr:spPr>
        <a:xfrm>
          <a:off x="10115550" y="184151"/>
          <a:ext cx="1117600" cy="311150"/>
        </a:xfrm>
        <a:prstGeom prst="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800">
              <a:solidFill>
                <a:schemeClr val="tx1"/>
              </a:solidFill>
            </a:rPr>
            <a:t>Navigate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urtaza.Nasir/AppData/Local/Microsoft/Windows/INetCache/Content.Outlook/G9FPBE22/RECON%204.8.3%20-%20Amended%20by%20Murtaz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frparf003.frpar.danet\Groupes\Excel\04tabbor\04%20Marketing\BUDGET%202005\WERSJA%202\10-marketing.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L:\Users\muhammad.saeed\Desktop\Riyadh%202014\L&amp;T\Larson%20&amp;%20Toubro%20ATCO%20Saudi%20Arabia\2013\Return\SEIS\EXCEL\Esur00\Septiembre\vinculo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CHOLD10\USERS\SEIS\EXCEL\Esur00\Septiembre\vinculos.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ANONE\DATA\MANAGMNT\ANALITIC\VEN98\VEN_0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P - Legend"/>
      <sheetName val="Data(A)"/>
      <sheetName val="Codes"/>
      <sheetName val="Data"/>
      <sheetName val="Selection"/>
      <sheetName val="Basic"/>
      <sheetName val="Data English"/>
      <sheetName val="Adj-Legend"/>
      <sheetName val="OLDLEGEND"/>
      <sheetName val="Versioning"/>
      <sheetName val="Legend"/>
      <sheetName val="Map - Chart of Accounts"/>
      <sheetName val="FORM"/>
      <sheetName val="Print CONFIG"/>
      <sheetName val="MAP"/>
      <sheetName val="TB Report"/>
      <sheetName val="Reclassification"/>
      <sheetName val="Schedule CONFIG"/>
      <sheetName val="Validation Screen"/>
      <sheetName val="1"/>
      <sheetName val="2"/>
      <sheetName val="3"/>
      <sheetName val="4"/>
      <sheetName val="5"/>
      <sheetName val="6"/>
      <sheetName val="7"/>
      <sheetName val="8"/>
      <sheetName val="9"/>
      <sheetName val="10A"/>
      <sheetName val="10B"/>
      <sheetName val="10B.1"/>
      <sheetName val="11"/>
      <sheetName val="12"/>
      <sheetName val="13"/>
      <sheetName val="14"/>
      <sheetName val="15"/>
      <sheetName val="16"/>
      <sheetName val="16.1"/>
      <sheetName val="17A"/>
      <sheetName val="17B"/>
      <sheetName val="18"/>
      <sheetName val="20"/>
      <sheetName val="Change in shareholding"/>
      <sheetName val="Cover"/>
      <sheetName val="A1."/>
      <sheetName val="A2."/>
      <sheetName val="A3."/>
      <sheetName val="A4."/>
      <sheetName val="(A)1"/>
      <sheetName val="(A)2"/>
      <sheetName val="(A)3"/>
      <sheetName val="(A)4"/>
      <sheetName val="(A)5"/>
      <sheetName val="(A)6"/>
      <sheetName val="(A)7"/>
      <sheetName val="(A)8"/>
      <sheetName val="(A)10A"/>
      <sheetName val="(A)10B"/>
      <sheetName val="(A)11"/>
      <sheetName val="(A)12"/>
      <sheetName val="(A)13"/>
      <sheetName val="(A)14"/>
      <sheetName val="(A)15"/>
      <sheetName val="(A)17A"/>
      <sheetName val="(A)17B"/>
      <sheetName val="10"/>
      <sheetName val="(A)18"/>
      <sheetName val="(A)20"/>
      <sheetName val="19A"/>
      <sheetName val="19B"/>
      <sheetName val="21"/>
      <sheetName val="22"/>
      <sheetName val="23"/>
      <sheetName val="24"/>
      <sheetName val="25"/>
      <sheetName val="TP - English"/>
      <sheetName val="Zakat Calculation sheet"/>
      <sheetName val="end"/>
      <sheetName val="(A)Index "/>
      <sheetName val="(A)9"/>
      <sheetName val="(A)16"/>
      <sheetName val="(A)19A"/>
      <sheetName val="(A)19B"/>
      <sheetName val="(A)21"/>
      <sheetName val="(A)20B"/>
      <sheetName val="(A)22"/>
      <sheetName val="(A)23"/>
      <sheetName val="(A)24"/>
      <sheetName val="(A)25"/>
      <sheetName val="TP(A)"/>
      <sheetName val="Pa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marketing"/>
      <sheetName val="#¡REF"/>
      <sheetName val="#?REF"/>
      <sheetName val="X rate"/>
      <sheetName val="#_REF"/>
      <sheetName val="Coûts controlables"/>
      <sheetName val="General"/>
      <sheetName val="AR1-F20"/>
      <sheetName val="SET"/>
      <sheetName val="PY ACTUAL(YTD)"/>
      <sheetName val="Vol Bud - YTD"/>
      <sheetName val="PREÇO"/>
      <sheetName val="Carat"/>
      <sheetName val="RMM"/>
      <sheetName val="Feuil2"/>
      <sheetName val="MtM Forecasts Budget"/>
      <sheetName val="PECO IR"/>
      <sheetName val="ASIA IR"/>
      <sheetName val="Cover"/>
      <sheetName val="AMER"/>
      <sheetName val="PARAMETRES"/>
      <sheetName val="Esperance"/>
      <sheetName val="Cum Esp"/>
      <sheetName val="REF CBU"/>
      <sheetName val="List"/>
      <sheetName val="EV_VO"/>
      <sheetName val="Input_entities"/>
      <sheetName val="PLF"/>
      <sheetName val=" BRANCHES VS REEL"/>
      <sheetName val="tit"/>
      <sheetName val="Tons"/>
      <sheetName val="raf"/>
      <sheetName val="rce"/>
      <sheetName val="CAB"/>
      <sheetName val="EFFECT."/>
      <sheetName val="abcd"/>
      <sheetName val="indice"/>
      <sheetName val="SUIVI EFFECTIFS"/>
      <sheetName val="C_Custo"/>
      <sheetName val="Sprzedaż_z_SAP"/>
      <sheetName val="Calculs"/>
      <sheetName val="COND"/>
      <sheetName val="X_rate"/>
      <sheetName val="PY_ACTUAL(YTD)"/>
      <sheetName val="Vol_Bud_-_YTD"/>
      <sheetName val="Coûts_controlables"/>
      <sheetName val="MtM_Forecasts_Budget"/>
      <sheetName val="PECO_IR"/>
      <sheetName val="ASIA_IR"/>
      <sheetName val="Cum_Esp"/>
      <sheetName val="REF_CBU"/>
      <sheetName val="EFFECT_"/>
      <sheetName val="SUIVI_EFFECTIFS"/>
      <sheetName val="Sheet1"/>
      <sheetName val="volumes"/>
      <sheetName val="R99"/>
      <sheetName val="Trocas"/>
      <sheetName val="Dane"/>
      <sheetName val="Rates"/>
      <sheetName val="Paramètres"/>
      <sheetName val="POST"/>
      <sheetName val="X_rate1"/>
      <sheetName val="Coûts_controlables1"/>
      <sheetName val="PY_ACTUAL(YTD)1"/>
      <sheetName val="Vol_Bud_-_YTD1"/>
      <sheetName val="MtM_Forecasts_Budget1"/>
      <sheetName val="PECO_IR1"/>
      <sheetName val="ASIA_IR1"/>
      <sheetName val="Cum_Esp1"/>
      <sheetName val="REF_CBU1"/>
      <sheetName val="_BRANCHES_VS_REEL"/>
      <sheetName val="EFFECT_1"/>
      <sheetName val="SUIVI_EFFECTIFS1"/>
      <sheetName val="Taux de change "/>
      <sheetName val="X_rate2"/>
      <sheetName val="Coûts_controlables2"/>
      <sheetName val="PY_ACTUAL(YTD)2"/>
      <sheetName val="Vol_Bud_-_YTD2"/>
      <sheetName val="MtM_Forecasts_Budget2"/>
      <sheetName val="PECO_IR2"/>
      <sheetName val="ASIA_IR2"/>
      <sheetName val="Cum_Esp2"/>
      <sheetName val="REF_CBU2"/>
      <sheetName val="_BRANCHES_VS_REEL1"/>
      <sheetName val="EFFECT_2"/>
      <sheetName val="SUIVI_EFFECTIFS2"/>
      <sheetName val="Taux_de_change_"/>
      <sheetName val="Cost Table"/>
      <sheetName val="Ref_init"/>
      <sheetName val="Liste_indicateur"/>
      <sheetName val="Liste_produit"/>
      <sheetName val="ListePays"/>
      <sheetName val="data"/>
      <sheetName val="Ventes CL"/>
      <sheetName val="Essbase RESEAU"/>
      <sheetName val="calc"/>
      <sheetName val="INPUT OTROS"/>
      <sheetName val="PDMTONFFR"/>
      <sheetName val="PDMVALFFR"/>
      <sheetName val="PDMVALYOG"/>
      <sheetName val="PDMTONYOG"/>
      <sheetName val="PDMVALPLF"/>
      <sheetName val="PDMVALDES"/>
      <sheetName val="PDMTONDES"/>
      <sheetName val="Input"/>
      <sheetName val="e2"/>
      <sheetName val="E103"/>
      <sheetName val="R0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sheetData sheetId="62"/>
      <sheetData sheetId="63"/>
      <sheetData sheetId="64"/>
      <sheetData sheetId="65"/>
      <sheetData sheetId="66"/>
      <sheetData sheetId="67"/>
      <sheetData sheetId="68"/>
      <sheetData sheetId="69"/>
      <sheetData sheetId="70"/>
      <sheetData sheetId="71"/>
      <sheetData sheetId="72"/>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inculos"/>
      <sheetName val="tit"/>
      <sheetName val="indice"/>
      <sheetName val="SUIVI EFFECTIFS"/>
      <sheetName val="EFFECT."/>
      <sheetName val="COSTAB97"/>
      <sheetName val="#¡REF"/>
      <sheetName val="abcd"/>
      <sheetName val="Vendas Tons"/>
      <sheetName val="CAB 1998"/>
      <sheetName val="CAB"/>
      <sheetName val="ar"/>
      <sheetName val="mixprod"/>
      <sheetName val="raf"/>
      <sheetName val="rce"/>
      <sheetName val="volcanrop"/>
      <sheetName val="abcd (3)"/>
      <sheetName val="Tons"/>
      <sheetName val="C.Estr."/>
      <sheetName val="#?REF"/>
      <sheetName val="Feuil1"/>
      <sheetName val="Feuil2"/>
      <sheetName val="Feuil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sheetData sheetId="2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inculos"/>
      <sheetName val="tit"/>
      <sheetName val="indice"/>
      <sheetName val="SUIVI EFFECTIFS"/>
      <sheetName val="EFFECT."/>
      <sheetName val="COSTAB97"/>
      <sheetName val="#¡REF"/>
      <sheetName val="abcd"/>
      <sheetName val="Vendas Tons"/>
      <sheetName val="CAB 1998"/>
      <sheetName val="CAB"/>
      <sheetName val="ar"/>
      <sheetName val="mixprod"/>
      <sheetName val="raf"/>
      <sheetName val="rce"/>
      <sheetName val="volcanrop"/>
      <sheetName val="abcd (3)"/>
      <sheetName val="Tons"/>
      <sheetName val="C.Estr."/>
      <sheetName val="PARAMETRES"/>
      <sheetName val="#?REF"/>
      <sheetName val="מצטבר BTL"/>
      <sheetName val="Instant"/>
      <sheetName val="SUIVI_EFFECTIFS"/>
      <sheetName val="EFFECT_"/>
      <sheetName val="Vendas_Tons"/>
      <sheetName val="CAB_1998"/>
      <sheetName val="abcd_(3)"/>
      <sheetName val="C_Estr_"/>
      <sheetName val="מצטבר_BTL"/>
      <sheetName val="Heads&amp;Costs"/>
      <sheetName val="Med-Ins"/>
      <sheetName val="Personnel Master"/>
      <sheetName val="New Sca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9"/>
      <sheetName val="10-16"/>
      <sheetName val="17-23"/>
      <sheetName val="24-30"/>
      <sheetName val="31"/>
      <sheetName val="1-31"/>
      <sheetName val="M1_09"/>
      <sheetName val="M10_16"/>
      <sheetName val="M17_23"/>
      <sheetName val="M24_30"/>
      <sheetName val="M31"/>
      <sheetName val="M_1_31"/>
      <sheetName val="M_1_31 CORR"/>
      <sheetName val="1_31 TOT (нед)"/>
      <sheetName val="12 weeks"/>
      <sheetName val="M1-9"/>
      <sheetName val="M10-16"/>
      <sheetName val="M10-16 (2)"/>
      <sheetName val="M17-23"/>
      <sheetName val="M24-30"/>
      <sheetName val="M27-31"/>
      <sheetName val="M1-31"/>
      <sheetName val="06-12 (budg)"/>
      <sheetName val="прод с корот срок"/>
      <sheetName val="Лист1"/>
      <sheetName val="24-31"/>
      <sheetName val="M24_31"/>
      <sheetName val="1_31 Rostov-D (нед)"/>
      <sheetName val="jan mar (Нед)"/>
      <sheetName val="May_tot"/>
      <sheetName val="M20-26"/>
      <sheetName val="Product Masterfile"/>
      <sheetName val="price IND "/>
      <sheetName val="Change prices"/>
      <sheetName val="Ratio"/>
      <sheetName val="На Приход"/>
      <sheetName val="Акт"/>
      <sheetName val="таможня"/>
      <sheetName val="для Ирины"/>
      <sheetName val="бегунок"/>
      <sheetName val="Алматы"/>
      <sheetName val="Приход"/>
      <sheetName val="алматы "/>
      <sheetName val="служека на приход"/>
      <sheetName val="акт для Ирины"/>
      <sheetName val="Flash JJPC G7"/>
      <sheetName val="MO"/>
      <sheetName val="LAB"/>
      <sheetName val="Riepilogo linee-direz BUD"/>
      <sheetName val="#¡REF"/>
      <sheetName val="Esperance"/>
      <sheetName val="Cum Esp"/>
      <sheetName val="Cum Volumes"/>
      <sheetName val="Volumes"/>
      <sheetName val="M_1_31_CORR"/>
      <sheetName val="1_31_TOT_(нед)"/>
      <sheetName val="12_weeks"/>
      <sheetName val="M10-16_(2)"/>
      <sheetName val="06-12_(budg)"/>
      <sheetName val="прод_с_корот_срок"/>
      <sheetName val="1_31_Rostov-D_(нед)"/>
      <sheetName val="jan_mar_(Нед)"/>
      <sheetName val="Product_Masterfile"/>
      <sheetName val="price_IND_"/>
      <sheetName val="Change_prices"/>
      <sheetName val="На_Приход"/>
      <sheetName val="для_Ирины"/>
      <sheetName val="алматы_"/>
      <sheetName val="служека_на_приход"/>
      <sheetName val="акт_для_Ирины"/>
      <sheetName val="Flash_JJPC_G7"/>
      <sheetName val="Riepilogo_linee-direz_BUD"/>
      <sheetName val="Cum_Esp"/>
      <sheetName val="PLF"/>
      <sheetName val="Recap VOL -CANN 10 - E1 - 11"/>
      <sheetName val="Parameters"/>
      <sheetName val="2.-AR1 resumido"/>
      <sheetName val="B'98"/>
      <sheetName val="M_1_31_CORR1"/>
      <sheetName val="1_31_TOT_(нед)1"/>
      <sheetName val="12_weeks1"/>
      <sheetName val="M10-16_(2)1"/>
      <sheetName val="06-12_(budg)1"/>
      <sheetName val="прод_с_корот_срок1"/>
      <sheetName val="1_31_Rostov-D_(нед)1"/>
      <sheetName val="jan_mar_(Нед)1"/>
      <sheetName val="Product_Masterfile1"/>
      <sheetName val="price_IND_1"/>
      <sheetName val="Change_prices1"/>
      <sheetName val="На_Приход1"/>
      <sheetName val="для_Ирины1"/>
      <sheetName val="алматы_1"/>
      <sheetName val="служека_на_приход1"/>
      <sheetName val="акт_для_Ирины1"/>
      <sheetName val="Flash_JJPC_G71"/>
      <sheetName val="Riepilogo_linee-direz_BUD1"/>
      <sheetName val="Cum_Esp1"/>
      <sheetName val="Cum_Volumes"/>
      <sheetName val="Recap_VOL_-CANN_10_-_E1_-_11"/>
      <sheetName val="2_-AR1_resumido"/>
      <sheetName val="E2 Brands"/>
      <sheetName val="Var"/>
      <sheetName val="Axe 2 Anim. Globale Usine"/>
      <sheetName val="M_1_31_CORR2"/>
      <sheetName val="1_31_TOT_(нед)2"/>
      <sheetName val="12_weeks2"/>
      <sheetName val="M10-16_(2)2"/>
      <sheetName val="06-12_(budg)2"/>
      <sheetName val="прод_с_корот_срок2"/>
      <sheetName val="1_31_Rostov-D_(нед)2"/>
      <sheetName val="jan_mar_(Нед)2"/>
      <sheetName val="Product_Masterfile2"/>
      <sheetName val="price_IND_2"/>
      <sheetName val="Change_prices2"/>
      <sheetName val="На_Приход2"/>
      <sheetName val="для_Ирины2"/>
      <sheetName val="алматы_2"/>
      <sheetName val="служека_на_приход2"/>
      <sheetName val="акт_для_Ирины2"/>
      <sheetName val="Flash_JJPC_G72"/>
      <sheetName val="Riepilogo_linee-direz_BUD2"/>
      <sheetName val="Cum_Esp2"/>
      <sheetName val="Cum_Volumes1"/>
      <sheetName val="Recap_VOL_-CANN_10_-_E1_-_111"/>
      <sheetName val="2_-AR1_resumido1"/>
      <sheetName val="E2_Brands"/>
      <sheetName val="Axe_2_Anim__Globale_Usine"/>
      <sheetName val="TOTAL"/>
      <sheetName val="MIZONE"/>
      <sheetName val="M E2 08"/>
      <sheetName val="MVA"/>
      <sheetName val="Projets Packaging"/>
      <sheetName val="Exchange Rates"/>
      <sheetName val="cover"/>
      <sheetName val="Vendas Tons"/>
      <sheetName val="CAB"/>
      <sheetName val="Var analysis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5">
          <cell r="K5">
            <v>40</v>
          </cell>
          <cell r="L5">
            <v>0</v>
          </cell>
          <cell r="U5">
            <v>44</v>
          </cell>
        </row>
        <row r="6">
          <cell r="K6" t="str">
            <v>29-30 Sept</v>
          </cell>
          <cell r="L6" t="str">
            <v>1- 5 Oct</v>
          </cell>
          <cell r="U6" t="str">
            <v>27-31 Oct</v>
          </cell>
          <cell r="V6" t="str">
            <v>1-2 Nov</v>
          </cell>
        </row>
        <row r="8">
          <cell r="K8" t="str">
            <v>kg</v>
          </cell>
          <cell r="L8" t="str">
            <v>kg</v>
          </cell>
        </row>
        <row r="9">
          <cell r="K9">
            <v>11987.5</v>
          </cell>
          <cell r="L9">
            <v>19900.25</v>
          </cell>
          <cell r="U9">
            <v>33442.199999999997</v>
          </cell>
          <cell r="V9">
            <v>1619.2</v>
          </cell>
        </row>
        <row r="10">
          <cell r="K10">
            <v>757.5</v>
          </cell>
          <cell r="L10">
            <v>1334.5</v>
          </cell>
          <cell r="U10">
            <v>2231</v>
          </cell>
          <cell r="V10">
            <v>179</v>
          </cell>
        </row>
        <row r="12">
          <cell r="K12">
            <v>1686.15</v>
          </cell>
          <cell r="L12">
            <v>2043.3</v>
          </cell>
          <cell r="U12">
            <v>4623.05</v>
          </cell>
          <cell r="V12">
            <v>335.4</v>
          </cell>
        </row>
        <row r="13">
          <cell r="K13">
            <v>2600.1</v>
          </cell>
          <cell r="L13">
            <v>2796.15</v>
          </cell>
          <cell r="U13">
            <v>8147.95</v>
          </cell>
          <cell r="V13">
            <v>534.15</v>
          </cell>
        </row>
        <row r="14">
          <cell r="K14">
            <v>7568.8</v>
          </cell>
          <cell r="L14">
            <v>8864.6</v>
          </cell>
          <cell r="U14">
            <v>26244.7</v>
          </cell>
          <cell r="V14">
            <v>1176.9000000000001</v>
          </cell>
        </row>
        <row r="16">
          <cell r="K16">
            <v>11855.05</v>
          </cell>
          <cell r="L16">
            <v>13704.05</v>
          </cell>
          <cell r="U16">
            <v>39015.699999999997</v>
          </cell>
          <cell r="V16">
            <v>2046.45</v>
          </cell>
        </row>
        <row r="17">
          <cell r="K17">
            <v>2851</v>
          </cell>
          <cell r="L17">
            <v>3256.25</v>
          </cell>
          <cell r="U17">
            <v>7740.3</v>
          </cell>
          <cell r="V17">
            <v>662.625</v>
          </cell>
        </row>
        <row r="18">
          <cell r="K18">
            <v>582</v>
          </cell>
          <cell r="L18">
            <v>1351.2</v>
          </cell>
          <cell r="U18">
            <v>2390</v>
          </cell>
          <cell r="V18">
            <v>194.8</v>
          </cell>
        </row>
        <row r="21">
          <cell r="K21">
            <v>28033.05</v>
          </cell>
          <cell r="L21">
            <v>39546.25</v>
          </cell>
          <cell r="U21">
            <v>84819.199999999997</v>
          </cell>
          <cell r="V21">
            <v>4702.0749999999998</v>
          </cell>
        </row>
        <row r="22">
          <cell r="K22">
            <v>7741</v>
          </cell>
          <cell r="L22">
            <v>10717.35</v>
          </cell>
          <cell r="U22">
            <v>27637.85</v>
          </cell>
          <cell r="V22">
            <v>1155.75</v>
          </cell>
        </row>
        <row r="23">
          <cell r="K23">
            <v>2160</v>
          </cell>
          <cell r="L23">
            <v>3077.5</v>
          </cell>
          <cell r="U23">
            <v>7033</v>
          </cell>
          <cell r="V23">
            <v>742</v>
          </cell>
        </row>
        <row r="24">
          <cell r="K24">
            <v>9901</v>
          </cell>
          <cell r="L24">
            <v>13794.85</v>
          </cell>
          <cell r="U24">
            <v>34670.85</v>
          </cell>
          <cell r="V24">
            <v>1897.75</v>
          </cell>
        </row>
        <row r="25">
          <cell r="K25">
            <v>2612.5</v>
          </cell>
          <cell r="L25">
            <v>4349</v>
          </cell>
          <cell r="U25">
            <v>7870.3</v>
          </cell>
          <cell r="V25">
            <v>471</v>
          </cell>
        </row>
        <row r="26">
          <cell r="K26">
            <v>1093.75</v>
          </cell>
          <cell r="L26">
            <v>1607.75</v>
          </cell>
          <cell r="U26">
            <v>3265.8</v>
          </cell>
          <cell r="V26">
            <v>114.9</v>
          </cell>
        </row>
        <row r="27">
          <cell r="K27">
            <v>3706.25</v>
          </cell>
          <cell r="L27">
            <v>5956.75</v>
          </cell>
          <cell r="U27">
            <v>11136.1</v>
          </cell>
          <cell r="V27">
            <v>585.9</v>
          </cell>
        </row>
        <row r="28">
          <cell r="K28">
            <v>2103</v>
          </cell>
          <cell r="L28">
            <v>3716</v>
          </cell>
          <cell r="U28">
            <v>5493</v>
          </cell>
          <cell r="V28">
            <v>500</v>
          </cell>
        </row>
        <row r="29">
          <cell r="K29">
            <v>14260.95</v>
          </cell>
          <cell r="L29">
            <v>30774.45</v>
          </cell>
          <cell r="U29">
            <v>55392</v>
          </cell>
          <cell r="V29">
            <v>2349.75</v>
          </cell>
        </row>
        <row r="30">
          <cell r="K30">
            <v>443.4</v>
          </cell>
          <cell r="L30">
            <v>1668.65</v>
          </cell>
          <cell r="U30">
            <v>2562.85</v>
          </cell>
          <cell r="V30">
            <v>159.15</v>
          </cell>
        </row>
        <row r="31">
          <cell r="K31">
            <v>16807.349999999999</v>
          </cell>
          <cell r="L31">
            <v>36159.1</v>
          </cell>
          <cell r="U31">
            <v>63447.85</v>
          </cell>
          <cell r="V31">
            <v>3008.9</v>
          </cell>
        </row>
        <row r="32">
          <cell r="K32">
            <v>546</v>
          </cell>
          <cell r="L32">
            <v>992</v>
          </cell>
          <cell r="U32">
            <v>1614</v>
          </cell>
          <cell r="V32">
            <v>162</v>
          </cell>
        </row>
        <row r="33">
          <cell r="K33">
            <v>1475.9</v>
          </cell>
          <cell r="L33">
            <v>2742.97</v>
          </cell>
          <cell r="U33">
            <v>4374</v>
          </cell>
          <cell r="V33">
            <v>370</v>
          </cell>
        </row>
        <row r="34">
          <cell r="K34">
            <v>2021.9</v>
          </cell>
          <cell r="L34">
            <v>3734.97</v>
          </cell>
          <cell r="U34">
            <v>5988</v>
          </cell>
          <cell r="V34">
            <v>532</v>
          </cell>
        </row>
        <row r="35">
          <cell r="K35">
            <v>358.5</v>
          </cell>
          <cell r="L35">
            <v>987.37</v>
          </cell>
          <cell r="U35">
            <v>1</v>
          </cell>
          <cell r="V35">
            <v>0</v>
          </cell>
        </row>
        <row r="36">
          <cell r="K36">
            <v>702.15</v>
          </cell>
          <cell r="L36">
            <v>1229.4000000000001</v>
          </cell>
          <cell r="U36">
            <v>1967.2</v>
          </cell>
          <cell r="V36">
            <v>312.45</v>
          </cell>
        </row>
        <row r="38">
          <cell r="K38">
            <v>418.5</v>
          </cell>
          <cell r="L38">
            <v>415.95</v>
          </cell>
          <cell r="U38">
            <v>4553.3</v>
          </cell>
          <cell r="V38">
            <v>390.45</v>
          </cell>
        </row>
        <row r="39">
          <cell r="K39">
            <v>33915.65</v>
          </cell>
          <cell r="L39">
            <v>62278.39</v>
          </cell>
          <cell r="U39">
            <v>121764.3</v>
          </cell>
          <cell r="V39">
            <v>6727.45</v>
          </cell>
        </row>
        <row r="40">
          <cell r="K40">
            <v>5745.7</v>
          </cell>
          <cell r="L40">
            <v>3594.54</v>
          </cell>
          <cell r="U40">
            <v>14512.56</v>
          </cell>
        </row>
        <row r="41">
          <cell r="K41">
            <v>2205.8000000000002</v>
          </cell>
          <cell r="L41">
            <v>4474.2</v>
          </cell>
          <cell r="U41">
            <v>6832.8</v>
          </cell>
          <cell r="V41">
            <v>396.8</v>
          </cell>
        </row>
        <row r="42">
          <cell r="V42">
            <v>566</v>
          </cell>
        </row>
        <row r="43">
          <cell r="K43">
            <v>7951.5</v>
          </cell>
          <cell r="L43">
            <v>8068.74</v>
          </cell>
          <cell r="U43">
            <v>21345.360000000001</v>
          </cell>
          <cell r="V43">
            <v>962.8</v>
          </cell>
        </row>
        <row r="44">
          <cell r="K44">
            <v>41867.15</v>
          </cell>
          <cell r="L44">
            <v>70347.13</v>
          </cell>
          <cell r="U44">
            <v>143109.66</v>
          </cell>
          <cell r="V44">
            <v>7690.25</v>
          </cell>
        </row>
        <row r="45">
          <cell r="K45">
            <v>1574</v>
          </cell>
          <cell r="L45">
            <v>1595.7550000000001</v>
          </cell>
          <cell r="U45">
            <v>4225</v>
          </cell>
          <cell r="V45">
            <v>389.5</v>
          </cell>
        </row>
        <row r="46">
          <cell r="L46">
            <v>0</v>
          </cell>
          <cell r="U46">
            <v>744.32</v>
          </cell>
          <cell r="V46">
            <v>372.48</v>
          </cell>
        </row>
        <row r="47">
          <cell r="K47">
            <v>4308.6000000000004</v>
          </cell>
          <cell r="L47">
            <v>5463</v>
          </cell>
          <cell r="U47">
            <v>6410</v>
          </cell>
          <cell r="V47">
            <v>1166.2</v>
          </cell>
        </row>
        <row r="49">
          <cell r="K49">
            <v>5882.6</v>
          </cell>
          <cell r="L49">
            <v>7058.7550000000001</v>
          </cell>
          <cell r="U49">
            <v>11379.32</v>
          </cell>
          <cell r="V49">
            <v>1928.18</v>
          </cell>
        </row>
        <row r="50">
          <cell r="K50">
            <v>154.25</v>
          </cell>
          <cell r="L50">
            <v>460.625</v>
          </cell>
          <cell r="U50">
            <v>553.375</v>
          </cell>
          <cell r="V50">
            <v>142.25</v>
          </cell>
        </row>
        <row r="52">
          <cell r="K52">
            <v>1160.3879999999999</v>
          </cell>
          <cell r="L52">
            <v>1936.5959999999998</v>
          </cell>
          <cell r="U52">
            <v>2287.1680000000001</v>
          </cell>
          <cell r="V52">
            <v>206.69600000000003</v>
          </cell>
        </row>
        <row r="53">
          <cell r="K53">
            <v>118.44</v>
          </cell>
          <cell r="L53">
            <v>240.39</v>
          </cell>
          <cell r="U53">
            <v>254.49</v>
          </cell>
          <cell r="V53">
            <v>81.569999999999993</v>
          </cell>
        </row>
        <row r="54">
          <cell r="K54">
            <v>228.096</v>
          </cell>
          <cell r="L54">
            <v>448.34399999999982</v>
          </cell>
          <cell r="U54">
            <v>250.88399999999996</v>
          </cell>
          <cell r="V54">
            <v>205.12800000000007</v>
          </cell>
        </row>
        <row r="55">
          <cell r="K55">
            <v>346.536</v>
          </cell>
          <cell r="L55">
            <v>688.73399999999981</v>
          </cell>
          <cell r="U55">
            <v>505.37399999999997</v>
          </cell>
          <cell r="V55">
            <v>286.69800000000009</v>
          </cell>
        </row>
        <row r="56">
          <cell r="K56">
            <v>7543.7740000000003</v>
          </cell>
          <cell r="L56">
            <v>10144.709999999999</v>
          </cell>
          <cell r="U56">
            <v>14725.236999999999</v>
          </cell>
          <cell r="V56">
            <v>2563.8240000000001</v>
          </cell>
        </row>
        <row r="57">
          <cell r="K57">
            <v>2105.8000000000002</v>
          </cell>
          <cell r="L57">
            <v>3363.4</v>
          </cell>
          <cell r="U57">
            <v>6000.4</v>
          </cell>
          <cell r="V57">
            <v>363</v>
          </cell>
        </row>
        <row r="58">
          <cell r="K58">
            <v>966</v>
          </cell>
          <cell r="L58">
            <v>1808</v>
          </cell>
          <cell r="U58">
            <v>2673.5</v>
          </cell>
          <cell r="V58">
            <v>300.5</v>
          </cell>
        </row>
        <row r="59">
          <cell r="K59">
            <v>3071.8</v>
          </cell>
          <cell r="L59">
            <v>5171.3999999999996</v>
          </cell>
          <cell r="U59">
            <v>8673.9</v>
          </cell>
          <cell r="V59">
            <v>663.5</v>
          </cell>
        </row>
        <row r="60">
          <cell r="K60">
            <v>80515.77399999999</v>
          </cell>
          <cell r="L60">
            <v>125209.49</v>
          </cell>
          <cell r="U60">
            <v>251327.99699999997</v>
          </cell>
          <cell r="V60">
            <v>15619.649000000001</v>
          </cell>
        </row>
        <row r="61">
          <cell r="K61">
            <v>526.41999999999996</v>
          </cell>
          <cell r="L61">
            <v>1509.4630000000002</v>
          </cell>
          <cell r="U61">
            <v>1513.7850000000001</v>
          </cell>
          <cell r="V61">
            <v>665.38199999999995</v>
          </cell>
        </row>
        <row r="62">
          <cell r="K62">
            <v>81042.193999999989</v>
          </cell>
          <cell r="L62">
            <v>126718.95300000001</v>
          </cell>
          <cell r="U62">
            <v>252841.78199999998</v>
          </cell>
          <cell r="V62">
            <v>16285.031000000001</v>
          </cell>
        </row>
        <row r="65">
          <cell r="K65">
            <v>40</v>
          </cell>
          <cell r="L65">
            <v>0</v>
          </cell>
          <cell r="U65">
            <v>44</v>
          </cell>
        </row>
        <row r="66">
          <cell r="K66" t="str">
            <v>29-30 Sept</v>
          </cell>
          <cell r="L66" t="str">
            <v>1- 5 Oct</v>
          </cell>
          <cell r="U66" t="str">
            <v>27-31 Oct</v>
          </cell>
          <cell r="V66" t="str">
            <v>1-2 Nov</v>
          </cell>
        </row>
        <row r="68">
          <cell r="K68" t="str">
            <v>kg</v>
          </cell>
          <cell r="L68" t="str">
            <v xml:space="preserve">36 week +, - % </v>
          </cell>
          <cell r="U68" t="str">
            <v>kg</v>
          </cell>
          <cell r="V68" t="str">
            <v xml:space="preserve">36 week +, - % </v>
          </cell>
        </row>
        <row r="69">
          <cell r="K69">
            <v>11987.5</v>
          </cell>
          <cell r="L69">
            <v>19900.25</v>
          </cell>
          <cell r="U69">
            <v>33442.199999999997</v>
          </cell>
          <cell r="V69">
            <v>1619.2</v>
          </cell>
        </row>
        <row r="70">
          <cell r="K70">
            <v>757.5</v>
          </cell>
          <cell r="L70">
            <v>1334.5</v>
          </cell>
          <cell r="U70">
            <v>2231</v>
          </cell>
          <cell r="V70">
            <v>179</v>
          </cell>
        </row>
        <row r="71">
          <cell r="K71">
            <v>1686.15</v>
          </cell>
          <cell r="L71">
            <v>2043.3</v>
          </cell>
          <cell r="U71">
            <v>4623.05</v>
          </cell>
          <cell r="V71">
            <v>335.4</v>
          </cell>
        </row>
        <row r="72">
          <cell r="K72">
            <v>2600.1</v>
          </cell>
          <cell r="L72">
            <v>2796.15</v>
          </cell>
          <cell r="U72">
            <v>8147.95</v>
          </cell>
          <cell r="V72">
            <v>534.15</v>
          </cell>
        </row>
        <row r="73">
          <cell r="K73">
            <v>7568.8</v>
          </cell>
          <cell r="L73">
            <v>8864.6</v>
          </cell>
          <cell r="U73">
            <v>26244.7</v>
          </cell>
          <cell r="V73">
            <v>1176.9000000000001</v>
          </cell>
        </row>
        <row r="74">
          <cell r="K74">
            <v>11855.05</v>
          </cell>
          <cell r="L74">
            <v>13704.05</v>
          </cell>
          <cell r="U74">
            <v>39015.699999999997</v>
          </cell>
          <cell r="V74">
            <v>2046.45</v>
          </cell>
        </row>
        <row r="75">
          <cell r="K75">
            <v>2851</v>
          </cell>
          <cell r="L75">
            <v>3256.25</v>
          </cell>
          <cell r="U75">
            <v>7740.3</v>
          </cell>
          <cell r="V75">
            <v>662.625</v>
          </cell>
        </row>
        <row r="76">
          <cell r="K76">
            <v>582</v>
          </cell>
          <cell r="L76">
            <v>1351.2</v>
          </cell>
          <cell r="U76">
            <v>2390</v>
          </cell>
          <cell r="V76">
            <v>194.8</v>
          </cell>
        </row>
        <row r="77">
          <cell r="K77">
            <v>28033.05</v>
          </cell>
          <cell r="L77">
            <v>39546.25</v>
          </cell>
          <cell r="U77">
            <v>84819.199999999997</v>
          </cell>
          <cell r="V77">
            <v>4702.0749999999998</v>
          </cell>
        </row>
        <row r="78">
          <cell r="K78">
            <v>7741</v>
          </cell>
          <cell r="L78">
            <v>10717.35</v>
          </cell>
          <cell r="U78">
            <v>27637.85</v>
          </cell>
          <cell r="V78">
            <v>1155.75</v>
          </cell>
        </row>
        <row r="79">
          <cell r="K79">
            <v>2160</v>
          </cell>
          <cell r="L79">
            <v>3077.5</v>
          </cell>
          <cell r="U79">
            <v>7033</v>
          </cell>
          <cell r="V79">
            <v>742</v>
          </cell>
        </row>
        <row r="80">
          <cell r="K80">
            <v>9901</v>
          </cell>
          <cell r="L80">
            <v>13794.85</v>
          </cell>
          <cell r="U80">
            <v>34670.85</v>
          </cell>
          <cell r="V80">
            <v>1897.75</v>
          </cell>
        </row>
        <row r="81">
          <cell r="K81">
            <v>2612.5</v>
          </cell>
          <cell r="L81">
            <v>4349</v>
          </cell>
          <cell r="U81">
            <v>7870.3</v>
          </cell>
          <cell r="V81">
            <v>471</v>
          </cell>
        </row>
        <row r="82">
          <cell r="K82">
            <v>1093.75</v>
          </cell>
          <cell r="L82">
            <v>1607.75</v>
          </cell>
          <cell r="U82">
            <v>3265.8</v>
          </cell>
          <cell r="V82">
            <v>114.9</v>
          </cell>
        </row>
        <row r="83">
          <cell r="K83">
            <v>3706.25</v>
          </cell>
          <cell r="L83">
            <v>5956.75</v>
          </cell>
          <cell r="U83">
            <v>11136.1</v>
          </cell>
          <cell r="V83">
            <v>585.9</v>
          </cell>
        </row>
        <row r="84">
          <cell r="K84">
            <v>2103</v>
          </cell>
          <cell r="L84">
            <v>3716</v>
          </cell>
          <cell r="U84">
            <v>5493</v>
          </cell>
          <cell r="V84">
            <v>500</v>
          </cell>
        </row>
        <row r="85">
          <cell r="K85">
            <v>14260.95</v>
          </cell>
          <cell r="L85">
            <v>30774.45</v>
          </cell>
          <cell r="U85">
            <v>55392</v>
          </cell>
          <cell r="V85">
            <v>2349.75</v>
          </cell>
        </row>
        <row r="86">
          <cell r="K86">
            <v>443.4</v>
          </cell>
          <cell r="L86">
            <v>1668.65</v>
          </cell>
          <cell r="U86">
            <v>2562.85</v>
          </cell>
          <cell r="V86">
            <v>159.15</v>
          </cell>
        </row>
        <row r="87">
          <cell r="K87">
            <v>16807.349999999999</v>
          </cell>
          <cell r="L87">
            <v>36159.1</v>
          </cell>
          <cell r="U87">
            <v>63447.85</v>
          </cell>
          <cell r="V87">
            <v>3008.9</v>
          </cell>
        </row>
        <row r="88">
          <cell r="K88">
            <v>546</v>
          </cell>
          <cell r="L88">
            <v>992</v>
          </cell>
          <cell r="U88">
            <v>1614</v>
          </cell>
          <cell r="V88">
            <v>162</v>
          </cell>
        </row>
        <row r="89">
          <cell r="K89">
            <v>1475.9</v>
          </cell>
          <cell r="L89">
            <v>2742.97</v>
          </cell>
          <cell r="U89">
            <v>4374</v>
          </cell>
          <cell r="V89">
            <v>370</v>
          </cell>
        </row>
        <row r="90">
          <cell r="K90">
            <v>2021.9</v>
          </cell>
          <cell r="L90">
            <v>3734.97</v>
          </cell>
          <cell r="U90">
            <v>5988</v>
          </cell>
          <cell r="V90">
            <v>532</v>
          </cell>
        </row>
        <row r="91">
          <cell r="K91">
            <v>358.5</v>
          </cell>
          <cell r="L91">
            <v>987.37</v>
          </cell>
          <cell r="U91">
            <v>1</v>
          </cell>
          <cell r="V91">
            <v>0</v>
          </cell>
        </row>
        <row r="92">
          <cell r="K92">
            <v>702.15</v>
          </cell>
          <cell r="L92">
            <v>1229.4000000000001</v>
          </cell>
          <cell r="U92">
            <v>1967.2</v>
          </cell>
          <cell r="V92">
            <v>312.45</v>
          </cell>
        </row>
        <row r="93">
          <cell r="K93">
            <v>418.5</v>
          </cell>
          <cell r="L93">
            <v>415.95</v>
          </cell>
          <cell r="U93">
            <v>4553.3</v>
          </cell>
          <cell r="V93">
            <v>390.45</v>
          </cell>
        </row>
        <row r="94">
          <cell r="K94">
            <v>33915.65</v>
          </cell>
          <cell r="L94">
            <v>62278.39</v>
          </cell>
          <cell r="U94">
            <v>121764.3</v>
          </cell>
          <cell r="V94">
            <v>6727.45</v>
          </cell>
        </row>
        <row r="95">
          <cell r="K95">
            <v>5745.7</v>
          </cell>
          <cell r="L95">
            <v>3594.54</v>
          </cell>
          <cell r="U95">
            <v>14512.56</v>
          </cell>
        </row>
        <row r="96">
          <cell r="K96">
            <v>2205.8000000000002</v>
          </cell>
          <cell r="L96">
            <v>4474.2</v>
          </cell>
          <cell r="U96">
            <v>6832.8</v>
          </cell>
          <cell r="V96">
            <v>396.8</v>
          </cell>
        </row>
        <row r="97">
          <cell r="V97">
            <v>566</v>
          </cell>
        </row>
        <row r="98">
          <cell r="K98">
            <v>7951.5</v>
          </cell>
          <cell r="L98">
            <v>8068.74</v>
          </cell>
          <cell r="U98">
            <v>21345.360000000001</v>
          </cell>
          <cell r="V98">
            <v>962.8</v>
          </cell>
        </row>
        <row r="99">
          <cell r="K99">
            <v>41867.15</v>
          </cell>
          <cell r="L99">
            <v>70347.13</v>
          </cell>
          <cell r="U99">
            <v>143109.66</v>
          </cell>
          <cell r="V99">
            <v>7690.25</v>
          </cell>
        </row>
        <row r="100">
          <cell r="K100">
            <v>1574</v>
          </cell>
          <cell r="L100">
            <v>1595.7550000000001</v>
          </cell>
          <cell r="U100">
            <v>4225</v>
          </cell>
          <cell r="V100">
            <v>389.5</v>
          </cell>
        </row>
        <row r="101">
          <cell r="L101">
            <v>0</v>
          </cell>
          <cell r="U101">
            <v>744.32</v>
          </cell>
          <cell r="V101">
            <v>372.48</v>
          </cell>
        </row>
        <row r="102">
          <cell r="K102">
            <v>4308.6000000000004</v>
          </cell>
          <cell r="L102">
            <v>5463</v>
          </cell>
          <cell r="U102">
            <v>6410</v>
          </cell>
          <cell r="V102">
            <v>1166.2</v>
          </cell>
        </row>
        <row r="103">
          <cell r="K103">
            <v>5882.6</v>
          </cell>
          <cell r="L103">
            <v>7058.7550000000001</v>
          </cell>
          <cell r="U103">
            <v>11379.32</v>
          </cell>
          <cell r="V103">
            <v>1928.18</v>
          </cell>
        </row>
        <row r="104">
          <cell r="K104">
            <v>154.25</v>
          </cell>
          <cell r="L104">
            <v>460.625</v>
          </cell>
          <cell r="U104">
            <v>553.375</v>
          </cell>
          <cell r="V104">
            <v>142.25</v>
          </cell>
        </row>
        <row r="105">
          <cell r="K105">
            <v>0</v>
          </cell>
          <cell r="L105">
            <v>0</v>
          </cell>
          <cell r="U105">
            <v>0</v>
          </cell>
          <cell r="V105">
            <v>0</v>
          </cell>
        </row>
        <row r="106">
          <cell r="K106">
            <v>1160.3879999999999</v>
          </cell>
          <cell r="L106">
            <v>1936.5959999999998</v>
          </cell>
          <cell r="U106">
            <v>2287.1680000000001</v>
          </cell>
          <cell r="V106">
            <v>206.69600000000003</v>
          </cell>
        </row>
        <row r="107">
          <cell r="K107">
            <v>118.44</v>
          </cell>
          <cell r="L107">
            <v>240.39</v>
          </cell>
          <cell r="U107">
            <v>254.49</v>
          </cell>
          <cell r="V107">
            <v>81.569999999999993</v>
          </cell>
        </row>
        <row r="108">
          <cell r="K108">
            <v>228.096</v>
          </cell>
          <cell r="L108">
            <v>448.34399999999982</v>
          </cell>
          <cell r="U108">
            <v>250.88399999999996</v>
          </cell>
          <cell r="V108">
            <v>205.12800000000007</v>
          </cell>
        </row>
        <row r="109">
          <cell r="K109">
            <v>346.536</v>
          </cell>
          <cell r="L109">
            <v>688.73399999999981</v>
          </cell>
          <cell r="U109">
            <v>505.37399999999997</v>
          </cell>
          <cell r="V109">
            <v>286.69800000000009</v>
          </cell>
        </row>
        <row r="110">
          <cell r="K110">
            <v>7543.7740000000003</v>
          </cell>
          <cell r="L110">
            <v>10144.709999999999</v>
          </cell>
          <cell r="U110">
            <v>14725.236999999999</v>
          </cell>
          <cell r="V110">
            <v>2563.8240000000001</v>
          </cell>
        </row>
        <row r="111">
          <cell r="K111">
            <v>2105.8000000000002</v>
          </cell>
          <cell r="L111">
            <v>3363.4</v>
          </cell>
          <cell r="U111">
            <v>6000.4</v>
          </cell>
          <cell r="V111">
            <v>363</v>
          </cell>
        </row>
        <row r="112">
          <cell r="K112">
            <v>966</v>
          </cell>
          <cell r="L112">
            <v>1808</v>
          </cell>
          <cell r="U112">
            <v>2673.5</v>
          </cell>
          <cell r="V112">
            <v>300.5</v>
          </cell>
        </row>
        <row r="113">
          <cell r="K113">
            <v>3071.8</v>
          </cell>
          <cell r="L113">
            <v>5171.3999999999996</v>
          </cell>
          <cell r="U113">
            <v>8673.9</v>
          </cell>
          <cell r="V113">
            <v>663.5</v>
          </cell>
        </row>
        <row r="114">
          <cell r="K114">
            <v>80515.77399999999</v>
          </cell>
          <cell r="L114">
            <v>125209.49</v>
          </cell>
          <cell r="U114">
            <v>251327.99699999997</v>
          </cell>
          <cell r="V114">
            <v>15619.649000000001</v>
          </cell>
        </row>
        <row r="115">
          <cell r="K115">
            <v>526.41999999999996</v>
          </cell>
          <cell r="L115">
            <v>1509.4630000000002</v>
          </cell>
          <cell r="U115">
            <v>1513.7850000000001</v>
          </cell>
          <cell r="V115">
            <v>665.38199999999995</v>
          </cell>
        </row>
        <row r="116">
          <cell r="K116">
            <v>81042.193999999989</v>
          </cell>
          <cell r="L116">
            <v>126718.95300000001</v>
          </cell>
          <cell r="U116">
            <v>252841.78199999998</v>
          </cell>
          <cell r="V116">
            <v>16285.031000000001</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ow r="5">
          <cell r="K5">
            <v>40</v>
          </cell>
        </row>
      </sheetData>
      <sheetData sheetId="79">
        <row r="5">
          <cell r="K5">
            <v>40</v>
          </cell>
        </row>
      </sheetData>
      <sheetData sheetId="80">
        <row r="5">
          <cell r="K5">
            <v>40</v>
          </cell>
        </row>
      </sheetData>
      <sheetData sheetId="81">
        <row r="5">
          <cell r="K5">
            <v>40</v>
          </cell>
        </row>
      </sheetData>
      <sheetData sheetId="82">
        <row r="5">
          <cell r="K5">
            <v>40</v>
          </cell>
        </row>
      </sheetData>
      <sheetData sheetId="83">
        <row r="5">
          <cell r="K5">
            <v>40</v>
          </cell>
        </row>
      </sheetData>
      <sheetData sheetId="84">
        <row r="5">
          <cell r="K5">
            <v>40</v>
          </cell>
        </row>
      </sheetData>
      <sheetData sheetId="85">
        <row r="5">
          <cell r="K5">
            <v>40</v>
          </cell>
        </row>
      </sheetData>
      <sheetData sheetId="86">
        <row r="5">
          <cell r="K5">
            <v>40</v>
          </cell>
        </row>
      </sheetData>
      <sheetData sheetId="87">
        <row r="5">
          <cell r="K5">
            <v>40</v>
          </cell>
        </row>
      </sheetData>
      <sheetData sheetId="88">
        <row r="5">
          <cell r="K5">
            <v>40</v>
          </cell>
        </row>
      </sheetData>
      <sheetData sheetId="89">
        <row r="5">
          <cell r="K5">
            <v>40</v>
          </cell>
        </row>
      </sheetData>
      <sheetData sheetId="90">
        <row r="5">
          <cell r="K5">
            <v>40</v>
          </cell>
        </row>
      </sheetData>
      <sheetData sheetId="91">
        <row r="5">
          <cell r="K5">
            <v>40</v>
          </cell>
        </row>
      </sheetData>
      <sheetData sheetId="92">
        <row r="5">
          <cell r="K5">
            <v>40</v>
          </cell>
        </row>
      </sheetData>
      <sheetData sheetId="93">
        <row r="5">
          <cell r="K5">
            <v>40</v>
          </cell>
        </row>
      </sheetData>
      <sheetData sheetId="94">
        <row r="5">
          <cell r="K5">
            <v>40</v>
          </cell>
        </row>
      </sheetData>
      <sheetData sheetId="95">
        <row r="5">
          <cell r="K5">
            <v>40</v>
          </cell>
        </row>
      </sheetData>
      <sheetData sheetId="96">
        <row r="5">
          <cell r="K5">
            <v>40</v>
          </cell>
        </row>
      </sheetData>
      <sheetData sheetId="97">
        <row r="5">
          <cell r="K5">
            <v>40</v>
          </cell>
        </row>
      </sheetData>
      <sheetData sheetId="98">
        <row r="5">
          <cell r="K5">
            <v>40</v>
          </cell>
        </row>
      </sheetData>
      <sheetData sheetId="99">
        <row r="5">
          <cell r="K5">
            <v>40</v>
          </cell>
        </row>
      </sheetData>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4.xml"/><Relationship Id="rId7" Type="http://schemas.openxmlformats.org/officeDocument/2006/relationships/ctrlProp" Target="../ctrlProps/ctrlProp3.xml"/><Relationship Id="rId2" Type="http://schemas.openxmlformats.org/officeDocument/2006/relationships/printerSettings" Target="../printerSettings/printerSettings8.bin"/><Relationship Id="rId1" Type="http://schemas.openxmlformats.org/officeDocument/2006/relationships/hyperlink" Target="mailto:GSSKERALA@recontemplate"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omments" Target="../comments2.xml"/><Relationship Id="rId4" Type="http://schemas.openxmlformats.org/officeDocument/2006/relationships/vmlDrawing" Target="../drawings/vmlDrawing2.vml"/><Relationship Id="rId9"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9.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30.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1.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2.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3.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4.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6.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7.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8.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43.bin"/></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3.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38.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44.bin"/><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openxmlformats.org/officeDocument/2006/relationships/ctrlProp" Target="../ctrlProps/ctrlProp41.xml"/><Relationship Id="rId26" Type="http://schemas.openxmlformats.org/officeDocument/2006/relationships/ctrlProp" Target="../ctrlProps/ctrlProp49.xml"/><Relationship Id="rId3" Type="http://schemas.openxmlformats.org/officeDocument/2006/relationships/vmlDrawing" Target="../drawings/vmlDrawing4.vml"/><Relationship Id="rId21" Type="http://schemas.openxmlformats.org/officeDocument/2006/relationships/ctrlProp" Target="../ctrlProps/ctrlProp44.x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trlProp" Target="../ctrlProps/ctrlProp40.xml"/><Relationship Id="rId25" Type="http://schemas.openxmlformats.org/officeDocument/2006/relationships/ctrlProp" Target="../ctrlProps/ctrlProp48.xml"/><Relationship Id="rId2" Type="http://schemas.openxmlformats.org/officeDocument/2006/relationships/drawing" Target="../drawings/drawing39.xml"/><Relationship Id="rId16" Type="http://schemas.openxmlformats.org/officeDocument/2006/relationships/ctrlProp" Target="../ctrlProps/ctrlProp39.xml"/><Relationship Id="rId20" Type="http://schemas.openxmlformats.org/officeDocument/2006/relationships/ctrlProp" Target="../ctrlProps/ctrlProp43.xml"/><Relationship Id="rId29" Type="http://schemas.openxmlformats.org/officeDocument/2006/relationships/ctrlProp" Target="../ctrlProps/ctrlProp52.xml"/><Relationship Id="rId1" Type="http://schemas.openxmlformats.org/officeDocument/2006/relationships/printerSettings" Target="../printerSettings/printerSettings45.bin"/><Relationship Id="rId6" Type="http://schemas.openxmlformats.org/officeDocument/2006/relationships/ctrlProp" Target="../ctrlProps/ctrlProp29.xml"/><Relationship Id="rId11" Type="http://schemas.openxmlformats.org/officeDocument/2006/relationships/ctrlProp" Target="../ctrlProps/ctrlProp34.xml"/><Relationship Id="rId24" Type="http://schemas.openxmlformats.org/officeDocument/2006/relationships/ctrlProp" Target="../ctrlProps/ctrlProp47.xml"/><Relationship Id="rId5" Type="http://schemas.openxmlformats.org/officeDocument/2006/relationships/ctrlProp" Target="../ctrlProps/ctrlProp28.xml"/><Relationship Id="rId15" Type="http://schemas.openxmlformats.org/officeDocument/2006/relationships/ctrlProp" Target="../ctrlProps/ctrlProp38.xml"/><Relationship Id="rId23" Type="http://schemas.openxmlformats.org/officeDocument/2006/relationships/ctrlProp" Target="../ctrlProps/ctrlProp46.xml"/><Relationship Id="rId28" Type="http://schemas.openxmlformats.org/officeDocument/2006/relationships/ctrlProp" Target="../ctrlProps/ctrlProp51.xml"/><Relationship Id="rId10" Type="http://schemas.openxmlformats.org/officeDocument/2006/relationships/ctrlProp" Target="../ctrlProps/ctrlProp33.xml"/><Relationship Id="rId19" Type="http://schemas.openxmlformats.org/officeDocument/2006/relationships/ctrlProp" Target="../ctrlProps/ctrlProp42.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 Id="rId22" Type="http://schemas.openxmlformats.org/officeDocument/2006/relationships/ctrlProp" Target="../ctrlProps/ctrlProp45.xml"/><Relationship Id="rId27" Type="http://schemas.openxmlformats.org/officeDocument/2006/relationships/ctrlProp" Target="../ctrlProps/ctrlProp50.xml"/></Relationships>
</file>

<file path=xl/worksheets/_rels/sheet5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26" Type="http://schemas.openxmlformats.org/officeDocument/2006/relationships/ctrlProp" Target="../ctrlProps/ctrlProp75.xml"/><Relationship Id="rId39" Type="http://schemas.openxmlformats.org/officeDocument/2006/relationships/ctrlProp" Target="../ctrlProps/ctrlProp88.xml"/><Relationship Id="rId3" Type="http://schemas.openxmlformats.org/officeDocument/2006/relationships/vmlDrawing" Target="../drawings/vmlDrawing5.vml"/><Relationship Id="rId21" Type="http://schemas.openxmlformats.org/officeDocument/2006/relationships/ctrlProp" Target="../ctrlProps/ctrlProp70.xml"/><Relationship Id="rId34" Type="http://schemas.openxmlformats.org/officeDocument/2006/relationships/ctrlProp" Target="../ctrlProps/ctrlProp83.xml"/><Relationship Id="rId42" Type="http://schemas.openxmlformats.org/officeDocument/2006/relationships/ctrlProp" Target="../ctrlProps/ctrlProp91.x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5" Type="http://schemas.openxmlformats.org/officeDocument/2006/relationships/ctrlProp" Target="../ctrlProps/ctrlProp74.xml"/><Relationship Id="rId33" Type="http://schemas.openxmlformats.org/officeDocument/2006/relationships/ctrlProp" Target="../ctrlProps/ctrlProp82.xml"/><Relationship Id="rId38" Type="http://schemas.openxmlformats.org/officeDocument/2006/relationships/ctrlProp" Target="../ctrlProps/ctrlProp87.xml"/><Relationship Id="rId2" Type="http://schemas.openxmlformats.org/officeDocument/2006/relationships/drawing" Target="../drawings/drawing40.xml"/><Relationship Id="rId16" Type="http://schemas.openxmlformats.org/officeDocument/2006/relationships/ctrlProp" Target="../ctrlProps/ctrlProp65.xml"/><Relationship Id="rId20" Type="http://schemas.openxmlformats.org/officeDocument/2006/relationships/ctrlProp" Target="../ctrlProps/ctrlProp69.xml"/><Relationship Id="rId29" Type="http://schemas.openxmlformats.org/officeDocument/2006/relationships/ctrlProp" Target="../ctrlProps/ctrlProp78.xml"/><Relationship Id="rId41" Type="http://schemas.openxmlformats.org/officeDocument/2006/relationships/ctrlProp" Target="../ctrlProps/ctrlProp90.xml"/><Relationship Id="rId1" Type="http://schemas.openxmlformats.org/officeDocument/2006/relationships/printerSettings" Target="../printerSettings/printerSettings46.bin"/><Relationship Id="rId6" Type="http://schemas.openxmlformats.org/officeDocument/2006/relationships/ctrlProp" Target="../ctrlProps/ctrlProp55.xml"/><Relationship Id="rId11" Type="http://schemas.openxmlformats.org/officeDocument/2006/relationships/ctrlProp" Target="../ctrlProps/ctrlProp60.xml"/><Relationship Id="rId24" Type="http://schemas.openxmlformats.org/officeDocument/2006/relationships/ctrlProp" Target="../ctrlProps/ctrlProp73.xml"/><Relationship Id="rId32" Type="http://schemas.openxmlformats.org/officeDocument/2006/relationships/ctrlProp" Target="../ctrlProps/ctrlProp81.xml"/><Relationship Id="rId37" Type="http://schemas.openxmlformats.org/officeDocument/2006/relationships/ctrlProp" Target="../ctrlProps/ctrlProp86.xml"/><Relationship Id="rId40" Type="http://schemas.openxmlformats.org/officeDocument/2006/relationships/ctrlProp" Target="../ctrlProps/ctrlProp89.xml"/><Relationship Id="rId5" Type="http://schemas.openxmlformats.org/officeDocument/2006/relationships/ctrlProp" Target="../ctrlProps/ctrlProp54.xml"/><Relationship Id="rId15" Type="http://schemas.openxmlformats.org/officeDocument/2006/relationships/ctrlProp" Target="../ctrlProps/ctrlProp64.xml"/><Relationship Id="rId23" Type="http://schemas.openxmlformats.org/officeDocument/2006/relationships/ctrlProp" Target="../ctrlProps/ctrlProp72.xml"/><Relationship Id="rId28" Type="http://schemas.openxmlformats.org/officeDocument/2006/relationships/ctrlProp" Target="../ctrlProps/ctrlProp77.xml"/><Relationship Id="rId36" Type="http://schemas.openxmlformats.org/officeDocument/2006/relationships/ctrlProp" Target="../ctrlProps/ctrlProp85.xml"/><Relationship Id="rId10" Type="http://schemas.openxmlformats.org/officeDocument/2006/relationships/ctrlProp" Target="../ctrlProps/ctrlProp59.xml"/><Relationship Id="rId19" Type="http://schemas.openxmlformats.org/officeDocument/2006/relationships/ctrlProp" Target="../ctrlProps/ctrlProp68.xml"/><Relationship Id="rId31" Type="http://schemas.openxmlformats.org/officeDocument/2006/relationships/ctrlProp" Target="../ctrlProps/ctrlProp80.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 Id="rId22" Type="http://schemas.openxmlformats.org/officeDocument/2006/relationships/ctrlProp" Target="../ctrlProps/ctrlProp71.xml"/><Relationship Id="rId27" Type="http://schemas.openxmlformats.org/officeDocument/2006/relationships/ctrlProp" Target="../ctrlProps/ctrlProp76.xml"/><Relationship Id="rId30" Type="http://schemas.openxmlformats.org/officeDocument/2006/relationships/ctrlProp" Target="../ctrlProps/ctrlProp79.xml"/><Relationship Id="rId35" Type="http://schemas.openxmlformats.org/officeDocument/2006/relationships/ctrlProp" Target="../ctrlProps/ctrlProp84.xml"/></Relationships>
</file>

<file path=xl/worksheets/_rels/sheet55.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18" Type="http://schemas.openxmlformats.org/officeDocument/2006/relationships/ctrlProp" Target="../ctrlProps/ctrlProp106.xml"/><Relationship Id="rId3" Type="http://schemas.openxmlformats.org/officeDocument/2006/relationships/vmlDrawing" Target="../drawings/vmlDrawing6.vml"/><Relationship Id="rId7" Type="http://schemas.openxmlformats.org/officeDocument/2006/relationships/ctrlProp" Target="../ctrlProps/ctrlProp95.xml"/><Relationship Id="rId12" Type="http://schemas.openxmlformats.org/officeDocument/2006/relationships/ctrlProp" Target="../ctrlProps/ctrlProp100.xml"/><Relationship Id="rId17" Type="http://schemas.openxmlformats.org/officeDocument/2006/relationships/ctrlProp" Target="../ctrlProps/ctrlProp105.xml"/><Relationship Id="rId2" Type="http://schemas.openxmlformats.org/officeDocument/2006/relationships/drawing" Target="../drawings/drawing41.xml"/><Relationship Id="rId16" Type="http://schemas.openxmlformats.org/officeDocument/2006/relationships/ctrlProp" Target="../ctrlProps/ctrlProp104.xml"/><Relationship Id="rId20" Type="http://schemas.openxmlformats.org/officeDocument/2006/relationships/ctrlProp" Target="../ctrlProps/ctrlProp108.xml"/><Relationship Id="rId1" Type="http://schemas.openxmlformats.org/officeDocument/2006/relationships/printerSettings" Target="../printerSettings/printerSettings47.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19" Type="http://schemas.openxmlformats.org/officeDocument/2006/relationships/ctrlProp" Target="../ctrlProps/ctrlProp107.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8.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9.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50.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51.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52.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53.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54.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5.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6.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7.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8.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9.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60.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61.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62.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63.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64.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5.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6.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7.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8.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9.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70.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71.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72.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73.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74.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5.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6.bin"/></Relationships>
</file>

<file path=xl/worksheets/_rels/sheet85.xml.rels><?xml version="1.0" encoding="UTF-8" standalone="yes"?>
<Relationships xmlns="http://schemas.openxmlformats.org/package/2006/relationships"><Relationship Id="rId8" Type="http://schemas.openxmlformats.org/officeDocument/2006/relationships/ctrlProp" Target="../ctrlProps/ctrlProp113.xml"/><Relationship Id="rId13" Type="http://schemas.openxmlformats.org/officeDocument/2006/relationships/ctrlProp" Target="../ctrlProps/ctrlProp118.xml"/><Relationship Id="rId18" Type="http://schemas.openxmlformats.org/officeDocument/2006/relationships/ctrlProp" Target="../ctrlProps/ctrlProp123.xml"/><Relationship Id="rId3" Type="http://schemas.openxmlformats.org/officeDocument/2006/relationships/vmlDrawing" Target="../drawings/vmlDrawing7.vml"/><Relationship Id="rId21" Type="http://schemas.openxmlformats.org/officeDocument/2006/relationships/ctrlProp" Target="../ctrlProps/ctrlProp126.xml"/><Relationship Id="rId7" Type="http://schemas.openxmlformats.org/officeDocument/2006/relationships/ctrlProp" Target="../ctrlProps/ctrlProp112.xml"/><Relationship Id="rId12" Type="http://schemas.openxmlformats.org/officeDocument/2006/relationships/ctrlProp" Target="../ctrlProps/ctrlProp117.xml"/><Relationship Id="rId17" Type="http://schemas.openxmlformats.org/officeDocument/2006/relationships/ctrlProp" Target="../ctrlProps/ctrlProp122.xml"/><Relationship Id="rId2" Type="http://schemas.openxmlformats.org/officeDocument/2006/relationships/drawing" Target="../drawings/drawing71.xml"/><Relationship Id="rId16" Type="http://schemas.openxmlformats.org/officeDocument/2006/relationships/ctrlProp" Target="../ctrlProps/ctrlProp121.xml"/><Relationship Id="rId20" Type="http://schemas.openxmlformats.org/officeDocument/2006/relationships/ctrlProp" Target="../ctrlProps/ctrlProp125.xml"/><Relationship Id="rId1" Type="http://schemas.openxmlformats.org/officeDocument/2006/relationships/printerSettings" Target="../printerSettings/printerSettings77.bin"/><Relationship Id="rId6" Type="http://schemas.openxmlformats.org/officeDocument/2006/relationships/ctrlProp" Target="../ctrlProps/ctrlProp111.xml"/><Relationship Id="rId11" Type="http://schemas.openxmlformats.org/officeDocument/2006/relationships/ctrlProp" Target="../ctrlProps/ctrlProp116.xml"/><Relationship Id="rId5" Type="http://schemas.openxmlformats.org/officeDocument/2006/relationships/ctrlProp" Target="../ctrlProps/ctrlProp110.xml"/><Relationship Id="rId15" Type="http://schemas.openxmlformats.org/officeDocument/2006/relationships/ctrlProp" Target="../ctrlProps/ctrlProp120.xml"/><Relationship Id="rId23" Type="http://schemas.openxmlformats.org/officeDocument/2006/relationships/ctrlProp" Target="../ctrlProps/ctrlProp128.xml"/><Relationship Id="rId10" Type="http://schemas.openxmlformats.org/officeDocument/2006/relationships/ctrlProp" Target="../ctrlProps/ctrlProp115.xml"/><Relationship Id="rId19" Type="http://schemas.openxmlformats.org/officeDocument/2006/relationships/ctrlProp" Target="../ctrlProps/ctrlProp124.xml"/><Relationship Id="rId4" Type="http://schemas.openxmlformats.org/officeDocument/2006/relationships/ctrlProp" Target="../ctrlProps/ctrlProp109.xml"/><Relationship Id="rId9" Type="http://schemas.openxmlformats.org/officeDocument/2006/relationships/ctrlProp" Target="../ctrlProps/ctrlProp114.xml"/><Relationship Id="rId14" Type="http://schemas.openxmlformats.org/officeDocument/2006/relationships/ctrlProp" Target="../ctrlProps/ctrlProp119.xml"/><Relationship Id="rId22" Type="http://schemas.openxmlformats.org/officeDocument/2006/relationships/ctrlProp" Target="../ctrlProps/ctrlProp127.xml"/></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8.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9.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80.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81.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F3"/>
  <sheetViews>
    <sheetView workbookViewId="0">
      <selection activeCell="B1" sqref="B1"/>
    </sheetView>
  </sheetViews>
  <sheetFormatPr defaultColWidth="8.81640625" defaultRowHeight="14.5"/>
  <cols>
    <col min="1" max="16384" width="8.81640625" style="840"/>
  </cols>
  <sheetData>
    <row r="1" spans="1:6">
      <c r="A1" s="840">
        <v>43</v>
      </c>
      <c r="B1" s="840" t="str">
        <f>'TP(A)'!K43</f>
        <v xml:space="preserve">لا  </v>
      </c>
      <c r="C1" s="840" t="str">
        <f>IF(B1="نعم", "Yes","No")</f>
        <v>No</v>
      </c>
      <c r="E1" s="840" t="s">
        <v>1424</v>
      </c>
      <c r="F1" s="840" t="s">
        <v>1762</v>
      </c>
    </row>
    <row r="2" spans="1:6">
      <c r="B2" s="840" t="str">
        <f>'TP(A)'!G3</f>
        <v xml:space="preserve">لا  </v>
      </c>
      <c r="C2" s="840" t="str">
        <f>IF(B2="نعم", "Yes","No")</f>
        <v>No</v>
      </c>
      <c r="E2" s="840" t="s">
        <v>1622</v>
      </c>
      <c r="F2" s="840" t="s">
        <v>1763</v>
      </c>
    </row>
    <row r="3" spans="1:6">
      <c r="E3" s="840">
        <v>0</v>
      </c>
      <c r="F3" s="840" t="s">
        <v>430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Z3"/>
  <sheetViews>
    <sheetView zoomScale="80" zoomScaleNormal="80" workbookViewId="0">
      <selection activeCell="H2" sqref="H2"/>
    </sheetView>
  </sheetViews>
  <sheetFormatPr defaultColWidth="20.54296875" defaultRowHeight="14.5"/>
  <cols>
    <col min="1" max="1" width="12.81640625" style="840" bestFit="1" customWidth="1"/>
    <col min="2" max="2" width="10.81640625" style="840" customWidth="1"/>
    <col min="3" max="3" width="8.54296875" style="840" bestFit="1" customWidth="1"/>
    <col min="4" max="4" width="16.453125" style="840" bestFit="1" customWidth="1"/>
    <col min="5" max="5" width="8.54296875" style="840" bestFit="1" customWidth="1"/>
    <col min="6" max="6" width="14" style="840" bestFit="1" customWidth="1"/>
    <col min="7" max="7" width="6.453125" style="840" bestFit="1" customWidth="1"/>
    <col min="8" max="8" width="8.453125" style="840" bestFit="1" customWidth="1"/>
    <col min="9" max="9" width="17.1796875" style="840" bestFit="1" customWidth="1"/>
    <col min="10" max="10" width="14.81640625" style="840" bestFit="1" customWidth="1"/>
    <col min="11" max="11" width="14.54296875" style="840" bestFit="1" customWidth="1"/>
    <col min="12" max="12" width="16.453125" style="840" bestFit="1" customWidth="1"/>
    <col min="13" max="13" width="14.453125" style="840" bestFit="1" customWidth="1"/>
    <col min="14" max="14" width="20.453125" style="840" bestFit="1" customWidth="1"/>
    <col min="15" max="15" width="15.54296875" style="840" bestFit="1" customWidth="1"/>
    <col min="16" max="16" width="8.54296875" style="840" bestFit="1" customWidth="1"/>
    <col min="17" max="17" width="16.453125" style="840" bestFit="1" customWidth="1"/>
    <col min="18" max="18" width="17.1796875" style="840" bestFit="1" customWidth="1"/>
    <col min="19" max="19" width="19.1796875" style="840" bestFit="1" customWidth="1"/>
    <col min="20" max="20" width="19.81640625" style="840" bestFit="1" customWidth="1"/>
    <col min="21" max="21" width="20.54296875" style="840" bestFit="1" customWidth="1"/>
    <col min="22" max="22" width="19.54296875" style="840" bestFit="1" customWidth="1"/>
    <col min="23" max="23" width="18.54296875" style="840" bestFit="1" customWidth="1"/>
    <col min="24" max="24" width="19.81640625" style="840" bestFit="1" customWidth="1"/>
    <col min="25" max="25" width="18.54296875" style="840" bestFit="1" customWidth="1"/>
    <col min="26" max="26" width="19.54296875" style="840" bestFit="1" customWidth="1"/>
    <col min="27" max="16384" width="20.54296875" style="840"/>
  </cols>
  <sheetData>
    <row r="1" spans="1:26" s="870" customFormat="1" ht="48.5">
      <c r="A1" s="863" t="s">
        <v>1796</v>
      </c>
      <c r="B1" s="864" t="s">
        <v>1769</v>
      </c>
      <c r="C1" s="864" t="s">
        <v>27</v>
      </c>
      <c r="D1" s="864" t="s">
        <v>1770</v>
      </c>
      <c r="E1" s="864" t="s">
        <v>1771</v>
      </c>
      <c r="F1" s="864" t="s">
        <v>1772</v>
      </c>
      <c r="G1" s="864" t="s">
        <v>435</v>
      </c>
      <c r="H1" s="864" t="s">
        <v>1773</v>
      </c>
      <c r="I1" s="865" t="s">
        <v>1797</v>
      </c>
      <c r="J1" s="866" t="s">
        <v>1778</v>
      </c>
      <c r="K1" s="866" t="s">
        <v>1779</v>
      </c>
      <c r="L1" s="866" t="s">
        <v>1780</v>
      </c>
      <c r="M1" s="866" t="s">
        <v>1798</v>
      </c>
      <c r="N1" s="866" t="s">
        <v>1799</v>
      </c>
      <c r="O1" s="867" t="s">
        <v>1783</v>
      </c>
      <c r="P1" s="867" t="s">
        <v>1771</v>
      </c>
      <c r="Q1" s="867" t="s">
        <v>1800</v>
      </c>
      <c r="R1" s="868" t="s">
        <v>1801</v>
      </c>
      <c r="S1" s="869" t="s">
        <v>1787</v>
      </c>
      <c r="T1" s="869" t="s">
        <v>1788</v>
      </c>
      <c r="U1" s="869" t="s">
        <v>1789</v>
      </c>
      <c r="V1" s="869" t="s">
        <v>1790</v>
      </c>
      <c r="W1" s="869" t="s">
        <v>1791</v>
      </c>
      <c r="X1" s="869" t="s">
        <v>1792</v>
      </c>
      <c r="Y1" s="869" t="s">
        <v>1793</v>
      </c>
      <c r="Z1" s="869" t="s">
        <v>1794</v>
      </c>
    </row>
    <row r="2" spans="1:26">
      <c r="A2" s="840" t="s">
        <v>1622</v>
      </c>
      <c r="B2" s="871" t="str">
        <f>'TP(A)'!C9</f>
        <v/>
      </c>
      <c r="C2" s="871" t="str">
        <f>'TP(A)'!D9</f>
        <v/>
      </c>
      <c r="D2" s="871" t="str">
        <f>'TP(A)'!E9</f>
        <v/>
      </c>
      <c r="E2" s="871" t="str">
        <f>'TP(A)'!F9</f>
        <v/>
      </c>
      <c r="F2" s="871" t="str">
        <f>'TP(A)'!G9</f>
        <v/>
      </c>
      <c r="G2" s="871" t="str">
        <f>'TP(A)'!H9</f>
        <v/>
      </c>
      <c r="H2" s="871" t="str">
        <f>'TP(A)'!I9</f>
        <v/>
      </c>
      <c r="I2" s="840" t="str">
        <f>'TP(A)'!C15</f>
        <v xml:space="preserve"> </v>
      </c>
      <c r="J2" s="840" t="str">
        <f>'TP(A)'!C22</f>
        <v/>
      </c>
      <c r="K2" s="840" t="str">
        <f>'TP(A)'!F22</f>
        <v/>
      </c>
      <c r="L2" s="840" t="str">
        <f>'TP(A)'!I22</f>
        <v/>
      </c>
      <c r="M2" s="840" t="str">
        <f>'TP(A)'!C28</f>
        <v xml:space="preserve"> </v>
      </c>
      <c r="N2" s="840" t="str">
        <f>'TP(A)'!C34</f>
        <v xml:space="preserve"> </v>
      </c>
      <c r="O2" s="840" t="str">
        <f>'TP(A)'!C41</f>
        <v/>
      </c>
      <c r="P2" s="840" t="str">
        <f>'TP(A)'!F41</f>
        <v/>
      </c>
      <c r="Q2" s="840" t="str">
        <f>'TP(A)'!I41</f>
        <v/>
      </c>
      <c r="R2" s="840" t="str">
        <f>'TP(A)'!K43</f>
        <v xml:space="preserve">لا  </v>
      </c>
      <c r="S2" s="840" t="str">
        <f>'TP(A)'!B50</f>
        <v/>
      </c>
      <c r="T2" s="840" t="str">
        <f>'TP(A)'!B56</f>
        <v/>
      </c>
      <c r="U2" s="840" t="str">
        <f>'TP(A)'!B62</f>
        <v/>
      </c>
      <c r="V2" s="840" t="str">
        <f>'TP(A)'!B68</f>
        <v/>
      </c>
      <c r="W2" s="840" t="str">
        <f>'TP(A)'!B75</f>
        <v/>
      </c>
      <c r="X2" s="840" t="str">
        <f>'TP(A)'!B81</f>
        <v/>
      </c>
      <c r="Y2" s="840" t="str">
        <f>'TP(A)'!B87</f>
        <v/>
      </c>
      <c r="Z2" s="840" t="str">
        <f>'TP(A)'!B93</f>
        <v/>
      </c>
    </row>
    <row r="3" spans="1:26">
      <c r="B3" s="871"/>
      <c r="C3" s="871"/>
      <c r="D3" s="871"/>
      <c r="E3" s="871"/>
      <c r="F3" s="871"/>
      <c r="G3" s="871"/>
      <c r="H3" s="871"/>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I350"/>
  <sheetViews>
    <sheetView topLeftCell="C1" workbookViewId="0">
      <selection activeCell="G6" sqref="G6"/>
    </sheetView>
  </sheetViews>
  <sheetFormatPr defaultColWidth="8.7265625" defaultRowHeight="14.5"/>
  <cols>
    <col min="1" max="1" width="14.81640625" style="911" customWidth="1"/>
    <col min="2" max="2" width="34.81640625" style="911" customWidth="1"/>
    <col min="3" max="3" width="11.54296875" style="911" customWidth="1"/>
    <col min="4" max="4" width="17.7265625" style="911" customWidth="1"/>
    <col min="5" max="7" width="8.7265625" style="911"/>
    <col min="8" max="8" width="42.1796875" style="911" bestFit="1" customWidth="1"/>
    <col min="9" max="9" width="35.453125" style="911" bestFit="1" customWidth="1"/>
    <col min="10" max="16384" width="8.7265625" style="911"/>
  </cols>
  <sheetData>
    <row r="1" spans="1:9">
      <c r="A1" s="418" t="s">
        <v>21</v>
      </c>
      <c r="B1" s="419" t="s">
        <v>27</v>
      </c>
      <c r="C1" s="419" t="s">
        <v>28</v>
      </c>
      <c r="G1" s="913" t="s">
        <v>2060</v>
      </c>
      <c r="H1" s="913" t="s">
        <v>2061</v>
      </c>
      <c r="I1" s="913" t="s">
        <v>2062</v>
      </c>
    </row>
    <row r="2" spans="1:9">
      <c r="A2" s="817" t="s">
        <v>1857</v>
      </c>
      <c r="B2" s="817" t="s">
        <v>29</v>
      </c>
      <c r="C2" s="817">
        <v>10401</v>
      </c>
      <c r="D2" s="817"/>
      <c r="G2" s="817" t="s">
        <v>1889</v>
      </c>
      <c r="H2" s="840" t="s">
        <v>1361</v>
      </c>
      <c r="I2" s="817">
        <v>10207</v>
      </c>
    </row>
    <row r="3" spans="1:9">
      <c r="A3" s="817" t="s">
        <v>1838</v>
      </c>
      <c r="B3" s="817" t="s">
        <v>30</v>
      </c>
      <c r="C3" s="447">
        <v>10400</v>
      </c>
      <c r="D3" s="817"/>
      <c r="G3" s="911" t="s">
        <v>2059</v>
      </c>
      <c r="H3" s="840" t="s">
        <v>1363</v>
      </c>
      <c r="I3" s="911">
        <v>10503</v>
      </c>
    </row>
    <row r="4" spans="1:9">
      <c r="A4" s="817" t="s">
        <v>1839</v>
      </c>
      <c r="B4" s="817" t="s">
        <v>31</v>
      </c>
      <c r="C4" s="447">
        <v>10400</v>
      </c>
      <c r="D4" s="817"/>
      <c r="G4" s="817" t="s">
        <v>1704</v>
      </c>
      <c r="H4" s="840" t="s">
        <v>1896</v>
      </c>
      <c r="I4" s="911">
        <v>10504</v>
      </c>
    </row>
    <row r="5" spans="1:9">
      <c r="A5" s="817" t="s">
        <v>1858</v>
      </c>
      <c r="B5" s="817" t="s">
        <v>32</v>
      </c>
      <c r="C5" s="817">
        <v>10404</v>
      </c>
      <c r="D5" s="817"/>
      <c r="G5" s="817" t="s">
        <v>131</v>
      </c>
      <c r="H5" s="840" t="s">
        <v>1896</v>
      </c>
      <c r="I5" s="911">
        <v>10504</v>
      </c>
    </row>
    <row r="6" spans="1:9">
      <c r="A6" s="817" t="s">
        <v>1859</v>
      </c>
      <c r="B6" s="817" t="s">
        <v>33</v>
      </c>
      <c r="C6" s="817" t="s">
        <v>34</v>
      </c>
      <c r="D6" s="817"/>
      <c r="G6" s="817" t="s">
        <v>1702</v>
      </c>
      <c r="H6" s="840" t="s">
        <v>1897</v>
      </c>
      <c r="I6" s="911">
        <v>10510</v>
      </c>
    </row>
    <row r="7" spans="1:9">
      <c r="A7" s="817" t="s">
        <v>1860</v>
      </c>
      <c r="B7" s="817" t="s">
        <v>35</v>
      </c>
      <c r="C7" s="817" t="s">
        <v>36</v>
      </c>
      <c r="D7" s="817"/>
      <c r="G7" s="817" t="s">
        <v>44</v>
      </c>
      <c r="H7" s="840" t="s">
        <v>1898</v>
      </c>
      <c r="I7" s="911">
        <v>10511</v>
      </c>
    </row>
    <row r="8" spans="1:9">
      <c r="A8" s="817" t="s">
        <v>1840</v>
      </c>
      <c r="B8" s="817" t="s">
        <v>37</v>
      </c>
      <c r="C8" s="817">
        <v>10515</v>
      </c>
      <c r="D8" s="817"/>
      <c r="G8" s="817" t="s">
        <v>126</v>
      </c>
      <c r="H8" s="840" t="s">
        <v>1898</v>
      </c>
      <c r="I8" s="911">
        <v>10511</v>
      </c>
    </row>
    <row r="9" spans="1:9">
      <c r="A9" s="817" t="s">
        <v>1861</v>
      </c>
      <c r="B9" s="817" t="s">
        <v>38</v>
      </c>
      <c r="C9" s="817">
        <v>10501</v>
      </c>
      <c r="D9" s="817"/>
      <c r="G9" s="911" t="s">
        <v>2054</v>
      </c>
      <c r="H9" s="840" t="s">
        <v>1367</v>
      </c>
      <c r="I9" s="911">
        <v>10512</v>
      </c>
    </row>
    <row r="10" spans="1:9">
      <c r="A10" s="817" t="s">
        <v>1841</v>
      </c>
      <c r="B10" s="817" t="s">
        <v>39</v>
      </c>
      <c r="C10" s="817">
        <v>10502</v>
      </c>
      <c r="D10" s="817"/>
      <c r="G10" s="911" t="s">
        <v>2055</v>
      </c>
      <c r="H10" s="840" t="s">
        <v>1368</v>
      </c>
      <c r="I10" s="911">
        <v>10513</v>
      </c>
    </row>
    <row r="11" spans="1:9">
      <c r="A11" s="817" t="s">
        <v>1842</v>
      </c>
      <c r="B11" s="817" t="s">
        <v>40</v>
      </c>
      <c r="C11" s="817">
        <v>10512</v>
      </c>
      <c r="D11" s="817"/>
      <c r="G11" s="911" t="s">
        <v>2056</v>
      </c>
      <c r="H11" s="840" t="s">
        <v>1369</v>
      </c>
      <c r="I11" s="911">
        <v>10514</v>
      </c>
    </row>
    <row r="12" spans="1:9">
      <c r="A12" s="817" t="s">
        <v>1843</v>
      </c>
      <c r="B12" s="817" t="s">
        <v>41</v>
      </c>
      <c r="C12" s="817">
        <v>10503</v>
      </c>
      <c r="D12" s="817"/>
      <c r="G12" s="911" t="s">
        <v>2057</v>
      </c>
      <c r="H12" s="840" t="s">
        <v>1370</v>
      </c>
      <c r="I12" s="911">
        <v>10515</v>
      </c>
    </row>
    <row r="13" spans="1:9">
      <c r="A13" s="817" t="s">
        <v>1844</v>
      </c>
      <c r="B13" s="817" t="s">
        <v>42</v>
      </c>
      <c r="C13" s="817">
        <v>10513</v>
      </c>
      <c r="D13" s="817"/>
      <c r="G13" s="911" t="s">
        <v>2058</v>
      </c>
      <c r="H13" s="840" t="s">
        <v>1371</v>
      </c>
      <c r="I13" s="911">
        <v>10516</v>
      </c>
    </row>
    <row r="14" spans="1:9">
      <c r="A14" s="817" t="s">
        <v>1845</v>
      </c>
      <c r="B14" s="817" t="s">
        <v>43</v>
      </c>
      <c r="C14" s="817" t="s">
        <v>44</v>
      </c>
      <c r="D14" s="817"/>
    </row>
    <row r="15" spans="1:9">
      <c r="A15" s="817" t="s">
        <v>45</v>
      </c>
      <c r="B15" s="911" t="s">
        <v>46</v>
      </c>
      <c r="C15" s="447" t="s">
        <v>47</v>
      </c>
      <c r="D15" s="817"/>
    </row>
    <row r="16" spans="1:9">
      <c r="A16" s="817" t="s">
        <v>48</v>
      </c>
      <c r="B16" s="911" t="s">
        <v>49</v>
      </c>
      <c r="C16" s="447" t="s">
        <v>50</v>
      </c>
      <c r="D16" s="817"/>
    </row>
    <row r="17" spans="1:4">
      <c r="A17" s="817" t="s">
        <v>51</v>
      </c>
      <c r="B17" s="911" t="s">
        <v>52</v>
      </c>
      <c r="C17" s="447" t="s">
        <v>53</v>
      </c>
      <c r="D17" s="817"/>
    </row>
    <row r="18" spans="1:4">
      <c r="A18" s="817" t="s">
        <v>54</v>
      </c>
      <c r="B18" s="911" t="s">
        <v>55</v>
      </c>
      <c r="C18" s="447" t="s">
        <v>53</v>
      </c>
      <c r="D18" s="817"/>
    </row>
    <row r="19" spans="1:4">
      <c r="A19" s="817" t="s">
        <v>56</v>
      </c>
      <c r="B19" s="911" t="s">
        <v>57</v>
      </c>
      <c r="C19" s="447" t="s">
        <v>58</v>
      </c>
      <c r="D19" s="817"/>
    </row>
    <row r="20" spans="1:4">
      <c r="A20" s="817" t="s">
        <v>59</v>
      </c>
      <c r="B20" s="911" t="s">
        <v>60</v>
      </c>
      <c r="C20" s="447" t="s">
        <v>61</v>
      </c>
      <c r="D20" s="817"/>
    </row>
    <row r="21" spans="1:4">
      <c r="A21" s="817" t="s">
        <v>62</v>
      </c>
      <c r="B21" s="911" t="s">
        <v>63</v>
      </c>
      <c r="C21" s="447" t="s">
        <v>64</v>
      </c>
      <c r="D21" s="817"/>
    </row>
    <row r="22" spans="1:4">
      <c r="A22" s="817" t="s">
        <v>65</v>
      </c>
      <c r="B22" s="911" t="s">
        <v>66</v>
      </c>
      <c r="C22" s="447" t="s">
        <v>67</v>
      </c>
      <c r="D22" s="817"/>
    </row>
    <row r="23" spans="1:4">
      <c r="A23" s="817" t="s">
        <v>68</v>
      </c>
      <c r="B23" s="911" t="s">
        <v>69</v>
      </c>
      <c r="C23" s="447" t="s">
        <v>70</v>
      </c>
      <c r="D23" s="817"/>
    </row>
    <row r="24" spans="1:4">
      <c r="A24" s="817" t="s">
        <v>71</v>
      </c>
      <c r="B24" s="911" t="s">
        <v>72</v>
      </c>
      <c r="C24" s="447" t="s">
        <v>73</v>
      </c>
      <c r="D24" s="817"/>
    </row>
    <row r="25" spans="1:4">
      <c r="A25" s="817" t="s">
        <v>74</v>
      </c>
      <c r="B25" s="911" t="s">
        <v>75</v>
      </c>
      <c r="C25" s="447" t="s">
        <v>70</v>
      </c>
      <c r="D25" s="817"/>
    </row>
    <row r="26" spans="1:4">
      <c r="A26" s="817" t="s">
        <v>76</v>
      </c>
      <c r="B26" s="911" t="s">
        <v>77</v>
      </c>
      <c r="C26" s="447" t="s">
        <v>70</v>
      </c>
      <c r="D26" s="817"/>
    </row>
    <row r="27" spans="1:4">
      <c r="A27" s="817" t="s">
        <v>78</v>
      </c>
      <c r="B27" s="911" t="s">
        <v>77</v>
      </c>
      <c r="C27" s="447" t="s">
        <v>70</v>
      </c>
      <c r="D27" s="817"/>
    </row>
    <row r="28" spans="1:4">
      <c r="A28" s="817" t="s">
        <v>79</v>
      </c>
      <c r="B28" s="911" t="s">
        <v>80</v>
      </c>
      <c r="C28" s="817" t="s">
        <v>81</v>
      </c>
      <c r="D28" s="817"/>
    </row>
    <row r="29" spans="1:4">
      <c r="A29" s="817" t="s">
        <v>82</v>
      </c>
      <c r="B29" s="911" t="s">
        <v>83</v>
      </c>
      <c r="C29" s="817" t="s">
        <v>84</v>
      </c>
      <c r="D29" s="817"/>
    </row>
    <row r="30" spans="1:4">
      <c r="A30" s="817" t="s">
        <v>85</v>
      </c>
      <c r="B30" s="911" t="s">
        <v>86</v>
      </c>
      <c r="C30" s="817" t="s">
        <v>81</v>
      </c>
      <c r="D30" s="817"/>
    </row>
    <row r="31" spans="1:4">
      <c r="A31" s="817" t="s">
        <v>87</v>
      </c>
      <c r="B31" s="911" t="s">
        <v>86</v>
      </c>
      <c r="C31" s="817" t="s">
        <v>88</v>
      </c>
      <c r="D31" s="817"/>
    </row>
    <row r="32" spans="1:4">
      <c r="A32" s="817" t="s">
        <v>89</v>
      </c>
      <c r="B32" s="911" t="s">
        <v>86</v>
      </c>
      <c r="C32" s="817" t="s">
        <v>88</v>
      </c>
      <c r="D32" s="817"/>
    </row>
    <row r="33" spans="1:4">
      <c r="A33" s="817" t="s">
        <v>90</v>
      </c>
      <c r="B33" s="911" t="s">
        <v>86</v>
      </c>
      <c r="C33" s="817" t="s">
        <v>88</v>
      </c>
      <c r="D33" s="817"/>
    </row>
    <row r="34" spans="1:4">
      <c r="A34" s="817" t="s">
        <v>1862</v>
      </c>
      <c r="B34" s="817" t="s">
        <v>91</v>
      </c>
      <c r="C34" s="817">
        <v>10515</v>
      </c>
      <c r="D34" s="817"/>
    </row>
    <row r="35" spans="1:4">
      <c r="A35" s="817" t="s">
        <v>1863</v>
      </c>
      <c r="B35" s="911" t="s">
        <v>92</v>
      </c>
      <c r="C35" s="817" t="s">
        <v>93</v>
      </c>
      <c r="D35" s="817"/>
    </row>
    <row r="36" spans="1:4">
      <c r="A36" s="817" t="s">
        <v>1846</v>
      </c>
      <c r="B36" s="911" t="s">
        <v>94</v>
      </c>
      <c r="C36" s="817">
        <v>10505</v>
      </c>
      <c r="D36" s="817"/>
    </row>
    <row r="37" spans="1:4">
      <c r="A37" s="817" t="s">
        <v>1864</v>
      </c>
      <c r="B37" s="911" t="s">
        <v>95</v>
      </c>
      <c r="C37" s="817">
        <v>10506</v>
      </c>
      <c r="D37" s="817"/>
    </row>
    <row r="38" spans="1:4">
      <c r="A38" s="817" t="s">
        <v>1865</v>
      </c>
      <c r="B38" s="911" t="s">
        <v>96</v>
      </c>
      <c r="C38" s="817">
        <v>10502</v>
      </c>
      <c r="D38" s="817"/>
    </row>
    <row r="39" spans="1:4">
      <c r="A39" s="817" t="s">
        <v>1847</v>
      </c>
      <c r="B39" s="911" t="s">
        <v>97</v>
      </c>
      <c r="C39" s="817" t="s">
        <v>98</v>
      </c>
      <c r="D39" s="817"/>
    </row>
    <row r="40" spans="1:4">
      <c r="A40" s="817" t="s">
        <v>1848</v>
      </c>
      <c r="B40" s="911" t="s">
        <v>99</v>
      </c>
      <c r="C40" s="817">
        <v>10507</v>
      </c>
      <c r="D40" s="817"/>
    </row>
    <row r="41" spans="1:4">
      <c r="A41" s="817" t="s">
        <v>1866</v>
      </c>
      <c r="B41" s="911" t="s">
        <v>100</v>
      </c>
      <c r="C41" s="817">
        <v>10512</v>
      </c>
      <c r="D41" s="817"/>
    </row>
    <row r="42" spans="1:4">
      <c r="A42" s="818" t="s">
        <v>1854</v>
      </c>
      <c r="B42" s="911" t="s">
        <v>101</v>
      </c>
      <c r="C42" s="817" t="s">
        <v>102</v>
      </c>
      <c r="D42" s="817"/>
    </row>
    <row r="43" spans="1:4">
      <c r="A43" s="817" t="s">
        <v>1905</v>
      </c>
      <c r="B43" s="911" t="s">
        <v>103</v>
      </c>
      <c r="C43" s="817" t="s">
        <v>104</v>
      </c>
      <c r="D43" s="817"/>
    </row>
    <row r="44" spans="1:4">
      <c r="A44" s="817" t="s">
        <v>1906</v>
      </c>
      <c r="B44" s="911" t="s">
        <v>105</v>
      </c>
      <c r="C44" s="817" t="s">
        <v>106</v>
      </c>
      <c r="D44" s="817"/>
    </row>
    <row r="45" spans="1:4">
      <c r="A45" s="817" t="s">
        <v>1907</v>
      </c>
      <c r="B45" s="911" t="s">
        <v>107</v>
      </c>
      <c r="C45" s="817" t="s">
        <v>108</v>
      </c>
      <c r="D45" s="817"/>
    </row>
    <row r="46" spans="1:4">
      <c r="A46" s="817" t="s">
        <v>1908</v>
      </c>
      <c r="B46" s="911" t="s">
        <v>109</v>
      </c>
      <c r="C46" s="817" t="s">
        <v>110</v>
      </c>
      <c r="D46" s="817"/>
    </row>
    <row r="47" spans="1:4">
      <c r="A47" s="817" t="s">
        <v>1909</v>
      </c>
      <c r="B47" s="911" t="s">
        <v>111</v>
      </c>
      <c r="C47" s="817" t="s">
        <v>110</v>
      </c>
      <c r="D47" s="817"/>
    </row>
    <row r="48" spans="1:4">
      <c r="A48" s="817" t="s">
        <v>1910</v>
      </c>
      <c r="B48" s="911" t="s">
        <v>112</v>
      </c>
      <c r="C48" s="817" t="s">
        <v>110</v>
      </c>
      <c r="D48" s="817"/>
    </row>
    <row r="49" spans="1:4">
      <c r="A49" s="817" t="s">
        <v>1911</v>
      </c>
      <c r="B49" s="911" t="s">
        <v>113</v>
      </c>
      <c r="C49" s="817" t="s">
        <v>110</v>
      </c>
      <c r="D49" s="817"/>
    </row>
    <row r="50" spans="1:4">
      <c r="A50" s="817" t="s">
        <v>1912</v>
      </c>
      <c r="B50" s="911" t="s">
        <v>114</v>
      </c>
      <c r="C50" s="817" t="s">
        <v>110</v>
      </c>
      <c r="D50" s="817"/>
    </row>
    <row r="51" spans="1:4">
      <c r="A51" s="817" t="s">
        <v>1913</v>
      </c>
      <c r="B51" s="911" t="s">
        <v>115</v>
      </c>
      <c r="C51" s="817" t="s">
        <v>110</v>
      </c>
      <c r="D51" s="817"/>
    </row>
    <row r="52" spans="1:4">
      <c r="A52" s="817" t="s">
        <v>1914</v>
      </c>
      <c r="B52" s="911" t="s">
        <v>116</v>
      </c>
      <c r="C52" s="817" t="s">
        <v>117</v>
      </c>
      <c r="D52" s="817"/>
    </row>
    <row r="53" spans="1:4">
      <c r="A53" s="817" t="s">
        <v>1915</v>
      </c>
      <c r="B53" s="911" t="s">
        <v>118</v>
      </c>
      <c r="C53" s="817" t="s">
        <v>110</v>
      </c>
      <c r="D53" s="817"/>
    </row>
    <row r="54" spans="1:4">
      <c r="A54" s="817" t="s">
        <v>1916</v>
      </c>
      <c r="B54" s="911" t="s">
        <v>119</v>
      </c>
      <c r="C54" s="817" t="s">
        <v>110</v>
      </c>
      <c r="D54" s="817"/>
    </row>
    <row r="55" spans="1:4">
      <c r="A55" s="817" t="s">
        <v>1917</v>
      </c>
      <c r="B55" s="911" t="s">
        <v>120</v>
      </c>
      <c r="C55" s="817" t="s">
        <v>110</v>
      </c>
      <c r="D55" s="817"/>
    </row>
    <row r="56" spans="1:4">
      <c r="A56" s="817" t="s">
        <v>1867</v>
      </c>
      <c r="B56" s="911" t="s">
        <v>121</v>
      </c>
      <c r="C56" s="817" t="s">
        <v>122</v>
      </c>
      <c r="D56" s="817"/>
    </row>
    <row r="57" spans="1:4">
      <c r="A57" s="817" t="s">
        <v>1868</v>
      </c>
      <c r="B57" s="911" t="s">
        <v>123</v>
      </c>
      <c r="C57" s="817" t="s">
        <v>124</v>
      </c>
      <c r="D57" s="817"/>
    </row>
    <row r="58" spans="1:4">
      <c r="A58" s="817" t="s">
        <v>1869</v>
      </c>
      <c r="B58" s="911" t="s">
        <v>125</v>
      </c>
      <c r="C58" s="817" t="s">
        <v>126</v>
      </c>
      <c r="D58" s="817"/>
    </row>
    <row r="59" spans="1:4">
      <c r="A59" s="817" t="s">
        <v>1870</v>
      </c>
      <c r="B59" s="911" t="s">
        <v>127</v>
      </c>
      <c r="C59" s="817">
        <v>10515</v>
      </c>
      <c r="D59" s="817"/>
    </row>
    <row r="60" spans="1:4">
      <c r="A60" s="817" t="s">
        <v>1871</v>
      </c>
      <c r="B60" s="911" t="s">
        <v>128</v>
      </c>
      <c r="C60" s="817">
        <v>10514</v>
      </c>
      <c r="D60" s="817"/>
    </row>
    <row r="61" spans="1:4">
      <c r="A61" s="817" t="s">
        <v>1849</v>
      </c>
      <c r="B61" s="911" t="s">
        <v>129</v>
      </c>
      <c r="C61" s="817">
        <v>10509</v>
      </c>
      <c r="D61" s="817"/>
    </row>
    <row r="62" spans="1:4">
      <c r="A62" s="817" t="s">
        <v>1872</v>
      </c>
      <c r="B62" s="911" t="s">
        <v>75</v>
      </c>
      <c r="C62" s="817">
        <v>10516</v>
      </c>
      <c r="D62" s="817"/>
    </row>
    <row r="63" spans="1:4">
      <c r="A63" s="817" t="s">
        <v>1873</v>
      </c>
      <c r="B63" s="911" t="s">
        <v>130</v>
      </c>
      <c r="C63" s="817" t="s">
        <v>131</v>
      </c>
      <c r="D63" s="817"/>
    </row>
    <row r="64" spans="1:4">
      <c r="A64" s="817" t="s">
        <v>1874</v>
      </c>
      <c r="B64" s="911" t="s">
        <v>132</v>
      </c>
      <c r="C64" s="817" t="s">
        <v>133</v>
      </c>
      <c r="D64" s="817"/>
    </row>
    <row r="65" spans="1:4">
      <c r="A65" s="817" t="s">
        <v>1875</v>
      </c>
      <c r="B65" s="911" t="s">
        <v>134</v>
      </c>
      <c r="C65" s="817">
        <v>10502</v>
      </c>
      <c r="D65" s="817"/>
    </row>
    <row r="66" spans="1:4">
      <c r="A66" s="819" t="s">
        <v>1876</v>
      </c>
      <c r="B66" s="820" t="s">
        <v>135</v>
      </c>
      <c r="C66" s="819"/>
      <c r="D66" s="817"/>
    </row>
    <row r="67" spans="1:4">
      <c r="A67" s="817" t="s">
        <v>1918</v>
      </c>
      <c r="B67" s="911" t="s">
        <v>136</v>
      </c>
      <c r="C67" s="447" t="s">
        <v>137</v>
      </c>
      <c r="D67" s="817"/>
    </row>
    <row r="68" spans="1:4">
      <c r="A68" s="817" t="s">
        <v>1919</v>
      </c>
      <c r="B68" s="911" t="s">
        <v>138</v>
      </c>
      <c r="C68" s="817" t="s">
        <v>139</v>
      </c>
      <c r="D68" s="817"/>
    </row>
    <row r="69" spans="1:4">
      <c r="A69" s="817" t="s">
        <v>1850</v>
      </c>
      <c r="B69" s="911" t="s">
        <v>140</v>
      </c>
      <c r="C69" s="817" t="s">
        <v>141</v>
      </c>
      <c r="D69" s="817"/>
    </row>
    <row r="70" spans="1:4">
      <c r="A70" s="819" t="s">
        <v>1877</v>
      </c>
      <c r="B70" s="820" t="s">
        <v>142</v>
      </c>
      <c r="C70" s="817"/>
      <c r="D70" s="817"/>
    </row>
    <row r="71" spans="1:4">
      <c r="A71" s="820" t="s">
        <v>143</v>
      </c>
      <c r="B71" s="820"/>
      <c r="C71" s="820"/>
      <c r="D71" s="817"/>
    </row>
    <row r="72" spans="1:4">
      <c r="A72" s="911" t="s">
        <v>144</v>
      </c>
      <c r="B72" s="911" t="s">
        <v>46</v>
      </c>
      <c r="C72" s="911" t="s">
        <v>145</v>
      </c>
      <c r="D72" s="817"/>
    </row>
    <row r="73" spans="1:4">
      <c r="A73" s="911" t="s">
        <v>146</v>
      </c>
      <c r="B73" s="911" t="s">
        <v>49</v>
      </c>
      <c r="C73" s="911" t="s">
        <v>147</v>
      </c>
      <c r="D73" s="817"/>
    </row>
    <row r="74" spans="1:4">
      <c r="A74" s="911" t="s">
        <v>148</v>
      </c>
      <c r="B74" s="911" t="s">
        <v>52</v>
      </c>
      <c r="C74" s="911" t="s">
        <v>149</v>
      </c>
      <c r="D74" s="817"/>
    </row>
    <row r="75" spans="1:4">
      <c r="A75" s="911" t="s">
        <v>150</v>
      </c>
      <c r="B75" s="911" t="s">
        <v>55</v>
      </c>
      <c r="C75" s="911" t="s">
        <v>149</v>
      </c>
      <c r="D75" s="817"/>
    </row>
    <row r="76" spans="1:4">
      <c r="A76" s="911" t="s">
        <v>151</v>
      </c>
      <c r="B76" s="911" t="s">
        <v>57</v>
      </c>
      <c r="C76" s="447" t="s">
        <v>152</v>
      </c>
      <c r="D76" s="817"/>
    </row>
    <row r="77" spans="1:4">
      <c r="A77" s="911" t="s">
        <v>153</v>
      </c>
      <c r="B77" s="911" t="s">
        <v>60</v>
      </c>
      <c r="C77" s="911" t="s">
        <v>154</v>
      </c>
      <c r="D77" s="817"/>
    </row>
    <row r="78" spans="1:4">
      <c r="A78" s="911" t="s">
        <v>155</v>
      </c>
      <c r="B78" s="911" t="s">
        <v>63</v>
      </c>
      <c r="C78" s="911" t="s">
        <v>156</v>
      </c>
      <c r="D78" s="817"/>
    </row>
    <row r="79" spans="1:4">
      <c r="A79" s="911" t="s">
        <v>157</v>
      </c>
      <c r="B79" s="911" t="s">
        <v>86</v>
      </c>
      <c r="C79" s="911" t="s">
        <v>149</v>
      </c>
      <c r="D79" s="817"/>
    </row>
    <row r="80" spans="1:4">
      <c r="A80" s="911" t="s">
        <v>158</v>
      </c>
      <c r="B80" s="911" t="s">
        <v>86</v>
      </c>
      <c r="C80" s="911" t="s">
        <v>149</v>
      </c>
      <c r="D80" s="817"/>
    </row>
    <row r="81" spans="1:4">
      <c r="A81" s="911" t="s">
        <v>159</v>
      </c>
      <c r="B81" s="911" t="s">
        <v>86</v>
      </c>
      <c r="C81" s="911" t="s">
        <v>149</v>
      </c>
      <c r="D81" s="817"/>
    </row>
    <row r="82" spans="1:4">
      <c r="A82" s="911" t="s">
        <v>160</v>
      </c>
      <c r="B82" s="911" t="s">
        <v>161</v>
      </c>
      <c r="C82" s="911" t="s">
        <v>162</v>
      </c>
      <c r="D82" s="817"/>
    </row>
    <row r="83" spans="1:4">
      <c r="A83" s="911" t="s">
        <v>163</v>
      </c>
      <c r="B83" s="911" t="s">
        <v>66</v>
      </c>
      <c r="C83" s="911" t="s">
        <v>164</v>
      </c>
      <c r="D83" s="817"/>
    </row>
    <row r="84" spans="1:4">
      <c r="A84" s="911" t="s">
        <v>165</v>
      </c>
      <c r="B84" s="911" t="s">
        <v>69</v>
      </c>
      <c r="C84" s="911" t="s">
        <v>166</v>
      </c>
      <c r="D84" s="817"/>
    </row>
    <row r="85" spans="1:4">
      <c r="A85" s="911" t="s">
        <v>167</v>
      </c>
      <c r="B85" s="911" t="s">
        <v>72</v>
      </c>
      <c r="C85" s="447" t="s">
        <v>168</v>
      </c>
      <c r="D85" s="817"/>
    </row>
    <row r="86" spans="1:4">
      <c r="A86" s="911" t="s">
        <v>169</v>
      </c>
      <c r="B86" s="911" t="s">
        <v>86</v>
      </c>
      <c r="C86" s="911" t="s">
        <v>166</v>
      </c>
      <c r="D86" s="817"/>
    </row>
    <row r="87" spans="1:4">
      <c r="A87" s="911" t="s">
        <v>170</v>
      </c>
      <c r="B87" s="911" t="s">
        <v>86</v>
      </c>
      <c r="C87" s="911" t="s">
        <v>166</v>
      </c>
      <c r="D87" s="817"/>
    </row>
    <row r="88" spans="1:4">
      <c r="A88" s="911" t="s">
        <v>171</v>
      </c>
      <c r="B88" s="911" t="s">
        <v>86</v>
      </c>
      <c r="C88" s="911" t="s">
        <v>166</v>
      </c>
      <c r="D88" s="817"/>
    </row>
    <row r="89" spans="1:4">
      <c r="A89" s="911" t="s">
        <v>172</v>
      </c>
      <c r="B89" s="911" t="s">
        <v>80</v>
      </c>
      <c r="C89" s="817" t="s">
        <v>173</v>
      </c>
      <c r="D89" s="817"/>
    </row>
    <row r="90" spans="1:4">
      <c r="A90" s="911" t="s">
        <v>174</v>
      </c>
      <c r="B90" s="911" t="s">
        <v>83</v>
      </c>
      <c r="C90" s="817" t="s">
        <v>175</v>
      </c>
      <c r="D90" s="817"/>
    </row>
    <row r="91" spans="1:4">
      <c r="A91" s="911" t="s">
        <v>176</v>
      </c>
      <c r="B91" s="911" t="s">
        <v>177</v>
      </c>
      <c r="C91" s="817" t="s">
        <v>178</v>
      </c>
      <c r="D91" s="817"/>
    </row>
    <row r="92" spans="1:4">
      <c r="A92" s="911" t="s">
        <v>179</v>
      </c>
      <c r="B92" s="911" t="s">
        <v>86</v>
      </c>
      <c r="C92" s="817" t="s">
        <v>178</v>
      </c>
      <c r="D92" s="817"/>
    </row>
    <row r="93" spans="1:4">
      <c r="A93" s="911" t="s">
        <v>180</v>
      </c>
      <c r="B93" s="911" t="s">
        <v>86</v>
      </c>
      <c r="C93" s="817" t="s">
        <v>178</v>
      </c>
      <c r="D93" s="817"/>
    </row>
    <row r="94" spans="1:4">
      <c r="A94" s="911" t="s">
        <v>181</v>
      </c>
      <c r="B94" s="911" t="s">
        <v>86</v>
      </c>
      <c r="C94" s="817" t="s">
        <v>178</v>
      </c>
      <c r="D94" s="817"/>
    </row>
    <row r="95" spans="1:4">
      <c r="A95" s="911" t="s">
        <v>182</v>
      </c>
      <c r="B95" s="911" t="s">
        <v>183</v>
      </c>
      <c r="C95" s="911" t="s">
        <v>184</v>
      </c>
      <c r="D95" s="817"/>
    </row>
    <row r="96" spans="1:4">
      <c r="A96" s="911" t="s">
        <v>185</v>
      </c>
      <c r="B96" s="911" t="s">
        <v>186</v>
      </c>
      <c r="C96" s="911" t="s">
        <v>187</v>
      </c>
      <c r="D96" s="817"/>
    </row>
    <row r="97" spans="1:4">
      <c r="A97" s="911" t="s">
        <v>188</v>
      </c>
      <c r="B97" s="911" t="s">
        <v>189</v>
      </c>
      <c r="C97" s="911" t="s">
        <v>190</v>
      </c>
      <c r="D97" s="817"/>
    </row>
    <row r="98" spans="1:4">
      <c r="A98" s="911" t="s">
        <v>191</v>
      </c>
      <c r="B98" s="911" t="s">
        <v>192</v>
      </c>
      <c r="C98" s="911" t="s">
        <v>193</v>
      </c>
      <c r="D98" s="817"/>
    </row>
    <row r="99" spans="1:4" s="832" customFormat="1">
      <c r="A99" s="832" t="s">
        <v>194</v>
      </c>
      <c r="B99" s="832" t="s">
        <v>195</v>
      </c>
      <c r="C99" s="832" t="s">
        <v>196</v>
      </c>
      <c r="D99" s="817"/>
    </row>
    <row r="100" spans="1:4">
      <c r="A100" s="911" t="s">
        <v>197</v>
      </c>
      <c r="B100" s="911" t="s">
        <v>198</v>
      </c>
      <c r="C100" s="911" t="s">
        <v>199</v>
      </c>
      <c r="D100" s="817"/>
    </row>
    <row r="101" spans="1:4">
      <c r="A101" s="911" t="s">
        <v>200</v>
      </c>
      <c r="B101" s="911" t="s">
        <v>201</v>
      </c>
      <c r="C101" s="911" t="s">
        <v>184</v>
      </c>
      <c r="D101" s="817"/>
    </row>
    <row r="102" spans="1:4">
      <c r="A102" s="911" t="s">
        <v>202</v>
      </c>
      <c r="B102" s="911" t="s">
        <v>203</v>
      </c>
      <c r="C102" s="911" t="s">
        <v>204</v>
      </c>
      <c r="D102" s="817"/>
    </row>
    <row r="103" spans="1:4">
      <c r="A103" s="911" t="s">
        <v>205</v>
      </c>
      <c r="B103" s="911" t="s">
        <v>206</v>
      </c>
      <c r="C103" s="911" t="s">
        <v>207</v>
      </c>
      <c r="D103" s="817"/>
    </row>
    <row r="104" spans="1:4">
      <c r="A104" s="911" t="s">
        <v>208</v>
      </c>
      <c r="B104" s="911" t="s">
        <v>209</v>
      </c>
      <c r="C104" s="911" t="s">
        <v>210</v>
      </c>
      <c r="D104" s="817"/>
    </row>
    <row r="105" spans="1:4">
      <c r="A105" s="911" t="s">
        <v>211</v>
      </c>
      <c r="B105" s="911" t="s">
        <v>212</v>
      </c>
      <c r="C105" s="911" t="s">
        <v>213</v>
      </c>
      <c r="D105" s="817"/>
    </row>
    <row r="106" spans="1:4">
      <c r="A106" s="911" t="s">
        <v>214</v>
      </c>
      <c r="B106" s="911" t="s">
        <v>215</v>
      </c>
      <c r="C106" s="911" t="s">
        <v>216</v>
      </c>
      <c r="D106" s="817"/>
    </row>
    <row r="107" spans="1:4">
      <c r="A107" s="911" t="s">
        <v>217</v>
      </c>
      <c r="B107" s="911" t="s">
        <v>218</v>
      </c>
      <c r="C107" s="911" t="s">
        <v>219</v>
      </c>
      <c r="D107" s="817"/>
    </row>
    <row r="108" spans="1:4">
      <c r="A108" s="911" t="s">
        <v>220</v>
      </c>
      <c r="B108" s="911" t="s">
        <v>221</v>
      </c>
      <c r="C108" s="911" t="s">
        <v>222</v>
      </c>
      <c r="D108" s="817"/>
    </row>
    <row r="109" spans="1:4">
      <c r="A109" s="911" t="s">
        <v>223</v>
      </c>
      <c r="B109" s="911" t="s">
        <v>224</v>
      </c>
      <c r="C109" s="911" t="s">
        <v>225</v>
      </c>
      <c r="D109" s="817"/>
    </row>
    <row r="110" spans="1:4">
      <c r="A110" s="911" t="s">
        <v>226</v>
      </c>
      <c r="B110" s="911" t="s">
        <v>227</v>
      </c>
      <c r="C110" s="911" t="s">
        <v>228</v>
      </c>
      <c r="D110" s="817"/>
    </row>
    <row r="111" spans="1:4">
      <c r="A111" s="911" t="s">
        <v>229</v>
      </c>
      <c r="B111" s="911" t="s">
        <v>230</v>
      </c>
      <c r="C111" s="911" t="s">
        <v>231</v>
      </c>
      <c r="D111" s="817"/>
    </row>
    <row r="112" spans="1:4">
      <c r="A112" s="911" t="s">
        <v>232</v>
      </c>
      <c r="B112" s="911" t="s">
        <v>233</v>
      </c>
      <c r="C112" s="911" t="s">
        <v>234</v>
      </c>
      <c r="D112" s="817"/>
    </row>
    <row r="113" spans="1:4">
      <c r="A113" s="911" t="s">
        <v>235</v>
      </c>
      <c r="B113" s="911" t="s">
        <v>236</v>
      </c>
      <c r="C113" s="817" t="s">
        <v>131</v>
      </c>
      <c r="D113" s="817"/>
    </row>
    <row r="114" spans="1:4">
      <c r="A114" s="911" t="s">
        <v>237</v>
      </c>
      <c r="B114" s="911" t="s">
        <v>238</v>
      </c>
      <c r="C114" s="911" t="s">
        <v>239</v>
      </c>
      <c r="D114" s="817"/>
    </row>
    <row r="115" spans="1:4">
      <c r="A115" s="911" t="s">
        <v>240</v>
      </c>
      <c r="B115" s="911" t="s">
        <v>241</v>
      </c>
      <c r="C115" s="911" t="s">
        <v>242</v>
      </c>
      <c r="D115" s="817"/>
    </row>
    <row r="116" spans="1:4">
      <c r="A116" s="911" t="s">
        <v>243</v>
      </c>
      <c r="B116" s="911" t="s">
        <v>244</v>
      </c>
      <c r="C116" s="911" t="s">
        <v>245</v>
      </c>
      <c r="D116" s="817"/>
    </row>
    <row r="117" spans="1:4">
      <c r="A117" s="911" t="s">
        <v>246</v>
      </c>
      <c r="B117" s="911" t="s">
        <v>247</v>
      </c>
      <c r="C117" s="911" t="s">
        <v>248</v>
      </c>
      <c r="D117" s="817"/>
    </row>
    <row r="118" spans="1:4">
      <c r="A118" s="911" t="s">
        <v>249</v>
      </c>
      <c r="B118" s="911" t="s">
        <v>250</v>
      </c>
      <c r="C118" s="911" t="s">
        <v>251</v>
      </c>
      <c r="D118" s="817"/>
    </row>
    <row r="119" spans="1:4">
      <c r="A119" s="911" t="s">
        <v>252</v>
      </c>
      <c r="B119" s="911" t="s">
        <v>253</v>
      </c>
      <c r="C119" s="911" t="s">
        <v>254</v>
      </c>
      <c r="D119" s="817"/>
    </row>
    <row r="120" spans="1:4">
      <c r="A120" s="911" t="s">
        <v>255</v>
      </c>
      <c r="B120" s="911" t="s">
        <v>256</v>
      </c>
      <c r="C120" s="911" t="s">
        <v>257</v>
      </c>
      <c r="D120" s="817"/>
    </row>
    <row r="121" spans="1:4">
      <c r="A121" s="911" t="s">
        <v>258</v>
      </c>
      <c r="B121" s="911" t="s">
        <v>259</v>
      </c>
      <c r="C121" s="911" t="s">
        <v>260</v>
      </c>
      <c r="D121" s="817"/>
    </row>
    <row r="122" spans="1:4">
      <c r="A122" s="911" t="s">
        <v>261</v>
      </c>
      <c r="B122" s="911" t="s">
        <v>262</v>
      </c>
      <c r="C122" s="911" t="s">
        <v>260</v>
      </c>
      <c r="D122" s="817"/>
    </row>
    <row r="123" spans="1:4">
      <c r="A123" s="911" t="s">
        <v>263</v>
      </c>
      <c r="B123" s="911" t="s">
        <v>264</v>
      </c>
      <c r="C123" s="911" t="s">
        <v>265</v>
      </c>
      <c r="D123" s="817"/>
    </row>
    <row r="124" spans="1:4">
      <c r="A124" s="911" t="s">
        <v>266</v>
      </c>
      <c r="B124" s="911" t="s">
        <v>267</v>
      </c>
      <c r="C124" s="911" t="s">
        <v>222</v>
      </c>
      <c r="D124" s="817"/>
    </row>
    <row r="125" spans="1:4">
      <c r="A125" s="911" t="s">
        <v>268</v>
      </c>
      <c r="B125" s="911" t="s">
        <v>269</v>
      </c>
      <c r="C125" s="911" t="s">
        <v>270</v>
      </c>
      <c r="D125" s="817"/>
    </row>
    <row r="126" spans="1:4">
      <c r="A126" s="911" t="s">
        <v>271</v>
      </c>
      <c r="B126" s="911" t="s">
        <v>272</v>
      </c>
      <c r="C126" s="911" t="s">
        <v>257</v>
      </c>
      <c r="D126" s="817"/>
    </row>
    <row r="127" spans="1:4">
      <c r="A127" s="911" t="s">
        <v>273</v>
      </c>
      <c r="B127" s="911" t="s">
        <v>274</v>
      </c>
      <c r="C127" s="911" t="s">
        <v>260</v>
      </c>
      <c r="D127" s="817"/>
    </row>
    <row r="128" spans="1:4">
      <c r="A128" s="911" t="s">
        <v>275</v>
      </c>
      <c r="B128" s="911" t="s">
        <v>276</v>
      </c>
      <c r="C128" s="911" t="s">
        <v>254</v>
      </c>
      <c r="D128" s="817"/>
    </row>
    <row r="129" spans="1:4">
      <c r="A129" s="911" t="s">
        <v>277</v>
      </c>
      <c r="B129" s="911" t="s">
        <v>278</v>
      </c>
      <c r="C129" s="911" t="s">
        <v>279</v>
      </c>
      <c r="D129" s="817"/>
    </row>
    <row r="130" spans="1:4">
      <c r="A130" s="911" t="s">
        <v>280</v>
      </c>
      <c r="B130" s="911" t="s">
        <v>86</v>
      </c>
      <c r="C130" s="911" t="s">
        <v>184</v>
      </c>
      <c r="D130" s="817"/>
    </row>
    <row r="131" spans="1:4">
      <c r="A131" s="911" t="s">
        <v>281</v>
      </c>
      <c r="B131" s="911" t="s">
        <v>86</v>
      </c>
      <c r="C131" s="911" t="s">
        <v>184</v>
      </c>
      <c r="D131" s="817"/>
    </row>
    <row r="132" spans="1:4">
      <c r="A132" s="911" t="s">
        <v>282</v>
      </c>
      <c r="B132" s="911" t="s">
        <v>86</v>
      </c>
      <c r="C132" s="911" t="s">
        <v>184</v>
      </c>
      <c r="D132" s="817"/>
    </row>
    <row r="133" spans="1:4">
      <c r="A133" s="911" t="s">
        <v>283</v>
      </c>
      <c r="B133" s="911" t="s">
        <v>86</v>
      </c>
      <c r="C133" s="911" t="s">
        <v>184</v>
      </c>
      <c r="D133" s="817"/>
    </row>
    <row r="134" spans="1:4">
      <c r="A134" s="911" t="s">
        <v>284</v>
      </c>
      <c r="B134" s="911" t="s">
        <v>86</v>
      </c>
      <c r="C134" s="911" t="s">
        <v>184</v>
      </c>
      <c r="D134" s="817"/>
    </row>
    <row r="135" spans="1:4">
      <c r="A135" s="911" t="s">
        <v>285</v>
      </c>
      <c r="B135" s="911" t="s">
        <v>86</v>
      </c>
      <c r="C135" s="911" t="s">
        <v>184</v>
      </c>
      <c r="D135" s="817"/>
    </row>
    <row r="136" spans="1:4">
      <c r="A136" s="911" t="s">
        <v>286</v>
      </c>
      <c r="B136" s="911" t="s">
        <v>86</v>
      </c>
      <c r="C136" s="911" t="s">
        <v>184</v>
      </c>
      <c r="D136" s="817"/>
    </row>
    <row r="137" spans="1:4">
      <c r="A137" s="911" t="s">
        <v>287</v>
      </c>
      <c r="B137" s="911" t="s">
        <v>86</v>
      </c>
      <c r="C137" s="911" t="s">
        <v>184</v>
      </c>
      <c r="D137" s="817"/>
    </row>
    <row r="138" spans="1:4">
      <c r="A138" s="911" t="s">
        <v>288</v>
      </c>
      <c r="B138" s="911" t="s">
        <v>86</v>
      </c>
      <c r="C138" s="911" t="s">
        <v>184</v>
      </c>
      <c r="D138" s="817"/>
    </row>
    <row r="139" spans="1:4">
      <c r="A139" s="911" t="s">
        <v>289</v>
      </c>
      <c r="B139" s="911" t="s">
        <v>86</v>
      </c>
      <c r="C139" s="911" t="s">
        <v>184</v>
      </c>
      <c r="D139" s="817"/>
    </row>
    <row r="140" spans="1:4">
      <c r="A140" s="911" t="s">
        <v>290</v>
      </c>
      <c r="B140" s="911" t="s">
        <v>86</v>
      </c>
      <c r="C140" s="911" t="s">
        <v>184</v>
      </c>
      <c r="D140" s="817"/>
    </row>
    <row r="141" spans="1:4">
      <c r="A141" s="911" t="s">
        <v>291</v>
      </c>
      <c r="B141" s="911" t="s">
        <v>86</v>
      </c>
      <c r="C141" s="911" t="s">
        <v>184</v>
      </c>
      <c r="D141" s="817"/>
    </row>
    <row r="142" spans="1:4">
      <c r="A142" s="911" t="s">
        <v>292</v>
      </c>
      <c r="B142" s="911" t="s">
        <v>86</v>
      </c>
      <c r="C142" s="911" t="s">
        <v>184</v>
      </c>
      <c r="D142" s="817"/>
    </row>
    <row r="143" spans="1:4">
      <c r="A143" s="911" t="s">
        <v>293</v>
      </c>
      <c r="B143" s="911" t="s">
        <v>86</v>
      </c>
      <c r="C143" s="911" t="s">
        <v>184</v>
      </c>
      <c r="D143" s="817"/>
    </row>
    <row r="144" spans="1:4">
      <c r="A144" s="817" t="s">
        <v>1920</v>
      </c>
      <c r="B144" s="911" t="s">
        <v>294</v>
      </c>
      <c r="C144" s="817">
        <v>13301</v>
      </c>
      <c r="D144" s="817"/>
    </row>
    <row r="145" spans="1:4">
      <c r="A145" s="817" t="s">
        <v>1921</v>
      </c>
      <c r="B145" s="911" t="s">
        <v>295</v>
      </c>
      <c r="C145" s="817">
        <v>13301</v>
      </c>
      <c r="D145" s="817"/>
    </row>
    <row r="146" spans="1:4">
      <c r="A146" s="817" t="s">
        <v>1922</v>
      </c>
      <c r="B146" s="911" t="s">
        <v>296</v>
      </c>
      <c r="C146" s="817">
        <v>13301</v>
      </c>
      <c r="D146" s="817"/>
    </row>
    <row r="147" spans="1:4">
      <c r="A147" s="817" t="s">
        <v>1923</v>
      </c>
      <c r="B147" s="911" t="s">
        <v>86</v>
      </c>
      <c r="C147" s="817">
        <v>13302</v>
      </c>
      <c r="D147" s="817"/>
    </row>
    <row r="148" spans="1:4">
      <c r="A148" s="817" t="s">
        <v>1924</v>
      </c>
      <c r="B148" s="911" t="s">
        <v>86</v>
      </c>
      <c r="C148" s="817">
        <v>13302</v>
      </c>
      <c r="D148" s="817"/>
    </row>
    <row r="149" spans="1:4">
      <c r="A149" s="817" t="s">
        <v>1925</v>
      </c>
      <c r="B149" s="911" t="s">
        <v>86</v>
      </c>
      <c r="C149" s="817">
        <v>13302</v>
      </c>
      <c r="D149" s="817"/>
    </row>
    <row r="150" spans="1:4">
      <c r="A150" s="817" t="s">
        <v>1926</v>
      </c>
      <c r="B150" s="911" t="s">
        <v>297</v>
      </c>
      <c r="C150" s="817">
        <v>13303</v>
      </c>
      <c r="D150" s="817"/>
    </row>
    <row r="151" spans="1:4">
      <c r="A151" s="817" t="s">
        <v>1927</v>
      </c>
      <c r="B151" s="911" t="s">
        <v>298</v>
      </c>
      <c r="C151" s="817">
        <v>13303</v>
      </c>
      <c r="D151" s="817"/>
    </row>
    <row r="152" spans="1:4">
      <c r="A152" s="817" t="s">
        <v>1928</v>
      </c>
      <c r="B152" s="911" t="s">
        <v>299</v>
      </c>
      <c r="C152" s="817">
        <v>13303</v>
      </c>
      <c r="D152" s="817"/>
    </row>
    <row r="153" spans="1:4">
      <c r="A153" s="817" t="s">
        <v>1929</v>
      </c>
      <c r="B153" s="911" t="s">
        <v>300</v>
      </c>
      <c r="C153" s="817">
        <v>13303</v>
      </c>
      <c r="D153" s="817"/>
    </row>
    <row r="154" spans="1:4">
      <c r="A154" s="817" t="s">
        <v>1930</v>
      </c>
      <c r="B154" s="911" t="s">
        <v>301</v>
      </c>
      <c r="C154" s="817">
        <v>13303</v>
      </c>
      <c r="D154" s="817"/>
    </row>
    <row r="155" spans="1:4">
      <c r="A155" s="817" t="s">
        <v>1931</v>
      </c>
      <c r="B155" s="911" t="s">
        <v>302</v>
      </c>
      <c r="C155" s="817">
        <v>13303</v>
      </c>
      <c r="D155" s="817"/>
    </row>
    <row r="156" spans="1:4">
      <c r="A156" s="817" t="s">
        <v>1932</v>
      </c>
      <c r="B156" s="911" t="s">
        <v>86</v>
      </c>
      <c r="C156" s="817">
        <v>13303</v>
      </c>
      <c r="D156" s="817"/>
    </row>
    <row r="157" spans="1:4">
      <c r="A157" s="817" t="s">
        <v>1933</v>
      </c>
      <c r="B157" s="911" t="s">
        <v>86</v>
      </c>
      <c r="C157" s="817">
        <v>13303</v>
      </c>
      <c r="D157" s="817"/>
    </row>
    <row r="158" spans="1:4">
      <c r="A158" s="817" t="s">
        <v>1934</v>
      </c>
      <c r="B158" s="911" t="s">
        <v>86</v>
      </c>
      <c r="C158" s="817">
        <v>13303</v>
      </c>
      <c r="D158" s="817"/>
    </row>
    <row r="159" spans="1:4">
      <c r="A159" s="817" t="s">
        <v>1935</v>
      </c>
      <c r="B159" s="911" t="s">
        <v>303</v>
      </c>
      <c r="C159" s="817">
        <v>13304</v>
      </c>
      <c r="D159" s="817"/>
    </row>
    <row r="160" spans="1:4">
      <c r="A160" s="817" t="s">
        <v>1936</v>
      </c>
      <c r="B160" s="911" t="s">
        <v>304</v>
      </c>
      <c r="C160" s="817">
        <v>13304</v>
      </c>
      <c r="D160" s="817"/>
    </row>
    <row r="161" spans="1:4">
      <c r="A161" s="817" t="s">
        <v>1937</v>
      </c>
      <c r="B161" s="911" t="s">
        <v>305</v>
      </c>
      <c r="C161" s="817">
        <v>13304</v>
      </c>
      <c r="D161" s="817"/>
    </row>
    <row r="162" spans="1:4">
      <c r="A162" s="817" t="s">
        <v>1938</v>
      </c>
      <c r="B162" s="911" t="s">
        <v>306</v>
      </c>
      <c r="C162" s="817">
        <v>13304</v>
      </c>
      <c r="D162" s="817"/>
    </row>
    <row r="163" spans="1:4">
      <c r="A163" s="817" t="s">
        <v>1939</v>
      </c>
      <c r="B163" s="911" t="s">
        <v>307</v>
      </c>
      <c r="C163" s="817">
        <v>13304</v>
      </c>
      <c r="D163" s="817"/>
    </row>
    <row r="164" spans="1:4">
      <c r="A164" s="817" t="s">
        <v>1940</v>
      </c>
      <c r="B164" s="911" t="s">
        <v>308</v>
      </c>
      <c r="C164" s="817">
        <v>13304</v>
      </c>
      <c r="D164" s="817"/>
    </row>
    <row r="165" spans="1:4">
      <c r="A165" s="817" t="s">
        <v>1941</v>
      </c>
      <c r="B165" s="911" t="s">
        <v>86</v>
      </c>
      <c r="C165" s="817">
        <v>13304</v>
      </c>
      <c r="D165" s="817"/>
    </row>
    <row r="166" spans="1:4">
      <c r="A166" s="817" t="s">
        <v>1942</v>
      </c>
      <c r="B166" s="911" t="s">
        <v>86</v>
      </c>
      <c r="C166" s="817">
        <v>13304</v>
      </c>
      <c r="D166" s="817"/>
    </row>
    <row r="167" spans="1:4">
      <c r="A167" s="817" t="s">
        <v>1943</v>
      </c>
      <c r="B167" s="911" t="s">
        <v>86</v>
      </c>
      <c r="C167" s="817">
        <v>13304</v>
      </c>
      <c r="D167" s="817"/>
    </row>
    <row r="168" spans="1:4">
      <c r="A168" s="817" t="s">
        <v>1944</v>
      </c>
      <c r="B168" s="911" t="s">
        <v>86</v>
      </c>
      <c r="C168" s="447">
        <v>13305</v>
      </c>
      <c r="D168" s="817"/>
    </row>
    <row r="169" spans="1:4">
      <c r="A169" s="817" t="s">
        <v>1945</v>
      </c>
      <c r="B169" s="911" t="s">
        <v>86</v>
      </c>
      <c r="C169" s="447">
        <v>13305</v>
      </c>
      <c r="D169" s="817"/>
    </row>
    <row r="170" spans="1:4">
      <c r="A170" s="817" t="s">
        <v>1946</v>
      </c>
      <c r="B170" s="911" t="s">
        <v>86</v>
      </c>
      <c r="C170" s="447">
        <v>13305</v>
      </c>
      <c r="D170" s="817"/>
    </row>
    <row r="171" spans="1:4">
      <c r="A171" s="817" t="s">
        <v>1947</v>
      </c>
      <c r="B171" s="911" t="s">
        <v>86</v>
      </c>
      <c r="C171" s="447">
        <v>13306</v>
      </c>
      <c r="D171" s="817"/>
    </row>
    <row r="172" spans="1:4">
      <c r="A172" s="817" t="s">
        <v>1948</v>
      </c>
      <c r="B172" s="911" t="s">
        <v>86</v>
      </c>
      <c r="C172" s="447">
        <v>13306</v>
      </c>
      <c r="D172" s="817"/>
    </row>
    <row r="173" spans="1:4">
      <c r="A173" s="817" t="s">
        <v>1949</v>
      </c>
      <c r="B173" s="911" t="s">
        <v>86</v>
      </c>
      <c r="C173" s="447">
        <v>13306</v>
      </c>
      <c r="D173" s="817"/>
    </row>
    <row r="174" spans="1:4">
      <c r="A174" s="817" t="s">
        <v>1950</v>
      </c>
      <c r="B174" s="911" t="s">
        <v>309</v>
      </c>
      <c r="C174" s="447">
        <v>13307</v>
      </c>
      <c r="D174" s="817"/>
    </row>
    <row r="175" spans="1:4">
      <c r="A175" s="817" t="s">
        <v>1951</v>
      </c>
      <c r="B175" s="911" t="s">
        <v>310</v>
      </c>
      <c r="C175" s="447">
        <v>13307</v>
      </c>
      <c r="D175" s="817"/>
    </row>
    <row r="176" spans="1:4">
      <c r="A176" s="817" t="s">
        <v>1952</v>
      </c>
      <c r="B176" s="911" t="s">
        <v>86</v>
      </c>
      <c r="C176" s="447">
        <v>13307</v>
      </c>
      <c r="D176" s="817"/>
    </row>
    <row r="177" spans="1:4">
      <c r="A177" s="817" t="s">
        <v>1953</v>
      </c>
      <c r="B177" s="911" t="s">
        <v>86</v>
      </c>
      <c r="C177" s="447">
        <v>13308</v>
      </c>
      <c r="D177" s="817"/>
    </row>
    <row r="178" spans="1:4">
      <c r="A178" s="817" t="s">
        <v>1954</v>
      </c>
      <c r="B178" s="911" t="s">
        <v>86</v>
      </c>
      <c r="C178" s="447">
        <v>13308</v>
      </c>
      <c r="D178" s="817"/>
    </row>
    <row r="179" spans="1:4">
      <c r="A179" s="817" t="s">
        <v>1955</v>
      </c>
      <c r="B179" s="911" t="s">
        <v>86</v>
      </c>
      <c r="C179" s="447">
        <v>13308</v>
      </c>
      <c r="D179" s="817"/>
    </row>
    <row r="180" spans="1:4">
      <c r="A180" s="817" t="s">
        <v>1956</v>
      </c>
      <c r="B180" s="911" t="s">
        <v>311</v>
      </c>
      <c r="C180" s="447">
        <v>13401</v>
      </c>
      <c r="D180" s="817"/>
    </row>
    <row r="181" spans="1:4">
      <c r="A181" s="817" t="s">
        <v>1957</v>
      </c>
      <c r="B181" s="911" t="s">
        <v>312</v>
      </c>
      <c r="C181" s="447">
        <v>13401</v>
      </c>
      <c r="D181" s="817"/>
    </row>
    <row r="182" spans="1:4">
      <c r="A182" s="817" t="s">
        <v>1958</v>
      </c>
      <c r="B182" s="911" t="s">
        <v>313</v>
      </c>
      <c r="C182" s="447">
        <v>13401</v>
      </c>
      <c r="D182" s="817"/>
    </row>
    <row r="183" spans="1:4">
      <c r="A183" s="817" t="s">
        <v>1959</v>
      </c>
      <c r="B183" s="911" t="s">
        <v>86</v>
      </c>
      <c r="C183" s="447">
        <v>13401</v>
      </c>
      <c r="D183" s="817"/>
    </row>
    <row r="184" spans="1:4">
      <c r="A184" s="817" t="s">
        <v>1960</v>
      </c>
      <c r="B184" s="911" t="s">
        <v>86</v>
      </c>
      <c r="C184" s="447">
        <v>13401</v>
      </c>
      <c r="D184" s="817"/>
    </row>
    <row r="185" spans="1:4">
      <c r="A185" s="817" t="s">
        <v>1961</v>
      </c>
      <c r="B185" s="911" t="s">
        <v>86</v>
      </c>
      <c r="C185" s="447">
        <v>13401</v>
      </c>
      <c r="D185" s="817"/>
    </row>
    <row r="186" spans="1:4">
      <c r="A186" s="817" t="s">
        <v>1962</v>
      </c>
      <c r="B186" s="911" t="s">
        <v>314</v>
      </c>
      <c r="C186" s="447">
        <v>13402</v>
      </c>
      <c r="D186" s="817"/>
    </row>
    <row r="187" spans="1:4">
      <c r="A187" s="817" t="s">
        <v>1963</v>
      </c>
      <c r="B187" s="911" t="s">
        <v>315</v>
      </c>
      <c r="C187" s="447">
        <v>13402</v>
      </c>
      <c r="D187" s="817"/>
    </row>
    <row r="188" spans="1:4">
      <c r="A188" s="817" t="s">
        <v>1964</v>
      </c>
      <c r="B188" s="911" t="s">
        <v>316</v>
      </c>
      <c r="C188" s="447">
        <v>13402</v>
      </c>
      <c r="D188" s="817"/>
    </row>
    <row r="189" spans="1:4">
      <c r="A189" s="817" t="s">
        <v>1965</v>
      </c>
      <c r="B189" s="911" t="s">
        <v>317</v>
      </c>
      <c r="C189" s="447">
        <v>13402</v>
      </c>
      <c r="D189" s="817"/>
    </row>
    <row r="190" spans="1:4">
      <c r="A190" s="817" t="s">
        <v>1966</v>
      </c>
      <c r="B190" s="911" t="s">
        <v>318</v>
      </c>
      <c r="C190" s="447">
        <v>13402</v>
      </c>
      <c r="D190" s="817"/>
    </row>
    <row r="191" spans="1:4">
      <c r="A191" s="817" t="s">
        <v>1967</v>
      </c>
      <c r="B191" s="911" t="s">
        <v>319</v>
      </c>
      <c r="C191" s="447">
        <v>13402</v>
      </c>
      <c r="D191" s="817"/>
    </row>
    <row r="192" spans="1:4">
      <c r="A192" s="817" t="s">
        <v>1968</v>
      </c>
      <c r="B192" s="911" t="s">
        <v>320</v>
      </c>
      <c r="C192" s="447">
        <v>13402</v>
      </c>
      <c r="D192" s="817"/>
    </row>
    <row r="193" spans="1:4">
      <c r="A193" s="817" t="s">
        <v>1969</v>
      </c>
      <c r="B193" s="911" t="s">
        <v>321</v>
      </c>
      <c r="C193" s="447">
        <v>13402</v>
      </c>
      <c r="D193" s="817"/>
    </row>
    <row r="194" spans="1:4">
      <c r="A194" s="817" t="s">
        <v>1970</v>
      </c>
      <c r="B194" s="911" t="s">
        <v>322</v>
      </c>
      <c r="C194" s="447">
        <v>13402</v>
      </c>
      <c r="D194" s="817"/>
    </row>
    <row r="195" spans="1:4">
      <c r="A195" s="817" t="s">
        <v>1971</v>
      </c>
      <c r="B195" s="911" t="s">
        <v>86</v>
      </c>
      <c r="C195" s="447">
        <v>13402</v>
      </c>
      <c r="D195" s="817"/>
    </row>
    <row r="196" spans="1:4">
      <c r="A196" s="817" t="s">
        <v>1972</v>
      </c>
      <c r="B196" s="911" t="s">
        <v>86</v>
      </c>
      <c r="C196" s="447">
        <v>13402</v>
      </c>
      <c r="D196" s="817"/>
    </row>
    <row r="197" spans="1:4">
      <c r="A197" s="817" t="s">
        <v>1973</v>
      </c>
      <c r="B197" s="911" t="s">
        <v>86</v>
      </c>
      <c r="C197" s="447">
        <v>13402</v>
      </c>
      <c r="D197" s="817"/>
    </row>
    <row r="198" spans="1:4">
      <c r="A198" s="817" t="s">
        <v>1974</v>
      </c>
      <c r="B198" s="911" t="s">
        <v>86</v>
      </c>
      <c r="C198" s="447">
        <v>13403</v>
      </c>
      <c r="D198" s="817"/>
    </row>
    <row r="199" spans="1:4">
      <c r="A199" s="817" t="s">
        <v>1975</v>
      </c>
      <c r="B199" s="911" t="s">
        <v>86</v>
      </c>
      <c r="C199" s="447">
        <v>13403</v>
      </c>
      <c r="D199" s="817"/>
    </row>
    <row r="200" spans="1:4">
      <c r="A200" s="817" t="s">
        <v>1976</v>
      </c>
      <c r="B200" s="911" t="s">
        <v>86</v>
      </c>
      <c r="C200" s="447">
        <v>13403</v>
      </c>
      <c r="D200" s="817"/>
    </row>
    <row r="201" spans="1:4">
      <c r="A201" s="817" t="s">
        <v>1977</v>
      </c>
      <c r="B201" s="911" t="s">
        <v>323</v>
      </c>
      <c r="C201" s="447">
        <v>13404</v>
      </c>
      <c r="D201" s="817"/>
    </row>
    <row r="202" spans="1:4">
      <c r="A202" s="817" t="s">
        <v>1978</v>
      </c>
      <c r="B202" s="911" t="s">
        <v>324</v>
      </c>
      <c r="C202" s="447">
        <v>13404</v>
      </c>
      <c r="D202" s="817"/>
    </row>
    <row r="203" spans="1:4">
      <c r="A203" s="817" t="s">
        <v>1979</v>
      </c>
      <c r="B203" s="911" t="s">
        <v>325</v>
      </c>
      <c r="C203" s="447">
        <v>13404</v>
      </c>
      <c r="D203" s="817"/>
    </row>
    <row r="204" spans="1:4">
      <c r="A204" s="817" t="s">
        <v>1980</v>
      </c>
      <c r="B204" s="911" t="s">
        <v>86</v>
      </c>
      <c r="C204" s="447">
        <v>13404</v>
      </c>
      <c r="D204" s="817"/>
    </row>
    <row r="205" spans="1:4">
      <c r="A205" s="817" t="s">
        <v>1981</v>
      </c>
      <c r="B205" s="911" t="s">
        <v>86</v>
      </c>
      <c r="C205" s="447">
        <v>13404</v>
      </c>
      <c r="D205" s="817"/>
    </row>
    <row r="206" spans="1:4">
      <c r="A206" s="817" t="s">
        <v>1982</v>
      </c>
      <c r="B206" s="911" t="s">
        <v>299</v>
      </c>
      <c r="C206" s="447">
        <v>13405</v>
      </c>
      <c r="D206" s="817"/>
    </row>
    <row r="207" spans="1:4">
      <c r="A207" s="817" t="s">
        <v>1983</v>
      </c>
      <c r="B207" s="911" t="s">
        <v>86</v>
      </c>
      <c r="C207" s="447">
        <v>13405</v>
      </c>
      <c r="D207" s="817"/>
    </row>
    <row r="208" spans="1:4">
      <c r="A208" s="817" t="s">
        <v>1984</v>
      </c>
      <c r="B208" s="911" t="s">
        <v>86</v>
      </c>
      <c r="C208" s="447">
        <v>13405</v>
      </c>
      <c r="D208" s="817"/>
    </row>
    <row r="209" spans="1:4">
      <c r="A209" s="817" t="s">
        <v>1985</v>
      </c>
      <c r="B209" s="911" t="s">
        <v>86</v>
      </c>
      <c r="C209" s="447">
        <v>13501</v>
      </c>
      <c r="D209" s="817"/>
    </row>
    <row r="210" spans="1:4">
      <c r="A210" s="817" t="s">
        <v>1986</v>
      </c>
      <c r="B210" s="911" t="s">
        <v>86</v>
      </c>
      <c r="C210" s="447">
        <v>13501</v>
      </c>
      <c r="D210" s="817"/>
    </row>
    <row r="211" spans="1:4">
      <c r="A211" s="817" t="s">
        <v>1987</v>
      </c>
      <c r="B211" s="911" t="s">
        <v>86</v>
      </c>
      <c r="C211" s="447">
        <v>13502</v>
      </c>
      <c r="D211" s="817"/>
    </row>
    <row r="212" spans="1:4">
      <c r="A212" s="817" t="s">
        <v>1988</v>
      </c>
      <c r="B212" s="911" t="s">
        <v>86</v>
      </c>
      <c r="C212" s="447">
        <v>13502</v>
      </c>
      <c r="D212" s="817"/>
    </row>
    <row r="213" spans="1:4">
      <c r="A213" s="817" t="s">
        <v>1989</v>
      </c>
      <c r="B213" s="911" t="s">
        <v>86</v>
      </c>
      <c r="C213" s="447">
        <v>13601</v>
      </c>
      <c r="D213" s="817"/>
    </row>
    <row r="214" spans="1:4">
      <c r="A214" s="817" t="s">
        <v>1990</v>
      </c>
      <c r="B214" s="911" t="s">
        <v>86</v>
      </c>
      <c r="C214" s="447">
        <v>13601</v>
      </c>
      <c r="D214" s="817"/>
    </row>
    <row r="215" spans="1:4">
      <c r="A215" s="817" t="s">
        <v>1991</v>
      </c>
      <c r="B215" s="911" t="s">
        <v>86</v>
      </c>
      <c r="C215" s="447">
        <v>13601</v>
      </c>
      <c r="D215" s="817"/>
    </row>
    <row r="216" spans="1:4">
      <c r="A216" s="817" t="s">
        <v>1992</v>
      </c>
      <c r="B216" s="817" t="s">
        <v>326</v>
      </c>
      <c r="C216" s="447">
        <v>13602</v>
      </c>
      <c r="D216" s="817"/>
    </row>
    <row r="217" spans="1:4">
      <c r="A217" s="817" t="s">
        <v>1993</v>
      </c>
      <c r="B217" s="817" t="s">
        <v>327</v>
      </c>
      <c r="C217" s="447">
        <v>13602</v>
      </c>
      <c r="D217" s="817"/>
    </row>
    <row r="218" spans="1:4">
      <c r="A218" s="817" t="s">
        <v>1994</v>
      </c>
      <c r="B218" s="817" t="s">
        <v>328</v>
      </c>
      <c r="C218" s="447">
        <v>13602</v>
      </c>
      <c r="D218" s="817"/>
    </row>
    <row r="219" spans="1:4">
      <c r="A219" s="817" t="s">
        <v>1995</v>
      </c>
      <c r="B219" s="817" t="s">
        <v>329</v>
      </c>
      <c r="C219" s="447">
        <v>13602</v>
      </c>
      <c r="D219" s="817"/>
    </row>
    <row r="220" spans="1:4">
      <c r="A220" s="817" t="s">
        <v>1996</v>
      </c>
      <c r="B220" s="817" t="s">
        <v>330</v>
      </c>
      <c r="C220" s="447">
        <v>13602</v>
      </c>
      <c r="D220" s="817"/>
    </row>
    <row r="221" spans="1:4">
      <c r="A221" s="817" t="s">
        <v>1997</v>
      </c>
      <c r="B221" s="817" t="s">
        <v>331</v>
      </c>
      <c r="C221" s="447">
        <v>13602</v>
      </c>
      <c r="D221" s="817"/>
    </row>
    <row r="222" spans="1:4">
      <c r="A222" s="817" t="s">
        <v>1998</v>
      </c>
      <c r="B222" s="817" t="s">
        <v>86</v>
      </c>
      <c r="C222" s="447">
        <v>13602</v>
      </c>
      <c r="D222" s="817"/>
    </row>
    <row r="223" spans="1:4">
      <c r="A223" s="817" t="s">
        <v>1999</v>
      </c>
      <c r="B223" s="817" t="s">
        <v>86</v>
      </c>
      <c r="C223" s="447">
        <v>13602</v>
      </c>
      <c r="D223" s="817"/>
    </row>
    <row r="224" spans="1:4">
      <c r="A224" s="817" t="s">
        <v>2000</v>
      </c>
      <c r="B224" s="817" t="s">
        <v>86</v>
      </c>
      <c r="C224" s="447">
        <v>13603</v>
      </c>
      <c r="D224" s="817"/>
    </row>
    <row r="225" spans="1:4">
      <c r="A225" s="817" t="s">
        <v>2001</v>
      </c>
      <c r="B225" s="817" t="s">
        <v>86</v>
      </c>
      <c r="C225" s="447">
        <v>13603</v>
      </c>
      <c r="D225" s="817"/>
    </row>
    <row r="226" spans="1:4">
      <c r="A226" s="817" t="s">
        <v>2002</v>
      </c>
      <c r="B226" s="817" t="s">
        <v>86</v>
      </c>
      <c r="C226" s="447">
        <v>13603</v>
      </c>
      <c r="D226" s="817"/>
    </row>
    <row r="227" spans="1:4">
      <c r="A227" s="817" t="s">
        <v>2003</v>
      </c>
      <c r="B227" s="817" t="s">
        <v>332</v>
      </c>
      <c r="C227" s="447">
        <v>13604</v>
      </c>
      <c r="D227" s="817"/>
    </row>
    <row r="228" spans="1:4">
      <c r="A228" s="817" t="s">
        <v>2004</v>
      </c>
      <c r="B228" s="817" t="s">
        <v>333</v>
      </c>
      <c r="C228" s="447">
        <v>13604</v>
      </c>
      <c r="D228" s="817"/>
    </row>
    <row r="229" spans="1:4">
      <c r="A229" s="817" t="s">
        <v>2005</v>
      </c>
      <c r="B229" s="817" t="s">
        <v>334</v>
      </c>
      <c r="C229" s="447">
        <v>13605</v>
      </c>
      <c r="D229" s="817"/>
    </row>
    <row r="230" spans="1:4">
      <c r="A230" s="817" t="s">
        <v>2006</v>
      </c>
      <c r="B230" s="817" t="s">
        <v>335</v>
      </c>
      <c r="C230" s="447">
        <v>13605</v>
      </c>
      <c r="D230" s="817"/>
    </row>
    <row r="231" spans="1:4">
      <c r="A231" s="817" t="s">
        <v>2007</v>
      </c>
      <c r="B231" s="817" t="s">
        <v>86</v>
      </c>
      <c r="C231" s="447">
        <v>13605</v>
      </c>
      <c r="D231" s="817"/>
    </row>
    <row r="232" spans="1:4">
      <c r="A232" s="817" t="s">
        <v>2008</v>
      </c>
      <c r="B232" s="817" t="s">
        <v>86</v>
      </c>
      <c r="C232" s="447">
        <v>13606</v>
      </c>
      <c r="D232" s="817"/>
    </row>
    <row r="233" spans="1:4">
      <c r="A233" s="817" t="s">
        <v>2009</v>
      </c>
      <c r="B233" s="817" t="s">
        <v>86</v>
      </c>
      <c r="C233" s="447">
        <v>13606</v>
      </c>
      <c r="D233" s="817"/>
    </row>
    <row r="234" spans="1:4">
      <c r="A234" s="817" t="s">
        <v>2010</v>
      </c>
      <c r="B234" s="817" t="s">
        <v>86</v>
      </c>
      <c r="C234" s="447">
        <v>13606</v>
      </c>
      <c r="D234" s="817"/>
    </row>
    <row r="235" spans="1:4">
      <c r="A235" s="817" t="s">
        <v>2011</v>
      </c>
      <c r="B235" s="817" t="s">
        <v>336</v>
      </c>
      <c r="C235" s="447">
        <v>13607</v>
      </c>
      <c r="D235" s="817"/>
    </row>
    <row r="236" spans="1:4">
      <c r="A236" s="817" t="s">
        <v>2012</v>
      </c>
      <c r="B236" s="817" t="s">
        <v>337</v>
      </c>
      <c r="C236" s="447">
        <v>13607</v>
      </c>
      <c r="D236" s="817"/>
    </row>
    <row r="237" spans="1:4">
      <c r="A237" s="817" t="s">
        <v>2013</v>
      </c>
      <c r="B237" s="817" t="s">
        <v>86</v>
      </c>
      <c r="C237" s="447">
        <v>13607</v>
      </c>
      <c r="D237" s="817"/>
    </row>
    <row r="238" spans="1:4">
      <c r="A238" s="817" t="s">
        <v>2014</v>
      </c>
      <c r="B238" s="817" t="s">
        <v>86</v>
      </c>
      <c r="C238" s="447">
        <v>13701</v>
      </c>
      <c r="D238" s="817"/>
    </row>
    <row r="239" spans="1:4">
      <c r="A239" s="817" t="s">
        <v>2015</v>
      </c>
      <c r="B239" s="817" t="s">
        <v>86</v>
      </c>
      <c r="C239" s="447">
        <v>13701</v>
      </c>
      <c r="D239" s="817"/>
    </row>
    <row r="240" spans="1:4">
      <c r="A240" s="817" t="s">
        <v>2016</v>
      </c>
      <c r="B240" s="817" t="s">
        <v>86</v>
      </c>
      <c r="C240" s="447">
        <v>13702</v>
      </c>
      <c r="D240" s="817"/>
    </row>
    <row r="241" spans="1:4">
      <c r="A241" s="817" t="s">
        <v>2017</v>
      </c>
      <c r="B241" s="817" t="s">
        <v>86</v>
      </c>
      <c r="C241" s="447">
        <v>13702</v>
      </c>
      <c r="D241" s="817"/>
    </row>
    <row r="242" spans="1:4">
      <c r="A242" s="817" t="s">
        <v>1855</v>
      </c>
      <c r="B242" s="817" t="s">
        <v>101</v>
      </c>
      <c r="C242" s="447">
        <v>13703</v>
      </c>
      <c r="D242" s="817"/>
    </row>
    <row r="243" spans="1:4">
      <c r="A243" s="817" t="s">
        <v>2018</v>
      </c>
      <c r="B243" s="817" t="s">
        <v>338</v>
      </c>
      <c r="C243" s="447">
        <v>13703</v>
      </c>
      <c r="D243" s="817"/>
    </row>
    <row r="244" spans="1:4">
      <c r="A244" s="817" t="s">
        <v>2019</v>
      </c>
      <c r="B244" s="817" t="s">
        <v>339</v>
      </c>
      <c r="C244" s="447">
        <v>13703</v>
      </c>
      <c r="D244" s="817"/>
    </row>
    <row r="245" spans="1:4">
      <c r="A245" s="817" t="s">
        <v>2020</v>
      </c>
      <c r="B245" s="817" t="s">
        <v>340</v>
      </c>
      <c r="C245" s="447">
        <v>13703</v>
      </c>
      <c r="D245" s="817"/>
    </row>
    <row r="246" spans="1:4">
      <c r="A246" s="817" t="s">
        <v>2021</v>
      </c>
      <c r="B246" s="817" t="s">
        <v>341</v>
      </c>
      <c r="C246" s="447">
        <v>13703</v>
      </c>
      <c r="D246" s="817"/>
    </row>
    <row r="247" spans="1:4">
      <c r="A247" s="817" t="s">
        <v>2022</v>
      </c>
      <c r="B247" s="817" t="s">
        <v>342</v>
      </c>
      <c r="C247" s="447">
        <v>13703</v>
      </c>
      <c r="D247" s="817"/>
    </row>
    <row r="248" spans="1:4">
      <c r="A248" s="817" t="s">
        <v>2023</v>
      </c>
      <c r="B248" s="817" t="s">
        <v>343</v>
      </c>
      <c r="C248" s="447">
        <v>13703</v>
      </c>
      <c r="D248" s="817"/>
    </row>
    <row r="249" spans="1:4">
      <c r="A249" s="817" t="s">
        <v>2024</v>
      </c>
      <c r="B249" s="817" t="s">
        <v>344</v>
      </c>
      <c r="C249" s="447">
        <v>13703</v>
      </c>
      <c r="D249" s="817"/>
    </row>
    <row r="250" spans="1:4">
      <c r="A250" s="817" t="s">
        <v>2025</v>
      </c>
      <c r="B250" s="817" t="s">
        <v>345</v>
      </c>
      <c r="C250" s="447">
        <v>13703</v>
      </c>
      <c r="D250" s="817"/>
    </row>
    <row r="251" spans="1:4">
      <c r="A251" s="817" t="s">
        <v>2026</v>
      </c>
      <c r="B251" s="817" t="s">
        <v>346</v>
      </c>
      <c r="C251" s="447">
        <v>13703</v>
      </c>
      <c r="D251" s="817"/>
    </row>
    <row r="252" spans="1:4">
      <c r="A252" s="817" t="s">
        <v>2027</v>
      </c>
      <c r="B252" s="817" t="s">
        <v>347</v>
      </c>
      <c r="C252" s="447">
        <v>13703</v>
      </c>
      <c r="D252" s="817"/>
    </row>
    <row r="253" spans="1:4">
      <c r="A253" s="817" t="s">
        <v>2028</v>
      </c>
      <c r="B253" s="817" t="s">
        <v>348</v>
      </c>
      <c r="C253" s="447">
        <v>13703</v>
      </c>
      <c r="D253" s="817"/>
    </row>
    <row r="254" spans="1:4">
      <c r="A254" s="817" t="s">
        <v>2029</v>
      </c>
      <c r="B254" s="817" t="s">
        <v>119</v>
      </c>
      <c r="C254" s="447">
        <v>13703</v>
      </c>
      <c r="D254" s="817"/>
    </row>
    <row r="255" spans="1:4">
      <c r="A255" s="817" t="s">
        <v>2030</v>
      </c>
      <c r="B255" s="817" t="s">
        <v>120</v>
      </c>
      <c r="C255" s="447">
        <v>13703</v>
      </c>
      <c r="D255" s="817"/>
    </row>
    <row r="256" spans="1:4">
      <c r="A256" s="817" t="s">
        <v>2031</v>
      </c>
      <c r="B256" s="817" t="s">
        <v>349</v>
      </c>
      <c r="C256" s="447">
        <v>13704</v>
      </c>
      <c r="D256" s="817"/>
    </row>
    <row r="257" spans="1:4">
      <c r="A257" s="817" t="s">
        <v>2032</v>
      </c>
      <c r="B257" s="817" t="s">
        <v>350</v>
      </c>
      <c r="C257" s="447">
        <v>13704</v>
      </c>
      <c r="D257" s="817"/>
    </row>
    <row r="258" spans="1:4">
      <c r="A258" s="817" t="s">
        <v>2033</v>
      </c>
      <c r="B258" s="817" t="s">
        <v>351</v>
      </c>
      <c r="C258" s="447">
        <v>13704</v>
      </c>
      <c r="D258" s="817"/>
    </row>
    <row r="259" spans="1:4">
      <c r="A259" s="817" t="s">
        <v>2034</v>
      </c>
      <c r="B259" s="817" t="s">
        <v>352</v>
      </c>
      <c r="C259" s="447">
        <v>13705</v>
      </c>
      <c r="D259" s="817"/>
    </row>
    <row r="260" spans="1:4">
      <c r="A260" s="817" t="s">
        <v>2035</v>
      </c>
      <c r="B260" s="817" t="s">
        <v>353</v>
      </c>
      <c r="C260" s="447">
        <v>13705</v>
      </c>
      <c r="D260" s="817"/>
    </row>
    <row r="261" spans="1:4">
      <c r="A261" s="817" t="s">
        <v>1851</v>
      </c>
      <c r="B261" s="817" t="s">
        <v>354</v>
      </c>
      <c r="C261" s="447">
        <v>13801</v>
      </c>
      <c r="D261" s="817"/>
    </row>
    <row r="262" spans="1:4">
      <c r="A262" s="817" t="s">
        <v>1856</v>
      </c>
      <c r="B262" s="817" t="s">
        <v>355</v>
      </c>
      <c r="C262" s="447">
        <v>13802</v>
      </c>
      <c r="D262" s="817"/>
    </row>
    <row r="263" spans="1:4">
      <c r="A263" s="817" t="s">
        <v>2036</v>
      </c>
      <c r="B263" s="817" t="s">
        <v>356</v>
      </c>
      <c r="C263" s="447">
        <v>13802</v>
      </c>
      <c r="D263" s="817"/>
    </row>
    <row r="264" spans="1:4">
      <c r="A264" s="817" t="s">
        <v>2037</v>
      </c>
      <c r="B264" s="817" t="s">
        <v>357</v>
      </c>
      <c r="C264" s="447">
        <v>13802</v>
      </c>
      <c r="D264" s="817"/>
    </row>
    <row r="265" spans="1:4">
      <c r="A265" s="817" t="s">
        <v>1852</v>
      </c>
      <c r="B265" s="817" t="s">
        <v>358</v>
      </c>
      <c r="C265" s="447">
        <v>13803</v>
      </c>
      <c r="D265" s="817"/>
    </row>
    <row r="266" spans="1:4">
      <c r="A266" s="817" t="s">
        <v>2038</v>
      </c>
      <c r="B266" s="817" t="s">
        <v>359</v>
      </c>
      <c r="C266" s="447">
        <v>13803</v>
      </c>
      <c r="D266" s="817"/>
    </row>
    <row r="267" spans="1:4">
      <c r="A267" s="817" t="s">
        <v>2039</v>
      </c>
      <c r="B267" s="817" t="s">
        <v>86</v>
      </c>
      <c r="C267" s="447">
        <v>13803</v>
      </c>
      <c r="D267" s="817"/>
    </row>
    <row r="268" spans="1:4">
      <c r="A268" s="817" t="s">
        <v>2040</v>
      </c>
      <c r="B268" s="817" t="s">
        <v>86</v>
      </c>
      <c r="C268" s="447">
        <v>13803</v>
      </c>
      <c r="D268" s="817"/>
    </row>
    <row r="269" spans="1:4">
      <c r="A269" s="817" t="s">
        <v>1878</v>
      </c>
      <c r="B269" s="817" t="s">
        <v>322</v>
      </c>
      <c r="C269" s="447">
        <v>13804</v>
      </c>
      <c r="D269" s="817"/>
    </row>
    <row r="270" spans="1:4">
      <c r="A270" s="817" t="s">
        <v>2041</v>
      </c>
      <c r="B270" s="817" t="s">
        <v>86</v>
      </c>
      <c r="C270" s="447">
        <v>13804</v>
      </c>
      <c r="D270" s="817"/>
    </row>
    <row r="271" spans="1:4">
      <c r="A271" s="817" t="s">
        <v>2042</v>
      </c>
      <c r="B271" s="817" t="s">
        <v>86</v>
      </c>
      <c r="C271" s="447">
        <v>13804</v>
      </c>
      <c r="D271" s="817"/>
    </row>
    <row r="272" spans="1:4">
      <c r="A272" s="817" t="s">
        <v>2043</v>
      </c>
      <c r="B272" s="817" t="s">
        <v>86</v>
      </c>
      <c r="C272" s="447">
        <v>13804</v>
      </c>
      <c r="D272" s="817"/>
    </row>
    <row r="273" spans="1:4">
      <c r="A273" s="819" t="s">
        <v>1837</v>
      </c>
      <c r="B273" s="820" t="s">
        <v>360</v>
      </c>
      <c r="C273" s="911">
        <v>10206</v>
      </c>
      <c r="D273" s="817"/>
    </row>
    <row r="274" spans="1:4">
      <c r="A274" s="817" t="s">
        <v>2044</v>
      </c>
      <c r="B274" s="911" t="s">
        <v>361</v>
      </c>
      <c r="C274" s="911">
        <v>10206</v>
      </c>
      <c r="D274" s="817"/>
    </row>
    <row r="275" spans="1:4">
      <c r="A275" s="817" t="s">
        <v>2045</v>
      </c>
      <c r="B275" s="911" t="s">
        <v>362</v>
      </c>
      <c r="C275" s="911">
        <v>10206</v>
      </c>
      <c r="D275" s="817"/>
    </row>
    <row r="276" spans="1:4">
      <c r="A276" s="817" t="s">
        <v>2046</v>
      </c>
      <c r="B276" s="911" t="s">
        <v>361</v>
      </c>
      <c r="C276" s="911">
        <v>10206</v>
      </c>
      <c r="D276" s="817"/>
    </row>
    <row r="277" spans="1:4">
      <c r="A277" s="817" t="s">
        <v>2047</v>
      </c>
      <c r="B277" s="911" t="s">
        <v>363</v>
      </c>
      <c r="C277" s="911">
        <v>10206</v>
      </c>
      <c r="D277" s="817"/>
    </row>
    <row r="278" spans="1:4" s="832" customFormat="1">
      <c r="A278" s="832" t="s">
        <v>364</v>
      </c>
      <c r="B278" s="832" t="s">
        <v>365</v>
      </c>
      <c r="C278" s="832" t="s">
        <v>366</v>
      </c>
      <c r="D278" s="817"/>
    </row>
    <row r="279" spans="1:4">
      <c r="A279" s="885" t="s">
        <v>1679</v>
      </c>
      <c r="B279" s="841" t="s">
        <v>183</v>
      </c>
      <c r="C279" s="842" t="s">
        <v>1388</v>
      </c>
      <c r="D279" s="817"/>
    </row>
    <row r="280" spans="1:4">
      <c r="A280" s="885" t="s">
        <v>1680</v>
      </c>
      <c r="B280" s="841" t="s">
        <v>186</v>
      </c>
      <c r="C280" s="843" t="s">
        <v>1681</v>
      </c>
      <c r="D280" s="817"/>
    </row>
    <row r="281" spans="1:4">
      <c r="A281" s="885" t="s">
        <v>364</v>
      </c>
      <c r="B281" s="841" t="s">
        <v>189</v>
      </c>
      <c r="C281" s="842" t="s">
        <v>366</v>
      </c>
      <c r="D281" s="817"/>
    </row>
    <row r="282" spans="1:4">
      <c r="A282" s="885" t="s">
        <v>1682</v>
      </c>
      <c r="B282" s="841" t="s">
        <v>192</v>
      </c>
      <c r="C282" s="842" t="s">
        <v>1385</v>
      </c>
      <c r="D282" s="817"/>
    </row>
    <row r="283" spans="1:4">
      <c r="A283" s="885" t="s">
        <v>1683</v>
      </c>
      <c r="B283" s="841" t="s">
        <v>1684</v>
      </c>
      <c r="C283" s="842" t="s">
        <v>1386</v>
      </c>
      <c r="D283" s="817"/>
    </row>
    <row r="284" spans="1:4">
      <c r="A284" s="885" t="s">
        <v>1685</v>
      </c>
      <c r="B284" s="841" t="s">
        <v>198</v>
      </c>
      <c r="C284" s="844" t="s">
        <v>1686</v>
      </c>
      <c r="D284" s="817"/>
    </row>
    <row r="285" spans="1:4">
      <c r="A285" s="885" t="s">
        <v>1687</v>
      </c>
      <c r="B285" s="841" t="s">
        <v>201</v>
      </c>
      <c r="C285" s="842" t="s">
        <v>1388</v>
      </c>
      <c r="D285" s="817"/>
    </row>
    <row r="286" spans="1:4">
      <c r="A286" s="885" t="s">
        <v>1688</v>
      </c>
      <c r="B286" s="841" t="s">
        <v>203</v>
      </c>
      <c r="C286" s="842" t="s">
        <v>1390</v>
      </c>
      <c r="D286" s="817"/>
    </row>
    <row r="287" spans="1:4">
      <c r="A287" s="885" t="s">
        <v>1689</v>
      </c>
      <c r="B287" s="841" t="s">
        <v>206</v>
      </c>
      <c r="C287" s="842" t="s">
        <v>1391</v>
      </c>
      <c r="D287" s="817"/>
    </row>
    <row r="288" spans="1:4">
      <c r="A288" s="885" t="s">
        <v>1690</v>
      </c>
      <c r="B288" s="841" t="s">
        <v>209</v>
      </c>
      <c r="C288" s="842" t="s">
        <v>1392</v>
      </c>
      <c r="D288" s="817"/>
    </row>
    <row r="289" spans="1:4">
      <c r="A289" s="885" t="s">
        <v>1691</v>
      </c>
      <c r="B289" s="841" t="s">
        <v>212</v>
      </c>
      <c r="C289" s="844" t="s">
        <v>1692</v>
      </c>
      <c r="D289" s="817"/>
    </row>
    <row r="290" spans="1:4">
      <c r="A290" s="885" t="s">
        <v>1693</v>
      </c>
      <c r="B290" s="841" t="s">
        <v>215</v>
      </c>
      <c r="C290" s="844" t="s">
        <v>1694</v>
      </c>
      <c r="D290" s="817"/>
    </row>
    <row r="291" spans="1:4">
      <c r="A291" s="885" t="s">
        <v>1695</v>
      </c>
      <c r="B291" s="841" t="s">
        <v>218</v>
      </c>
      <c r="C291" s="842" t="s">
        <v>1393</v>
      </c>
      <c r="D291" s="817"/>
    </row>
    <row r="292" spans="1:4">
      <c r="A292" s="885" t="s">
        <v>1696</v>
      </c>
      <c r="B292" s="841" t="s">
        <v>221</v>
      </c>
      <c r="C292" s="844" t="s">
        <v>1697</v>
      </c>
      <c r="D292" s="817"/>
    </row>
    <row r="293" spans="1:4">
      <c r="A293" s="885" t="s">
        <v>1698</v>
      </c>
      <c r="B293" s="841" t="s">
        <v>224</v>
      </c>
      <c r="C293" s="842" t="s">
        <v>1394</v>
      </c>
      <c r="D293" s="817"/>
    </row>
    <row r="294" spans="1:4">
      <c r="A294" s="885" t="s">
        <v>1699</v>
      </c>
      <c r="B294" s="841" t="s">
        <v>227</v>
      </c>
      <c r="C294" s="844" t="s">
        <v>228</v>
      </c>
      <c r="D294" s="817"/>
    </row>
    <row r="295" spans="1:4">
      <c r="A295" s="885" t="s">
        <v>1700</v>
      </c>
      <c r="B295" s="841" t="s">
        <v>230</v>
      </c>
      <c r="C295" s="842" t="s">
        <v>1396</v>
      </c>
      <c r="D295" s="817"/>
    </row>
    <row r="296" spans="1:4">
      <c r="A296" s="885" t="s">
        <v>1701</v>
      </c>
      <c r="B296" s="841" t="s">
        <v>233</v>
      </c>
      <c r="C296" s="844" t="s">
        <v>1702</v>
      </c>
      <c r="D296" s="817"/>
    </row>
    <row r="297" spans="1:4">
      <c r="A297" s="885" t="s">
        <v>1703</v>
      </c>
      <c r="B297" s="841" t="s">
        <v>236</v>
      </c>
      <c r="C297" s="843" t="s">
        <v>1704</v>
      </c>
      <c r="D297" s="817"/>
    </row>
    <row r="298" spans="1:4">
      <c r="A298" s="885" t="s">
        <v>1705</v>
      </c>
      <c r="B298" s="841" t="s">
        <v>238</v>
      </c>
      <c r="C298" s="844" t="s">
        <v>1706</v>
      </c>
      <c r="D298" s="817"/>
    </row>
    <row r="299" spans="1:4">
      <c r="A299" s="885" t="s">
        <v>1707</v>
      </c>
      <c r="B299" s="841" t="s">
        <v>241</v>
      </c>
      <c r="C299" s="843" t="s">
        <v>1708</v>
      </c>
      <c r="D299" s="817"/>
    </row>
    <row r="300" spans="1:4">
      <c r="A300" s="885" t="s">
        <v>1709</v>
      </c>
      <c r="B300" s="841" t="s">
        <v>244</v>
      </c>
      <c r="C300" s="844" t="s">
        <v>1710</v>
      </c>
      <c r="D300" s="817"/>
    </row>
    <row r="301" spans="1:4">
      <c r="A301" s="885" t="s">
        <v>1711</v>
      </c>
      <c r="B301" s="841" t="s">
        <v>247</v>
      </c>
      <c r="C301" s="844" t="s">
        <v>1712</v>
      </c>
      <c r="D301" s="817"/>
    </row>
    <row r="302" spans="1:4">
      <c r="A302" s="885" t="s">
        <v>1713</v>
      </c>
      <c r="B302" s="841" t="s">
        <v>250</v>
      </c>
      <c r="C302" s="842" t="s">
        <v>1397</v>
      </c>
      <c r="D302" s="817"/>
    </row>
    <row r="303" spans="1:4">
      <c r="A303" s="885" t="s">
        <v>1714</v>
      </c>
      <c r="B303" s="841" t="s">
        <v>253</v>
      </c>
      <c r="C303" s="842" t="s">
        <v>1398</v>
      </c>
      <c r="D303" s="817"/>
    </row>
    <row r="304" spans="1:4">
      <c r="A304" s="885" t="s">
        <v>1715</v>
      </c>
      <c r="B304" s="841" t="s">
        <v>256</v>
      </c>
      <c r="C304" s="842" t="s">
        <v>1399</v>
      </c>
      <c r="D304" s="817"/>
    </row>
    <row r="305" spans="1:4">
      <c r="A305" s="885" t="s">
        <v>1716</v>
      </c>
      <c r="B305" s="841" t="s">
        <v>259</v>
      </c>
      <c r="C305" s="842" t="s">
        <v>1400</v>
      </c>
      <c r="D305" s="817"/>
    </row>
    <row r="306" spans="1:4">
      <c r="A306" s="885" t="s">
        <v>1717</v>
      </c>
      <c r="B306" s="841" t="s">
        <v>1718</v>
      </c>
      <c r="C306" s="845" t="s">
        <v>1400</v>
      </c>
      <c r="D306" s="817"/>
    </row>
    <row r="307" spans="1:4">
      <c r="A307" s="885" t="s">
        <v>1719</v>
      </c>
      <c r="B307" s="841" t="s">
        <v>264</v>
      </c>
      <c r="C307" s="844" t="s">
        <v>1720</v>
      </c>
      <c r="D307" s="817"/>
    </row>
    <row r="308" spans="1:4">
      <c r="A308" s="885" t="s">
        <v>1721</v>
      </c>
      <c r="B308" s="841" t="s">
        <v>1722</v>
      </c>
      <c r="C308" s="844" t="s">
        <v>1702</v>
      </c>
      <c r="D308" s="817"/>
    </row>
    <row r="309" spans="1:4">
      <c r="A309" s="885" t="s">
        <v>1723</v>
      </c>
      <c r="B309" s="841" t="s">
        <v>1724</v>
      </c>
      <c r="C309" s="843" t="s">
        <v>1725</v>
      </c>
      <c r="D309" s="817"/>
    </row>
    <row r="310" spans="1:4">
      <c r="A310" s="885" t="s">
        <v>1726</v>
      </c>
      <c r="B310" s="841" t="s">
        <v>278</v>
      </c>
      <c r="C310" s="842" t="s">
        <v>1383</v>
      </c>
      <c r="D310" s="817"/>
    </row>
    <row r="311" spans="1:4">
      <c r="A311" s="885" t="s">
        <v>1727</v>
      </c>
      <c r="B311" s="841" t="s">
        <v>86</v>
      </c>
      <c r="C311" s="842" t="s">
        <v>1388</v>
      </c>
      <c r="D311" s="817"/>
    </row>
    <row r="312" spans="1:4">
      <c r="A312" s="885" t="s">
        <v>1728</v>
      </c>
      <c r="B312" s="841" t="s">
        <v>86</v>
      </c>
      <c r="C312" s="842" t="s">
        <v>1388</v>
      </c>
      <c r="D312" s="817"/>
    </row>
    <row r="313" spans="1:4">
      <c r="A313" s="885" t="s">
        <v>1729</v>
      </c>
      <c r="B313" s="841" t="s">
        <v>86</v>
      </c>
      <c r="C313" s="842" t="s">
        <v>1388</v>
      </c>
      <c r="D313" s="817"/>
    </row>
    <row r="314" spans="1:4">
      <c r="A314" s="885" t="s">
        <v>1730</v>
      </c>
      <c r="B314" s="841" t="s">
        <v>86</v>
      </c>
      <c r="C314" s="842" t="s">
        <v>1388</v>
      </c>
      <c r="D314" s="817"/>
    </row>
    <row r="315" spans="1:4">
      <c r="A315" s="885" t="s">
        <v>1731</v>
      </c>
      <c r="B315" s="841" t="s">
        <v>86</v>
      </c>
      <c r="C315" s="842" t="s">
        <v>1388</v>
      </c>
      <c r="D315" s="817"/>
    </row>
    <row r="316" spans="1:4">
      <c r="A316" s="885" t="s">
        <v>1732</v>
      </c>
      <c r="B316" s="841" t="s">
        <v>86</v>
      </c>
      <c r="C316" s="842" t="s">
        <v>1388</v>
      </c>
      <c r="D316" s="817"/>
    </row>
    <row r="317" spans="1:4">
      <c r="A317" s="885" t="s">
        <v>1733</v>
      </c>
      <c r="B317" s="841" t="s">
        <v>86</v>
      </c>
      <c r="C317" s="842" t="s">
        <v>1388</v>
      </c>
      <c r="D317" s="817"/>
    </row>
    <row r="318" spans="1:4">
      <c r="A318" s="885" t="s">
        <v>1734</v>
      </c>
      <c r="B318" s="841" t="s">
        <v>86</v>
      </c>
      <c r="C318" s="842" t="s">
        <v>1388</v>
      </c>
      <c r="D318" s="817"/>
    </row>
    <row r="319" spans="1:4">
      <c r="A319" s="885" t="s">
        <v>1735</v>
      </c>
      <c r="B319" s="841" t="s">
        <v>86</v>
      </c>
      <c r="C319" s="842" t="s">
        <v>1388</v>
      </c>
      <c r="D319" s="817"/>
    </row>
    <row r="320" spans="1:4">
      <c r="A320" s="885" t="s">
        <v>1736</v>
      </c>
      <c r="B320" s="841" t="s">
        <v>86</v>
      </c>
      <c r="C320" s="842" t="s">
        <v>1388</v>
      </c>
      <c r="D320" s="817"/>
    </row>
    <row r="321" spans="1:4">
      <c r="A321" s="885" t="s">
        <v>1737</v>
      </c>
      <c r="B321" s="841" t="s">
        <v>86</v>
      </c>
      <c r="C321" s="842" t="s">
        <v>1388</v>
      </c>
      <c r="D321" s="817"/>
    </row>
    <row r="322" spans="1:4">
      <c r="A322" s="885" t="s">
        <v>1738</v>
      </c>
      <c r="B322" s="841" t="s">
        <v>86</v>
      </c>
      <c r="C322" s="842" t="s">
        <v>1388</v>
      </c>
      <c r="D322" s="817"/>
    </row>
    <row r="323" spans="1:4">
      <c r="A323" s="885" t="s">
        <v>1739</v>
      </c>
      <c r="B323" s="841" t="s">
        <v>86</v>
      </c>
      <c r="C323" s="842" t="s">
        <v>1388</v>
      </c>
      <c r="D323" s="817"/>
    </row>
    <row r="324" spans="1:4">
      <c r="A324" s="885" t="s">
        <v>1740</v>
      </c>
      <c r="B324" s="841" t="s">
        <v>86</v>
      </c>
      <c r="C324" s="842" t="s">
        <v>1388</v>
      </c>
      <c r="D324" s="817"/>
    </row>
    <row r="325" spans="1:4">
      <c r="A325" s="885" t="s">
        <v>1741</v>
      </c>
      <c r="B325" s="841" t="s">
        <v>86</v>
      </c>
      <c r="C325" s="842" t="s">
        <v>1388</v>
      </c>
      <c r="D325" s="817"/>
    </row>
    <row r="326" spans="1:4">
      <c r="A326" s="885" t="s">
        <v>1742</v>
      </c>
      <c r="B326" s="841" t="s">
        <v>86</v>
      </c>
      <c r="C326" s="842" t="s">
        <v>1388</v>
      </c>
      <c r="D326" s="817"/>
    </row>
    <row r="327" spans="1:4">
      <c r="A327" s="885" t="s">
        <v>1743</v>
      </c>
      <c r="B327" s="841" t="s">
        <v>86</v>
      </c>
      <c r="C327" s="842" t="s">
        <v>1388</v>
      </c>
      <c r="D327" s="817"/>
    </row>
    <row r="328" spans="1:4">
      <c r="A328" s="817" t="s">
        <v>1853</v>
      </c>
      <c r="B328" s="840" t="s">
        <v>1744</v>
      </c>
      <c r="C328" s="840">
        <v>10101</v>
      </c>
      <c r="D328" s="817"/>
    </row>
    <row r="329" spans="1:4">
      <c r="A329" s="817" t="s">
        <v>1879</v>
      </c>
      <c r="B329" s="840" t="s">
        <v>1745</v>
      </c>
      <c r="C329" s="840">
        <v>10103</v>
      </c>
      <c r="D329" s="817"/>
    </row>
    <row r="330" spans="1:4">
      <c r="A330" s="817" t="s">
        <v>1880</v>
      </c>
      <c r="B330" s="840" t="s">
        <v>1746</v>
      </c>
      <c r="C330" s="840">
        <v>10102</v>
      </c>
      <c r="D330" s="817"/>
    </row>
    <row r="331" spans="1:4">
      <c r="A331" s="817" t="s">
        <v>1881</v>
      </c>
      <c r="B331" s="840" t="s">
        <v>1747</v>
      </c>
      <c r="C331" s="840">
        <v>10103</v>
      </c>
      <c r="D331" s="817"/>
    </row>
    <row r="332" spans="1:4">
      <c r="A332" s="817" t="s">
        <v>1882</v>
      </c>
      <c r="B332" s="840" t="s">
        <v>1748</v>
      </c>
      <c r="C332" s="840">
        <v>10103</v>
      </c>
      <c r="D332" s="817"/>
    </row>
    <row r="333" spans="1:4">
      <c r="A333" s="817" t="s">
        <v>1883</v>
      </c>
      <c r="B333" s="840" t="s">
        <v>1749</v>
      </c>
      <c r="C333" s="840">
        <v>10103</v>
      </c>
      <c r="D333" s="817"/>
    </row>
    <row r="334" spans="1:4">
      <c r="A334" s="817" t="s">
        <v>1884</v>
      </c>
      <c r="B334" s="840" t="s">
        <v>1750</v>
      </c>
      <c r="C334" s="840">
        <v>10103</v>
      </c>
      <c r="D334" s="817"/>
    </row>
    <row r="335" spans="1:4">
      <c r="A335" s="817" t="s">
        <v>1885</v>
      </c>
      <c r="B335" s="840" t="s">
        <v>1751</v>
      </c>
      <c r="C335" s="840">
        <v>10205</v>
      </c>
      <c r="D335" s="817"/>
    </row>
    <row r="336" spans="1:4">
      <c r="A336" s="817" t="s">
        <v>1879</v>
      </c>
      <c r="B336" s="840" t="s">
        <v>1752</v>
      </c>
      <c r="C336" s="840">
        <v>10206</v>
      </c>
      <c r="D336" s="817"/>
    </row>
    <row r="337" spans="1:4">
      <c r="A337" s="817" t="s">
        <v>1886</v>
      </c>
      <c r="B337" s="840" t="s">
        <v>1753</v>
      </c>
      <c r="C337" s="840">
        <v>10206</v>
      </c>
      <c r="D337" s="817"/>
    </row>
    <row r="338" spans="1:4">
      <c r="A338" s="817" t="s">
        <v>1887</v>
      </c>
      <c r="B338" s="840" t="s">
        <v>1754</v>
      </c>
      <c r="C338" s="840">
        <v>10201</v>
      </c>
      <c r="D338" s="817"/>
    </row>
    <row r="339" spans="1:4">
      <c r="A339" s="817" t="s">
        <v>1888</v>
      </c>
      <c r="B339" s="840" t="s">
        <v>1755</v>
      </c>
      <c r="C339" s="840">
        <v>10202</v>
      </c>
      <c r="D339" s="817"/>
    </row>
    <row r="340" spans="1:4">
      <c r="A340" s="817" t="s">
        <v>1889</v>
      </c>
      <c r="B340" s="840" t="s">
        <v>1267</v>
      </c>
      <c r="C340" s="840">
        <v>10203</v>
      </c>
      <c r="D340" s="817"/>
    </row>
    <row r="341" spans="1:4">
      <c r="A341" s="817" t="s">
        <v>1890</v>
      </c>
      <c r="B341" s="840" t="s">
        <v>1269</v>
      </c>
      <c r="C341" s="840">
        <v>10204</v>
      </c>
      <c r="D341" s="817"/>
    </row>
    <row r="342" spans="1:4">
      <c r="A342" s="817" t="s">
        <v>1891</v>
      </c>
      <c r="B342" s="840" t="s">
        <v>1756</v>
      </c>
      <c r="C342" s="840">
        <v>10206</v>
      </c>
      <c r="D342" s="817"/>
    </row>
    <row r="343" spans="1:4">
      <c r="A343" s="817" t="s">
        <v>1892</v>
      </c>
      <c r="B343" s="840" t="s">
        <v>1757</v>
      </c>
      <c r="C343" s="840">
        <v>10206</v>
      </c>
      <c r="D343" s="817"/>
    </row>
    <row r="344" spans="1:4">
      <c r="A344" s="817" t="s">
        <v>1893</v>
      </c>
      <c r="B344" s="840" t="s">
        <v>1486</v>
      </c>
      <c r="C344" s="840">
        <v>10206</v>
      </c>
      <c r="D344" s="817"/>
    </row>
    <row r="345" spans="1:4">
      <c r="A345" s="817" t="s">
        <v>1894</v>
      </c>
      <c r="B345" s="840" t="s">
        <v>1758</v>
      </c>
      <c r="C345" s="840">
        <v>10206</v>
      </c>
      <c r="D345" s="817"/>
    </row>
    <row r="346" spans="1:4">
      <c r="A346" s="819" t="s">
        <v>1837</v>
      </c>
      <c r="B346" s="846" t="s">
        <v>360</v>
      </c>
      <c r="C346" s="840">
        <v>10206</v>
      </c>
      <c r="D346" s="817"/>
    </row>
    <row r="347" spans="1:4">
      <c r="A347" s="817" t="s">
        <v>2044</v>
      </c>
      <c r="B347" s="840" t="s">
        <v>361</v>
      </c>
      <c r="C347" s="840">
        <v>10206</v>
      </c>
      <c r="D347" s="817"/>
    </row>
    <row r="348" spans="1:4">
      <c r="A348" s="817" t="s">
        <v>2045</v>
      </c>
      <c r="B348" s="840" t="s">
        <v>362</v>
      </c>
      <c r="C348" s="840">
        <v>10206</v>
      </c>
      <c r="D348" s="817"/>
    </row>
    <row r="349" spans="1:4">
      <c r="A349" s="817" t="s">
        <v>2046</v>
      </c>
      <c r="B349" s="840" t="s">
        <v>361</v>
      </c>
      <c r="C349" s="840">
        <v>10206</v>
      </c>
      <c r="D349" s="817"/>
    </row>
    <row r="350" spans="1:4">
      <c r="A350" s="817" t="s">
        <v>2047</v>
      </c>
      <c r="B350" s="840" t="s">
        <v>363</v>
      </c>
      <c r="C350" s="840">
        <v>10206</v>
      </c>
      <c r="D350" s="817"/>
    </row>
  </sheetData>
  <autoFilter ref="A1:C327"/>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filterMode="1">
    <tabColor rgb="FFFF0000"/>
    <pageSetUpPr fitToPage="1"/>
  </sheetPr>
  <dimension ref="A1:T380"/>
  <sheetViews>
    <sheetView topLeftCell="C7" zoomScaleNormal="100" workbookViewId="0">
      <selection activeCell="K9" sqref="K9:K186"/>
    </sheetView>
  </sheetViews>
  <sheetFormatPr defaultColWidth="14.1796875" defaultRowHeight="12"/>
  <cols>
    <col min="1" max="1" width="11.453125" style="449" bestFit="1" customWidth="1"/>
    <col min="2" max="2" width="50.54296875" style="449" bestFit="1" customWidth="1"/>
    <col min="3" max="3" width="13.1796875" style="448" bestFit="1" customWidth="1"/>
    <col min="4" max="4" width="12.54296875" style="931" customWidth="1"/>
    <col min="5" max="5" width="14.1796875" style="931" customWidth="1"/>
    <col min="6" max="6" width="12.1796875" style="931" customWidth="1"/>
    <col min="7" max="7" width="13.54296875" style="931" customWidth="1"/>
    <col min="8" max="8" width="13.453125" style="935" customWidth="1"/>
    <col min="9" max="9" width="19.453125" style="935" customWidth="1"/>
    <col min="10" max="10" width="14.1796875" style="449" customWidth="1"/>
    <col min="11" max="11" width="14.1796875" style="936" customWidth="1"/>
    <col min="12" max="13" width="14.1796875" style="449" customWidth="1"/>
    <col min="14" max="14" width="19.54296875" style="449" customWidth="1"/>
    <col min="15" max="15" width="14.1796875" style="449" hidden="1" customWidth="1"/>
    <col min="16" max="16" width="25.1796875" style="449" hidden="1" customWidth="1"/>
    <col min="17" max="17" width="24.1796875" style="449" hidden="1" customWidth="1"/>
    <col min="18" max="19" width="14.1796875" style="449" hidden="1" customWidth="1"/>
    <col min="20" max="16384" width="14.1796875" style="449"/>
  </cols>
  <sheetData>
    <row r="1" spans="1:20" s="117" customFormat="1" ht="14.15" hidden="1" customHeight="1">
      <c r="D1" s="460"/>
      <c r="E1" s="460"/>
      <c r="F1" s="460"/>
      <c r="G1" s="460"/>
      <c r="H1" s="923"/>
      <c r="I1" s="460"/>
    </row>
    <row r="2" spans="1:20" s="118" customFormat="1" ht="14.15" hidden="1" customHeight="1">
      <c r="A2" s="924"/>
      <c r="C2" s="1696" t="s">
        <v>0</v>
      </c>
      <c r="D2" s="1696"/>
      <c r="E2" s="462"/>
      <c r="F2" s="462"/>
      <c r="G2" s="462"/>
      <c r="H2" s="925"/>
      <c r="I2" s="462"/>
    </row>
    <row r="3" spans="1:20" ht="14.15" hidden="1" customHeight="1">
      <c r="A3" s="117"/>
      <c r="B3" s="117"/>
      <c r="C3" s="117"/>
      <c r="D3" s="460"/>
      <c r="E3" s="460"/>
      <c r="F3" s="460"/>
      <c r="G3" s="460"/>
      <c r="H3" s="923"/>
      <c r="I3" s="460"/>
      <c r="J3" s="117"/>
      <c r="K3" s="117"/>
      <c r="L3" s="117"/>
      <c r="M3" s="117"/>
      <c r="N3" s="117"/>
      <c r="O3" s="117"/>
      <c r="P3" s="117"/>
      <c r="Q3" s="117"/>
      <c r="R3" s="117"/>
      <c r="S3" s="117"/>
    </row>
    <row r="4" spans="1:20" ht="14.15" hidden="1" customHeight="1">
      <c r="A4" s="117"/>
      <c r="B4" s="459" t="s">
        <v>1</v>
      </c>
      <c r="C4" s="117"/>
      <c r="D4" s="460"/>
      <c r="E4" s="463" t="s">
        <v>2</v>
      </c>
      <c r="F4" s="460"/>
      <c r="G4" s="463" t="s">
        <v>3</v>
      </c>
      <c r="H4" s="923"/>
      <c r="I4" s="923"/>
      <c r="J4" s="117"/>
      <c r="K4" s="117"/>
      <c r="L4" s="117"/>
      <c r="M4" s="117"/>
      <c r="N4" s="117"/>
      <c r="O4" s="117"/>
      <c r="P4" s="117"/>
      <c r="Q4" s="117"/>
      <c r="R4" s="117"/>
      <c r="S4" s="117"/>
    </row>
    <row r="5" spans="1:20" ht="39.65" hidden="1" customHeight="1">
      <c r="A5" s="117"/>
      <c r="B5" s="119" t="s">
        <v>2129</v>
      </c>
      <c r="C5" s="117"/>
      <c r="D5" s="460"/>
      <c r="E5" s="460"/>
      <c r="F5" s="460"/>
      <c r="G5" s="460"/>
      <c r="H5" s="1697"/>
      <c r="I5" s="1697"/>
      <c r="J5" s="117"/>
      <c r="K5" s="117"/>
      <c r="L5" s="117"/>
      <c r="M5" s="117"/>
      <c r="N5" s="117"/>
      <c r="O5" s="117"/>
      <c r="P5" s="117"/>
      <c r="Q5" s="117"/>
      <c r="R5" s="117"/>
      <c r="S5" s="117"/>
    </row>
    <row r="6" spans="1:20" s="117" customFormat="1" ht="14.15" hidden="1" customHeight="1">
      <c r="D6" s="460"/>
      <c r="E6" s="460"/>
      <c r="F6" s="460"/>
      <c r="G6" s="460">
        <f>SUM(G9:G1048576)</f>
        <v>48566707.300000004</v>
      </c>
      <c r="H6" s="923"/>
      <c r="I6" s="464" t="s">
        <v>4</v>
      </c>
      <c r="K6" s="914" t="s">
        <v>2063</v>
      </c>
    </row>
    <row r="7" spans="1:20" s="122" customFormat="1" ht="54" customHeight="1">
      <c r="A7" s="120" t="s">
        <v>5</v>
      </c>
      <c r="B7" s="121" t="s">
        <v>6</v>
      </c>
      <c r="C7" s="121" t="s">
        <v>2066</v>
      </c>
      <c r="D7" s="465" t="s">
        <v>9</v>
      </c>
      <c r="E7" s="465" t="s">
        <v>10</v>
      </c>
      <c r="F7" s="465" t="s">
        <v>11</v>
      </c>
      <c r="G7" s="465" t="s">
        <v>12</v>
      </c>
      <c r="H7" s="466" t="s">
        <v>7</v>
      </c>
      <c r="I7" s="467" t="s">
        <v>1282</v>
      </c>
      <c r="J7" s="926" t="s">
        <v>13</v>
      </c>
      <c r="K7" s="926" t="s">
        <v>15</v>
      </c>
      <c r="L7" s="926" t="s">
        <v>1281</v>
      </c>
      <c r="M7" s="927" t="s">
        <v>2067</v>
      </c>
      <c r="N7" s="926" t="s">
        <v>2123</v>
      </c>
      <c r="O7" s="926" t="s">
        <v>17</v>
      </c>
      <c r="P7" s="926" t="s">
        <v>1836</v>
      </c>
      <c r="Q7" s="926" t="s">
        <v>367</v>
      </c>
      <c r="T7" s="927" t="s">
        <v>2068</v>
      </c>
    </row>
    <row r="8" spans="1:20" s="446" customFormat="1" ht="14.5">
      <c r="A8" s="445" t="s">
        <v>18</v>
      </c>
      <c r="B8" s="445" t="s">
        <v>19</v>
      </c>
      <c r="C8" s="445" t="s">
        <v>20</v>
      </c>
      <c r="D8" s="468" t="s">
        <v>22</v>
      </c>
      <c r="E8" s="468" t="s">
        <v>23</v>
      </c>
      <c r="F8" s="468" t="s">
        <v>24</v>
      </c>
      <c r="G8" s="468" t="s">
        <v>25</v>
      </c>
      <c r="H8" s="469" t="s">
        <v>7</v>
      </c>
      <c r="I8" s="469" t="s">
        <v>2069</v>
      </c>
      <c r="J8" s="469" t="s">
        <v>14</v>
      </c>
      <c r="K8" s="928" t="s">
        <v>15</v>
      </c>
      <c r="L8" s="928" t="s">
        <v>1281</v>
      </c>
      <c r="M8" s="930" t="s">
        <v>368</v>
      </c>
      <c r="N8" s="930" t="s">
        <v>2123</v>
      </c>
      <c r="O8" s="449" t="e">
        <v>#REF!</v>
      </c>
      <c r="P8" s="449" t="s">
        <v>27</v>
      </c>
      <c r="Q8" s="929"/>
      <c r="T8" s="449" t="s">
        <v>2112</v>
      </c>
    </row>
    <row r="9" spans="1:20">
      <c r="A9" s="449">
        <v>10101010</v>
      </c>
      <c r="B9" s="449" t="s">
        <v>2955</v>
      </c>
      <c r="E9" s="932"/>
      <c r="F9" s="933"/>
      <c r="G9" s="934">
        <v>20000</v>
      </c>
      <c r="I9" s="935">
        <v>13301</v>
      </c>
      <c r="K9" s="935"/>
      <c r="L9" s="449" t="str">
        <f>""&amp;A9</f>
        <v>10101010</v>
      </c>
      <c r="M9" s="448" t="str">
        <f>""&amp;IF(I9="","Not Mapped",I9)</f>
        <v>13301</v>
      </c>
      <c r="T9" s="449" t="s">
        <v>2112</v>
      </c>
    </row>
    <row r="10" spans="1:20">
      <c r="A10" s="449">
        <v>10103010</v>
      </c>
      <c r="B10" s="449" t="s">
        <v>2956</v>
      </c>
      <c r="G10" s="931">
        <v>3330123.39</v>
      </c>
      <c r="I10" s="935">
        <v>13301</v>
      </c>
      <c r="L10" s="449" t="str">
        <f t="shared" ref="L10:L73" si="0">""&amp;A10</f>
        <v>10103010</v>
      </c>
      <c r="M10" s="448" t="str">
        <f t="shared" ref="M10:M73" si="1">""&amp;IF(I10="","Not Mapped",I10)</f>
        <v>13301</v>
      </c>
      <c r="T10" s="449" t="s">
        <v>2112</v>
      </c>
    </row>
    <row r="11" spans="1:20">
      <c r="A11" s="449">
        <v>10103050</v>
      </c>
      <c r="B11" s="449" t="s">
        <v>2957</v>
      </c>
      <c r="G11" s="931">
        <v>3357.93</v>
      </c>
      <c r="I11" s="935">
        <v>13301</v>
      </c>
      <c r="L11" s="449" t="str">
        <f t="shared" si="0"/>
        <v>10103050</v>
      </c>
      <c r="M11" s="448" t="str">
        <f t="shared" si="1"/>
        <v>13301</v>
      </c>
      <c r="T11" s="449" t="s">
        <v>2112</v>
      </c>
    </row>
    <row r="12" spans="1:20">
      <c r="A12" s="449">
        <v>10107010</v>
      </c>
      <c r="B12" s="449" t="s">
        <v>2958</v>
      </c>
      <c r="G12" s="931">
        <v>20474254.48</v>
      </c>
      <c r="I12" s="935">
        <v>13303</v>
      </c>
      <c r="L12" s="449" t="str">
        <f t="shared" si="0"/>
        <v>10107010</v>
      </c>
      <c r="M12" s="448" t="str">
        <f t="shared" si="1"/>
        <v>13303</v>
      </c>
      <c r="T12" s="449" t="s">
        <v>2112</v>
      </c>
    </row>
    <row r="13" spans="1:20">
      <c r="A13" s="449">
        <v>10107011</v>
      </c>
      <c r="B13" s="449" t="s">
        <v>2959</v>
      </c>
      <c r="G13" s="931">
        <v>13770</v>
      </c>
      <c r="I13" s="935">
        <v>13303</v>
      </c>
      <c r="L13" s="449" t="str">
        <f t="shared" si="0"/>
        <v>10107011</v>
      </c>
      <c r="M13" s="448" t="str">
        <f t="shared" si="1"/>
        <v>13303</v>
      </c>
      <c r="T13" s="449" t="s">
        <v>2112</v>
      </c>
    </row>
    <row r="14" spans="1:20">
      <c r="A14" s="449">
        <v>10107020</v>
      </c>
      <c r="B14" s="449" t="s">
        <v>2960</v>
      </c>
      <c r="G14" s="931">
        <v>15745.27</v>
      </c>
      <c r="I14" s="935">
        <v>13303</v>
      </c>
      <c r="L14" s="449" t="str">
        <f t="shared" si="0"/>
        <v>10107020</v>
      </c>
      <c r="M14" s="448" t="str">
        <f t="shared" si="1"/>
        <v>13303</v>
      </c>
      <c r="T14" s="449" t="s">
        <v>2112</v>
      </c>
    </row>
    <row r="15" spans="1:20">
      <c r="A15" s="449">
        <v>10107040</v>
      </c>
      <c r="B15" s="449" t="s">
        <v>2961</v>
      </c>
      <c r="G15" s="931">
        <v>-656870.56999999995</v>
      </c>
      <c r="I15" s="935">
        <v>13303</v>
      </c>
      <c r="L15" s="449" t="str">
        <f t="shared" si="0"/>
        <v>10107040</v>
      </c>
      <c r="M15" s="448" t="str">
        <f t="shared" si="1"/>
        <v>13303</v>
      </c>
      <c r="T15" s="449" t="s">
        <v>2112</v>
      </c>
    </row>
    <row r="16" spans="1:20">
      <c r="A16" s="449">
        <v>10107060</v>
      </c>
      <c r="B16" s="449" t="s">
        <v>2962</v>
      </c>
      <c r="G16" s="931">
        <v>-137321.88</v>
      </c>
      <c r="I16" s="935">
        <v>13303</v>
      </c>
      <c r="L16" s="449" t="str">
        <f t="shared" si="0"/>
        <v>10107060</v>
      </c>
      <c r="M16" s="448" t="str">
        <f t="shared" si="1"/>
        <v>13303</v>
      </c>
      <c r="T16" s="449" t="s">
        <v>2112</v>
      </c>
    </row>
    <row r="17" spans="1:20">
      <c r="A17" s="449">
        <v>20101060</v>
      </c>
      <c r="B17" s="449" t="s">
        <v>2963</v>
      </c>
      <c r="G17" s="931">
        <v>-1083163.26</v>
      </c>
      <c r="I17" s="935">
        <v>13602</v>
      </c>
      <c r="L17" s="449" t="str">
        <f t="shared" si="0"/>
        <v>20101060</v>
      </c>
      <c r="M17" s="448" t="str">
        <f t="shared" si="1"/>
        <v>13602</v>
      </c>
      <c r="T17" s="449" t="s">
        <v>2112</v>
      </c>
    </row>
    <row r="18" spans="1:20">
      <c r="A18" s="449">
        <v>10107120</v>
      </c>
      <c r="B18" s="449" t="s">
        <v>2964</v>
      </c>
      <c r="G18" s="931">
        <v>-927072.72</v>
      </c>
      <c r="I18" s="935">
        <v>13303</v>
      </c>
      <c r="L18" s="449" t="str">
        <f t="shared" si="0"/>
        <v>10107120</v>
      </c>
      <c r="M18" s="448" t="str">
        <f t="shared" si="1"/>
        <v>13303</v>
      </c>
      <c r="T18" s="449" t="s">
        <v>2112</v>
      </c>
    </row>
    <row r="19" spans="1:20">
      <c r="A19" s="449">
        <v>10107140</v>
      </c>
      <c r="B19" s="449" t="s">
        <v>2965</v>
      </c>
      <c r="G19" s="931">
        <v>-399426.67</v>
      </c>
      <c r="I19" s="935">
        <v>13303</v>
      </c>
      <c r="L19" s="449" t="str">
        <f t="shared" si="0"/>
        <v>10107140</v>
      </c>
      <c r="M19" s="448" t="str">
        <f t="shared" si="1"/>
        <v>13303</v>
      </c>
      <c r="T19" s="449" t="s">
        <v>2112</v>
      </c>
    </row>
    <row r="20" spans="1:20">
      <c r="A20" s="449">
        <v>10109010</v>
      </c>
      <c r="B20" s="449" t="s">
        <v>2966</v>
      </c>
      <c r="G20" s="931">
        <v>584286.82999999996</v>
      </c>
      <c r="I20" s="935">
        <v>13303</v>
      </c>
      <c r="L20" s="449" t="str">
        <f t="shared" si="0"/>
        <v>10109010</v>
      </c>
      <c r="M20" s="448" t="str">
        <f t="shared" si="1"/>
        <v>13303</v>
      </c>
      <c r="T20" s="449" t="s">
        <v>2112</v>
      </c>
    </row>
    <row r="21" spans="1:20">
      <c r="A21" s="449">
        <v>10111080</v>
      </c>
      <c r="B21" s="449" t="s">
        <v>2967</v>
      </c>
      <c r="G21" s="931">
        <v>10000</v>
      </c>
      <c r="I21" s="935">
        <v>13303</v>
      </c>
      <c r="L21" s="449" t="str">
        <f t="shared" si="0"/>
        <v>10111080</v>
      </c>
      <c r="M21" s="448" t="str">
        <f t="shared" si="1"/>
        <v>13303</v>
      </c>
      <c r="T21" s="449" t="s">
        <v>2112</v>
      </c>
    </row>
    <row r="22" spans="1:20">
      <c r="A22" s="449">
        <v>10113010</v>
      </c>
      <c r="B22" s="449" t="s">
        <v>2968</v>
      </c>
      <c r="G22" s="931">
        <v>219934.73</v>
      </c>
      <c r="I22" s="935">
        <v>13303</v>
      </c>
      <c r="L22" s="449" t="str">
        <f t="shared" si="0"/>
        <v>10113010</v>
      </c>
      <c r="M22" s="448" t="str">
        <f t="shared" si="1"/>
        <v>13303</v>
      </c>
      <c r="T22" s="449" t="s">
        <v>2112</v>
      </c>
    </row>
    <row r="23" spans="1:20">
      <c r="A23" s="449">
        <v>10113020</v>
      </c>
      <c r="B23" s="449" t="s">
        <v>2969</v>
      </c>
      <c r="G23" s="931">
        <v>2199.36</v>
      </c>
      <c r="I23" s="935">
        <v>13303</v>
      </c>
      <c r="L23" s="449" t="str">
        <f t="shared" si="0"/>
        <v>10113020</v>
      </c>
      <c r="M23" s="448" t="str">
        <f t="shared" si="1"/>
        <v>13303</v>
      </c>
      <c r="T23" s="449" t="s">
        <v>2112</v>
      </c>
    </row>
    <row r="24" spans="1:20">
      <c r="A24" s="449">
        <v>10115010</v>
      </c>
      <c r="B24" s="449" t="s">
        <v>2970</v>
      </c>
      <c r="G24" s="931">
        <v>157077.49</v>
      </c>
      <c r="I24" s="935">
        <v>13602</v>
      </c>
      <c r="L24" s="449" t="str">
        <f t="shared" si="0"/>
        <v>10115010</v>
      </c>
      <c r="M24" s="448" t="str">
        <f t="shared" si="1"/>
        <v>13602</v>
      </c>
      <c r="T24" s="449" t="s">
        <v>2112</v>
      </c>
    </row>
    <row r="25" spans="1:20">
      <c r="A25" s="449">
        <v>10117010</v>
      </c>
      <c r="B25" s="449" t="s">
        <v>2971</v>
      </c>
      <c r="G25" s="931">
        <v>3832861.09</v>
      </c>
      <c r="I25" s="935">
        <v>13304</v>
      </c>
      <c r="L25" s="449" t="str">
        <f t="shared" si="0"/>
        <v>10117010</v>
      </c>
      <c r="M25" s="448" t="str">
        <f t="shared" si="1"/>
        <v>13304</v>
      </c>
      <c r="T25" s="449" t="s">
        <v>2112</v>
      </c>
    </row>
    <row r="26" spans="1:20">
      <c r="A26" s="449">
        <v>10117030</v>
      </c>
      <c r="B26" s="449" t="s">
        <v>2972</v>
      </c>
      <c r="G26" s="931">
        <v>9387.26</v>
      </c>
      <c r="I26" s="935">
        <v>13304</v>
      </c>
      <c r="L26" s="449" t="str">
        <f t="shared" si="0"/>
        <v>10117030</v>
      </c>
      <c r="M26" s="448" t="str">
        <f t="shared" si="1"/>
        <v>13304</v>
      </c>
      <c r="T26" s="449" t="s">
        <v>2112</v>
      </c>
    </row>
    <row r="27" spans="1:20">
      <c r="A27" s="449">
        <v>10117070</v>
      </c>
      <c r="B27" s="449" t="s">
        <v>2973</v>
      </c>
      <c r="G27" s="931">
        <v>61465.29</v>
      </c>
      <c r="I27" s="935">
        <v>13304</v>
      </c>
      <c r="L27" s="449" t="str">
        <f t="shared" si="0"/>
        <v>10117070</v>
      </c>
      <c r="M27" s="448" t="str">
        <f t="shared" si="1"/>
        <v>13304</v>
      </c>
      <c r="T27" s="449" t="s">
        <v>2112</v>
      </c>
    </row>
    <row r="28" spans="1:20">
      <c r="A28" s="449">
        <v>10119050</v>
      </c>
      <c r="B28" s="449" t="s">
        <v>2974</v>
      </c>
      <c r="G28" s="931">
        <v>-2123.08</v>
      </c>
      <c r="I28" s="935">
        <v>13306</v>
      </c>
      <c r="L28" s="449" t="str">
        <f t="shared" si="0"/>
        <v>10119050</v>
      </c>
      <c r="M28" s="448" t="str">
        <f t="shared" si="1"/>
        <v>13306</v>
      </c>
      <c r="T28" s="449" t="s">
        <v>2112</v>
      </c>
    </row>
    <row r="29" spans="1:20">
      <c r="A29" s="449">
        <v>10119070</v>
      </c>
      <c r="B29" s="449" t="s">
        <v>2946</v>
      </c>
      <c r="G29" s="931">
        <v>471419.89</v>
      </c>
      <c r="I29" s="935">
        <v>13306</v>
      </c>
      <c r="L29" s="449" t="str">
        <f t="shared" si="0"/>
        <v>10119070</v>
      </c>
      <c r="M29" s="448" t="str">
        <f t="shared" si="1"/>
        <v>13306</v>
      </c>
      <c r="T29" s="449" t="s">
        <v>2112</v>
      </c>
    </row>
    <row r="30" spans="1:20">
      <c r="A30" s="449">
        <v>10119090</v>
      </c>
      <c r="B30" s="449" t="s">
        <v>2975</v>
      </c>
      <c r="G30" s="931">
        <v>886333.35</v>
      </c>
      <c r="I30" s="935">
        <v>13306</v>
      </c>
      <c r="L30" s="449" t="str">
        <f t="shared" si="0"/>
        <v>10119090</v>
      </c>
      <c r="M30" s="448" t="str">
        <f t="shared" si="1"/>
        <v>13306</v>
      </c>
      <c r="T30" s="449" t="s">
        <v>2112</v>
      </c>
    </row>
    <row r="31" spans="1:20">
      <c r="A31" s="449">
        <v>10119120</v>
      </c>
      <c r="B31" s="449" t="s">
        <v>2976</v>
      </c>
      <c r="G31" s="931">
        <v>69825.41</v>
      </c>
      <c r="I31" s="935">
        <v>13306</v>
      </c>
      <c r="L31" s="449" t="str">
        <f t="shared" si="0"/>
        <v>10119120</v>
      </c>
      <c r="M31" s="448" t="str">
        <f t="shared" si="1"/>
        <v>13306</v>
      </c>
      <c r="T31" s="449" t="s">
        <v>2112</v>
      </c>
    </row>
    <row r="32" spans="1:20">
      <c r="A32" s="449">
        <v>10201020</v>
      </c>
      <c r="B32" s="449" t="s">
        <v>2977</v>
      </c>
      <c r="G32" s="931">
        <v>-41021137.780000001</v>
      </c>
      <c r="I32" s="935">
        <v>13602</v>
      </c>
      <c r="L32" s="449" t="str">
        <f t="shared" si="0"/>
        <v>10201020</v>
      </c>
      <c r="M32" s="448" t="str">
        <f t="shared" si="1"/>
        <v>13602</v>
      </c>
      <c r="T32" s="449" t="s">
        <v>2112</v>
      </c>
    </row>
    <row r="33" spans="1:20">
      <c r="A33" s="449">
        <v>10205040</v>
      </c>
      <c r="B33" s="449" t="s">
        <v>2978</v>
      </c>
      <c r="G33" s="931">
        <v>2836244.09</v>
      </c>
      <c r="I33" s="935">
        <v>13402</v>
      </c>
      <c r="L33" s="449" t="str">
        <f t="shared" si="0"/>
        <v>10205040</v>
      </c>
      <c r="M33" s="448" t="str">
        <f t="shared" si="1"/>
        <v>13402</v>
      </c>
      <c r="T33" s="449" t="s">
        <v>2112</v>
      </c>
    </row>
    <row r="34" spans="1:20">
      <c r="A34" s="449">
        <v>10205140</v>
      </c>
      <c r="B34" s="449" t="s">
        <v>2979</v>
      </c>
      <c r="G34" s="931">
        <v>-1567682.74</v>
      </c>
      <c r="I34" s="935">
        <v>13402</v>
      </c>
      <c r="L34" s="449" t="str">
        <f t="shared" si="0"/>
        <v>10205140</v>
      </c>
      <c r="M34" s="448" t="str">
        <f t="shared" si="1"/>
        <v>13402</v>
      </c>
      <c r="T34" s="449" t="s">
        <v>2112</v>
      </c>
    </row>
    <row r="35" spans="1:20">
      <c r="A35" s="449">
        <v>10207010</v>
      </c>
      <c r="B35" s="449" t="s">
        <v>2980</v>
      </c>
      <c r="G35" s="931">
        <v>1437046.9</v>
      </c>
      <c r="I35" s="935">
        <v>13402</v>
      </c>
      <c r="L35" s="449" t="str">
        <f t="shared" si="0"/>
        <v>10207010</v>
      </c>
      <c r="M35" s="448" t="str">
        <f t="shared" si="1"/>
        <v>13402</v>
      </c>
      <c r="T35" s="449" t="s">
        <v>2112</v>
      </c>
    </row>
    <row r="36" spans="1:20">
      <c r="A36" s="449">
        <v>10207110</v>
      </c>
      <c r="B36" s="449" t="s">
        <v>2981</v>
      </c>
      <c r="G36" s="931">
        <v>-684986.59</v>
      </c>
      <c r="I36" s="935">
        <v>13402</v>
      </c>
      <c r="L36" s="449" t="str">
        <f t="shared" si="0"/>
        <v>10207110</v>
      </c>
      <c r="M36" s="448" t="str">
        <f t="shared" si="1"/>
        <v>13402</v>
      </c>
      <c r="T36" s="449" t="s">
        <v>2112</v>
      </c>
    </row>
    <row r="37" spans="1:20">
      <c r="A37" s="449">
        <v>10209010</v>
      </c>
      <c r="B37" s="449" t="s">
        <v>2982</v>
      </c>
      <c r="G37" s="931">
        <v>137013246.25768554</v>
      </c>
      <c r="I37" s="935">
        <v>13402</v>
      </c>
      <c r="L37" s="449" t="str">
        <f t="shared" si="0"/>
        <v>10209010</v>
      </c>
      <c r="M37" s="448" t="str">
        <f t="shared" si="1"/>
        <v>13402</v>
      </c>
      <c r="T37" s="449" t="s">
        <v>2112</v>
      </c>
    </row>
    <row r="38" spans="1:20">
      <c r="A38" s="449">
        <v>10209110</v>
      </c>
      <c r="B38" s="449" t="s">
        <v>2983</v>
      </c>
      <c r="G38" s="931">
        <v>-44419656.547685549</v>
      </c>
      <c r="I38" s="935">
        <v>13402</v>
      </c>
      <c r="L38" s="449" t="str">
        <f t="shared" si="0"/>
        <v>10209110</v>
      </c>
      <c r="M38" s="448" t="str">
        <f t="shared" si="1"/>
        <v>13402</v>
      </c>
      <c r="T38" s="449" t="s">
        <v>2112</v>
      </c>
    </row>
    <row r="39" spans="1:20">
      <c r="A39" s="449">
        <v>10209120</v>
      </c>
      <c r="B39" s="449" t="s">
        <v>2984</v>
      </c>
      <c r="G39" s="931">
        <v>-6110711.2300000004</v>
      </c>
      <c r="I39" s="935">
        <v>13402</v>
      </c>
      <c r="L39" s="449" t="str">
        <f t="shared" si="0"/>
        <v>10209120</v>
      </c>
      <c r="M39" s="448" t="str">
        <f t="shared" si="1"/>
        <v>13402</v>
      </c>
      <c r="T39" s="449" t="s">
        <v>2112</v>
      </c>
    </row>
    <row r="40" spans="1:20">
      <c r="A40" s="449">
        <v>10211010</v>
      </c>
      <c r="B40" s="449" t="s">
        <v>2985</v>
      </c>
      <c r="G40" s="931">
        <v>621625.86</v>
      </c>
      <c r="I40" s="935">
        <v>13402</v>
      </c>
      <c r="L40" s="449" t="str">
        <f t="shared" si="0"/>
        <v>10211010</v>
      </c>
      <c r="M40" s="448" t="str">
        <f t="shared" si="1"/>
        <v>13402</v>
      </c>
      <c r="T40" s="449" t="s">
        <v>2112</v>
      </c>
    </row>
    <row r="41" spans="1:20">
      <c r="A41" s="449">
        <v>10211110</v>
      </c>
      <c r="B41" s="449" t="s">
        <v>2986</v>
      </c>
      <c r="G41" s="931">
        <v>-576932.09</v>
      </c>
      <c r="I41" s="935">
        <v>13402</v>
      </c>
      <c r="L41" s="449" t="str">
        <f t="shared" si="0"/>
        <v>10211110</v>
      </c>
      <c r="M41" s="448" t="str">
        <f t="shared" si="1"/>
        <v>13402</v>
      </c>
      <c r="T41" s="449" t="s">
        <v>2112</v>
      </c>
    </row>
    <row r="42" spans="1:20">
      <c r="A42" s="449">
        <v>10213010</v>
      </c>
      <c r="B42" s="449" t="s">
        <v>2987</v>
      </c>
      <c r="G42" s="931">
        <v>134640.34</v>
      </c>
      <c r="I42" s="935">
        <v>13402</v>
      </c>
      <c r="L42" s="449" t="str">
        <f t="shared" si="0"/>
        <v>10213010</v>
      </c>
      <c r="M42" s="448" t="str">
        <f t="shared" si="1"/>
        <v>13402</v>
      </c>
      <c r="T42" s="449" t="s">
        <v>2112</v>
      </c>
    </row>
    <row r="43" spans="1:20">
      <c r="A43" s="449">
        <v>10213110</v>
      </c>
      <c r="B43" s="449" t="s">
        <v>2988</v>
      </c>
      <c r="G43" s="931">
        <v>-123158.79</v>
      </c>
      <c r="I43" s="935">
        <v>13402</v>
      </c>
      <c r="L43" s="449" t="str">
        <f t="shared" si="0"/>
        <v>10213110</v>
      </c>
      <c r="M43" s="448" t="str">
        <f t="shared" si="1"/>
        <v>13402</v>
      </c>
      <c r="T43" s="449" t="s">
        <v>2112</v>
      </c>
    </row>
    <row r="44" spans="1:20">
      <c r="A44" s="449">
        <v>10215010</v>
      </c>
      <c r="B44" s="449" t="s">
        <v>2989</v>
      </c>
      <c r="G44" s="931">
        <v>419297.03</v>
      </c>
      <c r="I44" s="935">
        <v>13402</v>
      </c>
      <c r="L44" s="449" t="str">
        <f t="shared" si="0"/>
        <v>10215010</v>
      </c>
      <c r="M44" s="448" t="str">
        <f t="shared" si="1"/>
        <v>13402</v>
      </c>
      <c r="T44" s="449" t="s">
        <v>2112</v>
      </c>
    </row>
    <row r="45" spans="1:20">
      <c r="A45" s="449">
        <v>10215020</v>
      </c>
      <c r="B45" s="449" t="s">
        <v>2990</v>
      </c>
      <c r="G45" s="931">
        <v>75798.75</v>
      </c>
      <c r="I45" s="935">
        <v>13402</v>
      </c>
      <c r="L45" s="449" t="str">
        <f t="shared" si="0"/>
        <v>10215020</v>
      </c>
      <c r="M45" s="448" t="str">
        <f t="shared" si="1"/>
        <v>13402</v>
      </c>
      <c r="T45" s="449" t="s">
        <v>2112</v>
      </c>
    </row>
    <row r="46" spans="1:20">
      <c r="A46" s="449">
        <v>10215110</v>
      </c>
      <c r="B46" s="449" t="s">
        <v>2991</v>
      </c>
      <c r="G46" s="931">
        <v>-214929.92000000001</v>
      </c>
      <c r="I46" s="935">
        <v>13402</v>
      </c>
      <c r="L46" s="449" t="str">
        <f t="shared" si="0"/>
        <v>10215110</v>
      </c>
      <c r="M46" s="448" t="str">
        <f t="shared" si="1"/>
        <v>13402</v>
      </c>
      <c r="T46" s="449" t="s">
        <v>2112</v>
      </c>
    </row>
    <row r="47" spans="1:20">
      <c r="A47" s="449">
        <v>10215120</v>
      </c>
      <c r="B47" s="449" t="s">
        <v>2992</v>
      </c>
      <c r="G47" s="931">
        <v>-75798.75</v>
      </c>
      <c r="I47" s="935">
        <v>13402</v>
      </c>
      <c r="L47" s="449" t="str">
        <f t="shared" si="0"/>
        <v>10215120</v>
      </c>
      <c r="M47" s="448" t="str">
        <f t="shared" si="1"/>
        <v>13402</v>
      </c>
      <c r="T47" s="449" t="s">
        <v>2112</v>
      </c>
    </row>
    <row r="48" spans="1:20">
      <c r="A48" s="449">
        <v>10217010</v>
      </c>
      <c r="B48" s="449" t="s">
        <v>2993</v>
      </c>
      <c r="G48" s="931">
        <v>42041.38</v>
      </c>
      <c r="I48" s="935">
        <v>13402</v>
      </c>
      <c r="L48" s="449" t="str">
        <f t="shared" si="0"/>
        <v>10217010</v>
      </c>
      <c r="M48" s="448" t="str">
        <f t="shared" si="1"/>
        <v>13402</v>
      </c>
      <c r="T48" s="449" t="s">
        <v>2112</v>
      </c>
    </row>
    <row r="49" spans="1:20">
      <c r="A49" s="449">
        <v>10217110</v>
      </c>
      <c r="B49" s="449" t="s">
        <v>2994</v>
      </c>
      <c r="G49" s="931">
        <v>-42041.38</v>
      </c>
      <c r="I49" s="935">
        <v>13402</v>
      </c>
      <c r="L49" s="449" t="str">
        <f t="shared" si="0"/>
        <v>10217110</v>
      </c>
      <c r="M49" s="448" t="str">
        <f t="shared" si="1"/>
        <v>13402</v>
      </c>
      <c r="T49" s="449" t="s">
        <v>2112</v>
      </c>
    </row>
    <row r="50" spans="1:20">
      <c r="A50" s="449">
        <v>10227020</v>
      </c>
      <c r="B50" s="449" t="s">
        <v>2995</v>
      </c>
      <c r="G50" s="931">
        <v>87682.38</v>
      </c>
      <c r="I50" s="935">
        <v>13402</v>
      </c>
      <c r="L50" s="449" t="str">
        <f t="shared" si="0"/>
        <v>10227020</v>
      </c>
      <c r="M50" s="448" t="str">
        <f t="shared" si="1"/>
        <v>13402</v>
      </c>
      <c r="T50" s="449" t="s">
        <v>2112</v>
      </c>
    </row>
    <row r="51" spans="1:20">
      <c r="A51" s="449">
        <v>10227120</v>
      </c>
      <c r="B51" s="449" t="s">
        <v>2996</v>
      </c>
      <c r="G51" s="931">
        <v>-87682.38</v>
      </c>
      <c r="I51" s="935">
        <v>13402</v>
      </c>
      <c r="L51" s="449" t="str">
        <f t="shared" si="0"/>
        <v>10227120</v>
      </c>
      <c r="M51" s="448" t="str">
        <f t="shared" si="1"/>
        <v>13402</v>
      </c>
      <c r="T51" s="449" t="s">
        <v>2112</v>
      </c>
    </row>
    <row r="52" spans="1:20">
      <c r="A52" s="449">
        <v>20101010</v>
      </c>
      <c r="B52" s="449" t="s">
        <v>2997</v>
      </c>
      <c r="G52" s="931">
        <v>-1041161.85</v>
      </c>
      <c r="I52" s="935">
        <v>13602</v>
      </c>
      <c r="L52" s="449" t="str">
        <f t="shared" si="0"/>
        <v>20101010</v>
      </c>
      <c r="M52" s="448" t="str">
        <f t="shared" si="1"/>
        <v>13602</v>
      </c>
      <c r="T52" s="449" t="s">
        <v>2112</v>
      </c>
    </row>
    <row r="53" spans="1:20">
      <c r="A53" s="449">
        <v>20101020</v>
      </c>
      <c r="B53" s="449" t="s">
        <v>2998</v>
      </c>
      <c r="G53" s="931">
        <v>-940351.98</v>
      </c>
      <c r="I53" s="935">
        <v>13602</v>
      </c>
      <c r="L53" s="449" t="str">
        <f t="shared" si="0"/>
        <v>20101020</v>
      </c>
      <c r="M53" s="448" t="str">
        <f t="shared" si="1"/>
        <v>13602</v>
      </c>
      <c r="T53" s="449" t="s">
        <v>2112</v>
      </c>
    </row>
    <row r="54" spans="1:20">
      <c r="A54" s="449">
        <v>20101040</v>
      </c>
      <c r="B54" s="449" t="s">
        <v>2999</v>
      </c>
      <c r="G54" s="931">
        <v>8656.5499999999993</v>
      </c>
      <c r="I54" s="935">
        <v>13603</v>
      </c>
      <c r="L54" s="449" t="str">
        <f t="shared" si="0"/>
        <v>20101040</v>
      </c>
      <c r="M54" s="448" t="str">
        <f t="shared" si="1"/>
        <v>13603</v>
      </c>
      <c r="T54" s="449" t="s">
        <v>2112</v>
      </c>
    </row>
    <row r="55" spans="1:20">
      <c r="A55" s="449">
        <v>20101070</v>
      </c>
      <c r="B55" s="449" t="s">
        <v>3000</v>
      </c>
      <c r="G55" s="931">
        <v>-3558469.22</v>
      </c>
      <c r="I55" s="935">
        <v>13602</v>
      </c>
      <c r="L55" s="449" t="str">
        <f t="shared" si="0"/>
        <v>20101070</v>
      </c>
      <c r="M55" s="448" t="str">
        <f t="shared" si="1"/>
        <v>13602</v>
      </c>
      <c r="T55" s="449" t="s">
        <v>2112</v>
      </c>
    </row>
    <row r="56" spans="1:20">
      <c r="A56" s="449">
        <v>20101080</v>
      </c>
      <c r="B56" s="449" t="s">
        <v>3001</v>
      </c>
      <c r="G56" s="931">
        <v>-776159.89</v>
      </c>
      <c r="I56" s="935">
        <v>13602</v>
      </c>
      <c r="L56" s="449" t="str">
        <f t="shared" si="0"/>
        <v>20101080</v>
      </c>
      <c r="M56" s="448" t="str">
        <f t="shared" si="1"/>
        <v>13602</v>
      </c>
      <c r="T56" s="449" t="s">
        <v>2112</v>
      </c>
    </row>
    <row r="57" spans="1:20">
      <c r="A57" s="449">
        <v>20101090</v>
      </c>
      <c r="B57" s="449" t="s">
        <v>3002</v>
      </c>
      <c r="G57" s="931">
        <v>-1527477.89</v>
      </c>
      <c r="I57" s="935">
        <v>13602</v>
      </c>
      <c r="L57" s="449" t="str">
        <f t="shared" si="0"/>
        <v>20101090</v>
      </c>
      <c r="M57" s="448" t="str">
        <f t="shared" si="1"/>
        <v>13602</v>
      </c>
      <c r="T57" s="449" t="s">
        <v>2112</v>
      </c>
    </row>
    <row r="58" spans="1:20">
      <c r="A58" s="449">
        <v>20101100</v>
      </c>
      <c r="B58" s="449" t="s">
        <v>3003</v>
      </c>
      <c r="G58" s="931">
        <v>-747942.55</v>
      </c>
      <c r="I58" s="935">
        <v>13602</v>
      </c>
      <c r="L58" s="449" t="str">
        <f t="shared" si="0"/>
        <v>20101100</v>
      </c>
      <c r="M58" s="448" t="str">
        <f t="shared" si="1"/>
        <v>13602</v>
      </c>
      <c r="T58" s="449" t="s">
        <v>2112</v>
      </c>
    </row>
    <row r="59" spans="1:20">
      <c r="A59" s="449">
        <v>20101110</v>
      </c>
      <c r="B59" s="449" t="s">
        <v>3004</v>
      </c>
      <c r="G59" s="931">
        <v>-1341550.3999999999</v>
      </c>
      <c r="I59" s="935">
        <v>13602</v>
      </c>
      <c r="L59" s="449" t="str">
        <f t="shared" si="0"/>
        <v>20101110</v>
      </c>
      <c r="M59" s="448" t="str">
        <f t="shared" si="1"/>
        <v>13602</v>
      </c>
      <c r="T59" s="449" t="s">
        <v>2112</v>
      </c>
    </row>
    <row r="60" spans="1:20">
      <c r="A60" s="449">
        <v>20101120</v>
      </c>
      <c r="B60" s="449" t="s">
        <v>3005</v>
      </c>
      <c r="G60" s="931">
        <v>-25502</v>
      </c>
      <c r="I60" s="935">
        <v>13602</v>
      </c>
      <c r="L60" s="449" t="str">
        <f t="shared" si="0"/>
        <v>20101120</v>
      </c>
      <c r="M60" s="448" t="str">
        <f t="shared" si="1"/>
        <v>13602</v>
      </c>
      <c r="T60" s="449" t="s">
        <v>2112</v>
      </c>
    </row>
    <row r="61" spans="1:20">
      <c r="A61" s="449">
        <v>20103010</v>
      </c>
      <c r="B61" s="449" t="s">
        <v>3006</v>
      </c>
      <c r="G61" s="931">
        <v>35517.61</v>
      </c>
      <c r="I61" s="935">
        <v>13603</v>
      </c>
      <c r="L61" s="449" t="str">
        <f t="shared" si="0"/>
        <v>20103010</v>
      </c>
      <c r="M61" s="448" t="str">
        <f t="shared" si="1"/>
        <v>13603</v>
      </c>
      <c r="T61" s="449" t="s">
        <v>2112</v>
      </c>
    </row>
    <row r="62" spans="1:20">
      <c r="A62" s="449">
        <v>20107030</v>
      </c>
      <c r="B62" s="449" t="s">
        <v>3007</v>
      </c>
      <c r="G62" s="931">
        <v>7044.16</v>
      </c>
      <c r="I62" s="935">
        <v>13603</v>
      </c>
      <c r="L62" s="449" t="str">
        <f t="shared" si="0"/>
        <v>20107030</v>
      </c>
      <c r="M62" s="448" t="str">
        <f t="shared" si="1"/>
        <v>13603</v>
      </c>
      <c r="T62" s="449" t="s">
        <v>2112</v>
      </c>
    </row>
    <row r="63" spans="1:20">
      <c r="A63" s="449">
        <v>20107060</v>
      </c>
      <c r="B63" s="449" t="s">
        <v>3008</v>
      </c>
      <c r="G63" s="931">
        <v>-665000</v>
      </c>
      <c r="I63" s="935">
        <v>13602</v>
      </c>
      <c r="L63" s="449" t="str">
        <f t="shared" si="0"/>
        <v>20107060</v>
      </c>
      <c r="M63" s="448" t="str">
        <f t="shared" si="1"/>
        <v>13602</v>
      </c>
      <c r="T63" s="449" t="s">
        <v>2112</v>
      </c>
    </row>
    <row r="64" spans="1:20">
      <c r="A64" s="449">
        <v>20109010</v>
      </c>
      <c r="B64" s="449" t="s">
        <v>3009</v>
      </c>
      <c r="G64" s="931">
        <v>-3545339.07</v>
      </c>
      <c r="I64" s="935">
        <v>13602</v>
      </c>
      <c r="L64" s="449" t="str">
        <f t="shared" si="0"/>
        <v>20109010</v>
      </c>
      <c r="M64" s="448" t="str">
        <f t="shared" si="1"/>
        <v>13602</v>
      </c>
      <c r="T64" s="449" t="s">
        <v>2112</v>
      </c>
    </row>
    <row r="65" spans="1:20">
      <c r="A65" s="449">
        <v>20113070</v>
      </c>
      <c r="B65" s="449" t="s">
        <v>3010</v>
      </c>
      <c r="G65" s="931">
        <v>-157569.28</v>
      </c>
      <c r="I65" s="935">
        <v>13603</v>
      </c>
      <c r="L65" s="449" t="str">
        <f t="shared" si="0"/>
        <v>20113070</v>
      </c>
      <c r="M65" s="448" t="str">
        <f t="shared" si="1"/>
        <v>13603</v>
      </c>
      <c r="T65" s="449" t="s">
        <v>2112</v>
      </c>
    </row>
    <row r="66" spans="1:20">
      <c r="A66" s="449">
        <v>20113092</v>
      </c>
      <c r="B66" s="449" t="s">
        <v>3011</v>
      </c>
      <c r="G66" s="931">
        <v>-173229.22</v>
      </c>
      <c r="I66" s="935">
        <v>13603</v>
      </c>
      <c r="L66" s="449" t="str">
        <f t="shared" si="0"/>
        <v>20113092</v>
      </c>
      <c r="M66" s="448" t="str">
        <f t="shared" si="1"/>
        <v>13603</v>
      </c>
      <c r="T66" s="449" t="s">
        <v>2112</v>
      </c>
    </row>
    <row r="67" spans="1:20">
      <c r="A67" s="449">
        <v>20113100</v>
      </c>
      <c r="B67" s="449" t="s">
        <v>3012</v>
      </c>
      <c r="G67" s="931">
        <v>-174587.56</v>
      </c>
      <c r="I67" s="935">
        <v>13602</v>
      </c>
      <c r="L67" s="449" t="str">
        <f t="shared" si="0"/>
        <v>20113100</v>
      </c>
      <c r="M67" s="448" t="str">
        <f t="shared" si="1"/>
        <v>13602</v>
      </c>
      <c r="T67" s="449" t="s">
        <v>2112</v>
      </c>
    </row>
    <row r="68" spans="1:20">
      <c r="A68" s="449">
        <v>20113110</v>
      </c>
      <c r="B68" s="449" t="s">
        <v>3013</v>
      </c>
      <c r="G68" s="931">
        <v>-117897.58</v>
      </c>
      <c r="I68" s="935">
        <v>13603</v>
      </c>
      <c r="L68" s="449" t="str">
        <f t="shared" si="0"/>
        <v>20113110</v>
      </c>
      <c r="M68" s="448" t="str">
        <f t="shared" si="1"/>
        <v>13603</v>
      </c>
      <c r="T68" s="449" t="s">
        <v>2112</v>
      </c>
    </row>
    <row r="69" spans="1:20">
      <c r="A69" s="449">
        <v>20113140</v>
      </c>
      <c r="B69" s="449" t="s">
        <v>3014</v>
      </c>
      <c r="G69" s="931">
        <v>-562979.4</v>
      </c>
      <c r="I69" s="935">
        <v>13603</v>
      </c>
      <c r="L69" s="449" t="str">
        <f t="shared" si="0"/>
        <v>20113140</v>
      </c>
      <c r="M69" s="448" t="str">
        <f t="shared" si="1"/>
        <v>13603</v>
      </c>
      <c r="T69" s="449" t="s">
        <v>2112</v>
      </c>
    </row>
    <row r="70" spans="1:20">
      <c r="A70" s="449">
        <v>20115040</v>
      </c>
      <c r="B70" s="449" t="s">
        <v>3015</v>
      </c>
      <c r="G70" s="931">
        <v>-120551.82</v>
      </c>
      <c r="I70" s="935">
        <v>13603</v>
      </c>
      <c r="L70" s="449" t="str">
        <f t="shared" si="0"/>
        <v>20115040</v>
      </c>
      <c r="M70" s="448" t="str">
        <f t="shared" si="1"/>
        <v>13603</v>
      </c>
      <c r="T70" s="449" t="s">
        <v>2112</v>
      </c>
    </row>
    <row r="71" spans="1:20">
      <c r="A71" s="449">
        <v>20117010</v>
      </c>
      <c r="B71" s="449" t="s">
        <v>3016</v>
      </c>
      <c r="G71" s="931">
        <v>204089</v>
      </c>
      <c r="I71" s="935">
        <v>13603</v>
      </c>
      <c r="L71" s="449" t="str">
        <f t="shared" si="0"/>
        <v>20117010</v>
      </c>
      <c r="M71" s="448" t="str">
        <f t="shared" si="1"/>
        <v>13603</v>
      </c>
      <c r="T71" s="449" t="s">
        <v>2112</v>
      </c>
    </row>
    <row r="72" spans="1:20">
      <c r="A72" s="449">
        <v>20117030</v>
      </c>
      <c r="B72" s="449" t="s">
        <v>3017</v>
      </c>
      <c r="G72" s="931">
        <v>-362051</v>
      </c>
      <c r="I72" s="935">
        <v>13603</v>
      </c>
      <c r="L72" s="449" t="str">
        <f t="shared" si="0"/>
        <v>20117030</v>
      </c>
      <c r="M72" s="448" t="str">
        <f t="shared" si="1"/>
        <v>13603</v>
      </c>
      <c r="T72" s="449" t="s">
        <v>2112</v>
      </c>
    </row>
    <row r="73" spans="1:20">
      <c r="A73" s="449">
        <v>20117040</v>
      </c>
      <c r="B73" s="449" t="s">
        <v>3018</v>
      </c>
      <c r="G73" s="931">
        <v>-24200</v>
      </c>
      <c r="I73" s="935">
        <v>13603</v>
      </c>
      <c r="L73" s="449" t="str">
        <f t="shared" si="0"/>
        <v>20117040</v>
      </c>
      <c r="M73" s="448" t="str">
        <f t="shared" si="1"/>
        <v>13603</v>
      </c>
      <c r="T73" s="449" t="s">
        <v>2112</v>
      </c>
    </row>
    <row r="74" spans="1:20">
      <c r="A74" s="449">
        <v>20119020</v>
      </c>
      <c r="B74" s="449" t="s">
        <v>3019</v>
      </c>
      <c r="G74" s="931">
        <v>-95984</v>
      </c>
      <c r="I74" s="935">
        <v>13602</v>
      </c>
      <c r="L74" s="449" t="str">
        <f t="shared" ref="L74:L137" si="2">""&amp;A74</f>
        <v>20119020</v>
      </c>
      <c r="M74" s="448" t="str">
        <f t="shared" ref="M74:M137" si="3">""&amp;IF(I74="","Not Mapped",I74)</f>
        <v>13602</v>
      </c>
      <c r="T74" s="449" t="s">
        <v>2112</v>
      </c>
    </row>
    <row r="75" spans="1:20">
      <c r="A75" s="449">
        <v>20119040</v>
      </c>
      <c r="B75" s="449" t="s">
        <v>3020</v>
      </c>
      <c r="G75" s="931">
        <v>-8000</v>
      </c>
      <c r="I75" s="935">
        <v>13603</v>
      </c>
      <c r="L75" s="449" t="str">
        <f t="shared" si="2"/>
        <v>20119040</v>
      </c>
      <c r="M75" s="448" t="str">
        <f t="shared" si="3"/>
        <v>13603</v>
      </c>
      <c r="T75" s="449" t="s">
        <v>2112</v>
      </c>
    </row>
    <row r="76" spans="1:20">
      <c r="A76" s="449">
        <v>20119090</v>
      </c>
      <c r="B76" s="449" t="s">
        <v>3021</v>
      </c>
      <c r="G76" s="931">
        <v>1083163.26</v>
      </c>
      <c r="I76" s="935">
        <v>13603</v>
      </c>
      <c r="L76" s="449" t="str">
        <f t="shared" si="2"/>
        <v>20119090</v>
      </c>
      <c r="M76" s="448" t="str">
        <f t="shared" si="3"/>
        <v>13603</v>
      </c>
      <c r="T76" s="449" t="s">
        <v>2112</v>
      </c>
    </row>
    <row r="77" spans="1:20">
      <c r="A77" s="449">
        <v>20119100</v>
      </c>
      <c r="B77" s="449" t="s">
        <v>3022</v>
      </c>
      <c r="G77" s="931">
        <v>-41310.06</v>
      </c>
      <c r="I77" s="935">
        <v>13603</v>
      </c>
      <c r="L77" s="449" t="str">
        <f t="shared" si="2"/>
        <v>20119100</v>
      </c>
      <c r="M77" s="448" t="str">
        <f t="shared" si="3"/>
        <v>13603</v>
      </c>
      <c r="T77" s="449" t="s">
        <v>2112</v>
      </c>
    </row>
    <row r="78" spans="1:20">
      <c r="A78" s="449">
        <v>20121010</v>
      </c>
      <c r="B78" s="449" t="s">
        <v>3023</v>
      </c>
      <c r="G78" s="931">
        <v>-5795.12</v>
      </c>
      <c r="I78" s="935">
        <v>13602</v>
      </c>
      <c r="L78" s="449" t="str">
        <f t="shared" si="2"/>
        <v>20121010</v>
      </c>
      <c r="M78" s="448" t="str">
        <f t="shared" si="3"/>
        <v>13602</v>
      </c>
      <c r="T78" s="449" t="s">
        <v>2112</v>
      </c>
    </row>
    <row r="79" spans="1:20">
      <c r="A79" s="449">
        <v>20125010</v>
      </c>
      <c r="B79" s="449" t="s">
        <v>3024</v>
      </c>
      <c r="G79" s="931">
        <v>-389127.03</v>
      </c>
      <c r="I79" s="935">
        <v>13602</v>
      </c>
      <c r="L79" s="449" t="str">
        <f t="shared" si="2"/>
        <v>20125010</v>
      </c>
      <c r="M79" s="448" t="str">
        <f t="shared" si="3"/>
        <v>13602</v>
      </c>
      <c r="T79" s="449" t="s">
        <v>2112</v>
      </c>
    </row>
    <row r="80" spans="1:20">
      <c r="A80" s="449">
        <v>20125020</v>
      </c>
      <c r="B80" s="449" t="s">
        <v>3025</v>
      </c>
      <c r="G80" s="931">
        <v>63167.21</v>
      </c>
      <c r="I80" s="935">
        <v>13602</v>
      </c>
      <c r="L80" s="449" t="str">
        <f t="shared" si="2"/>
        <v>20125020</v>
      </c>
      <c r="M80" s="448" t="str">
        <f t="shared" si="3"/>
        <v>13602</v>
      </c>
      <c r="T80" s="449" t="s">
        <v>2112</v>
      </c>
    </row>
    <row r="81" spans="1:20">
      <c r="A81" s="449">
        <v>20125030</v>
      </c>
      <c r="B81" s="449" t="s">
        <v>3026</v>
      </c>
      <c r="G81" s="931">
        <v>7248.62</v>
      </c>
      <c r="I81" s="935">
        <v>13602</v>
      </c>
      <c r="L81" s="449" t="str">
        <f t="shared" si="2"/>
        <v>20125030</v>
      </c>
      <c r="M81" s="448" t="str">
        <f t="shared" si="3"/>
        <v>13602</v>
      </c>
      <c r="T81" s="449" t="s">
        <v>2112</v>
      </c>
    </row>
    <row r="82" spans="1:20">
      <c r="A82" s="449">
        <v>20125124</v>
      </c>
      <c r="B82" s="449" t="s">
        <v>3027</v>
      </c>
      <c r="G82" s="931">
        <v>108368.54</v>
      </c>
      <c r="I82" s="935">
        <v>13603</v>
      </c>
      <c r="L82" s="449" t="str">
        <f t="shared" si="2"/>
        <v>20125124</v>
      </c>
      <c r="M82" s="448" t="str">
        <f t="shared" si="3"/>
        <v>13603</v>
      </c>
      <c r="T82" s="449" t="s">
        <v>2112</v>
      </c>
    </row>
    <row r="83" spans="1:20">
      <c r="A83" s="449">
        <v>20129020</v>
      </c>
      <c r="B83" s="449" t="s">
        <v>3028</v>
      </c>
      <c r="G83" s="931">
        <v>-7185.46</v>
      </c>
      <c r="I83" s="935">
        <v>13603</v>
      </c>
      <c r="L83" s="449" t="str">
        <f t="shared" si="2"/>
        <v>20129020</v>
      </c>
      <c r="M83" s="448" t="str">
        <f t="shared" si="3"/>
        <v>13603</v>
      </c>
      <c r="T83" s="449" t="s">
        <v>2112</v>
      </c>
    </row>
    <row r="84" spans="1:20">
      <c r="A84" s="449">
        <v>20131020</v>
      </c>
      <c r="B84" s="449" t="s">
        <v>3029</v>
      </c>
      <c r="G84" s="931">
        <v>-734671.08</v>
      </c>
      <c r="I84" s="935">
        <v>13602</v>
      </c>
      <c r="L84" s="449" t="str">
        <f t="shared" si="2"/>
        <v>20131020</v>
      </c>
      <c r="M84" s="448" t="str">
        <f t="shared" si="3"/>
        <v>13602</v>
      </c>
      <c r="T84" s="449" t="s">
        <v>2112</v>
      </c>
    </row>
    <row r="85" spans="1:20">
      <c r="A85" s="449">
        <v>20209010</v>
      </c>
      <c r="B85" s="449" t="s">
        <v>3030</v>
      </c>
      <c r="G85" s="931">
        <v>-7287606.7800000003</v>
      </c>
      <c r="I85" s="935">
        <v>13603</v>
      </c>
      <c r="L85" s="449" t="str">
        <f t="shared" si="2"/>
        <v>20209010</v>
      </c>
      <c r="M85" s="448" t="str">
        <f t="shared" si="3"/>
        <v>13603</v>
      </c>
      <c r="T85" s="449" t="s">
        <v>2112</v>
      </c>
    </row>
    <row r="86" spans="1:20">
      <c r="A86" s="449">
        <v>30101010</v>
      </c>
      <c r="B86" s="449" t="s">
        <v>2340</v>
      </c>
      <c r="G86" s="931">
        <v>-2000000</v>
      </c>
      <c r="I86" s="935">
        <v>13801</v>
      </c>
      <c r="L86" s="449" t="str">
        <f t="shared" si="2"/>
        <v>30101010</v>
      </c>
      <c r="M86" s="448" t="str">
        <f t="shared" si="3"/>
        <v>13801</v>
      </c>
      <c r="T86" s="449" t="s">
        <v>2112</v>
      </c>
    </row>
    <row r="87" spans="1:20">
      <c r="A87" s="449">
        <v>30101020</v>
      </c>
      <c r="B87" s="449" t="s">
        <v>3031</v>
      </c>
      <c r="G87" s="931">
        <v>-267033.15000000002</v>
      </c>
      <c r="I87" s="935">
        <v>13804</v>
      </c>
      <c r="L87" s="449" t="str">
        <f t="shared" si="2"/>
        <v>30101020</v>
      </c>
      <c r="M87" s="448" t="str">
        <f t="shared" si="3"/>
        <v>13804</v>
      </c>
      <c r="T87" s="449" t="s">
        <v>2112</v>
      </c>
    </row>
    <row r="88" spans="1:20">
      <c r="A88" s="449">
        <v>30105030</v>
      </c>
      <c r="B88" s="449" t="s">
        <v>3032</v>
      </c>
      <c r="G88" s="931">
        <v>1797003.1</v>
      </c>
      <c r="I88" s="935">
        <v>13803</v>
      </c>
      <c r="L88" s="449" t="str">
        <f t="shared" si="2"/>
        <v>30105030</v>
      </c>
      <c r="M88" s="448" t="str">
        <f t="shared" si="3"/>
        <v>13803</v>
      </c>
      <c r="T88" s="449" t="s">
        <v>2112</v>
      </c>
    </row>
    <row r="89" spans="1:20">
      <c r="A89" s="449">
        <v>30105040</v>
      </c>
      <c r="B89" s="449" t="s">
        <v>900</v>
      </c>
      <c r="G89" s="931">
        <v>-44544285.730000004</v>
      </c>
      <c r="I89" s="935">
        <v>13803</v>
      </c>
      <c r="L89" s="449" t="str">
        <f t="shared" si="2"/>
        <v>30105040</v>
      </c>
      <c r="M89" s="448" t="str">
        <f t="shared" si="3"/>
        <v>13803</v>
      </c>
      <c r="T89" s="449" t="s">
        <v>2112</v>
      </c>
    </row>
    <row r="90" spans="1:20">
      <c r="A90" s="449">
        <v>40101010</v>
      </c>
      <c r="B90" s="449" t="s">
        <v>3033</v>
      </c>
      <c r="G90" s="931">
        <v>-32078480.190000001</v>
      </c>
      <c r="I90" s="935">
        <v>10103</v>
      </c>
      <c r="L90" s="449" t="str">
        <f t="shared" si="2"/>
        <v>40101010</v>
      </c>
      <c r="M90" s="448" t="str">
        <f t="shared" si="3"/>
        <v>10103</v>
      </c>
      <c r="T90" s="449" t="s">
        <v>2112</v>
      </c>
    </row>
    <row r="91" spans="1:20">
      <c r="A91" s="449">
        <v>51701020</v>
      </c>
      <c r="B91" s="449" t="s">
        <v>3034</v>
      </c>
      <c r="G91" s="931">
        <v>-1142672.03</v>
      </c>
      <c r="I91" s="935">
        <v>10207</v>
      </c>
      <c r="L91" s="449" t="str">
        <f t="shared" si="2"/>
        <v>51701020</v>
      </c>
      <c r="M91" s="448" t="str">
        <f t="shared" si="3"/>
        <v>10207</v>
      </c>
      <c r="T91" s="449" t="s">
        <v>2112</v>
      </c>
    </row>
    <row r="92" spans="1:20">
      <c r="A92" s="449">
        <v>50707110</v>
      </c>
      <c r="B92" s="449" t="s">
        <v>3035</v>
      </c>
      <c r="G92" s="931">
        <v>-722284.09</v>
      </c>
      <c r="I92" s="935">
        <v>10207</v>
      </c>
      <c r="L92" s="449" t="str">
        <f t="shared" si="2"/>
        <v>50707110</v>
      </c>
      <c r="M92" s="448" t="str">
        <f t="shared" si="3"/>
        <v>10207</v>
      </c>
      <c r="T92" s="449" t="s">
        <v>2112</v>
      </c>
    </row>
    <row r="93" spans="1:20">
      <c r="A93" s="449">
        <v>51803010</v>
      </c>
      <c r="B93" s="449" t="s">
        <v>3036</v>
      </c>
      <c r="G93" s="931">
        <v>-118783.4</v>
      </c>
      <c r="I93" s="935">
        <v>10207</v>
      </c>
      <c r="L93" s="449" t="str">
        <f t="shared" si="2"/>
        <v>51803010</v>
      </c>
      <c r="M93" s="448" t="str">
        <f t="shared" si="3"/>
        <v>10207</v>
      </c>
      <c r="T93" s="449" t="s">
        <v>2112</v>
      </c>
    </row>
    <row r="94" spans="1:20">
      <c r="A94" s="449">
        <v>60301030</v>
      </c>
      <c r="B94" s="449" t="s">
        <v>3037</v>
      </c>
      <c r="G94" s="931">
        <v>-1933648.12</v>
      </c>
      <c r="I94" s="935">
        <v>10205</v>
      </c>
      <c r="L94" s="449" t="str">
        <f t="shared" si="2"/>
        <v>60301030</v>
      </c>
      <c r="M94" s="448" t="str">
        <f t="shared" si="3"/>
        <v>10205</v>
      </c>
      <c r="T94" s="449" t="s">
        <v>2112</v>
      </c>
    </row>
    <row r="95" spans="1:20">
      <c r="A95" s="449">
        <v>60301031</v>
      </c>
      <c r="B95" s="449" t="s">
        <v>3038</v>
      </c>
      <c r="G95" s="931">
        <v>-1004526.84834454</v>
      </c>
      <c r="I95" s="935">
        <v>10205</v>
      </c>
      <c r="L95" s="449" t="str">
        <f t="shared" si="2"/>
        <v>60301031</v>
      </c>
      <c r="M95" s="448" t="str">
        <f t="shared" si="3"/>
        <v>10205</v>
      </c>
      <c r="T95" s="449" t="s">
        <v>2112</v>
      </c>
    </row>
    <row r="96" spans="1:20">
      <c r="A96" s="449">
        <v>60301040</v>
      </c>
      <c r="B96" s="449" t="s">
        <v>3039</v>
      </c>
      <c r="G96" s="931">
        <v>-430.78</v>
      </c>
      <c r="I96" s="935">
        <v>10205</v>
      </c>
      <c r="L96" s="449" t="str">
        <f t="shared" si="2"/>
        <v>60301040</v>
      </c>
      <c r="M96" s="448" t="str">
        <f t="shared" si="3"/>
        <v>10205</v>
      </c>
      <c r="T96" s="449" t="s">
        <v>2112</v>
      </c>
    </row>
    <row r="97" spans="1:20">
      <c r="A97" s="449">
        <v>60301041</v>
      </c>
      <c r="B97" s="449" t="s">
        <v>3040</v>
      </c>
      <c r="G97" s="931">
        <v>-1427802.37</v>
      </c>
      <c r="I97" s="935">
        <v>10205</v>
      </c>
      <c r="L97" s="449" t="str">
        <f t="shared" si="2"/>
        <v>60301041</v>
      </c>
      <c r="M97" s="448" t="str">
        <f t="shared" si="3"/>
        <v>10205</v>
      </c>
      <c r="T97" s="449" t="s">
        <v>2112</v>
      </c>
    </row>
    <row r="98" spans="1:20">
      <c r="A98" s="449">
        <v>60401012</v>
      </c>
      <c r="B98" s="449" t="s">
        <v>3041</v>
      </c>
      <c r="G98" s="931">
        <v>-1614966.26</v>
      </c>
      <c r="I98" s="935">
        <v>10205</v>
      </c>
      <c r="L98" s="449" t="str">
        <f t="shared" si="2"/>
        <v>60401012</v>
      </c>
      <c r="M98" s="448" t="str">
        <f t="shared" si="3"/>
        <v>10205</v>
      </c>
      <c r="T98" s="449" t="s">
        <v>2112</v>
      </c>
    </row>
    <row r="99" spans="1:20">
      <c r="A99" s="449">
        <v>60401013</v>
      </c>
      <c r="B99" s="449" t="s">
        <v>3042</v>
      </c>
      <c r="G99" s="931">
        <v>1614966.26</v>
      </c>
      <c r="I99" s="935">
        <v>10205</v>
      </c>
      <c r="L99" s="449" t="str">
        <f t="shared" si="2"/>
        <v>60401013</v>
      </c>
      <c r="M99" s="448" t="str">
        <f t="shared" si="3"/>
        <v>10205</v>
      </c>
      <c r="T99" s="449" t="s">
        <v>2112</v>
      </c>
    </row>
    <row r="100" spans="1:20">
      <c r="A100" s="449">
        <v>60501010</v>
      </c>
      <c r="B100" s="449" t="s">
        <v>3043</v>
      </c>
      <c r="G100" s="931">
        <v>2862803.69</v>
      </c>
      <c r="I100" s="935">
        <v>10205</v>
      </c>
      <c r="L100" s="449" t="str">
        <f t="shared" si="2"/>
        <v>60501010</v>
      </c>
      <c r="M100" s="448" t="str">
        <f t="shared" si="3"/>
        <v>10205</v>
      </c>
      <c r="T100" s="449" t="s">
        <v>2112</v>
      </c>
    </row>
    <row r="101" spans="1:20">
      <c r="A101" s="449">
        <v>50705010</v>
      </c>
      <c r="B101" s="449" t="s">
        <v>3044</v>
      </c>
      <c r="G101" s="931">
        <v>5459223.8899999997</v>
      </c>
      <c r="I101" s="935">
        <v>10400</v>
      </c>
      <c r="L101" s="449" t="str">
        <f t="shared" si="2"/>
        <v>50705010</v>
      </c>
      <c r="M101" s="448" t="str">
        <f t="shared" si="3"/>
        <v>10400</v>
      </c>
      <c r="T101" s="449" t="s">
        <v>2112</v>
      </c>
    </row>
    <row r="102" spans="1:20">
      <c r="A102" s="449">
        <v>50705020</v>
      </c>
      <c r="B102" s="449" t="s">
        <v>3045</v>
      </c>
      <c r="G102" s="931">
        <v>-93925.21</v>
      </c>
      <c r="I102" s="935">
        <v>10400</v>
      </c>
      <c r="L102" s="449" t="str">
        <f t="shared" si="2"/>
        <v>50705020</v>
      </c>
      <c r="M102" s="448" t="str">
        <f t="shared" si="3"/>
        <v>10400</v>
      </c>
      <c r="T102" s="449" t="s">
        <v>2112</v>
      </c>
    </row>
    <row r="103" spans="1:20">
      <c r="A103" s="449">
        <v>50501010</v>
      </c>
      <c r="B103" s="449" t="s">
        <v>3046</v>
      </c>
      <c r="G103" s="931">
        <v>214504.57</v>
      </c>
      <c r="I103" s="935">
        <v>10501</v>
      </c>
      <c r="L103" s="449" t="str">
        <f t="shared" si="2"/>
        <v>50501010</v>
      </c>
      <c r="M103" s="448" t="str">
        <f t="shared" si="3"/>
        <v>10501</v>
      </c>
      <c r="T103" s="449" t="s">
        <v>2112</v>
      </c>
    </row>
    <row r="104" spans="1:20">
      <c r="A104" s="449">
        <v>50507010</v>
      </c>
      <c r="B104" s="449" t="s">
        <v>3047</v>
      </c>
      <c r="G104" s="931">
        <v>504418.2</v>
      </c>
      <c r="I104" s="935">
        <v>10501</v>
      </c>
      <c r="L104" s="449" t="str">
        <f t="shared" si="2"/>
        <v>50507010</v>
      </c>
      <c r="M104" s="448" t="str">
        <f t="shared" si="3"/>
        <v>10501</v>
      </c>
      <c r="T104" s="449" t="s">
        <v>2112</v>
      </c>
    </row>
    <row r="105" spans="1:20">
      <c r="A105" s="449">
        <v>50511010</v>
      </c>
      <c r="B105" s="449" t="s">
        <v>3048</v>
      </c>
      <c r="G105" s="931">
        <v>2654539.34</v>
      </c>
      <c r="I105" s="935">
        <v>10501</v>
      </c>
      <c r="L105" s="449" t="str">
        <f t="shared" si="2"/>
        <v>50511010</v>
      </c>
      <c r="M105" s="448" t="str">
        <f t="shared" si="3"/>
        <v>10501</v>
      </c>
      <c r="T105" s="449" t="s">
        <v>2112</v>
      </c>
    </row>
    <row r="106" spans="1:20">
      <c r="A106" s="449">
        <v>50511020</v>
      </c>
      <c r="B106" s="449" t="s">
        <v>3049</v>
      </c>
      <c r="G106" s="931">
        <v>6348514.9500000002</v>
      </c>
      <c r="I106" s="935">
        <v>10501</v>
      </c>
      <c r="L106" s="449" t="str">
        <f t="shared" si="2"/>
        <v>50511020</v>
      </c>
      <c r="M106" s="448" t="str">
        <f t="shared" si="3"/>
        <v>10501</v>
      </c>
      <c r="T106" s="449" t="s">
        <v>2112</v>
      </c>
    </row>
    <row r="107" spans="1:20">
      <c r="A107" s="449">
        <v>52005140</v>
      </c>
      <c r="B107" s="449" t="s">
        <v>3050</v>
      </c>
      <c r="G107" s="931">
        <v>458946.35</v>
      </c>
      <c r="I107" s="935">
        <v>10502</v>
      </c>
      <c r="L107" s="449" t="str">
        <f t="shared" si="2"/>
        <v>52005140</v>
      </c>
      <c r="M107" s="448" t="str">
        <f t="shared" si="3"/>
        <v>10502</v>
      </c>
      <c r="T107" s="449" t="s">
        <v>2112</v>
      </c>
    </row>
    <row r="108" spans="1:20">
      <c r="A108" s="449">
        <v>52007110</v>
      </c>
      <c r="B108" s="449" t="s">
        <v>3051</v>
      </c>
      <c r="G108" s="931">
        <v>140988</v>
      </c>
      <c r="I108" s="935">
        <v>10502</v>
      </c>
      <c r="L108" s="449" t="str">
        <f t="shared" si="2"/>
        <v>52007110</v>
      </c>
      <c r="M108" s="448" t="str">
        <f t="shared" si="3"/>
        <v>10502</v>
      </c>
      <c r="T108" s="449" t="s">
        <v>2112</v>
      </c>
    </row>
    <row r="109" spans="1:20">
      <c r="A109" s="449">
        <v>52009110</v>
      </c>
      <c r="B109" s="449" t="s">
        <v>3052</v>
      </c>
      <c r="G109" s="931">
        <v>9687419.1799999997</v>
      </c>
      <c r="I109" s="935">
        <v>10502</v>
      </c>
      <c r="L109" s="449" t="str">
        <f t="shared" si="2"/>
        <v>52009110</v>
      </c>
      <c r="M109" s="448" t="str">
        <f t="shared" si="3"/>
        <v>10502</v>
      </c>
      <c r="T109" s="449" t="s">
        <v>2112</v>
      </c>
    </row>
    <row r="110" spans="1:20">
      <c r="A110" s="449">
        <v>52011110</v>
      </c>
      <c r="B110" s="449" t="s">
        <v>3053</v>
      </c>
      <c r="G110" s="931">
        <v>97280.78</v>
      </c>
      <c r="I110" s="935">
        <v>10502</v>
      </c>
      <c r="L110" s="449" t="str">
        <f t="shared" si="2"/>
        <v>52011110</v>
      </c>
      <c r="M110" s="448" t="str">
        <f t="shared" si="3"/>
        <v>10502</v>
      </c>
      <c r="T110" s="449" t="s">
        <v>2112</v>
      </c>
    </row>
    <row r="111" spans="1:20">
      <c r="A111" s="449">
        <v>52013110</v>
      </c>
      <c r="B111" s="449" t="s">
        <v>3054</v>
      </c>
      <c r="G111" s="931">
        <v>11911.17</v>
      </c>
      <c r="I111" s="935">
        <v>10502</v>
      </c>
      <c r="L111" s="449" t="str">
        <f t="shared" si="2"/>
        <v>52013110</v>
      </c>
      <c r="M111" s="448" t="str">
        <f t="shared" si="3"/>
        <v>10502</v>
      </c>
      <c r="T111" s="449" t="s">
        <v>2112</v>
      </c>
    </row>
    <row r="112" spans="1:20">
      <c r="A112" s="449">
        <v>52015110</v>
      </c>
      <c r="B112" s="449" t="s">
        <v>3055</v>
      </c>
      <c r="G112" s="931">
        <v>61633.84</v>
      </c>
      <c r="I112" s="935">
        <v>10502</v>
      </c>
      <c r="L112" s="449" t="str">
        <f t="shared" si="2"/>
        <v>52015110</v>
      </c>
      <c r="M112" s="448" t="str">
        <f t="shared" si="3"/>
        <v>10502</v>
      </c>
      <c r="T112" s="449" t="s">
        <v>2112</v>
      </c>
    </row>
    <row r="113" spans="1:20">
      <c r="A113" s="449">
        <v>52015120</v>
      </c>
      <c r="B113" s="449" t="s">
        <v>3056</v>
      </c>
      <c r="G113" s="931">
        <v>2749.94</v>
      </c>
      <c r="I113" s="935">
        <v>10502</v>
      </c>
      <c r="L113" s="449" t="str">
        <f t="shared" si="2"/>
        <v>52015120</v>
      </c>
      <c r="M113" s="448" t="str">
        <f t="shared" si="3"/>
        <v>10502</v>
      </c>
      <c r="T113" s="449" t="s">
        <v>2112</v>
      </c>
    </row>
    <row r="114" spans="1:20">
      <c r="A114" s="449">
        <v>51005020</v>
      </c>
      <c r="B114" s="449" t="s">
        <v>3057</v>
      </c>
      <c r="G114" s="931">
        <v>41009.24</v>
      </c>
      <c r="I114" s="935">
        <v>10503</v>
      </c>
      <c r="L114" s="449" t="str">
        <f t="shared" si="2"/>
        <v>51005020</v>
      </c>
      <c r="M114" s="448" t="str">
        <f t="shared" si="3"/>
        <v>10503</v>
      </c>
      <c r="T114" s="449" t="s">
        <v>2112</v>
      </c>
    </row>
    <row r="115" spans="1:20">
      <c r="A115" s="449">
        <v>51005030</v>
      </c>
      <c r="B115" s="449" t="s">
        <v>3058</v>
      </c>
      <c r="G115" s="931">
        <v>6246.1</v>
      </c>
      <c r="I115" s="935">
        <v>10503</v>
      </c>
      <c r="L115" s="449" t="str">
        <f t="shared" si="2"/>
        <v>51005030</v>
      </c>
      <c r="M115" s="448" t="str">
        <f t="shared" si="3"/>
        <v>10503</v>
      </c>
      <c r="T115" s="449" t="s">
        <v>2112</v>
      </c>
    </row>
    <row r="116" spans="1:20">
      <c r="A116" s="449">
        <v>50203010</v>
      </c>
      <c r="B116" s="449" t="s">
        <v>3059</v>
      </c>
      <c r="G116" s="931">
        <v>5183.42</v>
      </c>
      <c r="I116" s="935">
        <v>10506</v>
      </c>
      <c r="L116" s="449" t="str">
        <f t="shared" si="2"/>
        <v>50203010</v>
      </c>
      <c r="M116" s="448" t="str">
        <f t="shared" si="3"/>
        <v>10506</v>
      </c>
      <c r="T116" s="449" t="s">
        <v>2112</v>
      </c>
    </row>
    <row r="117" spans="1:20">
      <c r="A117" s="449">
        <v>51303060</v>
      </c>
      <c r="B117" s="449" t="s">
        <v>3060</v>
      </c>
      <c r="G117" s="931">
        <v>706763.56</v>
      </c>
      <c r="I117" s="935">
        <v>10507</v>
      </c>
      <c r="L117" s="449" t="str">
        <f t="shared" si="2"/>
        <v>51303060</v>
      </c>
      <c r="M117" s="448" t="str">
        <f t="shared" si="3"/>
        <v>10507</v>
      </c>
      <c r="T117" s="449" t="s">
        <v>2112</v>
      </c>
    </row>
    <row r="118" spans="1:20">
      <c r="A118" s="449">
        <v>51307030</v>
      </c>
      <c r="B118" s="449" t="s">
        <v>3061</v>
      </c>
      <c r="G118" s="931">
        <v>32073.89</v>
      </c>
      <c r="I118" s="935">
        <v>10507</v>
      </c>
      <c r="L118" s="449" t="str">
        <f t="shared" si="2"/>
        <v>51307030</v>
      </c>
      <c r="M118" s="448" t="str">
        <f t="shared" si="3"/>
        <v>10507</v>
      </c>
      <c r="T118" s="449" t="s">
        <v>2112</v>
      </c>
    </row>
    <row r="119" spans="1:20">
      <c r="A119" s="449">
        <v>51311060</v>
      </c>
      <c r="B119" s="449" t="s">
        <v>3062</v>
      </c>
      <c r="G119" s="931">
        <v>415656.16</v>
      </c>
      <c r="I119" s="935">
        <v>10507</v>
      </c>
      <c r="L119" s="449" t="str">
        <f t="shared" si="2"/>
        <v>51311060</v>
      </c>
      <c r="M119" s="448" t="str">
        <f t="shared" si="3"/>
        <v>10507</v>
      </c>
      <c r="T119" s="449" t="s">
        <v>2112</v>
      </c>
    </row>
    <row r="120" spans="1:20">
      <c r="A120" s="449">
        <v>51301010</v>
      </c>
      <c r="B120" s="449" t="s">
        <v>3063</v>
      </c>
      <c r="G120" s="931">
        <v>100331</v>
      </c>
      <c r="I120" s="935">
        <v>10507</v>
      </c>
      <c r="L120" s="449" t="str">
        <f t="shared" si="2"/>
        <v>51301010</v>
      </c>
      <c r="M120" s="448" t="str">
        <f t="shared" si="3"/>
        <v>10507</v>
      </c>
      <c r="T120" s="449" t="s">
        <v>2112</v>
      </c>
    </row>
    <row r="121" spans="1:20">
      <c r="A121" s="449">
        <v>60203020</v>
      </c>
      <c r="B121" s="449" t="s">
        <v>3064</v>
      </c>
      <c r="G121" s="931">
        <v>18926833.440000001</v>
      </c>
      <c r="I121" s="935">
        <v>10509</v>
      </c>
      <c r="L121" s="449" t="str">
        <f t="shared" si="2"/>
        <v>60203020</v>
      </c>
      <c r="M121" s="448" t="str">
        <f t="shared" si="3"/>
        <v>10509</v>
      </c>
      <c r="T121" s="449" t="s">
        <v>2112</v>
      </c>
    </row>
    <row r="122" spans="1:20">
      <c r="A122" s="449">
        <v>70603020</v>
      </c>
      <c r="B122" s="449" t="s">
        <v>3065</v>
      </c>
      <c r="G122" s="931">
        <v>2159602</v>
      </c>
      <c r="I122" s="935">
        <v>10509</v>
      </c>
      <c r="L122" s="449" t="str">
        <f t="shared" si="2"/>
        <v>70603020</v>
      </c>
      <c r="M122" s="448" t="str">
        <f t="shared" si="3"/>
        <v>10509</v>
      </c>
      <c r="T122" s="449" t="s">
        <v>2112</v>
      </c>
    </row>
    <row r="123" spans="1:20">
      <c r="A123" s="449">
        <v>70601030</v>
      </c>
      <c r="B123" s="449" t="s">
        <v>3066</v>
      </c>
      <c r="G123" s="931">
        <v>3017662.01</v>
      </c>
      <c r="I123" s="935">
        <v>10511</v>
      </c>
      <c r="L123" s="449" t="str">
        <f t="shared" si="2"/>
        <v>70601030</v>
      </c>
      <c r="M123" s="448" t="str">
        <f t="shared" si="3"/>
        <v>10511</v>
      </c>
      <c r="T123" s="449" t="s">
        <v>2112</v>
      </c>
    </row>
    <row r="124" spans="1:20">
      <c r="A124" s="449">
        <v>50105010</v>
      </c>
      <c r="B124" s="449" t="s">
        <v>3067</v>
      </c>
      <c r="G124" s="931">
        <v>-5736.49</v>
      </c>
      <c r="I124" s="935">
        <v>10512</v>
      </c>
      <c r="L124" s="449" t="str">
        <f t="shared" si="2"/>
        <v>50105010</v>
      </c>
      <c r="M124" s="448" t="str">
        <f t="shared" si="3"/>
        <v>10512</v>
      </c>
      <c r="T124" s="449" t="s">
        <v>2112</v>
      </c>
    </row>
    <row r="125" spans="1:20">
      <c r="A125" s="449">
        <v>50107040</v>
      </c>
      <c r="B125" s="449" t="s">
        <v>3068</v>
      </c>
      <c r="G125" s="931">
        <v>257796.58</v>
      </c>
      <c r="I125" s="935">
        <v>10512</v>
      </c>
      <c r="L125" s="449" t="str">
        <f t="shared" si="2"/>
        <v>50107040</v>
      </c>
      <c r="M125" s="448" t="str">
        <f t="shared" si="3"/>
        <v>10512</v>
      </c>
      <c r="T125" s="449" t="s">
        <v>2112</v>
      </c>
    </row>
    <row r="126" spans="1:20">
      <c r="A126" s="449">
        <v>50111020</v>
      </c>
      <c r="B126" s="449" t="s">
        <v>3069</v>
      </c>
      <c r="G126" s="931">
        <v>1950</v>
      </c>
      <c r="I126" s="935">
        <v>10512</v>
      </c>
      <c r="L126" s="449" t="str">
        <f t="shared" si="2"/>
        <v>50111020</v>
      </c>
      <c r="M126" s="448" t="str">
        <f t="shared" si="3"/>
        <v>10512</v>
      </c>
      <c r="T126" s="449" t="s">
        <v>2112</v>
      </c>
    </row>
    <row r="127" spans="1:20">
      <c r="A127" s="449">
        <v>50111030</v>
      </c>
      <c r="B127" s="449" t="s">
        <v>3070</v>
      </c>
      <c r="G127" s="931">
        <v>668772.18999999994</v>
      </c>
      <c r="I127" s="935">
        <v>10512</v>
      </c>
      <c r="L127" s="449" t="str">
        <f t="shared" si="2"/>
        <v>50111030</v>
      </c>
      <c r="M127" s="448" t="str">
        <f t="shared" si="3"/>
        <v>10512</v>
      </c>
      <c r="T127" s="449" t="s">
        <v>2112</v>
      </c>
    </row>
    <row r="128" spans="1:20">
      <c r="A128" s="449">
        <v>50111050</v>
      </c>
      <c r="B128" s="449" t="s">
        <v>3071</v>
      </c>
      <c r="G128" s="931">
        <v>147427.10999999999</v>
      </c>
      <c r="I128" s="935">
        <v>10512</v>
      </c>
      <c r="L128" s="449" t="str">
        <f t="shared" si="2"/>
        <v>50111050</v>
      </c>
      <c r="M128" s="448" t="str">
        <f t="shared" si="3"/>
        <v>10512</v>
      </c>
      <c r="T128" s="449" t="s">
        <v>2112</v>
      </c>
    </row>
    <row r="129" spans="1:20">
      <c r="A129" s="449">
        <v>51003030</v>
      </c>
      <c r="B129" s="449" t="s">
        <v>3072</v>
      </c>
      <c r="G129" s="931">
        <v>124975</v>
      </c>
      <c r="I129" s="935">
        <v>10512</v>
      </c>
      <c r="L129" s="449" t="str">
        <f t="shared" si="2"/>
        <v>51003030</v>
      </c>
      <c r="M129" s="448" t="str">
        <f t="shared" si="3"/>
        <v>10512</v>
      </c>
      <c r="T129" s="449" t="s">
        <v>2112</v>
      </c>
    </row>
    <row r="130" spans="1:20">
      <c r="A130" s="449">
        <v>51101100</v>
      </c>
      <c r="B130" s="449" t="s">
        <v>3073</v>
      </c>
      <c r="G130" s="931">
        <v>2647.24</v>
      </c>
      <c r="I130" s="935">
        <v>10512</v>
      </c>
      <c r="L130" s="449" t="str">
        <f t="shared" si="2"/>
        <v>51101100</v>
      </c>
      <c r="M130" s="448" t="str">
        <f t="shared" si="3"/>
        <v>10512</v>
      </c>
      <c r="T130" s="449" t="s">
        <v>2112</v>
      </c>
    </row>
    <row r="131" spans="1:20">
      <c r="A131" s="449">
        <v>51103010</v>
      </c>
      <c r="B131" s="449" t="s">
        <v>3074</v>
      </c>
      <c r="G131" s="931">
        <v>22197.09</v>
      </c>
      <c r="I131" s="935">
        <v>10512</v>
      </c>
      <c r="L131" s="449" t="str">
        <f t="shared" si="2"/>
        <v>51103010</v>
      </c>
      <c r="M131" s="448" t="str">
        <f t="shared" si="3"/>
        <v>10512</v>
      </c>
      <c r="T131" s="449" t="s">
        <v>2112</v>
      </c>
    </row>
    <row r="132" spans="1:20">
      <c r="A132" s="449">
        <v>50207010</v>
      </c>
      <c r="B132" s="449" t="s">
        <v>3075</v>
      </c>
      <c r="G132" s="931">
        <v>117897.58</v>
      </c>
      <c r="I132" s="935">
        <v>10512</v>
      </c>
      <c r="L132" s="449" t="str">
        <f t="shared" si="2"/>
        <v>50207010</v>
      </c>
      <c r="M132" s="448" t="str">
        <f t="shared" si="3"/>
        <v>10512</v>
      </c>
      <c r="T132" s="449" t="s">
        <v>2112</v>
      </c>
    </row>
    <row r="133" spans="1:20">
      <c r="A133" s="449">
        <v>51003010</v>
      </c>
      <c r="B133" s="449" t="s">
        <v>3076</v>
      </c>
      <c r="G133" s="931">
        <v>2731837.1</v>
      </c>
      <c r="I133" s="935">
        <v>10513</v>
      </c>
      <c r="L133" s="449" t="str">
        <f t="shared" si="2"/>
        <v>51003010</v>
      </c>
      <c r="M133" s="448" t="str">
        <f t="shared" si="3"/>
        <v>10513</v>
      </c>
      <c r="T133" s="449" t="s">
        <v>2112</v>
      </c>
    </row>
    <row r="134" spans="1:20">
      <c r="A134" s="449">
        <v>50101010</v>
      </c>
      <c r="B134" s="449" t="s">
        <v>3077</v>
      </c>
      <c r="G134" s="931">
        <v>3852256.44</v>
      </c>
      <c r="I134" s="935">
        <v>10516</v>
      </c>
      <c r="L134" s="449" t="str">
        <f t="shared" si="2"/>
        <v>50101010</v>
      </c>
      <c r="M134" s="448" t="str">
        <f t="shared" si="3"/>
        <v>10516</v>
      </c>
      <c r="T134" s="449" t="s">
        <v>2112</v>
      </c>
    </row>
    <row r="135" spans="1:20">
      <c r="A135" s="449">
        <v>50101030</v>
      </c>
      <c r="B135" s="449" t="s">
        <v>3078</v>
      </c>
      <c r="G135" s="931">
        <v>1009214.92</v>
      </c>
      <c r="I135" s="935">
        <v>10516</v>
      </c>
      <c r="L135" s="449" t="str">
        <f t="shared" si="2"/>
        <v>50101030</v>
      </c>
      <c r="M135" s="448" t="str">
        <f t="shared" si="3"/>
        <v>10516</v>
      </c>
      <c r="T135" s="449" t="s">
        <v>2112</v>
      </c>
    </row>
    <row r="136" spans="1:20">
      <c r="A136" s="449" t="s">
        <v>2953</v>
      </c>
      <c r="B136" s="449" t="s">
        <v>3079</v>
      </c>
      <c r="G136" s="931">
        <v>-198662</v>
      </c>
      <c r="I136" s="935">
        <v>10516</v>
      </c>
      <c r="L136" s="449" t="str">
        <f t="shared" si="2"/>
        <v xml:space="preserve">ADJ: </v>
      </c>
      <c r="M136" s="448" t="str">
        <f t="shared" si="3"/>
        <v>10516</v>
      </c>
      <c r="T136" s="449" t="s">
        <v>2112</v>
      </c>
    </row>
    <row r="137" spans="1:20">
      <c r="A137" s="449">
        <v>50111010</v>
      </c>
      <c r="B137" s="449" t="s">
        <v>3080</v>
      </c>
      <c r="G137" s="931">
        <v>843356.91</v>
      </c>
      <c r="I137" s="935">
        <v>10516</v>
      </c>
      <c r="L137" s="449" t="str">
        <f t="shared" si="2"/>
        <v>50111010</v>
      </c>
      <c r="M137" s="448" t="str">
        <f t="shared" si="3"/>
        <v>10516</v>
      </c>
      <c r="T137" s="449" t="s">
        <v>2112</v>
      </c>
    </row>
    <row r="138" spans="1:20">
      <c r="A138" s="449">
        <v>50109010</v>
      </c>
      <c r="B138" s="449" t="s">
        <v>3081</v>
      </c>
      <c r="G138" s="931">
        <v>79072.789999999994</v>
      </c>
      <c r="I138" s="935" t="s">
        <v>106</v>
      </c>
      <c r="L138" s="449" t="str">
        <f t="shared" ref="L138:L186" si="4">""&amp;A138</f>
        <v>50109010</v>
      </c>
      <c r="M138" s="448" t="str">
        <f t="shared" ref="M138:M186" si="5">""&amp;IF(I138="","Not Mapped",I138)</f>
        <v>10508-3</v>
      </c>
      <c r="T138" s="449" t="s">
        <v>2112</v>
      </c>
    </row>
    <row r="139" spans="1:20">
      <c r="A139" s="449" t="s">
        <v>2953</v>
      </c>
      <c r="B139" s="449" t="s">
        <v>3082</v>
      </c>
      <c r="G139" s="931">
        <v>198662</v>
      </c>
      <c r="I139" s="935" t="s">
        <v>102</v>
      </c>
      <c r="L139" s="449" t="str">
        <f t="shared" si="4"/>
        <v xml:space="preserve">ADJ: </v>
      </c>
      <c r="M139" s="448" t="str">
        <f t="shared" si="5"/>
        <v>10508-1</v>
      </c>
      <c r="T139" s="449" t="s">
        <v>2112</v>
      </c>
    </row>
    <row r="140" spans="1:20">
      <c r="A140" s="449">
        <v>51009020</v>
      </c>
      <c r="B140" s="449" t="s">
        <v>3083</v>
      </c>
      <c r="G140" s="931">
        <v>50042.86</v>
      </c>
      <c r="I140" s="935" t="s">
        <v>3128</v>
      </c>
      <c r="L140" s="449" t="str">
        <f t="shared" si="4"/>
        <v>51009020</v>
      </c>
      <c r="M140" s="448" t="str">
        <f t="shared" si="5"/>
        <v>D-AAA</v>
      </c>
      <c r="T140" s="449" t="s">
        <v>2112</v>
      </c>
    </row>
    <row r="141" spans="1:20">
      <c r="A141" s="449">
        <v>51009080</v>
      </c>
      <c r="B141" s="449" t="s">
        <v>3084</v>
      </c>
      <c r="G141" s="931">
        <v>1065</v>
      </c>
      <c r="I141" s="935" t="s">
        <v>3128</v>
      </c>
      <c r="L141" s="449" t="str">
        <f t="shared" si="4"/>
        <v>51009080</v>
      </c>
      <c r="M141" s="448" t="str">
        <f t="shared" si="5"/>
        <v>D-AAA</v>
      </c>
      <c r="T141" s="449" t="s">
        <v>2112</v>
      </c>
    </row>
    <row r="142" spans="1:20">
      <c r="A142" s="449">
        <v>51011050</v>
      </c>
      <c r="B142" s="449" t="s">
        <v>3085</v>
      </c>
      <c r="G142" s="931">
        <v>74278.649999999994</v>
      </c>
      <c r="I142" s="935" t="s">
        <v>3128</v>
      </c>
      <c r="L142" s="449" t="str">
        <f t="shared" si="4"/>
        <v>51011050</v>
      </c>
      <c r="M142" s="448" t="str">
        <f t="shared" si="5"/>
        <v>D-AAA</v>
      </c>
      <c r="T142" s="449" t="s">
        <v>2112</v>
      </c>
    </row>
    <row r="143" spans="1:20">
      <c r="A143" s="449">
        <v>60103010</v>
      </c>
      <c r="B143" s="449" t="s">
        <v>3086</v>
      </c>
      <c r="G143" s="931">
        <v>35960.199999999997</v>
      </c>
      <c r="I143" s="935" t="s">
        <v>3128</v>
      </c>
      <c r="L143" s="449" t="str">
        <f t="shared" si="4"/>
        <v>60103010</v>
      </c>
      <c r="M143" s="448" t="str">
        <f t="shared" si="5"/>
        <v>D-AAA</v>
      </c>
      <c r="T143" s="449" t="s">
        <v>2112</v>
      </c>
    </row>
    <row r="144" spans="1:20">
      <c r="A144" s="449">
        <v>60103020</v>
      </c>
      <c r="B144" s="449" t="s">
        <v>3087</v>
      </c>
      <c r="G144" s="931">
        <v>-46.18</v>
      </c>
      <c r="I144" s="935" t="s">
        <v>3128</v>
      </c>
      <c r="L144" s="449" t="str">
        <f t="shared" si="4"/>
        <v>60103020</v>
      </c>
      <c r="M144" s="448" t="str">
        <f t="shared" si="5"/>
        <v>D-AAA</v>
      </c>
      <c r="T144" s="449" t="s">
        <v>2112</v>
      </c>
    </row>
    <row r="145" spans="1:20">
      <c r="A145" s="449">
        <v>50305010</v>
      </c>
      <c r="B145" s="449" t="s">
        <v>3088</v>
      </c>
      <c r="G145" s="931">
        <v>42042.92</v>
      </c>
      <c r="I145" s="935" t="s">
        <v>3129</v>
      </c>
      <c r="L145" s="449" t="str">
        <f t="shared" si="4"/>
        <v>50305010</v>
      </c>
      <c r="M145" s="448" t="str">
        <f t="shared" si="5"/>
        <v>D-BBB</v>
      </c>
      <c r="T145" s="449" t="s">
        <v>2112</v>
      </c>
    </row>
    <row r="146" spans="1:20">
      <c r="A146" s="449">
        <v>50901030</v>
      </c>
      <c r="B146" s="449" t="s">
        <v>3089</v>
      </c>
      <c r="G146" s="931">
        <v>-459556.44</v>
      </c>
      <c r="I146" s="935" t="s">
        <v>3130</v>
      </c>
      <c r="L146" s="449" t="str">
        <f t="shared" si="4"/>
        <v>50901030</v>
      </c>
      <c r="M146" s="448" t="str">
        <f t="shared" si="5"/>
        <v>D-CCC</v>
      </c>
      <c r="T146" s="449" t="s">
        <v>2112</v>
      </c>
    </row>
    <row r="147" spans="1:20">
      <c r="A147" s="449">
        <v>51411020</v>
      </c>
      <c r="B147" s="449" t="s">
        <v>3090</v>
      </c>
      <c r="G147" s="931">
        <v>-161379.06</v>
      </c>
      <c r="I147" s="935" t="s">
        <v>3130</v>
      </c>
      <c r="L147" s="449" t="str">
        <f t="shared" si="4"/>
        <v>51411020</v>
      </c>
      <c r="M147" s="448" t="str">
        <f t="shared" si="5"/>
        <v>D-CCC</v>
      </c>
      <c r="T147" s="449" t="s">
        <v>2112</v>
      </c>
    </row>
    <row r="148" spans="1:20">
      <c r="A148" s="449">
        <v>51411110</v>
      </c>
      <c r="B148" s="449" t="s">
        <v>3091</v>
      </c>
      <c r="G148" s="931">
        <v>1497356.64</v>
      </c>
      <c r="I148" s="935" t="s">
        <v>3130</v>
      </c>
      <c r="L148" s="449" t="str">
        <f t="shared" si="4"/>
        <v>51411110</v>
      </c>
      <c r="M148" s="448" t="str">
        <f t="shared" si="5"/>
        <v>D-CCC</v>
      </c>
      <c r="T148" s="449" t="s">
        <v>2112</v>
      </c>
    </row>
    <row r="149" spans="1:20">
      <c r="A149" s="449">
        <v>60201130</v>
      </c>
      <c r="B149" s="449" t="s">
        <v>3092</v>
      </c>
      <c r="G149" s="931">
        <v>-329811.71999999997</v>
      </c>
      <c r="I149" s="935" t="s">
        <v>3130</v>
      </c>
      <c r="L149" s="449" t="str">
        <f t="shared" si="4"/>
        <v>60201130</v>
      </c>
      <c r="M149" s="448" t="str">
        <f t="shared" si="5"/>
        <v>D-CCC</v>
      </c>
      <c r="T149" s="449" t="s">
        <v>2112</v>
      </c>
    </row>
    <row r="150" spans="1:20">
      <c r="A150" s="449">
        <v>50407010</v>
      </c>
      <c r="B150" s="449" t="s">
        <v>3093</v>
      </c>
      <c r="G150" s="931">
        <v>8838925.7200000007</v>
      </c>
      <c r="I150" s="935" t="s">
        <v>3131</v>
      </c>
      <c r="L150" s="449" t="str">
        <f t="shared" si="4"/>
        <v>50407010</v>
      </c>
      <c r="M150" s="448" t="str">
        <f t="shared" si="5"/>
        <v>D-DDD</v>
      </c>
      <c r="T150" s="449" t="s">
        <v>2112</v>
      </c>
    </row>
    <row r="151" spans="1:20">
      <c r="A151" s="449">
        <v>50407013</v>
      </c>
      <c r="B151" s="449" t="s">
        <v>3094</v>
      </c>
      <c r="G151" s="931">
        <v>1626902.88</v>
      </c>
      <c r="I151" s="935" t="s">
        <v>3131</v>
      </c>
      <c r="L151" s="449" t="str">
        <f t="shared" si="4"/>
        <v>50407013</v>
      </c>
      <c r="M151" s="448" t="str">
        <f t="shared" si="5"/>
        <v>D-DDD</v>
      </c>
      <c r="T151" s="449" t="s">
        <v>2112</v>
      </c>
    </row>
    <row r="152" spans="1:20">
      <c r="A152" s="449">
        <v>50309010</v>
      </c>
      <c r="B152" s="449" t="s">
        <v>3095</v>
      </c>
      <c r="G152" s="931">
        <v>4049.93</v>
      </c>
      <c r="I152" s="935" t="s">
        <v>3132</v>
      </c>
      <c r="L152" s="449" t="str">
        <f t="shared" si="4"/>
        <v>50309010</v>
      </c>
      <c r="M152" s="448" t="str">
        <f t="shared" si="5"/>
        <v>D-EEE</v>
      </c>
      <c r="T152" s="449" t="s">
        <v>2112</v>
      </c>
    </row>
    <row r="153" spans="1:20">
      <c r="A153" s="449">
        <v>51203030</v>
      </c>
      <c r="B153" s="449" t="s">
        <v>3096</v>
      </c>
      <c r="G153" s="931">
        <v>7985.25</v>
      </c>
      <c r="I153" s="935" t="s">
        <v>3132</v>
      </c>
      <c r="L153" s="449" t="str">
        <f t="shared" si="4"/>
        <v>51203030</v>
      </c>
      <c r="M153" s="448" t="str">
        <f t="shared" si="5"/>
        <v>D-EEE</v>
      </c>
      <c r="T153" s="449" t="s">
        <v>2112</v>
      </c>
    </row>
    <row r="154" spans="1:20">
      <c r="A154" s="449">
        <v>51309010</v>
      </c>
      <c r="B154" s="449" t="s">
        <v>3097</v>
      </c>
      <c r="G154" s="931">
        <v>15855.84</v>
      </c>
      <c r="I154" s="935" t="s">
        <v>3133</v>
      </c>
      <c r="L154" s="449" t="str">
        <f t="shared" si="4"/>
        <v>51309010</v>
      </c>
      <c r="M154" s="448" t="str">
        <f t="shared" si="5"/>
        <v>D-INS</v>
      </c>
      <c r="T154" s="449" t="s">
        <v>2112</v>
      </c>
    </row>
    <row r="155" spans="1:20">
      <c r="A155" s="449">
        <v>51309030</v>
      </c>
      <c r="B155" s="449" t="s">
        <v>3098</v>
      </c>
      <c r="G155" s="931">
        <v>67890</v>
      </c>
      <c r="I155" s="935" t="s">
        <v>3133</v>
      </c>
      <c r="L155" s="449" t="str">
        <f t="shared" si="4"/>
        <v>51309030</v>
      </c>
      <c r="M155" s="448" t="str">
        <f t="shared" si="5"/>
        <v>D-INS</v>
      </c>
      <c r="T155" s="449" t="s">
        <v>2112</v>
      </c>
    </row>
    <row r="156" spans="1:20">
      <c r="A156" s="449">
        <v>70301010</v>
      </c>
      <c r="B156" s="449" t="s">
        <v>3099</v>
      </c>
      <c r="G156" s="931">
        <v>102009.75</v>
      </c>
      <c r="I156" s="935" t="s">
        <v>1388</v>
      </c>
      <c r="L156" s="449" t="str">
        <f t="shared" si="4"/>
        <v>70301010</v>
      </c>
      <c r="M156" s="448" t="str">
        <f t="shared" si="5"/>
        <v>D-OTH</v>
      </c>
      <c r="T156" s="449" t="s">
        <v>2112</v>
      </c>
    </row>
    <row r="157" spans="1:20">
      <c r="A157" s="449">
        <v>51011040</v>
      </c>
      <c r="B157" s="449" t="s">
        <v>3100</v>
      </c>
      <c r="G157" s="931">
        <v>11328.31</v>
      </c>
      <c r="I157" s="935" t="s">
        <v>1392</v>
      </c>
      <c r="L157" s="449" t="str">
        <f t="shared" si="4"/>
        <v>51011040</v>
      </c>
      <c r="M157" s="448" t="str">
        <f t="shared" si="5"/>
        <v>D-PTT</v>
      </c>
      <c r="T157" s="449" t="s">
        <v>2112</v>
      </c>
    </row>
    <row r="158" spans="1:20">
      <c r="A158" s="449">
        <v>50301010</v>
      </c>
      <c r="B158" s="449" t="s">
        <v>3101</v>
      </c>
      <c r="G158" s="931">
        <v>899315.46</v>
      </c>
      <c r="I158" s="935" t="s">
        <v>64</v>
      </c>
      <c r="L158" s="449" t="str">
        <f t="shared" si="4"/>
        <v>50301010</v>
      </c>
      <c r="M158" s="448" t="str">
        <f t="shared" si="5"/>
        <v>D-SW</v>
      </c>
      <c r="T158" s="449" t="s">
        <v>2112</v>
      </c>
    </row>
    <row r="159" spans="1:20">
      <c r="A159" s="449">
        <v>51803040</v>
      </c>
      <c r="B159" s="449" t="s">
        <v>3102</v>
      </c>
      <c r="G159" s="931">
        <v>5795.12</v>
      </c>
      <c r="I159" s="935" t="s">
        <v>1400</v>
      </c>
      <c r="L159" s="449" t="str">
        <f t="shared" si="4"/>
        <v>51803040</v>
      </c>
      <c r="M159" s="448" t="str">
        <f t="shared" si="5"/>
        <v>D-UXG</v>
      </c>
      <c r="T159" s="449" t="s">
        <v>2112</v>
      </c>
    </row>
    <row r="160" spans="1:20">
      <c r="A160" s="449">
        <v>51803030</v>
      </c>
      <c r="B160" s="449" t="s">
        <v>3103</v>
      </c>
      <c r="G160" s="931">
        <v>28026.79</v>
      </c>
      <c r="I160" s="935" t="s">
        <v>1400</v>
      </c>
      <c r="L160" s="449" t="str">
        <f t="shared" si="4"/>
        <v>51803030</v>
      </c>
      <c r="M160" s="448" t="str">
        <f t="shared" si="5"/>
        <v>D-UXG</v>
      </c>
      <c r="T160" s="449" t="s">
        <v>2112</v>
      </c>
    </row>
    <row r="161" spans="1:20">
      <c r="A161" s="449">
        <v>51101030</v>
      </c>
      <c r="B161" s="449" t="s">
        <v>3104</v>
      </c>
      <c r="G161" s="931">
        <v>23004.01</v>
      </c>
      <c r="I161" s="935" t="s">
        <v>1391</v>
      </c>
      <c r="L161" s="449" t="str">
        <f t="shared" si="4"/>
        <v>51101030</v>
      </c>
      <c r="M161" s="448" t="str">
        <f t="shared" si="5"/>
        <v>D-VRE</v>
      </c>
      <c r="T161" s="449" t="s">
        <v>2112</v>
      </c>
    </row>
    <row r="162" spans="1:20">
      <c r="A162" s="449">
        <v>51601060</v>
      </c>
      <c r="B162" s="449" t="s">
        <v>3105</v>
      </c>
      <c r="G162" s="931">
        <v>61947.24</v>
      </c>
      <c r="I162" s="935" t="s">
        <v>3134</v>
      </c>
      <c r="L162" s="449" t="str">
        <f t="shared" si="4"/>
        <v>51601060</v>
      </c>
      <c r="M162" s="448" t="str">
        <f t="shared" si="5"/>
        <v>G-AAA</v>
      </c>
      <c r="T162" s="449" t="s">
        <v>2112</v>
      </c>
    </row>
    <row r="163" spans="1:20">
      <c r="A163" s="449">
        <v>51203040</v>
      </c>
      <c r="B163" s="449" t="s">
        <v>3106</v>
      </c>
      <c r="G163" s="931">
        <v>7254.26</v>
      </c>
      <c r="I163" s="935" t="s">
        <v>141</v>
      </c>
      <c r="L163" s="449" t="str">
        <f t="shared" si="4"/>
        <v>51203040</v>
      </c>
      <c r="M163" s="448" t="str">
        <f t="shared" si="5"/>
        <v>G-ABP</v>
      </c>
      <c r="T163" s="449" t="s">
        <v>2112</v>
      </c>
    </row>
    <row r="164" spans="1:20">
      <c r="A164" s="449">
        <v>51801010</v>
      </c>
      <c r="B164" s="449" t="s">
        <v>2140</v>
      </c>
      <c r="G164" s="931">
        <v>35439.589999999997</v>
      </c>
      <c r="I164" s="935" t="s">
        <v>187</v>
      </c>
      <c r="L164" s="449" t="str">
        <f t="shared" si="4"/>
        <v>51801010</v>
      </c>
      <c r="M164" s="448" t="str">
        <f t="shared" si="5"/>
        <v>G-BC</v>
      </c>
      <c r="T164" s="449" t="s">
        <v>2112</v>
      </c>
    </row>
    <row r="165" spans="1:20">
      <c r="A165" s="449">
        <v>50701020</v>
      </c>
      <c r="B165" s="449" t="s">
        <v>3107</v>
      </c>
      <c r="G165" s="931">
        <v>318373.43</v>
      </c>
      <c r="I165" s="935" t="s">
        <v>164</v>
      </c>
      <c r="L165" s="449" t="str">
        <f t="shared" si="4"/>
        <v>50701020</v>
      </c>
      <c r="M165" s="448" t="str">
        <f t="shared" si="5"/>
        <v>G-C&amp;S</v>
      </c>
      <c r="T165" s="449" t="s">
        <v>2112</v>
      </c>
    </row>
    <row r="166" spans="1:20">
      <c r="A166" s="449">
        <v>51009070</v>
      </c>
      <c r="B166" s="449" t="s">
        <v>3108</v>
      </c>
      <c r="G166" s="931">
        <v>273893.3</v>
      </c>
      <c r="I166" s="935" t="s">
        <v>164</v>
      </c>
      <c r="L166" s="449" t="str">
        <f t="shared" si="4"/>
        <v>51009070</v>
      </c>
      <c r="M166" s="448" t="str">
        <f t="shared" si="5"/>
        <v>G-C&amp;S</v>
      </c>
      <c r="T166" s="449" t="s">
        <v>2112</v>
      </c>
    </row>
    <row r="167" spans="1:20">
      <c r="A167" s="449">
        <v>51011010</v>
      </c>
      <c r="B167" s="449" t="s">
        <v>3109</v>
      </c>
      <c r="G167" s="931">
        <v>11228.03</v>
      </c>
      <c r="I167" s="935" t="s">
        <v>164</v>
      </c>
      <c r="L167" s="449" t="str">
        <f t="shared" si="4"/>
        <v>51011010</v>
      </c>
      <c r="M167" s="448" t="str">
        <f t="shared" si="5"/>
        <v>G-C&amp;S</v>
      </c>
      <c r="T167" s="449" t="s">
        <v>2112</v>
      </c>
    </row>
    <row r="168" spans="1:20">
      <c r="A168" s="449">
        <v>51011020</v>
      </c>
      <c r="B168" s="449" t="s">
        <v>3110</v>
      </c>
      <c r="G168" s="931">
        <v>6754.74</v>
      </c>
      <c r="I168" s="935" t="s">
        <v>164</v>
      </c>
      <c r="L168" s="449" t="str">
        <f t="shared" si="4"/>
        <v>51011020</v>
      </c>
      <c r="M168" s="448" t="str">
        <f t="shared" si="5"/>
        <v>G-C&amp;S</v>
      </c>
      <c r="T168" s="449" t="s">
        <v>2112</v>
      </c>
    </row>
    <row r="169" spans="1:20">
      <c r="A169" s="449">
        <v>51403010</v>
      </c>
      <c r="B169" s="449" t="s">
        <v>3111</v>
      </c>
      <c r="G169" s="931">
        <v>276</v>
      </c>
      <c r="I169" s="935" t="s">
        <v>164</v>
      </c>
      <c r="L169" s="449" t="str">
        <f t="shared" si="4"/>
        <v>51403010</v>
      </c>
      <c r="M169" s="448" t="str">
        <f t="shared" si="5"/>
        <v>G-C&amp;S</v>
      </c>
      <c r="T169" s="449" t="s">
        <v>2112</v>
      </c>
    </row>
    <row r="170" spans="1:20">
      <c r="A170" s="449">
        <v>51409010</v>
      </c>
      <c r="B170" s="449" t="s">
        <v>3112</v>
      </c>
      <c r="G170" s="931">
        <v>38815.68</v>
      </c>
      <c r="I170" s="935" t="s">
        <v>228</v>
      </c>
      <c r="L170" s="449" t="str">
        <f t="shared" si="4"/>
        <v>51409010</v>
      </c>
      <c r="M170" s="448" t="str">
        <f t="shared" si="5"/>
        <v>G-COM</v>
      </c>
      <c r="T170" s="449" t="s">
        <v>2112</v>
      </c>
    </row>
    <row r="171" spans="1:20">
      <c r="A171" s="449">
        <v>51409020</v>
      </c>
      <c r="B171" s="449" t="s">
        <v>3113</v>
      </c>
      <c r="G171" s="931">
        <v>98995.29</v>
      </c>
      <c r="I171" s="935" t="s">
        <v>228</v>
      </c>
      <c r="L171" s="449" t="str">
        <f t="shared" si="4"/>
        <v>51409020</v>
      </c>
      <c r="M171" s="448" t="str">
        <f t="shared" si="5"/>
        <v>G-COM</v>
      </c>
      <c r="T171" s="449" t="s">
        <v>2112</v>
      </c>
    </row>
    <row r="172" spans="1:20">
      <c r="A172" s="449">
        <v>51409040</v>
      </c>
      <c r="B172" s="449" t="s">
        <v>3114</v>
      </c>
      <c r="G172" s="931">
        <v>1337.74</v>
      </c>
      <c r="I172" s="935" t="s">
        <v>228</v>
      </c>
      <c r="L172" s="449" t="str">
        <f t="shared" si="4"/>
        <v>51409040</v>
      </c>
      <c r="M172" s="448" t="str">
        <f t="shared" si="5"/>
        <v>G-COM</v>
      </c>
      <c r="T172" s="449" t="s">
        <v>2112</v>
      </c>
    </row>
    <row r="173" spans="1:20">
      <c r="A173" s="449">
        <v>51601040</v>
      </c>
      <c r="B173" s="449" t="s">
        <v>3115</v>
      </c>
      <c r="G173" s="931">
        <v>91695.6</v>
      </c>
      <c r="I173" s="935" t="s">
        <v>3135</v>
      </c>
      <c r="L173" s="449" t="str">
        <f t="shared" si="4"/>
        <v>51601040</v>
      </c>
      <c r="M173" s="448" t="str">
        <f t="shared" si="5"/>
        <v>G-FCD</v>
      </c>
      <c r="T173" s="449" t="s">
        <v>2112</v>
      </c>
    </row>
    <row r="174" spans="1:20">
      <c r="A174" s="449">
        <v>51803020</v>
      </c>
      <c r="B174" s="449" t="s">
        <v>3116</v>
      </c>
      <c r="G174" s="931">
        <v>203933.81</v>
      </c>
      <c r="I174" s="935" t="s">
        <v>3136</v>
      </c>
      <c r="L174" s="449" t="str">
        <f t="shared" si="4"/>
        <v>51803020</v>
      </c>
      <c r="M174" s="448" t="str">
        <f t="shared" si="5"/>
        <v>G-RXG</v>
      </c>
      <c r="T174" s="449" t="s">
        <v>2112</v>
      </c>
    </row>
    <row r="175" spans="1:20">
      <c r="A175" s="449">
        <v>51101010</v>
      </c>
      <c r="B175" s="449" t="s">
        <v>3117</v>
      </c>
      <c r="G175" s="931">
        <v>498549.13</v>
      </c>
      <c r="I175" s="935" t="s">
        <v>175</v>
      </c>
      <c r="L175" s="449" t="str">
        <f t="shared" si="4"/>
        <v>51101010</v>
      </c>
      <c r="M175" s="448" t="str">
        <f t="shared" si="5"/>
        <v>G-TRV</v>
      </c>
      <c r="T175" s="449" t="s">
        <v>2112</v>
      </c>
    </row>
    <row r="176" spans="1:20">
      <c r="A176" s="449">
        <v>51101040</v>
      </c>
      <c r="B176" s="449" t="s">
        <v>3118</v>
      </c>
      <c r="G176" s="931">
        <v>149429.43</v>
      </c>
      <c r="I176" s="935" t="s">
        <v>175</v>
      </c>
      <c r="L176" s="449" t="str">
        <f t="shared" si="4"/>
        <v>51101040</v>
      </c>
      <c r="M176" s="448" t="str">
        <f t="shared" si="5"/>
        <v>G-TRV</v>
      </c>
      <c r="T176" s="449" t="s">
        <v>2112</v>
      </c>
    </row>
    <row r="177" spans="1:20">
      <c r="A177" s="449">
        <v>51101050</v>
      </c>
      <c r="B177" s="449" t="s">
        <v>3119</v>
      </c>
      <c r="G177" s="931">
        <v>15160.51</v>
      </c>
      <c r="I177" s="935" t="s">
        <v>175</v>
      </c>
      <c r="L177" s="449" t="str">
        <f t="shared" si="4"/>
        <v>51101050</v>
      </c>
      <c r="M177" s="448" t="str">
        <f t="shared" si="5"/>
        <v>G-TRV</v>
      </c>
      <c r="T177" s="449" t="s">
        <v>2112</v>
      </c>
    </row>
    <row r="178" spans="1:20">
      <c r="A178" s="449">
        <v>51101060</v>
      </c>
      <c r="B178" s="449" t="s">
        <v>3120</v>
      </c>
      <c r="G178" s="931">
        <v>281288.26</v>
      </c>
      <c r="I178" s="935" t="s">
        <v>175</v>
      </c>
      <c r="L178" s="449" t="str">
        <f t="shared" si="4"/>
        <v>51101060</v>
      </c>
      <c r="M178" s="448" t="str">
        <f t="shared" si="5"/>
        <v>G-TRV</v>
      </c>
      <c r="T178" s="449" t="s">
        <v>2112</v>
      </c>
    </row>
    <row r="179" spans="1:20">
      <c r="A179" s="449">
        <v>51101070</v>
      </c>
      <c r="B179" s="449" t="s">
        <v>3121</v>
      </c>
      <c r="G179" s="931">
        <v>263180.12</v>
      </c>
      <c r="I179" s="935" t="s">
        <v>175</v>
      </c>
      <c r="L179" s="449" t="str">
        <f t="shared" si="4"/>
        <v>51101070</v>
      </c>
      <c r="M179" s="448" t="str">
        <f t="shared" si="5"/>
        <v>G-TRV</v>
      </c>
      <c r="T179" s="449" t="s">
        <v>2112</v>
      </c>
    </row>
    <row r="180" spans="1:20">
      <c r="A180" s="449">
        <v>51101080</v>
      </c>
      <c r="B180" s="449" t="s">
        <v>3122</v>
      </c>
      <c r="G180" s="931">
        <v>48123.38</v>
      </c>
      <c r="I180" s="935" t="s">
        <v>175</v>
      </c>
      <c r="L180" s="449" t="str">
        <f t="shared" si="4"/>
        <v>51101080</v>
      </c>
      <c r="M180" s="448" t="str">
        <f t="shared" si="5"/>
        <v>G-TRV</v>
      </c>
      <c r="T180" s="449" t="s">
        <v>2112</v>
      </c>
    </row>
    <row r="181" spans="1:20">
      <c r="A181" s="449">
        <v>51101120</v>
      </c>
      <c r="B181" s="449" t="s">
        <v>3123</v>
      </c>
      <c r="G181" s="931">
        <v>-28000</v>
      </c>
      <c r="I181" s="935" t="s">
        <v>175</v>
      </c>
      <c r="L181" s="449" t="str">
        <f t="shared" si="4"/>
        <v>51101120</v>
      </c>
      <c r="M181" s="448" t="str">
        <f t="shared" si="5"/>
        <v>G-TRV</v>
      </c>
      <c r="T181" s="449" t="s">
        <v>2112</v>
      </c>
    </row>
    <row r="182" spans="1:20">
      <c r="A182" s="449">
        <v>50511030</v>
      </c>
      <c r="B182" s="449" t="s">
        <v>3124</v>
      </c>
      <c r="G182" s="931">
        <v>60792</v>
      </c>
      <c r="I182" s="935" t="s">
        <v>166</v>
      </c>
      <c r="L182" s="449" t="str">
        <f t="shared" si="4"/>
        <v>50511030</v>
      </c>
      <c r="M182" s="448" t="str">
        <f t="shared" si="5"/>
        <v>G-UTL</v>
      </c>
      <c r="T182" s="449" t="s">
        <v>2112</v>
      </c>
    </row>
    <row r="183" spans="1:20">
      <c r="A183" s="449">
        <v>51001010</v>
      </c>
      <c r="B183" s="449" t="s">
        <v>3125</v>
      </c>
      <c r="G183" s="931">
        <v>116773.65</v>
      </c>
      <c r="I183" s="935" t="s">
        <v>166</v>
      </c>
      <c r="L183" s="449" t="str">
        <f t="shared" si="4"/>
        <v>51001010</v>
      </c>
      <c r="M183" s="448" t="str">
        <f t="shared" si="5"/>
        <v>G-UTL</v>
      </c>
      <c r="T183" s="449" t="s">
        <v>2112</v>
      </c>
    </row>
    <row r="184" spans="1:20">
      <c r="A184" s="449" t="s">
        <v>2954</v>
      </c>
      <c r="B184" s="449" t="s">
        <v>3125</v>
      </c>
      <c r="G184" s="931">
        <v>2149340.19000002</v>
      </c>
      <c r="I184" s="935" t="s">
        <v>166</v>
      </c>
      <c r="L184" s="449" t="str">
        <f t="shared" si="4"/>
        <v>51001010S</v>
      </c>
      <c r="M184" s="448" t="str">
        <f t="shared" si="5"/>
        <v>G-UTL</v>
      </c>
      <c r="T184" s="449" t="s">
        <v>2112</v>
      </c>
    </row>
    <row r="185" spans="1:20">
      <c r="A185" s="449">
        <v>70701010</v>
      </c>
      <c r="B185" s="449" t="s">
        <v>3126</v>
      </c>
      <c r="G185" s="931">
        <v>838013.03</v>
      </c>
      <c r="I185" s="935" t="s">
        <v>1398</v>
      </c>
      <c r="L185" s="449" t="str">
        <f t="shared" si="4"/>
        <v>70701010</v>
      </c>
      <c r="M185" s="448" t="str">
        <f t="shared" si="5"/>
        <v>D-TAX</v>
      </c>
      <c r="T185" s="449" t="s">
        <v>2112</v>
      </c>
    </row>
    <row r="186" spans="1:20">
      <c r="A186" s="449">
        <v>70701030</v>
      </c>
      <c r="B186" s="449" t="s">
        <v>3127</v>
      </c>
      <c r="G186" s="931">
        <v>-1374542.4916554601</v>
      </c>
      <c r="I186" s="935" t="s">
        <v>1398</v>
      </c>
      <c r="L186" s="449" t="str">
        <f t="shared" si="4"/>
        <v>70701030</v>
      </c>
      <c r="M186" s="448" t="str">
        <f t="shared" si="5"/>
        <v>D-TAX</v>
      </c>
      <c r="T186" s="449" t="s">
        <v>2112</v>
      </c>
    </row>
    <row r="187" spans="1:20">
      <c r="M187" s="448"/>
    </row>
    <row r="188" spans="1:20">
      <c r="M188" s="448"/>
    </row>
    <row r="189" spans="1:20">
      <c r="M189" s="448"/>
    </row>
    <row r="190" spans="1:20">
      <c r="M190" s="448"/>
    </row>
    <row r="191" spans="1:20">
      <c r="M191" s="448"/>
    </row>
    <row r="192" spans="1:20">
      <c r="M192" s="448"/>
    </row>
    <row r="193" spans="13:13">
      <c r="M193" s="448"/>
    </row>
    <row r="194" spans="13:13">
      <c r="M194" s="448"/>
    </row>
    <row r="195" spans="13:13">
      <c r="M195" s="448"/>
    </row>
    <row r="196" spans="13:13">
      <c r="M196" s="448"/>
    </row>
    <row r="197" spans="13:13">
      <c r="M197" s="448"/>
    </row>
    <row r="198" spans="13:13">
      <c r="M198" s="448"/>
    </row>
    <row r="199" spans="13:13">
      <c r="M199" s="448"/>
    </row>
    <row r="200" spans="13:13">
      <c r="M200" s="448"/>
    </row>
    <row r="201" spans="13:13">
      <c r="M201" s="448"/>
    </row>
    <row r="202" spans="13:13">
      <c r="M202" s="448"/>
    </row>
    <row r="203" spans="13:13">
      <c r="M203" s="448"/>
    </row>
    <row r="204" spans="13:13">
      <c r="M204" s="448"/>
    </row>
    <row r="205" spans="13:13">
      <c r="M205" s="448"/>
    </row>
    <row r="206" spans="13:13">
      <c r="M206" s="448"/>
    </row>
    <row r="207" spans="13:13">
      <c r="M207" s="448"/>
    </row>
    <row r="208" spans="13:13">
      <c r="M208" s="448"/>
    </row>
    <row r="209" spans="13:13">
      <c r="M209" s="448"/>
    </row>
    <row r="210" spans="13:13">
      <c r="M210" s="448"/>
    </row>
    <row r="211" spans="13:13">
      <c r="M211" s="448"/>
    </row>
    <row r="212" spans="13:13">
      <c r="M212" s="448"/>
    </row>
    <row r="213" spans="13:13">
      <c r="M213" s="448"/>
    </row>
    <row r="214" spans="13:13">
      <c r="M214" s="448"/>
    </row>
    <row r="215" spans="13:13">
      <c r="M215" s="448"/>
    </row>
    <row r="216" spans="13:13">
      <c r="M216" s="448"/>
    </row>
    <row r="217" spans="13:13">
      <c r="M217" s="448"/>
    </row>
    <row r="218" spans="13:13">
      <c r="M218" s="448"/>
    </row>
    <row r="219" spans="13:13">
      <c r="M219" s="448"/>
    </row>
    <row r="220" spans="13:13">
      <c r="M220" s="448"/>
    </row>
    <row r="221" spans="13:13">
      <c r="M221" s="448"/>
    </row>
    <row r="222" spans="13:13">
      <c r="M222" s="448"/>
    </row>
    <row r="223" spans="13:13">
      <c r="M223" s="448"/>
    </row>
    <row r="224" spans="13:13">
      <c r="M224" s="448"/>
    </row>
    <row r="225" spans="13:13">
      <c r="M225" s="448"/>
    </row>
    <row r="226" spans="13:13">
      <c r="M226" s="448"/>
    </row>
    <row r="227" spans="13:13">
      <c r="M227" s="448"/>
    </row>
    <row r="228" spans="13:13">
      <c r="M228" s="448"/>
    </row>
    <row r="229" spans="13:13">
      <c r="M229" s="448"/>
    </row>
    <row r="230" spans="13:13">
      <c r="M230" s="448"/>
    </row>
    <row r="231" spans="13:13">
      <c r="M231" s="448"/>
    </row>
    <row r="232" spans="13:13">
      <c r="M232" s="448"/>
    </row>
    <row r="233" spans="13:13">
      <c r="M233" s="448"/>
    </row>
    <row r="234" spans="13:13">
      <c r="M234" s="448"/>
    </row>
    <row r="235" spans="13:13">
      <c r="M235" s="448"/>
    </row>
    <row r="236" spans="13:13">
      <c r="M236" s="448"/>
    </row>
    <row r="237" spans="13:13">
      <c r="M237" s="448"/>
    </row>
    <row r="238" spans="13:13">
      <c r="M238" s="448"/>
    </row>
    <row r="239" spans="13:13">
      <c r="M239" s="448"/>
    </row>
    <row r="240" spans="13:13">
      <c r="M240" s="448"/>
    </row>
    <row r="241" spans="13:13">
      <c r="M241" s="448"/>
    </row>
    <row r="242" spans="13:13">
      <c r="M242" s="448"/>
    </row>
    <row r="243" spans="13:13">
      <c r="M243" s="448"/>
    </row>
    <row r="244" spans="13:13">
      <c r="M244" s="448"/>
    </row>
    <row r="245" spans="13:13">
      <c r="M245" s="448"/>
    </row>
    <row r="246" spans="13:13">
      <c r="M246" s="448"/>
    </row>
    <row r="247" spans="13:13">
      <c r="M247" s="448"/>
    </row>
    <row r="248" spans="13:13">
      <c r="M248" s="448"/>
    </row>
    <row r="249" spans="13:13">
      <c r="M249" s="448"/>
    </row>
    <row r="250" spans="13:13">
      <c r="M250" s="448"/>
    </row>
    <row r="251" spans="13:13">
      <c r="M251" s="448"/>
    </row>
    <row r="252" spans="13:13">
      <c r="M252" s="448"/>
    </row>
    <row r="253" spans="13:13">
      <c r="M253" s="448"/>
    </row>
    <row r="254" spans="13:13">
      <c r="M254" s="448"/>
    </row>
    <row r="255" spans="13:13">
      <c r="M255" s="448"/>
    </row>
    <row r="256" spans="13:13">
      <c r="M256" s="448"/>
    </row>
    <row r="257" spans="13:13">
      <c r="M257" s="448"/>
    </row>
    <row r="258" spans="13:13">
      <c r="M258" s="448"/>
    </row>
    <row r="259" spans="13:13">
      <c r="M259" s="448"/>
    </row>
    <row r="260" spans="13:13">
      <c r="M260" s="448"/>
    </row>
    <row r="261" spans="13:13">
      <c r="M261" s="448"/>
    </row>
    <row r="262" spans="13:13">
      <c r="M262" s="448"/>
    </row>
    <row r="263" spans="13:13">
      <c r="M263" s="448"/>
    </row>
    <row r="264" spans="13:13">
      <c r="M264" s="448"/>
    </row>
    <row r="265" spans="13:13">
      <c r="M265" s="448"/>
    </row>
    <row r="266" spans="13:13">
      <c r="M266" s="448"/>
    </row>
    <row r="267" spans="13:13">
      <c r="M267" s="448"/>
    </row>
    <row r="268" spans="13:13">
      <c r="M268" s="448"/>
    </row>
    <row r="269" spans="13:13">
      <c r="M269" s="448"/>
    </row>
    <row r="270" spans="13:13">
      <c r="M270" s="448"/>
    </row>
    <row r="271" spans="13:13">
      <c r="M271" s="448"/>
    </row>
    <row r="272" spans="13:13">
      <c r="M272" s="448"/>
    </row>
    <row r="273" spans="13:13">
      <c r="M273" s="448"/>
    </row>
    <row r="274" spans="13:13">
      <c r="M274" s="448"/>
    </row>
    <row r="275" spans="13:13">
      <c r="M275" s="448"/>
    </row>
    <row r="276" spans="13:13">
      <c r="M276" s="448"/>
    </row>
    <row r="277" spans="13:13">
      <c r="M277" s="448"/>
    </row>
    <row r="278" spans="13:13">
      <c r="M278" s="448"/>
    </row>
    <row r="279" spans="13:13">
      <c r="M279" s="448"/>
    </row>
    <row r="280" spans="13:13">
      <c r="M280" s="448"/>
    </row>
    <row r="281" spans="13:13">
      <c r="M281" s="448"/>
    </row>
    <row r="282" spans="13:13">
      <c r="M282" s="448"/>
    </row>
    <row r="283" spans="13:13">
      <c r="M283" s="448"/>
    </row>
    <row r="284" spans="13:13">
      <c r="M284" s="448"/>
    </row>
    <row r="285" spans="13:13">
      <c r="M285" s="448"/>
    </row>
    <row r="286" spans="13:13">
      <c r="M286" s="448"/>
    </row>
    <row r="287" spans="13:13">
      <c r="M287" s="448"/>
    </row>
    <row r="288" spans="13:13">
      <c r="M288" s="448"/>
    </row>
    <row r="289" spans="13:13">
      <c r="M289" s="448"/>
    </row>
    <row r="290" spans="13:13">
      <c r="M290" s="448"/>
    </row>
    <row r="291" spans="13:13">
      <c r="M291" s="448"/>
    </row>
    <row r="292" spans="13:13">
      <c r="M292" s="448"/>
    </row>
    <row r="293" spans="13:13">
      <c r="M293" s="448"/>
    </row>
    <row r="294" spans="13:13">
      <c r="M294" s="448"/>
    </row>
    <row r="295" spans="13:13">
      <c r="M295" s="448"/>
    </row>
    <row r="296" spans="13:13">
      <c r="M296" s="448"/>
    </row>
    <row r="297" spans="13:13">
      <c r="M297" s="448"/>
    </row>
    <row r="298" spans="13:13">
      <c r="M298" s="448"/>
    </row>
    <row r="299" spans="13:13">
      <c r="M299" s="448"/>
    </row>
    <row r="300" spans="13:13">
      <c r="M300" s="448"/>
    </row>
    <row r="301" spans="13:13">
      <c r="M301" s="448"/>
    </row>
    <row r="302" spans="13:13">
      <c r="M302" s="448"/>
    </row>
    <row r="303" spans="13:13">
      <c r="M303" s="448"/>
    </row>
    <row r="304" spans="13:13">
      <c r="M304" s="448"/>
    </row>
    <row r="305" spans="13:13">
      <c r="M305" s="448"/>
    </row>
    <row r="306" spans="13:13">
      <c r="M306" s="448"/>
    </row>
    <row r="307" spans="13:13">
      <c r="M307" s="448"/>
    </row>
    <row r="308" spans="13:13">
      <c r="M308" s="448"/>
    </row>
    <row r="309" spans="13:13">
      <c r="M309" s="448"/>
    </row>
    <row r="310" spans="13:13">
      <c r="M310" s="448"/>
    </row>
    <row r="311" spans="13:13">
      <c r="M311" s="448"/>
    </row>
    <row r="312" spans="13:13">
      <c r="M312" s="448"/>
    </row>
    <row r="313" spans="13:13">
      <c r="M313" s="448"/>
    </row>
    <row r="314" spans="13:13">
      <c r="M314" s="448"/>
    </row>
    <row r="315" spans="13:13">
      <c r="M315" s="448"/>
    </row>
    <row r="316" spans="13:13">
      <c r="M316" s="448"/>
    </row>
    <row r="317" spans="13:13">
      <c r="M317" s="448"/>
    </row>
    <row r="318" spans="13:13">
      <c r="M318" s="448"/>
    </row>
    <row r="319" spans="13:13">
      <c r="M319" s="448"/>
    </row>
    <row r="320" spans="13:13">
      <c r="M320" s="448"/>
    </row>
    <row r="321" spans="13:13">
      <c r="M321" s="448"/>
    </row>
    <row r="322" spans="13:13">
      <c r="M322" s="448"/>
    </row>
    <row r="323" spans="13:13">
      <c r="M323" s="448"/>
    </row>
    <row r="324" spans="13:13">
      <c r="M324" s="448"/>
    </row>
    <row r="325" spans="13:13">
      <c r="M325" s="448"/>
    </row>
    <row r="326" spans="13:13">
      <c r="M326" s="448"/>
    </row>
    <row r="327" spans="13:13">
      <c r="M327" s="448"/>
    </row>
    <row r="328" spans="13:13">
      <c r="M328" s="448"/>
    </row>
    <row r="329" spans="13:13">
      <c r="M329" s="448"/>
    </row>
    <row r="330" spans="13:13">
      <c r="M330" s="448"/>
    </row>
    <row r="331" spans="13:13">
      <c r="M331" s="448"/>
    </row>
    <row r="332" spans="13:13">
      <c r="M332" s="448"/>
    </row>
    <row r="333" spans="13:13">
      <c r="M333" s="448"/>
    </row>
    <row r="334" spans="13:13">
      <c r="M334" s="448"/>
    </row>
    <row r="335" spans="13:13">
      <c r="M335" s="448"/>
    </row>
    <row r="336" spans="13:13">
      <c r="M336" s="448"/>
    </row>
    <row r="337" spans="13:13">
      <c r="M337" s="448"/>
    </row>
    <row r="338" spans="13:13">
      <c r="M338" s="448"/>
    </row>
    <row r="339" spans="13:13">
      <c r="M339" s="448"/>
    </row>
    <row r="340" spans="13:13">
      <c r="M340" s="448"/>
    </row>
    <row r="341" spans="13:13">
      <c r="M341" s="448"/>
    </row>
    <row r="342" spans="13:13">
      <c r="M342" s="448"/>
    </row>
    <row r="343" spans="13:13">
      <c r="M343" s="448"/>
    </row>
    <row r="344" spans="13:13">
      <c r="M344" s="448"/>
    </row>
    <row r="345" spans="13:13">
      <c r="M345" s="448"/>
    </row>
    <row r="346" spans="13:13">
      <c r="M346" s="448"/>
    </row>
    <row r="347" spans="13:13">
      <c r="M347" s="448"/>
    </row>
    <row r="348" spans="13:13">
      <c r="M348" s="448"/>
    </row>
    <row r="349" spans="13:13">
      <c r="M349" s="448"/>
    </row>
    <row r="350" spans="13:13">
      <c r="M350" s="448"/>
    </row>
    <row r="351" spans="13:13">
      <c r="M351" s="448"/>
    </row>
    <row r="352" spans="13:13">
      <c r="M352" s="448"/>
    </row>
    <row r="353" spans="13:13">
      <c r="M353" s="448"/>
    </row>
    <row r="354" spans="13:13">
      <c r="M354" s="448"/>
    </row>
    <row r="355" spans="13:13">
      <c r="M355" s="448"/>
    </row>
    <row r="356" spans="13:13">
      <c r="M356" s="448"/>
    </row>
    <row r="357" spans="13:13">
      <c r="M357" s="448"/>
    </row>
    <row r="358" spans="13:13">
      <c r="M358" s="448"/>
    </row>
    <row r="359" spans="13:13">
      <c r="M359" s="448"/>
    </row>
    <row r="360" spans="13:13">
      <c r="M360" s="448"/>
    </row>
    <row r="361" spans="13:13">
      <c r="M361" s="448"/>
    </row>
    <row r="362" spans="13:13">
      <c r="M362" s="448"/>
    </row>
    <row r="363" spans="13:13">
      <c r="M363" s="448"/>
    </row>
    <row r="364" spans="13:13">
      <c r="M364" s="448"/>
    </row>
    <row r="365" spans="13:13">
      <c r="M365" s="448"/>
    </row>
    <row r="366" spans="13:13">
      <c r="M366" s="448"/>
    </row>
    <row r="367" spans="13:13">
      <c r="M367" s="448"/>
    </row>
    <row r="368" spans="13:13">
      <c r="M368" s="448"/>
    </row>
    <row r="369" spans="13:13">
      <c r="M369" s="448"/>
    </row>
    <row r="370" spans="13:13">
      <c r="M370" s="448"/>
    </row>
    <row r="371" spans="13:13">
      <c r="M371" s="448"/>
    </row>
    <row r="372" spans="13:13">
      <c r="M372" s="448"/>
    </row>
    <row r="373" spans="13:13">
      <c r="M373" s="448"/>
    </row>
    <row r="374" spans="13:13">
      <c r="M374" s="448"/>
    </row>
    <row r="375" spans="13:13">
      <c r="M375" s="448"/>
    </row>
    <row r="376" spans="13:13">
      <c r="M376" s="448"/>
    </row>
    <row r="377" spans="13:13">
      <c r="M377" s="448"/>
    </row>
    <row r="378" spans="13:13">
      <c r="M378" s="448"/>
    </row>
    <row r="379" spans="13:13">
      <c r="M379" s="448"/>
    </row>
    <row r="380" spans="13:13">
      <c r="M380" s="448"/>
    </row>
  </sheetData>
  <autoFilter ref="A8:T186">
    <filterColumn colId="19">
      <filters>
        <filter val="Not found"/>
      </filters>
    </filterColumn>
  </autoFilter>
  <mergeCells count="2">
    <mergeCell ref="C2:D2"/>
    <mergeCell ref="H5:I5"/>
  </mergeCells>
  <conditionalFormatting sqref="M9">
    <cfRule type="duplicateValues" dxfId="36" priority="124"/>
  </conditionalFormatting>
  <conditionalFormatting sqref="M187:M380">
    <cfRule type="duplicateValues" dxfId="35" priority="2"/>
  </conditionalFormatting>
  <conditionalFormatting sqref="M10:M186">
    <cfRule type="duplicateValues" dxfId="34" priority="1"/>
  </conditionalFormatting>
  <pageMargins left="0.7" right="0.7" top="0.75" bottom="0.75" header="0.3" footer="0.3"/>
  <pageSetup paperSize="9" scale="62" fitToHeight="0"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sheetPr>
  <dimension ref="A1:C92"/>
  <sheetViews>
    <sheetView workbookViewId="0">
      <selection activeCell="G12" sqref="G12"/>
    </sheetView>
  </sheetViews>
  <sheetFormatPr defaultColWidth="8.7265625" defaultRowHeight="14.5"/>
  <cols>
    <col min="1" max="1" width="21.1796875" style="1492" bestFit="1" customWidth="1"/>
    <col min="2" max="16384" width="8.7265625" style="1492"/>
  </cols>
  <sheetData>
    <row r="1" spans="1:3">
      <c r="A1" s="1492" t="s">
        <v>2855</v>
      </c>
      <c r="B1" s="1492" t="s">
        <v>2856</v>
      </c>
      <c r="C1" s="1492" t="s">
        <v>2918</v>
      </c>
    </row>
    <row r="2" spans="1:3">
      <c r="A2" s="1492" t="s">
        <v>2857</v>
      </c>
      <c r="B2" s="1492" t="s">
        <v>2858</v>
      </c>
      <c r="C2" s="1492" t="s">
        <v>2877</v>
      </c>
    </row>
    <row r="3" spans="1:3">
      <c r="A3" s="1492" t="s">
        <v>2859</v>
      </c>
      <c r="B3" s="1492" t="s">
        <v>381</v>
      </c>
      <c r="C3" s="1492" t="s">
        <v>2878</v>
      </c>
    </row>
    <row r="4" spans="1:3">
      <c r="A4" s="1492" t="s">
        <v>2860</v>
      </c>
      <c r="B4" s="1492" t="s">
        <v>382</v>
      </c>
      <c r="C4" s="1492" t="s">
        <v>2879</v>
      </c>
    </row>
    <row r="5" spans="1:3">
      <c r="A5" s="1492" t="s">
        <v>2861</v>
      </c>
      <c r="B5" s="1492" t="s">
        <v>383</v>
      </c>
      <c r="C5" s="1492" t="s">
        <v>2880</v>
      </c>
    </row>
    <row r="6" spans="1:3">
      <c r="A6" s="1492" t="s">
        <v>2862</v>
      </c>
      <c r="B6" s="1492" t="s">
        <v>384</v>
      </c>
      <c r="C6" s="1492" t="s">
        <v>2881</v>
      </c>
    </row>
    <row r="7" spans="1:3">
      <c r="A7" s="1492" t="s">
        <v>2863</v>
      </c>
      <c r="B7" s="1492" t="s">
        <v>385</v>
      </c>
      <c r="C7" s="1492" t="s">
        <v>2882</v>
      </c>
    </row>
    <row r="8" spans="1:3">
      <c r="A8" s="1492" t="s">
        <v>2864</v>
      </c>
      <c r="B8" s="1492" t="s">
        <v>386</v>
      </c>
      <c r="C8" s="1492" t="s">
        <v>2883</v>
      </c>
    </row>
    <row r="9" spans="1:3">
      <c r="A9" s="1492" t="s">
        <v>2865</v>
      </c>
      <c r="B9" s="1492" t="s">
        <v>1006</v>
      </c>
      <c r="C9" s="1492" t="s">
        <v>2884</v>
      </c>
    </row>
    <row r="10" spans="1:3">
      <c r="A10" s="1492" t="s">
        <v>2866</v>
      </c>
      <c r="B10" s="1492" t="s">
        <v>1007</v>
      </c>
      <c r="C10" s="1492" t="s">
        <v>2885</v>
      </c>
    </row>
    <row r="11" spans="1:3">
      <c r="A11" s="1492" t="s">
        <v>2867</v>
      </c>
      <c r="B11" s="1492" t="s">
        <v>1008</v>
      </c>
      <c r="C11" s="1492" t="s">
        <v>2886</v>
      </c>
    </row>
    <row r="12" spans="1:3">
      <c r="A12" s="1492" t="s">
        <v>2868</v>
      </c>
      <c r="B12" s="1492" t="s">
        <v>1284</v>
      </c>
      <c r="C12" s="1492" t="s">
        <v>2887</v>
      </c>
    </row>
    <row r="13" spans="1:3">
      <c r="A13" s="1492" t="s">
        <v>2869</v>
      </c>
      <c r="B13" s="1492" t="s">
        <v>1285</v>
      </c>
      <c r="C13" s="1492" t="s">
        <v>2888</v>
      </c>
    </row>
    <row r="14" spans="1:3">
      <c r="A14" s="1492" t="s">
        <v>2858</v>
      </c>
      <c r="B14" s="1492" t="s">
        <v>2870</v>
      </c>
      <c r="C14" s="1492" t="s">
        <v>2889</v>
      </c>
    </row>
    <row r="15" spans="1:3">
      <c r="A15" s="1492" t="s">
        <v>2871</v>
      </c>
      <c r="B15" s="1492" t="s">
        <v>1009</v>
      </c>
      <c r="C15" s="1492" t="s">
        <v>2890</v>
      </c>
    </row>
    <row r="16" spans="1:3">
      <c r="A16" s="1492" t="s">
        <v>2872</v>
      </c>
      <c r="B16" s="1492" t="s">
        <v>1010</v>
      </c>
      <c r="C16" s="1492" t="s">
        <v>2891</v>
      </c>
    </row>
    <row r="17" spans="1:3">
      <c r="A17" s="1492" t="s">
        <v>2134</v>
      </c>
      <c r="B17" s="1492" t="s">
        <v>1195</v>
      </c>
      <c r="C17" s="1492" t="s">
        <v>2892</v>
      </c>
    </row>
    <row r="18" spans="1:3">
      <c r="A18" s="1492" t="s">
        <v>2873</v>
      </c>
      <c r="B18" s="1492" t="s">
        <v>2243</v>
      </c>
      <c r="C18" s="1492" t="s">
        <v>2893</v>
      </c>
    </row>
    <row r="19" spans="1:3">
      <c r="A19" s="1492" t="s">
        <v>2874</v>
      </c>
      <c r="B19" s="1492" t="s">
        <v>1098</v>
      </c>
      <c r="C19" s="1492" t="s">
        <v>2894</v>
      </c>
    </row>
    <row r="20" spans="1:3">
      <c r="A20" s="1492" t="s">
        <v>2875</v>
      </c>
      <c r="B20" s="1492" t="s">
        <v>1100</v>
      </c>
      <c r="C20" s="1492" t="s">
        <v>2895</v>
      </c>
    </row>
    <row r="21" spans="1:3">
      <c r="A21" s="1492">
        <v>1</v>
      </c>
      <c r="B21" s="1492" t="s">
        <v>2917</v>
      </c>
      <c r="C21" s="1492" t="s">
        <v>2896</v>
      </c>
    </row>
    <row r="22" spans="1:3">
      <c r="A22" s="1492">
        <v>2</v>
      </c>
      <c r="B22" s="1492" t="s">
        <v>1286</v>
      </c>
      <c r="C22" s="1492" t="s">
        <v>2897</v>
      </c>
    </row>
    <row r="23" spans="1:3">
      <c r="A23" s="1492">
        <v>3</v>
      </c>
      <c r="B23" s="1492" t="s">
        <v>1287</v>
      </c>
      <c r="C23" s="1492" t="s">
        <v>2898</v>
      </c>
    </row>
    <row r="24" spans="1:3">
      <c r="A24" s="1492">
        <v>4</v>
      </c>
      <c r="B24" s="1492" t="s">
        <v>1103</v>
      </c>
      <c r="C24" s="1492" t="s">
        <v>2899</v>
      </c>
    </row>
    <row r="25" spans="1:3">
      <c r="A25" s="1492">
        <v>5</v>
      </c>
      <c r="B25" s="1492" t="s">
        <v>1106</v>
      </c>
      <c r="C25" s="1492" t="s">
        <v>2900</v>
      </c>
    </row>
    <row r="26" spans="1:3">
      <c r="A26" s="1492">
        <v>6</v>
      </c>
      <c r="C26" s="1492" t="s">
        <v>2903</v>
      </c>
    </row>
    <row r="27" spans="1:3">
      <c r="A27" s="1492">
        <v>7</v>
      </c>
      <c r="C27" s="1492" t="s">
        <v>2904</v>
      </c>
    </row>
    <row r="28" spans="1:3">
      <c r="A28" s="1492">
        <v>8</v>
      </c>
      <c r="C28" s="1492" t="s">
        <v>2905</v>
      </c>
    </row>
    <row r="29" spans="1:3">
      <c r="A29" s="1492">
        <v>9</v>
      </c>
      <c r="C29" s="1492" t="s">
        <v>2906</v>
      </c>
    </row>
    <row r="30" spans="1:3">
      <c r="A30" s="1492" t="s">
        <v>1284</v>
      </c>
      <c r="C30" s="1492" t="s">
        <v>2907</v>
      </c>
    </row>
    <row r="31" spans="1:3">
      <c r="A31" s="1492" t="s">
        <v>1285</v>
      </c>
      <c r="C31" s="1492" t="s">
        <v>2908</v>
      </c>
    </row>
    <row r="32" spans="1:3">
      <c r="A32" s="1492" t="s">
        <v>2870</v>
      </c>
      <c r="C32" s="1492" t="s">
        <v>2909</v>
      </c>
    </row>
    <row r="33" spans="1:3">
      <c r="A33" s="1492">
        <v>11</v>
      </c>
      <c r="C33" s="1492" t="s">
        <v>2910</v>
      </c>
    </row>
    <row r="34" spans="1:3">
      <c r="A34" s="1492">
        <v>12</v>
      </c>
      <c r="C34" s="1492" t="s">
        <v>2911</v>
      </c>
    </row>
    <row r="35" spans="1:3">
      <c r="A35" s="1492">
        <v>13</v>
      </c>
      <c r="C35" s="1492" t="s">
        <v>2912</v>
      </c>
    </row>
    <row r="36" spans="1:3">
      <c r="A36" s="1492">
        <v>14</v>
      </c>
      <c r="C36" s="1492" t="s">
        <v>2913</v>
      </c>
    </row>
    <row r="37" spans="1:3">
      <c r="A37" s="1492">
        <v>15</v>
      </c>
      <c r="C37" s="1492" t="s">
        <v>2914</v>
      </c>
    </row>
    <row r="38" spans="1:3">
      <c r="A38" s="1492">
        <v>16</v>
      </c>
      <c r="C38" s="1492" t="s">
        <v>2915</v>
      </c>
    </row>
    <row r="39" spans="1:3">
      <c r="A39" s="1492">
        <v>16.100000000000001</v>
      </c>
    </row>
    <row r="40" spans="1:3">
      <c r="A40" s="1492" t="s">
        <v>1286</v>
      </c>
    </row>
    <row r="41" spans="1:3">
      <c r="A41" s="1492" t="s">
        <v>1287</v>
      </c>
    </row>
    <row r="42" spans="1:3">
      <c r="A42" s="1492">
        <v>18</v>
      </c>
    </row>
    <row r="43" spans="1:3">
      <c r="A43" s="1492">
        <v>20</v>
      </c>
    </row>
    <row r="44" spans="1:3">
      <c r="A44" s="1492" t="s">
        <v>2876</v>
      </c>
    </row>
    <row r="45" spans="1:3">
      <c r="A45" s="1492" t="s">
        <v>2877</v>
      </c>
    </row>
    <row r="46" spans="1:3">
      <c r="A46" s="1492" t="s">
        <v>2878</v>
      </c>
    </row>
    <row r="47" spans="1:3">
      <c r="A47" s="1492" t="s">
        <v>2879</v>
      </c>
    </row>
    <row r="48" spans="1:3">
      <c r="A48" s="1492" t="s">
        <v>2880</v>
      </c>
    </row>
    <row r="49" spans="1:1">
      <c r="A49" s="1492" t="s">
        <v>2881</v>
      </c>
    </row>
    <row r="50" spans="1:1">
      <c r="A50" s="1492" t="s">
        <v>2882</v>
      </c>
    </row>
    <row r="51" spans="1:1">
      <c r="A51" s="1492" t="s">
        <v>2883</v>
      </c>
    </row>
    <row r="52" spans="1:1">
      <c r="A52" s="1492" t="s">
        <v>2884</v>
      </c>
    </row>
    <row r="53" spans="1:1">
      <c r="A53" s="1492" t="s">
        <v>2885</v>
      </c>
    </row>
    <row r="54" spans="1:1">
      <c r="A54" s="1492" t="s">
        <v>2886</v>
      </c>
    </row>
    <row r="55" spans="1:1">
      <c r="A55" s="1492" t="s">
        <v>2887</v>
      </c>
    </row>
    <row r="56" spans="1:1">
      <c r="A56" s="1492" t="s">
        <v>2888</v>
      </c>
    </row>
    <row r="57" spans="1:1">
      <c r="A57" s="1492" t="s">
        <v>2889</v>
      </c>
    </row>
    <row r="58" spans="1:1">
      <c r="A58" s="1492" t="s">
        <v>2890</v>
      </c>
    </row>
    <row r="59" spans="1:1">
      <c r="A59" s="1492" t="s">
        <v>2891</v>
      </c>
    </row>
    <row r="60" spans="1:1">
      <c r="A60" s="1492" t="s">
        <v>2892</v>
      </c>
    </row>
    <row r="61" spans="1:1">
      <c r="A61" s="1492" t="s">
        <v>2893</v>
      </c>
    </row>
    <row r="62" spans="1:1">
      <c r="A62" s="1492" t="s">
        <v>2894</v>
      </c>
    </row>
    <row r="63" spans="1:1">
      <c r="A63" s="1492" t="s">
        <v>2895</v>
      </c>
    </row>
    <row r="64" spans="1:1">
      <c r="A64" s="1492" t="s">
        <v>2896</v>
      </c>
    </row>
    <row r="65" spans="1:1">
      <c r="A65" s="1492" t="s">
        <v>2897</v>
      </c>
    </row>
    <row r="66" spans="1:1">
      <c r="A66" s="1492" t="s">
        <v>2898</v>
      </c>
    </row>
    <row r="67" spans="1:1">
      <c r="A67" s="1492">
        <v>10</v>
      </c>
    </row>
    <row r="68" spans="1:1">
      <c r="A68" s="1492" t="s">
        <v>2899</v>
      </c>
    </row>
    <row r="69" spans="1:1">
      <c r="A69" s="1492" t="s">
        <v>2900</v>
      </c>
    </row>
    <row r="70" spans="1:1">
      <c r="A70" s="1492" t="s">
        <v>1288</v>
      </c>
    </row>
    <row r="71" spans="1:1">
      <c r="A71" s="1492" t="s">
        <v>1289</v>
      </c>
    </row>
    <row r="72" spans="1:1">
      <c r="A72" s="1492">
        <v>21</v>
      </c>
    </row>
    <row r="73" spans="1:1">
      <c r="A73" s="1492">
        <v>22</v>
      </c>
    </row>
    <row r="74" spans="1:1">
      <c r="A74" s="1492">
        <v>23</v>
      </c>
    </row>
    <row r="75" spans="1:1">
      <c r="A75" s="1492">
        <v>24</v>
      </c>
    </row>
    <row r="76" spans="1:1">
      <c r="A76" s="1492">
        <v>25</v>
      </c>
    </row>
    <row r="77" spans="1:1">
      <c r="A77" s="1492" t="s">
        <v>2901</v>
      </c>
    </row>
    <row r="78" spans="1:1">
      <c r="A78" s="1492" t="s">
        <v>2902</v>
      </c>
    </row>
    <row r="79" spans="1:1">
      <c r="A79" s="1492" t="s">
        <v>2903</v>
      </c>
    </row>
    <row r="80" spans="1:1">
      <c r="A80" s="1492" t="s">
        <v>2904</v>
      </c>
    </row>
    <row r="81" spans="1:1">
      <c r="A81" s="1492" t="s">
        <v>2905</v>
      </c>
    </row>
    <row r="82" spans="1:1">
      <c r="A82" s="1492" t="s">
        <v>2906</v>
      </c>
    </row>
    <row r="83" spans="1:1">
      <c r="A83" s="1492" t="s">
        <v>2907</v>
      </c>
    </row>
    <row r="84" spans="1:1">
      <c r="A84" s="1492" t="s">
        <v>2908</v>
      </c>
    </row>
    <row r="85" spans="1:1">
      <c r="A85" s="1492" t="s">
        <v>2909</v>
      </c>
    </row>
    <row r="86" spans="1:1">
      <c r="A86" s="1492" t="s">
        <v>2910</v>
      </c>
    </row>
    <row r="87" spans="1:1">
      <c r="A87" s="1492" t="s">
        <v>2911</v>
      </c>
    </row>
    <row r="88" spans="1:1">
      <c r="A88" s="1492" t="s">
        <v>2912</v>
      </c>
    </row>
    <row r="89" spans="1:1">
      <c r="A89" s="1492" t="s">
        <v>2913</v>
      </c>
    </row>
    <row r="90" spans="1:1">
      <c r="A90" s="1492" t="s">
        <v>2914</v>
      </c>
    </row>
    <row r="91" spans="1:1">
      <c r="A91" s="1492" t="s">
        <v>2915</v>
      </c>
    </row>
    <row r="92" spans="1:1">
      <c r="A92" s="1492" t="s">
        <v>2916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U32"/>
  <sheetViews>
    <sheetView showGridLines="0" tabSelected="1" zoomScale="80" zoomScaleNormal="80" zoomScaleSheetLayoutView="85" workbookViewId="0">
      <selection activeCell="L14" sqref="L14"/>
    </sheetView>
  </sheetViews>
  <sheetFormatPr defaultRowHeight="14.5"/>
  <cols>
    <col min="1" max="1" width="2.54296875" customWidth="1"/>
    <col min="2" max="2" width="5" customWidth="1"/>
    <col min="3" max="3" width="13.1796875" customWidth="1"/>
    <col min="4" max="4" width="18.1796875" bestFit="1" customWidth="1"/>
    <col min="5" max="5" width="1.7265625" customWidth="1"/>
    <col min="6" max="6" width="38.1796875" customWidth="1"/>
  </cols>
  <sheetData>
    <row r="1" spans="1:21">
      <c r="A1" s="806"/>
      <c r="B1" s="806"/>
      <c r="C1" s="806"/>
      <c r="D1" s="806"/>
      <c r="E1" s="806"/>
      <c r="F1" s="806"/>
      <c r="G1" s="806"/>
      <c r="H1" s="806"/>
      <c r="I1" s="806"/>
      <c r="J1" s="806"/>
      <c r="K1" s="806"/>
      <c r="L1" s="806"/>
      <c r="M1" s="806"/>
      <c r="N1" s="806"/>
      <c r="O1" s="806"/>
      <c r="P1" s="806"/>
      <c r="Q1" s="806"/>
      <c r="R1" s="806"/>
      <c r="S1" s="806"/>
      <c r="T1" s="806"/>
      <c r="U1" s="806"/>
    </row>
    <row r="2" spans="1:21">
      <c r="A2" s="806"/>
      <c r="B2" s="806"/>
      <c r="C2" s="806"/>
      <c r="D2" s="1706" t="s">
        <v>369</v>
      </c>
      <c r="E2" s="1707"/>
      <c r="F2" s="1707"/>
      <c r="G2" s="1707"/>
      <c r="H2" s="1707"/>
      <c r="I2" s="1707"/>
      <c r="J2" s="1707"/>
      <c r="K2" s="1707"/>
      <c r="L2" s="1707"/>
      <c r="M2" s="1708"/>
      <c r="N2" s="806"/>
      <c r="O2" s="806"/>
      <c r="P2" s="806"/>
      <c r="Q2" s="806"/>
      <c r="R2" s="806"/>
      <c r="S2" s="806"/>
      <c r="T2" s="806"/>
      <c r="U2" s="806"/>
    </row>
    <row r="3" spans="1:21">
      <c r="A3" s="806"/>
      <c r="B3" s="806"/>
      <c r="C3" s="806"/>
      <c r="D3" s="1709"/>
      <c r="E3" s="1710"/>
      <c r="F3" s="1710"/>
      <c r="G3" s="1710"/>
      <c r="H3" s="1710"/>
      <c r="I3" s="1710"/>
      <c r="J3" s="1710"/>
      <c r="K3" s="1710"/>
      <c r="L3" s="1710"/>
      <c r="M3" s="1711"/>
      <c r="N3" s="806"/>
      <c r="O3" s="806"/>
      <c r="P3" s="806"/>
      <c r="Q3" s="806"/>
      <c r="R3" s="806"/>
      <c r="S3" s="806"/>
      <c r="T3" s="806"/>
      <c r="U3" s="806"/>
    </row>
    <row r="4" spans="1:21">
      <c r="A4" s="806"/>
      <c r="B4" s="806"/>
      <c r="C4" s="806"/>
      <c r="D4" s="806"/>
      <c r="E4" s="806"/>
      <c r="F4" s="806"/>
      <c r="G4" s="806"/>
      <c r="H4" s="806"/>
      <c r="I4" s="806"/>
      <c r="J4" s="806"/>
      <c r="K4" s="806"/>
      <c r="L4" s="806"/>
      <c r="M4" s="806"/>
      <c r="N4" s="806"/>
      <c r="O4" s="806"/>
      <c r="P4" s="806"/>
      <c r="Q4" s="806"/>
      <c r="R4" s="806"/>
      <c r="S4" s="806"/>
      <c r="T4" s="806"/>
      <c r="U4" s="806"/>
    </row>
    <row r="5" spans="1:21" ht="15.5">
      <c r="A5" s="806"/>
      <c r="B5" s="807"/>
      <c r="C5" s="807"/>
      <c r="D5" s="807"/>
      <c r="E5" s="807"/>
      <c r="F5" s="807"/>
      <c r="G5" s="807"/>
      <c r="H5" s="807"/>
      <c r="I5" s="807"/>
      <c r="J5" s="807"/>
      <c r="K5" s="807"/>
      <c r="L5" s="807"/>
      <c r="M5" s="807"/>
      <c r="N5" s="807"/>
      <c r="O5" s="807"/>
      <c r="P5" s="807"/>
      <c r="Q5" s="807"/>
      <c r="R5" s="1059"/>
      <c r="S5" s="1492"/>
      <c r="T5" s="806"/>
      <c r="U5" s="806"/>
    </row>
    <row r="6" spans="1:21" ht="15.5">
      <c r="A6" s="806"/>
      <c r="B6" s="807"/>
      <c r="C6" s="814"/>
      <c r="D6" s="807"/>
      <c r="E6" s="807"/>
      <c r="F6" s="807"/>
      <c r="G6" s="807"/>
      <c r="H6" s="807"/>
      <c r="I6" s="807"/>
      <c r="J6" s="807"/>
      <c r="K6" s="807"/>
      <c r="L6" s="807"/>
      <c r="M6" s="807"/>
      <c r="N6" s="807"/>
      <c r="O6" s="807"/>
      <c r="P6" s="807"/>
      <c r="Q6" s="807"/>
      <c r="R6" s="807"/>
      <c r="S6" s="806"/>
      <c r="T6" s="806"/>
      <c r="U6" s="806"/>
    </row>
    <row r="7" spans="1:21" ht="15.5">
      <c r="A7" s="806"/>
      <c r="B7" s="807"/>
      <c r="C7" s="815"/>
      <c r="D7" s="814"/>
      <c r="E7" s="628"/>
      <c r="F7" s="807"/>
      <c r="G7" s="807"/>
      <c r="H7" s="807"/>
      <c r="I7" s="807"/>
      <c r="J7" s="807"/>
      <c r="K7" s="807"/>
      <c r="L7" s="807"/>
      <c r="M7" s="807"/>
      <c r="N7" s="807"/>
      <c r="O7" s="807"/>
      <c r="P7" s="807"/>
      <c r="Q7" s="807"/>
      <c r="R7" s="807"/>
      <c r="S7" s="806"/>
      <c r="T7" s="806"/>
      <c r="U7" s="806"/>
    </row>
    <row r="8" spans="1:21" ht="15.5">
      <c r="A8" s="806"/>
      <c r="B8" s="807"/>
      <c r="C8" s="815"/>
      <c r="D8" s="814"/>
      <c r="E8" s="628"/>
      <c r="F8" s="807"/>
      <c r="G8" s="807"/>
      <c r="H8" s="807"/>
      <c r="I8" s="807"/>
      <c r="J8" s="807"/>
      <c r="K8" s="807"/>
      <c r="L8" s="807"/>
      <c r="M8" s="807"/>
      <c r="N8" s="807"/>
      <c r="O8" s="807"/>
      <c r="P8" s="807"/>
      <c r="Q8" s="807"/>
      <c r="R8" s="807"/>
      <c r="S8" s="806"/>
      <c r="T8" s="806"/>
      <c r="U8" s="806"/>
    </row>
    <row r="9" spans="1:21" ht="15.5">
      <c r="A9" s="806"/>
      <c r="B9" s="807"/>
      <c r="C9" s="807"/>
      <c r="D9" s="807"/>
      <c r="E9" s="807"/>
      <c r="F9" s="807"/>
      <c r="G9" s="807"/>
      <c r="H9" s="807"/>
      <c r="I9" s="807"/>
      <c r="J9" s="807"/>
      <c r="K9" s="807"/>
      <c r="L9" s="807"/>
      <c r="M9" s="807"/>
      <c r="N9" s="807"/>
      <c r="O9" s="807"/>
      <c r="P9" s="807"/>
      <c r="Q9" s="807"/>
      <c r="R9" s="807"/>
      <c r="S9" s="806"/>
      <c r="T9" s="806"/>
      <c r="U9" s="806"/>
    </row>
    <row r="10" spans="1:21" ht="18.649999999999999" customHeight="1">
      <c r="A10" s="806"/>
      <c r="B10" s="807"/>
      <c r="C10" s="628"/>
      <c r="D10" s="807"/>
      <c r="E10" s="807"/>
      <c r="F10" s="807"/>
      <c r="G10" s="807"/>
      <c r="H10" s="807"/>
      <c r="I10" s="807"/>
      <c r="J10" s="807"/>
      <c r="K10" s="807"/>
      <c r="L10" s="807"/>
      <c r="M10" s="807"/>
      <c r="N10" s="807"/>
      <c r="O10" s="807"/>
      <c r="P10" s="807"/>
      <c r="Q10" s="807"/>
      <c r="R10" s="807"/>
      <c r="S10" s="806"/>
      <c r="T10" s="806"/>
      <c r="U10" s="806"/>
    </row>
    <row r="11" spans="1:21" ht="18.649999999999999" customHeight="1">
      <c r="A11" s="806"/>
      <c r="B11" s="807"/>
      <c r="C11" s="628"/>
      <c r="D11" s="807"/>
      <c r="E11" s="807"/>
      <c r="F11" s="807"/>
      <c r="G11" s="807"/>
      <c r="H11" s="807"/>
      <c r="I11" s="807"/>
      <c r="J11" s="807"/>
      <c r="K11" s="807"/>
      <c r="L11" s="807"/>
      <c r="M11" s="807"/>
      <c r="N11" s="807"/>
      <c r="O11" s="807"/>
      <c r="P11" s="807"/>
      <c r="Q11" s="807"/>
      <c r="R11" s="807"/>
      <c r="S11" s="806"/>
      <c r="T11" s="806"/>
      <c r="U11" s="806"/>
    </row>
    <row r="12" spans="1:21" ht="18.649999999999999" customHeight="1">
      <c r="A12" s="806"/>
      <c r="B12" s="807"/>
      <c r="C12" s="628" t="s">
        <v>2065</v>
      </c>
      <c r="D12" s="807"/>
      <c r="E12" s="807"/>
      <c r="F12" s="807"/>
      <c r="G12" s="807"/>
      <c r="H12" s="807"/>
      <c r="I12" s="807"/>
      <c r="J12" s="807"/>
      <c r="K12" s="807"/>
      <c r="L12" s="807"/>
      <c r="M12" s="807"/>
      <c r="N12" s="807"/>
      <c r="O12" s="807"/>
      <c r="P12" s="807"/>
      <c r="Q12" s="807"/>
      <c r="R12" s="807"/>
      <c r="S12" s="806"/>
      <c r="T12" s="806"/>
      <c r="U12" s="806"/>
    </row>
    <row r="13" spans="1:21" ht="15.5">
      <c r="A13" s="806"/>
      <c r="B13" s="807"/>
      <c r="C13" s="814"/>
      <c r="D13" s="807"/>
      <c r="E13" s="807"/>
      <c r="F13" s="807"/>
      <c r="G13" s="807"/>
      <c r="H13" s="807"/>
      <c r="I13" s="807"/>
      <c r="J13" s="807"/>
      <c r="K13" s="807"/>
      <c r="L13" s="807"/>
      <c r="M13" s="807"/>
      <c r="N13" s="807"/>
      <c r="O13" s="807"/>
      <c r="P13" s="807"/>
      <c r="Q13" s="807"/>
      <c r="R13" s="807"/>
      <c r="S13" s="806"/>
      <c r="T13" s="806"/>
      <c r="U13" s="806"/>
    </row>
    <row r="14" spans="1:21" ht="28" customHeight="1">
      <c r="A14" s="806"/>
      <c r="B14" s="807"/>
      <c r="C14" s="1704" t="s">
        <v>371</v>
      </c>
      <c r="D14" s="1705"/>
      <c r="E14" s="807"/>
      <c r="F14" s="816" t="s">
        <v>370</v>
      </c>
      <c r="G14" s="807"/>
      <c r="H14" s="807"/>
      <c r="I14" s="807"/>
      <c r="J14" s="807"/>
      <c r="K14" s="807"/>
      <c r="L14" s="807"/>
      <c r="M14" s="807"/>
      <c r="N14" s="807"/>
      <c r="O14" s="807"/>
      <c r="P14" s="807"/>
      <c r="Q14" s="807"/>
      <c r="R14" s="807"/>
      <c r="S14" s="806"/>
      <c r="T14" s="806"/>
      <c r="U14" s="806"/>
    </row>
    <row r="15" spans="1:21" ht="15.5">
      <c r="A15" s="806"/>
      <c r="B15" s="807"/>
      <c r="C15" s="807"/>
      <c r="D15" s="807"/>
      <c r="E15" s="807"/>
      <c r="F15" s="807"/>
      <c r="G15" s="807"/>
      <c r="H15" s="807"/>
      <c r="I15" s="807"/>
      <c r="J15" s="807"/>
      <c r="K15" s="807"/>
      <c r="L15" s="807"/>
      <c r="M15" s="807"/>
      <c r="N15" s="807"/>
      <c r="O15" s="807"/>
      <c r="P15" s="807"/>
      <c r="Q15" s="807"/>
      <c r="R15" s="807"/>
      <c r="S15" s="806"/>
      <c r="T15" s="806"/>
      <c r="U15" s="806"/>
    </row>
    <row r="16" spans="1:21" ht="15.5">
      <c r="A16" s="806"/>
      <c r="B16" s="807"/>
      <c r="C16" s="807"/>
      <c r="D16" s="807"/>
      <c r="E16" s="807"/>
      <c r="F16" s="807"/>
      <c r="G16" s="807"/>
      <c r="H16" s="807"/>
      <c r="I16" s="807"/>
      <c r="J16" s="807"/>
      <c r="K16" s="807"/>
      <c r="L16" s="807"/>
      <c r="M16" s="807"/>
      <c r="N16" s="807"/>
      <c r="O16" s="807"/>
      <c r="P16" s="807"/>
      <c r="Q16" s="807"/>
      <c r="R16" s="807"/>
      <c r="S16" s="806"/>
      <c r="T16" s="806"/>
      <c r="U16" s="806"/>
    </row>
    <row r="17" spans="1:21" ht="15.65" customHeight="1">
      <c r="A17" s="806"/>
      <c r="B17" s="807"/>
      <c r="C17" s="1702" t="s">
        <v>372</v>
      </c>
      <c r="D17" s="1698" t="s">
        <v>373</v>
      </c>
      <c r="E17" s="1698"/>
      <c r="F17" s="1698"/>
      <c r="G17" s="1698"/>
      <c r="H17" s="1698"/>
      <c r="I17" s="1698"/>
      <c r="J17" s="1698"/>
      <c r="K17" s="1699"/>
      <c r="L17" s="807"/>
      <c r="M17" s="807"/>
      <c r="N17" s="807"/>
      <c r="O17" s="807"/>
      <c r="P17" s="807"/>
      <c r="Q17" s="807"/>
      <c r="R17" s="807"/>
      <c r="S17" s="806"/>
      <c r="T17" s="806"/>
      <c r="U17" s="806"/>
    </row>
    <row r="18" spans="1:21" ht="15.5">
      <c r="A18" s="806"/>
      <c r="B18" s="807"/>
      <c r="C18" s="1703"/>
      <c r="D18" s="1700"/>
      <c r="E18" s="1700"/>
      <c r="F18" s="1700"/>
      <c r="G18" s="1700"/>
      <c r="H18" s="1700"/>
      <c r="I18" s="1700"/>
      <c r="J18" s="1700"/>
      <c r="K18" s="1701"/>
      <c r="L18" s="807"/>
      <c r="M18" s="807"/>
      <c r="N18" s="807"/>
      <c r="O18" s="807"/>
      <c r="P18" s="807"/>
      <c r="Q18" s="807"/>
      <c r="R18" s="807"/>
      <c r="S18" s="806"/>
      <c r="T18" s="806"/>
      <c r="U18" s="806"/>
    </row>
    <row r="19" spans="1:21" ht="15.5">
      <c r="A19" s="806"/>
      <c r="B19" s="807"/>
      <c r="C19" s="807"/>
      <c r="D19" s="807"/>
      <c r="E19" s="807"/>
      <c r="F19" s="807"/>
      <c r="G19" s="807"/>
      <c r="H19" s="807"/>
      <c r="I19" s="807"/>
      <c r="J19" s="807"/>
      <c r="K19" s="807"/>
      <c r="L19" s="807"/>
      <c r="M19" s="807"/>
      <c r="N19" s="807"/>
      <c r="O19" s="807"/>
      <c r="P19" s="807"/>
      <c r="Q19" s="807"/>
      <c r="R19" s="807"/>
      <c r="S19" s="806"/>
      <c r="T19" s="806"/>
      <c r="U19" s="806"/>
    </row>
    <row r="20" spans="1:21" ht="15.5">
      <c r="A20" s="806"/>
      <c r="B20" s="807"/>
      <c r="C20" s="807"/>
      <c r="D20" s="807"/>
      <c r="E20" s="807"/>
      <c r="F20" s="807"/>
      <c r="G20" s="807"/>
      <c r="H20" s="807"/>
      <c r="I20" s="807"/>
      <c r="J20" s="807"/>
      <c r="K20" s="807"/>
      <c r="L20" s="807"/>
      <c r="M20" s="807"/>
      <c r="N20" s="807"/>
      <c r="O20" s="807"/>
      <c r="P20" s="807"/>
      <c r="Q20" s="807"/>
      <c r="R20" s="807"/>
      <c r="S20" s="806"/>
      <c r="T20" s="806"/>
      <c r="U20" s="806"/>
    </row>
    <row r="21" spans="1:21" ht="15.5">
      <c r="A21" s="806"/>
      <c r="B21" s="807"/>
      <c r="C21" s="814"/>
      <c r="D21" s="807"/>
      <c r="E21" s="807"/>
      <c r="F21" s="807"/>
      <c r="G21" s="807"/>
      <c r="H21" s="807"/>
      <c r="I21" s="807"/>
      <c r="J21" s="807"/>
      <c r="K21" s="807"/>
      <c r="L21" s="807"/>
      <c r="M21" s="807"/>
      <c r="N21" s="807"/>
      <c r="O21" s="807"/>
      <c r="P21" s="807"/>
      <c r="Q21" s="807"/>
      <c r="R21" s="807"/>
      <c r="S21" s="806"/>
      <c r="T21" s="806"/>
      <c r="U21" s="806"/>
    </row>
    <row r="22" spans="1:21" ht="15.5">
      <c r="A22" s="806"/>
      <c r="B22" s="807"/>
      <c r="C22" s="807"/>
      <c r="D22" s="807"/>
      <c r="E22" s="807"/>
      <c r="F22" s="807"/>
      <c r="G22" s="807"/>
      <c r="H22" s="807"/>
      <c r="I22" s="807"/>
      <c r="J22" s="807"/>
      <c r="K22" s="807"/>
      <c r="L22" s="807"/>
      <c r="M22" s="807"/>
      <c r="N22" s="807"/>
      <c r="O22" s="807"/>
      <c r="P22" s="807"/>
      <c r="Q22" s="807"/>
      <c r="R22" s="807"/>
      <c r="S22" s="806"/>
      <c r="T22" s="806"/>
      <c r="U22" s="806"/>
    </row>
    <row r="23" spans="1:21" ht="15.5">
      <c r="A23" s="806"/>
      <c r="B23" s="807"/>
      <c r="C23" s="807"/>
      <c r="D23" s="807"/>
      <c r="E23" s="807"/>
      <c r="F23" s="807"/>
      <c r="G23" s="807"/>
      <c r="H23" s="807"/>
      <c r="I23" s="807"/>
      <c r="J23" s="807"/>
      <c r="K23" s="807"/>
      <c r="L23" s="807"/>
      <c r="M23" s="807"/>
      <c r="N23" s="807"/>
      <c r="O23" s="807"/>
      <c r="P23" s="807"/>
      <c r="Q23" s="807"/>
      <c r="R23" s="807"/>
      <c r="S23" s="806"/>
      <c r="T23" s="806"/>
      <c r="U23" s="806"/>
    </row>
    <row r="24" spans="1:21">
      <c r="A24" s="806"/>
      <c r="B24" s="806"/>
      <c r="C24" s="806"/>
      <c r="D24" s="806"/>
      <c r="E24" s="806"/>
      <c r="F24" s="806"/>
      <c r="G24" s="806"/>
      <c r="H24" s="806"/>
      <c r="I24" s="806"/>
      <c r="J24" s="806"/>
      <c r="K24" s="806"/>
      <c r="L24" s="806"/>
      <c r="M24" s="806"/>
      <c r="N24" s="806"/>
      <c r="O24" s="806"/>
      <c r="P24" s="806"/>
      <c r="Q24" s="806"/>
      <c r="R24" s="806"/>
      <c r="S24" s="806"/>
      <c r="T24" s="806"/>
      <c r="U24" s="806"/>
    </row>
    <row r="25" spans="1:21">
      <c r="A25" s="806"/>
      <c r="B25" s="806"/>
      <c r="C25" s="806"/>
      <c r="D25" s="806"/>
      <c r="E25" s="806"/>
      <c r="F25" s="806"/>
      <c r="G25" s="806"/>
      <c r="H25" s="806"/>
      <c r="I25" s="806"/>
      <c r="J25" s="806"/>
      <c r="K25" s="806"/>
      <c r="L25" s="806"/>
      <c r="M25" s="806"/>
      <c r="N25" s="806"/>
      <c r="O25" s="806"/>
      <c r="P25" s="806"/>
      <c r="Q25" s="806"/>
      <c r="R25" s="806"/>
      <c r="S25" s="806"/>
      <c r="T25" s="806"/>
      <c r="U25" s="806"/>
    </row>
    <row r="26" spans="1:21">
      <c r="A26" s="806"/>
      <c r="B26" s="806"/>
      <c r="C26" s="806"/>
      <c r="D26" s="806"/>
      <c r="E26" s="806"/>
      <c r="F26" s="806"/>
      <c r="G26" s="806"/>
      <c r="H26" s="806"/>
      <c r="I26" s="806"/>
      <c r="J26" s="806"/>
      <c r="K26" s="806"/>
      <c r="L26" s="806"/>
      <c r="M26" s="806"/>
      <c r="N26" s="806"/>
      <c r="O26" s="806"/>
      <c r="P26" s="806"/>
      <c r="Q26" s="806"/>
      <c r="R26" s="806"/>
      <c r="S26" s="806"/>
      <c r="T26" s="806"/>
      <c r="U26" s="806"/>
    </row>
    <row r="27" spans="1:21">
      <c r="A27" s="806"/>
      <c r="B27" s="806"/>
      <c r="C27" s="806"/>
      <c r="D27" s="806"/>
      <c r="E27" s="806"/>
      <c r="F27" s="806"/>
      <c r="G27" s="806"/>
      <c r="H27" s="806"/>
      <c r="I27" s="806"/>
      <c r="J27" s="806"/>
      <c r="K27" s="806"/>
      <c r="L27" s="806"/>
      <c r="M27" s="806"/>
      <c r="N27" s="806"/>
      <c r="O27" s="806"/>
      <c r="P27" s="806"/>
      <c r="Q27" s="806"/>
      <c r="R27" s="806"/>
      <c r="S27" s="806"/>
      <c r="T27" s="806"/>
      <c r="U27" s="806"/>
    </row>
    <row r="28" spans="1:21">
      <c r="A28" s="806"/>
      <c r="B28" s="806"/>
      <c r="C28" s="806"/>
      <c r="D28" s="806"/>
      <c r="E28" s="806"/>
      <c r="F28" s="806"/>
      <c r="G28" s="806"/>
      <c r="H28" s="806"/>
      <c r="I28" s="806"/>
      <c r="J28" s="806"/>
      <c r="K28" s="806"/>
      <c r="L28" s="806"/>
      <c r="M28" s="806"/>
      <c r="N28" s="806"/>
      <c r="O28" s="806"/>
      <c r="P28" s="806"/>
      <c r="Q28" s="806"/>
      <c r="R28" s="806"/>
      <c r="S28" s="806"/>
      <c r="T28" s="806"/>
      <c r="U28" s="806"/>
    </row>
    <row r="29" spans="1:21">
      <c r="A29" s="806"/>
      <c r="B29" s="806"/>
      <c r="C29" s="806"/>
      <c r="D29" s="806"/>
      <c r="E29" s="806"/>
      <c r="F29" s="806"/>
      <c r="G29" s="806"/>
      <c r="H29" s="806"/>
      <c r="I29" s="806"/>
      <c r="J29" s="806"/>
      <c r="K29" s="806"/>
      <c r="L29" s="806"/>
      <c r="M29" s="806"/>
      <c r="N29" s="806"/>
      <c r="O29" s="806"/>
      <c r="P29" s="806"/>
      <c r="Q29" s="806"/>
      <c r="R29" s="806"/>
      <c r="S29" s="806"/>
      <c r="T29" s="806"/>
      <c r="U29" s="806"/>
    </row>
    <row r="30" spans="1:21">
      <c r="A30" s="806"/>
      <c r="B30" s="806"/>
      <c r="C30" s="806"/>
      <c r="D30" s="806"/>
      <c r="E30" s="806"/>
      <c r="F30" s="806"/>
      <c r="G30" s="806"/>
      <c r="H30" s="806"/>
      <c r="I30" s="806"/>
      <c r="J30" s="806"/>
      <c r="K30" s="806"/>
      <c r="L30" s="806"/>
      <c r="M30" s="806"/>
      <c r="N30" s="806"/>
      <c r="O30" s="806"/>
      <c r="P30" s="806"/>
      <c r="Q30" s="806"/>
      <c r="R30" s="806"/>
      <c r="S30" s="806"/>
      <c r="T30" s="806"/>
      <c r="U30" s="806"/>
    </row>
    <row r="31" spans="1:21">
      <c r="A31" s="806"/>
      <c r="B31" s="806"/>
      <c r="C31" s="806"/>
      <c r="D31" s="806"/>
      <c r="E31" s="806"/>
      <c r="F31" s="806"/>
      <c r="G31" s="806"/>
      <c r="H31" s="806"/>
      <c r="I31" s="806"/>
      <c r="J31" s="806"/>
      <c r="K31" s="806"/>
      <c r="L31" s="806"/>
      <c r="M31" s="806"/>
      <c r="N31" s="806"/>
      <c r="O31" s="806"/>
      <c r="P31" s="806"/>
      <c r="Q31" s="806"/>
      <c r="R31" s="806"/>
      <c r="S31" s="806"/>
      <c r="T31" s="806"/>
      <c r="U31" s="806"/>
    </row>
    <row r="32" spans="1:21">
      <c r="A32" s="806"/>
      <c r="B32" s="806"/>
      <c r="C32" s="806"/>
      <c r="D32" s="806"/>
      <c r="E32" s="806"/>
      <c r="F32" s="806"/>
      <c r="G32" s="806"/>
      <c r="H32" s="806"/>
      <c r="I32" s="806"/>
      <c r="J32" s="806"/>
      <c r="K32" s="806"/>
      <c r="L32" s="806"/>
      <c r="M32" s="806"/>
      <c r="N32" s="806"/>
      <c r="O32" s="806"/>
      <c r="P32" s="806"/>
      <c r="Q32" s="806"/>
      <c r="R32" s="806"/>
      <c r="S32" s="806"/>
      <c r="T32" s="806"/>
      <c r="U32" s="806"/>
    </row>
  </sheetData>
  <sheetProtection selectLockedCells="1" selectUnlockedCells="1"/>
  <mergeCells count="4">
    <mergeCell ref="D17:K18"/>
    <mergeCell ref="C17:C18"/>
    <mergeCell ref="C14:D14"/>
    <mergeCell ref="D2:M3"/>
  </mergeCells>
  <dataValidations count="1">
    <dataValidation type="list" allowBlank="1" showInputMessage="1" showErrorMessage="1" sqref="F14">
      <formula1>"Arabic only, English and Arabic"</formula1>
    </dataValidation>
  </dataValidations>
  <pageMargins left="0.7" right="0.7" top="0.75" bottom="0.75" header="0.3" footer="0.3"/>
  <pageSetup paperSize="9" scale="46"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Z2"/>
  <sheetViews>
    <sheetView zoomScale="80" zoomScaleNormal="80" workbookViewId="0">
      <selection activeCell="A3" sqref="A3:XFD14"/>
    </sheetView>
  </sheetViews>
  <sheetFormatPr defaultColWidth="20.54296875" defaultRowHeight="14.5"/>
  <cols>
    <col min="1" max="1" width="12.81640625" style="840" bestFit="1" customWidth="1"/>
    <col min="2" max="2" width="10.81640625" style="840" customWidth="1"/>
    <col min="3" max="3" width="8.54296875" style="840" bestFit="1" customWidth="1"/>
    <col min="4" max="4" width="16.453125" style="840" bestFit="1" customWidth="1"/>
    <col min="5" max="5" width="8.54296875" style="840" bestFit="1" customWidth="1"/>
    <col min="6" max="6" width="14" style="840" bestFit="1" customWidth="1"/>
    <col min="7" max="7" width="6.453125" style="840" bestFit="1" customWidth="1"/>
    <col min="8" max="8" width="8.453125" style="840" bestFit="1" customWidth="1"/>
    <col min="9" max="9" width="17.1796875" style="840" bestFit="1" customWidth="1"/>
    <col min="10" max="10" width="14.81640625" style="840" bestFit="1" customWidth="1"/>
    <col min="11" max="11" width="14.54296875" style="840" bestFit="1" customWidth="1"/>
    <col min="12" max="12" width="16.453125" style="840" bestFit="1" customWidth="1"/>
    <col min="13" max="13" width="14.453125" style="840" bestFit="1" customWidth="1"/>
    <col min="14" max="14" width="20.453125" style="840" bestFit="1" customWidth="1"/>
    <col min="15" max="15" width="15.54296875" style="840" bestFit="1" customWidth="1"/>
    <col min="16" max="16" width="8.54296875" style="840" bestFit="1" customWidth="1"/>
    <col min="17" max="17" width="16.453125" style="840" bestFit="1" customWidth="1"/>
    <col min="18" max="18" width="17.1796875" style="840" bestFit="1" customWidth="1"/>
    <col min="19" max="19" width="19.1796875" style="840" bestFit="1" customWidth="1"/>
    <col min="20" max="20" width="19.81640625" style="840" bestFit="1" customWidth="1"/>
    <col min="21" max="21" width="20.54296875" style="840" bestFit="1" customWidth="1"/>
    <col min="22" max="22" width="19.54296875" style="840" bestFit="1" customWidth="1"/>
    <col min="23" max="23" width="18.54296875" style="840" bestFit="1" customWidth="1"/>
    <col min="24" max="24" width="19.81640625" style="840" bestFit="1" customWidth="1"/>
    <col min="25" max="25" width="18.54296875" style="840" bestFit="1" customWidth="1"/>
    <col min="26" max="26" width="19.54296875" style="840" bestFit="1" customWidth="1"/>
    <col min="27" max="16384" width="20.54296875" style="840"/>
  </cols>
  <sheetData>
    <row r="1" spans="1:26" s="870" customFormat="1" ht="48.5">
      <c r="A1" s="863" t="s">
        <v>1796</v>
      </c>
      <c r="B1" s="864" t="s">
        <v>1769</v>
      </c>
      <c r="C1" s="864" t="s">
        <v>27</v>
      </c>
      <c r="D1" s="864" t="s">
        <v>1770</v>
      </c>
      <c r="E1" s="864" t="s">
        <v>1771</v>
      </c>
      <c r="F1" s="864" t="s">
        <v>1772</v>
      </c>
      <c r="G1" s="864" t="s">
        <v>435</v>
      </c>
      <c r="H1" s="864" t="s">
        <v>1773</v>
      </c>
      <c r="I1" s="865" t="s">
        <v>1797</v>
      </c>
      <c r="J1" s="866" t="s">
        <v>1778</v>
      </c>
      <c r="K1" s="866" t="s">
        <v>1779</v>
      </c>
      <c r="L1" s="866" t="s">
        <v>1780</v>
      </c>
      <c r="M1" s="866" t="s">
        <v>1798</v>
      </c>
      <c r="N1" s="866" t="s">
        <v>1799</v>
      </c>
      <c r="O1" s="867" t="s">
        <v>1783</v>
      </c>
      <c r="P1" s="867" t="s">
        <v>1771</v>
      </c>
      <c r="Q1" s="867" t="s">
        <v>1800</v>
      </c>
      <c r="R1" s="868" t="s">
        <v>1801</v>
      </c>
      <c r="S1" s="869" t="s">
        <v>1787</v>
      </c>
      <c r="T1" s="869" t="s">
        <v>1788</v>
      </c>
      <c r="U1" s="869" t="s">
        <v>1789</v>
      </c>
      <c r="V1" s="869" t="s">
        <v>1790</v>
      </c>
      <c r="W1" s="869" t="s">
        <v>1791</v>
      </c>
      <c r="X1" s="869" t="s">
        <v>1792</v>
      </c>
      <c r="Y1" s="869" t="s">
        <v>1793</v>
      </c>
      <c r="Z1" s="869" t="s">
        <v>1794</v>
      </c>
    </row>
    <row r="2" spans="1:26">
      <c r="A2" s="840" t="s">
        <v>1622</v>
      </c>
      <c r="B2" s="840">
        <f>'TP - English'!C9</f>
        <v>0</v>
      </c>
      <c r="C2" s="840">
        <f>'TP - English'!D9</f>
        <v>0</v>
      </c>
      <c r="D2" s="840">
        <f>'TP - English'!E9</f>
        <v>0</v>
      </c>
      <c r="E2" s="840">
        <f>'TP - English'!F9</f>
        <v>0</v>
      </c>
      <c r="F2" s="840">
        <f>'TP - English'!G9</f>
        <v>0</v>
      </c>
      <c r="G2" s="840">
        <f>'TP - English'!H9</f>
        <v>0</v>
      </c>
      <c r="H2" s="840">
        <f>'TP - English'!I9</f>
        <v>0</v>
      </c>
      <c r="I2" s="840">
        <f>'TP - English'!C15</f>
        <v>0</v>
      </c>
      <c r="J2" s="840">
        <f>'TP - English'!C22</f>
        <v>0</v>
      </c>
      <c r="K2" s="840">
        <f>'TP - English'!F22</f>
        <v>0</v>
      </c>
      <c r="L2" s="840">
        <f>'TP - English'!I22</f>
        <v>0</v>
      </c>
      <c r="M2" s="840">
        <f>'TP - English'!C28</f>
        <v>0</v>
      </c>
      <c r="N2" s="840">
        <f>'TP - English'!C34</f>
        <v>0</v>
      </c>
      <c r="O2" s="840">
        <f>'TP - English'!C41</f>
        <v>0</v>
      </c>
      <c r="P2" s="840">
        <f>'TP - English'!F41</f>
        <v>0</v>
      </c>
      <c r="Q2" s="840">
        <f>'TP - English'!I41</f>
        <v>0</v>
      </c>
      <c r="R2" s="840" t="str">
        <f>'TP - English'!K43</f>
        <v>No</v>
      </c>
      <c r="S2" s="840">
        <f>'TP - English'!B49</f>
        <v>0</v>
      </c>
      <c r="T2" s="840">
        <f>'TP - English'!B55</f>
        <v>0</v>
      </c>
      <c r="U2" s="840">
        <f>'TP - English'!B61</f>
        <v>0</v>
      </c>
      <c r="V2" s="840">
        <f>'TP - English'!B67</f>
        <v>0</v>
      </c>
      <c r="W2" s="840">
        <f>'TP - English'!B74</f>
        <v>0</v>
      </c>
      <c r="X2" s="840">
        <f>'TP - English'!B80</f>
        <v>0</v>
      </c>
      <c r="Y2" s="840">
        <f>'TP - English'!B86</f>
        <v>0</v>
      </c>
      <c r="Z2" s="840">
        <f>'TP - English'!B92</f>
        <v>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440"/>
  <sheetViews>
    <sheetView workbookViewId="0">
      <selection activeCell="B2" sqref="B2:B3"/>
    </sheetView>
  </sheetViews>
  <sheetFormatPr defaultRowHeight="14.5"/>
  <cols>
    <col min="1" max="1" width="12.81640625" bestFit="1" customWidth="1"/>
    <col min="2" max="2" width="46.7265625" bestFit="1" customWidth="1"/>
  </cols>
  <sheetData>
    <row r="1" spans="1:2">
      <c r="A1" t="s">
        <v>1281</v>
      </c>
      <c r="B1" t="s">
        <v>1282</v>
      </c>
    </row>
    <row r="2" spans="1:2" ht="33">
      <c r="A2" s="1201" t="s">
        <v>5</v>
      </c>
      <c r="B2" s="1201" t="s">
        <v>2075</v>
      </c>
    </row>
    <row r="3" spans="1:2" ht="15">
      <c r="A3" s="1251" t="s">
        <v>2935</v>
      </c>
      <c r="B3" s="1022"/>
    </row>
    <row r="4" spans="1:2" s="774" customFormat="1" ht="15">
      <c r="A4" s="952"/>
      <c r="B4" s="958"/>
    </row>
    <row r="5" spans="1:2" s="774" customFormat="1" ht="15">
      <c r="A5" s="952"/>
      <c r="B5" s="958"/>
    </row>
    <row r="6" spans="1:2" ht="15">
      <c r="A6" s="952"/>
      <c r="B6" s="958"/>
    </row>
    <row r="7" spans="1:2" ht="15">
      <c r="A7" s="952"/>
      <c r="B7" s="958"/>
    </row>
    <row r="8" spans="1:2" ht="15">
      <c r="A8" s="952"/>
      <c r="B8" s="958"/>
    </row>
    <row r="9" spans="1:2" ht="15">
      <c r="A9" s="952"/>
      <c r="B9" s="958"/>
    </row>
    <row r="10" spans="1:2" ht="15">
      <c r="A10" s="952"/>
      <c r="B10" s="958"/>
    </row>
    <row r="11" spans="1:2" ht="15">
      <c r="A11" s="952"/>
      <c r="B11" s="958"/>
    </row>
    <row r="12" spans="1:2" ht="15">
      <c r="A12" s="952"/>
      <c r="B12" s="958"/>
    </row>
    <row r="13" spans="1:2" ht="15">
      <c r="A13" s="952"/>
      <c r="B13" s="958"/>
    </row>
    <row r="14" spans="1:2" ht="15">
      <c r="A14" s="952"/>
      <c r="B14" s="958"/>
    </row>
    <row r="15" spans="1:2" ht="15">
      <c r="A15" s="952"/>
      <c r="B15" s="958"/>
    </row>
    <row r="16" spans="1:2" ht="15">
      <c r="A16" s="952"/>
      <c r="B16" s="958"/>
    </row>
    <row r="17" spans="1:2" ht="15">
      <c r="A17" s="952"/>
      <c r="B17" s="958"/>
    </row>
    <row r="18" spans="1:2" ht="15">
      <c r="A18" s="952"/>
      <c r="B18" s="958"/>
    </row>
    <row r="19" spans="1:2" ht="15">
      <c r="A19" s="952"/>
      <c r="B19" s="958"/>
    </row>
    <row r="20" spans="1:2" ht="15">
      <c r="A20" s="952"/>
      <c r="B20" s="958"/>
    </row>
    <row r="21" spans="1:2" ht="15">
      <c r="A21" s="952"/>
      <c r="B21" s="958"/>
    </row>
    <row r="22" spans="1:2" ht="15">
      <c r="A22" s="952"/>
      <c r="B22" s="958"/>
    </row>
    <row r="23" spans="1:2" ht="15">
      <c r="A23" s="952"/>
      <c r="B23" s="958"/>
    </row>
    <row r="24" spans="1:2" ht="15">
      <c r="A24" s="1027"/>
      <c r="B24" s="1021"/>
    </row>
    <row r="25" spans="1:2" ht="15">
      <c r="A25" s="952"/>
      <c r="B25" s="958"/>
    </row>
    <row r="26" spans="1:2" ht="15">
      <c r="A26" s="1027"/>
      <c r="B26" s="1021"/>
    </row>
    <row r="27" spans="1:2" ht="15">
      <c r="A27" s="952"/>
      <c r="B27" s="958"/>
    </row>
    <row r="28" spans="1:2" ht="15">
      <c r="A28" s="952"/>
      <c r="B28" s="958"/>
    </row>
    <row r="29" spans="1:2" ht="15">
      <c r="A29" s="1027"/>
      <c r="B29" s="1021"/>
    </row>
    <row r="30" spans="1:2" ht="15">
      <c r="A30" s="952"/>
      <c r="B30" s="958"/>
    </row>
    <row r="31" spans="1:2" ht="15">
      <c r="A31" s="952"/>
      <c r="B31" s="958"/>
    </row>
    <row r="32" spans="1:2" ht="15">
      <c r="A32" s="952"/>
      <c r="B32" s="958"/>
    </row>
    <row r="33" spans="1:2" ht="15">
      <c r="A33" s="952"/>
      <c r="B33" s="958"/>
    </row>
    <row r="34" spans="1:2" ht="15">
      <c r="A34" s="952"/>
      <c r="B34" s="958"/>
    </row>
    <row r="35" spans="1:2" ht="15">
      <c r="A35" s="952"/>
      <c r="B35" s="958"/>
    </row>
    <row r="36" spans="1:2" ht="15">
      <c r="A36" s="1027"/>
      <c r="B36" s="1021"/>
    </row>
    <row r="37" spans="1:2" ht="15">
      <c r="A37" s="952"/>
      <c r="B37" s="958"/>
    </row>
    <row r="38" spans="1:2" ht="15">
      <c r="A38" s="952"/>
      <c r="B38" s="958"/>
    </row>
    <row r="39" spans="1:2" ht="15">
      <c r="A39" s="1027"/>
      <c r="B39" s="1021"/>
    </row>
    <row r="40" spans="1:2" ht="15">
      <c r="A40" s="952"/>
      <c r="B40" s="958"/>
    </row>
    <row r="41" spans="1:2" ht="15">
      <c r="A41" s="952"/>
      <c r="B41" s="958"/>
    </row>
    <row r="42" spans="1:2" ht="15">
      <c r="A42" s="952"/>
      <c r="B42" s="958"/>
    </row>
    <row r="43" spans="1:2" ht="15">
      <c r="A43" s="952"/>
      <c r="B43" s="958"/>
    </row>
    <row r="44" spans="1:2" ht="15">
      <c r="A44" s="952"/>
      <c r="B44" s="958"/>
    </row>
    <row r="45" spans="1:2" ht="15">
      <c r="A45" s="952"/>
      <c r="B45" s="958"/>
    </row>
    <row r="46" spans="1:2" ht="15">
      <c r="A46" s="952"/>
      <c r="B46" s="958"/>
    </row>
    <row r="47" spans="1:2" ht="15">
      <c r="A47" s="1027"/>
      <c r="B47" s="1021"/>
    </row>
    <row r="48" spans="1:2" ht="15">
      <c r="A48" s="952"/>
      <c r="B48" s="958"/>
    </row>
    <row r="49" spans="1:2" ht="15">
      <c r="A49" s="952"/>
      <c r="B49" s="958"/>
    </row>
    <row r="50" spans="1:2" ht="15">
      <c r="A50" s="1027"/>
      <c r="B50" s="1021"/>
    </row>
    <row r="51" spans="1:2" ht="15">
      <c r="A51" s="952"/>
      <c r="B51" s="958"/>
    </row>
    <row r="52" spans="1:2" ht="15">
      <c r="A52" s="1027"/>
      <c r="B52" s="1021"/>
    </row>
    <row r="53" spans="1:2" ht="15">
      <c r="A53" s="952"/>
      <c r="B53" s="958"/>
    </row>
    <row r="54" spans="1:2" ht="15">
      <c r="A54" s="1027"/>
      <c r="B54" s="1021"/>
    </row>
    <row r="55" spans="1:2" ht="15">
      <c r="A55" s="952"/>
      <c r="B55" s="958"/>
    </row>
    <row r="56" spans="1:2" ht="15">
      <c r="A56" s="1027"/>
      <c r="B56" s="1021"/>
    </row>
    <row r="57" spans="1:2" ht="15">
      <c r="A57" s="952"/>
      <c r="B57" s="958"/>
    </row>
    <row r="58" spans="1:2" ht="15">
      <c r="A58" s="952"/>
      <c r="B58" s="958"/>
    </row>
    <row r="59" spans="1:2" ht="15">
      <c r="A59" s="952"/>
      <c r="B59" s="958"/>
    </row>
    <row r="60" spans="1:2" ht="15">
      <c r="A60" s="952"/>
      <c r="B60" s="958"/>
    </row>
    <row r="61" spans="1:2" ht="15">
      <c r="A61" s="952"/>
      <c r="B61" s="958"/>
    </row>
    <row r="62" spans="1:2" ht="15">
      <c r="A62" s="952"/>
      <c r="B62" s="958"/>
    </row>
    <row r="63" spans="1:2" ht="15">
      <c r="A63" s="952"/>
      <c r="B63" s="958"/>
    </row>
    <row r="64" spans="1:2" ht="15">
      <c r="A64" s="1027"/>
      <c r="B64" s="1021"/>
    </row>
    <row r="65" spans="1:2" ht="15">
      <c r="A65" s="952"/>
      <c r="B65" s="958"/>
    </row>
    <row r="66" spans="1:2" ht="15">
      <c r="A66" s="952"/>
      <c r="B66" s="958"/>
    </row>
    <row r="67" spans="1:2" ht="15">
      <c r="A67" s="952"/>
      <c r="B67" s="958"/>
    </row>
    <row r="68" spans="1:2" ht="15">
      <c r="A68" s="952"/>
      <c r="B68" s="958"/>
    </row>
    <row r="69" spans="1:2" ht="15">
      <c r="A69" s="952"/>
      <c r="B69" s="958"/>
    </row>
    <row r="70" spans="1:2" ht="15">
      <c r="A70" s="952"/>
      <c r="B70" s="958"/>
    </row>
    <row r="71" spans="1:2" ht="15">
      <c r="A71" s="952"/>
      <c r="B71" s="958"/>
    </row>
    <row r="72" spans="1:2" ht="15">
      <c r="A72" s="952"/>
      <c r="B72" s="958"/>
    </row>
    <row r="73" spans="1:2" ht="15">
      <c r="A73" s="952"/>
      <c r="B73" s="958"/>
    </row>
    <row r="74" spans="1:2" ht="15">
      <c r="A74" s="952"/>
      <c r="B74" s="958"/>
    </row>
    <row r="75" spans="1:2" ht="15">
      <c r="A75" s="952"/>
      <c r="B75" s="958"/>
    </row>
    <row r="76" spans="1:2" ht="15">
      <c r="A76" s="952"/>
      <c r="B76" s="958"/>
    </row>
    <row r="77" spans="1:2" ht="15">
      <c r="A77" s="952"/>
      <c r="B77" s="958"/>
    </row>
    <row r="78" spans="1:2" ht="15">
      <c r="A78" s="1027"/>
      <c r="B78" s="1021"/>
    </row>
    <row r="79" spans="1:2" ht="15">
      <c r="A79" s="952"/>
      <c r="B79" s="958"/>
    </row>
    <row r="80" spans="1:2" ht="15">
      <c r="A80" s="952"/>
      <c r="B80" s="958"/>
    </row>
    <row r="81" spans="1:2" ht="15">
      <c r="A81" s="1027"/>
      <c r="B81" s="1021"/>
    </row>
    <row r="82" spans="1:2" ht="15">
      <c r="A82" s="952"/>
      <c r="B82" s="958"/>
    </row>
    <row r="83" spans="1:2" ht="15">
      <c r="A83" s="1027"/>
      <c r="B83" s="1021"/>
    </row>
    <row r="84" spans="1:2" ht="15">
      <c r="A84" s="952"/>
      <c r="B84" s="958"/>
    </row>
    <row r="85" spans="1:2" ht="15">
      <c r="A85" s="952"/>
      <c r="B85" s="958"/>
    </row>
    <row r="86" spans="1:2" ht="15">
      <c r="A86" s="952"/>
      <c r="B86" s="958"/>
    </row>
    <row r="87" spans="1:2" ht="15">
      <c r="A87" s="952"/>
      <c r="B87" s="958"/>
    </row>
    <row r="88" spans="1:2" ht="15">
      <c r="A88" s="1027"/>
      <c r="B88" s="1021"/>
    </row>
    <row r="89" spans="1:2" ht="15">
      <c r="A89" s="952"/>
      <c r="B89" s="958"/>
    </row>
    <row r="90" spans="1:2" ht="15">
      <c r="A90" s="952"/>
      <c r="B90" s="958"/>
    </row>
    <row r="91" spans="1:2" ht="15">
      <c r="A91" s="952"/>
      <c r="B91" s="958"/>
    </row>
    <row r="92" spans="1:2" ht="15">
      <c r="A92" s="952"/>
      <c r="B92" s="958"/>
    </row>
    <row r="93" spans="1:2" ht="15">
      <c r="A93" s="952"/>
      <c r="B93" s="958"/>
    </row>
    <row r="94" spans="1:2" ht="15">
      <c r="A94" s="952"/>
      <c r="B94" s="958"/>
    </row>
    <row r="95" spans="1:2" ht="15">
      <c r="A95" s="952"/>
      <c r="B95" s="958"/>
    </row>
    <row r="96" spans="1:2" ht="15">
      <c r="A96" s="1027"/>
      <c r="B96" s="1021"/>
    </row>
    <row r="97" spans="1:2" ht="15">
      <c r="A97" s="952"/>
      <c r="B97" s="958"/>
    </row>
    <row r="98" spans="1:2" ht="15">
      <c r="A98" s="1027"/>
      <c r="B98" s="1021"/>
    </row>
    <row r="99" spans="1:2" ht="15">
      <c r="A99" s="952"/>
      <c r="B99" s="958"/>
    </row>
    <row r="100" spans="1:2" ht="15">
      <c r="A100" s="1027"/>
      <c r="B100" s="1021"/>
    </row>
    <row r="101" spans="1:2" ht="15">
      <c r="A101" s="952"/>
      <c r="B101" s="958"/>
    </row>
    <row r="102" spans="1:2" ht="15">
      <c r="A102" s="952"/>
      <c r="B102" s="958"/>
    </row>
    <row r="103" spans="1:2" ht="15">
      <c r="A103" s="952"/>
      <c r="B103" s="958"/>
    </row>
    <row r="104" spans="1:2" ht="15">
      <c r="A104" s="952"/>
      <c r="B104" s="958"/>
    </row>
    <row r="105" spans="1:2" ht="15">
      <c r="A105" s="952"/>
      <c r="B105" s="958"/>
    </row>
    <row r="106" spans="1:2" ht="15">
      <c r="A106" s="952"/>
      <c r="B106" s="958"/>
    </row>
    <row r="107" spans="1:2" ht="15">
      <c r="A107" s="952"/>
      <c r="B107" s="958"/>
    </row>
    <row r="108" spans="1:2" ht="15">
      <c r="A108" s="952"/>
      <c r="B108" s="958"/>
    </row>
    <row r="109" spans="1:2" ht="15">
      <c r="A109" s="952"/>
      <c r="B109" s="958"/>
    </row>
    <row r="110" spans="1:2" ht="15">
      <c r="A110" s="952"/>
      <c r="B110" s="958"/>
    </row>
    <row r="111" spans="1:2" ht="15">
      <c r="A111" s="952"/>
      <c r="B111" s="958"/>
    </row>
    <row r="112" spans="1:2" ht="15">
      <c r="A112" s="952"/>
      <c r="B112" s="958"/>
    </row>
    <row r="113" spans="1:2" ht="15">
      <c r="A113" s="952"/>
      <c r="B113" s="958"/>
    </row>
    <row r="114" spans="1:2" ht="15">
      <c r="A114" s="952"/>
      <c r="B114" s="958"/>
    </row>
    <row r="115" spans="1:2" ht="15">
      <c r="A115" s="952"/>
      <c r="B115" s="958"/>
    </row>
    <row r="116" spans="1:2" ht="15">
      <c r="A116" s="952"/>
      <c r="B116" s="958"/>
    </row>
    <row r="117" spans="1:2" ht="15">
      <c r="A117" s="952"/>
      <c r="B117" s="958"/>
    </row>
    <row r="118" spans="1:2" ht="15">
      <c r="A118" s="952"/>
      <c r="B118" s="958"/>
    </row>
    <row r="119" spans="1:2" ht="15">
      <c r="A119" s="952"/>
      <c r="B119" s="958"/>
    </row>
    <row r="120" spans="1:2" ht="15">
      <c r="A120" s="952"/>
      <c r="B120" s="958"/>
    </row>
    <row r="121" spans="1:2" ht="15">
      <c r="A121" s="952"/>
      <c r="B121" s="958"/>
    </row>
    <row r="122" spans="1:2" ht="15">
      <c r="A122" s="952"/>
      <c r="B122" s="958"/>
    </row>
    <row r="123" spans="1:2" ht="15">
      <c r="A123" s="952"/>
      <c r="B123" s="958"/>
    </row>
    <row r="124" spans="1:2" ht="15">
      <c r="A124" s="952"/>
      <c r="B124" s="958"/>
    </row>
    <row r="125" spans="1:2" ht="15">
      <c r="A125" s="952"/>
      <c r="B125" s="958"/>
    </row>
    <row r="126" spans="1:2" ht="15">
      <c r="A126" s="952"/>
      <c r="B126" s="958"/>
    </row>
    <row r="127" spans="1:2" ht="15">
      <c r="A127" s="952"/>
      <c r="B127" s="958"/>
    </row>
    <row r="128" spans="1:2" ht="15">
      <c r="A128" s="952"/>
      <c r="B128" s="958"/>
    </row>
    <row r="129" spans="1:2" ht="15">
      <c r="A129" s="952"/>
      <c r="B129" s="958"/>
    </row>
    <row r="130" spans="1:2" ht="15">
      <c r="A130" s="952"/>
      <c r="B130" s="958"/>
    </row>
    <row r="131" spans="1:2" ht="15">
      <c r="A131" s="952"/>
      <c r="B131" s="958"/>
    </row>
    <row r="132" spans="1:2" ht="15">
      <c r="A132" s="952"/>
      <c r="B132" s="958"/>
    </row>
    <row r="133" spans="1:2" ht="15">
      <c r="A133" s="952"/>
      <c r="B133" s="958"/>
    </row>
    <row r="134" spans="1:2" ht="15">
      <c r="A134" s="952"/>
      <c r="B134" s="958"/>
    </row>
    <row r="135" spans="1:2" ht="15">
      <c r="A135" s="952"/>
      <c r="B135" s="958"/>
    </row>
    <row r="136" spans="1:2" ht="15">
      <c r="A136" s="952"/>
      <c r="B136" s="958"/>
    </row>
    <row r="137" spans="1:2" ht="15">
      <c r="A137" s="952"/>
      <c r="B137" s="958"/>
    </row>
    <row r="138" spans="1:2" ht="15">
      <c r="A138" s="952"/>
      <c r="B138" s="958"/>
    </row>
    <row r="139" spans="1:2" ht="15">
      <c r="A139" s="952"/>
      <c r="B139" s="958"/>
    </row>
    <row r="140" spans="1:2" ht="15">
      <c r="A140" s="952"/>
      <c r="B140" s="958"/>
    </row>
    <row r="141" spans="1:2" ht="15">
      <c r="A141" s="952"/>
      <c r="B141" s="958"/>
    </row>
    <row r="142" spans="1:2" ht="15">
      <c r="A142" s="952"/>
      <c r="B142" s="958"/>
    </row>
    <row r="143" spans="1:2" ht="15">
      <c r="A143" s="952"/>
      <c r="B143" s="958"/>
    </row>
    <row r="144" spans="1:2" ht="15">
      <c r="A144" s="952"/>
      <c r="B144" s="958"/>
    </row>
    <row r="145" spans="1:2" ht="15">
      <c r="A145" s="952"/>
      <c r="B145" s="958"/>
    </row>
    <row r="146" spans="1:2" ht="15">
      <c r="A146" s="952"/>
      <c r="B146" s="958"/>
    </row>
    <row r="147" spans="1:2" ht="15">
      <c r="A147" s="952"/>
      <c r="B147" s="958"/>
    </row>
    <row r="148" spans="1:2" ht="15">
      <c r="A148" s="952"/>
      <c r="B148" s="958"/>
    </row>
    <row r="149" spans="1:2" ht="15">
      <c r="A149" s="952"/>
      <c r="B149" s="958"/>
    </row>
    <row r="150" spans="1:2" ht="15">
      <c r="A150" s="952"/>
      <c r="B150" s="958"/>
    </row>
    <row r="151" spans="1:2" ht="15">
      <c r="A151" s="952"/>
      <c r="B151" s="958"/>
    </row>
    <row r="152" spans="1:2" ht="15">
      <c r="A152" s="952"/>
      <c r="B152" s="958"/>
    </row>
    <row r="153" spans="1:2" ht="15">
      <c r="A153" s="952"/>
      <c r="B153" s="958"/>
    </row>
    <row r="154" spans="1:2" ht="15">
      <c r="A154" s="952"/>
      <c r="B154" s="958"/>
    </row>
    <row r="155" spans="1:2" ht="15">
      <c r="A155" s="1027"/>
      <c r="B155" s="1021"/>
    </row>
    <row r="156" spans="1:2" ht="15">
      <c r="A156" s="952"/>
      <c r="B156" s="958"/>
    </row>
    <row r="157" spans="1:2" ht="15">
      <c r="A157" s="952"/>
      <c r="B157" s="958"/>
    </row>
    <row r="158" spans="1:2" ht="15">
      <c r="A158" s="952"/>
      <c r="B158" s="958"/>
    </row>
    <row r="159" spans="1:2" ht="15">
      <c r="A159" s="952"/>
      <c r="B159" s="958"/>
    </row>
    <row r="160" spans="1:2" ht="15">
      <c r="A160" s="952"/>
      <c r="B160" s="958"/>
    </row>
    <row r="161" spans="1:2" ht="15">
      <c r="A161" s="1027"/>
      <c r="B161" s="1021"/>
    </row>
    <row r="162" spans="1:2" ht="15">
      <c r="A162" s="952"/>
      <c r="B162" s="958"/>
    </row>
    <row r="163" spans="1:2" ht="15">
      <c r="A163" s="952"/>
      <c r="B163" s="958"/>
    </row>
    <row r="164" spans="1:2" ht="15">
      <c r="A164" s="1027"/>
      <c r="B164" s="1021"/>
    </row>
    <row r="165" spans="1:2" ht="15">
      <c r="A165" s="952"/>
      <c r="B165" s="958"/>
    </row>
    <row r="166" spans="1:2" ht="15">
      <c r="A166" s="1027"/>
      <c r="B166" s="1021"/>
    </row>
    <row r="167" spans="1:2" ht="15">
      <c r="A167" s="952"/>
      <c r="B167" s="958"/>
    </row>
    <row r="168" spans="1:2" ht="15">
      <c r="A168" s="952"/>
      <c r="B168" s="958"/>
    </row>
    <row r="169" spans="1:2" ht="15">
      <c r="A169" s="1027"/>
      <c r="B169" s="1021"/>
    </row>
    <row r="170" spans="1:2" ht="15">
      <c r="A170" s="952"/>
      <c r="B170" s="958"/>
    </row>
    <row r="171" spans="1:2" ht="15">
      <c r="A171" s="952"/>
      <c r="B171" s="958"/>
    </row>
    <row r="172" spans="1:2" ht="15">
      <c r="A172" s="952"/>
      <c r="B172" s="958"/>
    </row>
    <row r="173" spans="1:2" ht="15">
      <c r="A173" s="952"/>
      <c r="B173" s="958"/>
    </row>
    <row r="174" spans="1:2" ht="15">
      <c r="A174" s="952"/>
      <c r="B174" s="958"/>
    </row>
    <row r="175" spans="1:2" ht="15">
      <c r="A175" s="952"/>
      <c r="B175" s="958"/>
    </row>
    <row r="176" spans="1:2" ht="15">
      <c r="A176" s="952"/>
      <c r="B176" s="958"/>
    </row>
    <row r="177" spans="1:2" ht="15">
      <c r="A177" s="1027"/>
      <c r="B177" s="1021"/>
    </row>
    <row r="178" spans="1:2" ht="15">
      <c r="A178" s="952"/>
      <c r="B178" s="958"/>
    </row>
    <row r="179" spans="1:2" ht="15">
      <c r="A179" s="952"/>
      <c r="B179" s="958"/>
    </row>
    <row r="180" spans="1:2" ht="15">
      <c r="A180" s="1027"/>
      <c r="B180" s="1021"/>
    </row>
    <row r="181" spans="1:2" ht="15">
      <c r="A181" s="952"/>
      <c r="B181" s="958"/>
    </row>
    <row r="182" spans="1:2" ht="15">
      <c r="A182" s="952"/>
      <c r="B182" s="958"/>
    </row>
    <row r="183" spans="1:2" ht="15">
      <c r="A183" s="952"/>
      <c r="B183" s="958"/>
    </row>
    <row r="184" spans="1:2" ht="15">
      <c r="A184" s="952"/>
      <c r="B184" s="958"/>
    </row>
    <row r="185" spans="1:2" ht="15">
      <c r="A185" s="952"/>
      <c r="B185" s="958"/>
    </row>
    <row r="186" spans="1:2" ht="15">
      <c r="A186" s="952"/>
      <c r="B186" s="958"/>
    </row>
    <row r="187" spans="1:2" ht="15">
      <c r="A187" s="952"/>
      <c r="B187" s="958"/>
    </row>
    <row r="188" spans="1:2" ht="15">
      <c r="A188" s="1027"/>
      <c r="B188" s="1021"/>
    </row>
    <row r="189" spans="1:2" ht="15">
      <c r="A189" s="952"/>
      <c r="B189" s="958"/>
    </row>
    <row r="190" spans="1:2" ht="15">
      <c r="A190" s="952"/>
      <c r="B190" s="958"/>
    </row>
    <row r="191" spans="1:2" ht="15">
      <c r="A191" s="1027"/>
      <c r="B191" s="1021"/>
    </row>
    <row r="192" spans="1:2" ht="15">
      <c r="A192" s="952"/>
      <c r="B192" s="958"/>
    </row>
    <row r="193" spans="1:2" ht="15">
      <c r="A193" s="952"/>
      <c r="B193" s="958"/>
    </row>
    <row r="194" spans="1:2" ht="15">
      <c r="A194" s="1027"/>
      <c r="B194" s="1021"/>
    </row>
    <row r="195" spans="1:2" ht="15">
      <c r="A195" s="952"/>
      <c r="B195" s="958"/>
    </row>
    <row r="196" spans="1:2" ht="15">
      <c r="A196" s="952"/>
      <c r="B196" s="958"/>
    </row>
    <row r="197" spans="1:2" ht="15">
      <c r="A197" s="952"/>
      <c r="B197" s="958"/>
    </row>
    <row r="198" spans="1:2" ht="15">
      <c r="A198" s="952"/>
      <c r="B198" s="958"/>
    </row>
    <row r="199" spans="1:2" ht="15">
      <c r="A199" s="952"/>
      <c r="B199" s="958"/>
    </row>
    <row r="200" spans="1:2" ht="15">
      <c r="A200" s="952"/>
      <c r="B200" s="958"/>
    </row>
    <row r="201" spans="1:2" ht="15">
      <c r="A201" s="1027"/>
      <c r="B201" s="1021"/>
    </row>
    <row r="202" spans="1:2" ht="15">
      <c r="A202" s="952"/>
      <c r="B202" s="958"/>
    </row>
    <row r="203" spans="1:2" ht="15">
      <c r="A203" s="1027"/>
      <c r="B203" s="1021"/>
    </row>
    <row r="204" spans="1:2" ht="15">
      <c r="A204" s="952"/>
      <c r="B204" s="958"/>
    </row>
    <row r="205" spans="1:2" ht="15">
      <c r="A205" s="952"/>
      <c r="B205" s="958"/>
    </row>
    <row r="206" spans="1:2" ht="15">
      <c r="A206" s="952"/>
      <c r="B206" s="958"/>
    </row>
    <row r="207" spans="1:2" ht="15">
      <c r="A207" s="952"/>
      <c r="B207" s="958"/>
    </row>
    <row r="208" spans="1:2" ht="15">
      <c r="A208" s="952"/>
      <c r="B208" s="958"/>
    </row>
    <row r="209" spans="1:2" ht="15">
      <c r="A209" s="952"/>
      <c r="B209" s="958"/>
    </row>
    <row r="210" spans="1:2" ht="15">
      <c r="A210" s="1027"/>
      <c r="B210" s="1021"/>
    </row>
    <row r="211" spans="1:2" ht="15">
      <c r="A211" s="952"/>
      <c r="B211" s="958"/>
    </row>
    <row r="212" spans="1:2" ht="15">
      <c r="A212" s="952"/>
      <c r="B212" s="958"/>
    </row>
    <row r="213" spans="1:2" ht="15">
      <c r="A213" s="952"/>
      <c r="B213" s="958"/>
    </row>
    <row r="214" spans="1:2" ht="15">
      <c r="A214" s="952"/>
      <c r="B214" s="958"/>
    </row>
    <row r="215" spans="1:2" ht="15">
      <c r="A215" s="1027"/>
      <c r="B215" s="1021"/>
    </row>
    <row r="216" spans="1:2" ht="15">
      <c r="A216" s="952"/>
      <c r="B216" s="958"/>
    </row>
    <row r="217" spans="1:2" ht="15">
      <c r="A217" s="952"/>
      <c r="B217" s="958"/>
    </row>
    <row r="218" spans="1:2" ht="15">
      <c r="A218" s="1027"/>
      <c r="B218" s="1021"/>
    </row>
    <row r="219" spans="1:2" ht="15">
      <c r="A219" s="952"/>
      <c r="B219" s="958"/>
    </row>
    <row r="220" spans="1:2" ht="15">
      <c r="A220" s="1027"/>
      <c r="B220" s="1021"/>
    </row>
    <row r="221" spans="1:2" ht="15">
      <c r="A221" s="952"/>
      <c r="B221" s="958"/>
    </row>
    <row r="222" spans="1:2" ht="15">
      <c r="A222" s="952"/>
      <c r="B222" s="958"/>
    </row>
    <row r="223" spans="1:2" ht="15">
      <c r="A223" s="1027"/>
      <c r="B223" s="1021"/>
    </row>
    <row r="224" spans="1:2" ht="15">
      <c r="A224" s="952"/>
      <c r="B224" s="958"/>
    </row>
    <row r="225" spans="1:2" ht="15">
      <c r="A225" s="952"/>
      <c r="B225" s="958"/>
    </row>
    <row r="226" spans="1:2" ht="15">
      <c r="A226" s="952"/>
      <c r="B226" s="958"/>
    </row>
    <row r="227" spans="1:2" ht="15">
      <c r="A227" s="952"/>
      <c r="B227" s="958"/>
    </row>
    <row r="228" spans="1:2" ht="15">
      <c r="A228" s="952"/>
      <c r="B228" s="958"/>
    </row>
    <row r="229" spans="1:2" ht="15">
      <c r="A229" s="1027"/>
      <c r="B229" s="1021"/>
    </row>
    <row r="230" spans="1:2" ht="15">
      <c r="A230" s="952"/>
      <c r="B230" s="958"/>
    </row>
    <row r="231" spans="1:2" ht="15">
      <c r="A231" s="952"/>
      <c r="B231" s="958"/>
    </row>
    <row r="232" spans="1:2" ht="15">
      <c r="A232" s="952"/>
      <c r="B232" s="958"/>
    </row>
    <row r="233" spans="1:2" ht="15">
      <c r="A233" s="952"/>
      <c r="B233" s="958"/>
    </row>
    <row r="234" spans="1:2" ht="15">
      <c r="A234" s="952"/>
      <c r="B234" s="958"/>
    </row>
    <row r="235" spans="1:2" ht="15">
      <c r="A235" s="952"/>
      <c r="B235" s="958"/>
    </row>
    <row r="236" spans="1:2" ht="15">
      <c r="A236" s="952"/>
      <c r="B236" s="958"/>
    </row>
    <row r="237" spans="1:2" ht="15">
      <c r="A237" s="952"/>
      <c r="B237" s="958"/>
    </row>
    <row r="238" spans="1:2" ht="15">
      <c r="A238" s="952"/>
      <c r="B238" s="958"/>
    </row>
    <row r="239" spans="1:2" ht="15">
      <c r="A239" s="952"/>
      <c r="B239" s="958"/>
    </row>
    <row r="240" spans="1:2" ht="15">
      <c r="A240" s="1027"/>
      <c r="B240" s="1021"/>
    </row>
    <row r="241" spans="1:2" ht="15">
      <c r="A241" s="952"/>
      <c r="B241" s="958"/>
    </row>
    <row r="242" spans="1:2" ht="15">
      <c r="A242" s="952"/>
      <c r="B242" s="958"/>
    </row>
    <row r="243" spans="1:2" ht="15">
      <c r="A243" s="952"/>
      <c r="B243" s="958"/>
    </row>
    <row r="244" spans="1:2" ht="15">
      <c r="A244" s="952"/>
      <c r="B244" s="958"/>
    </row>
    <row r="245" spans="1:2" ht="15">
      <c r="A245" s="952"/>
      <c r="B245" s="958"/>
    </row>
    <row r="246" spans="1:2" ht="15">
      <c r="A246" s="952"/>
      <c r="B246" s="958"/>
    </row>
    <row r="247" spans="1:2" ht="15">
      <c r="A247" s="952"/>
      <c r="B247" s="958"/>
    </row>
    <row r="248" spans="1:2" ht="15">
      <c r="A248" s="1027"/>
      <c r="B248" s="1021"/>
    </row>
    <row r="249" spans="1:2" ht="15">
      <c r="A249" s="952"/>
      <c r="B249" s="958"/>
    </row>
    <row r="250" spans="1:2" ht="15">
      <c r="A250" s="952"/>
      <c r="B250" s="958"/>
    </row>
    <row r="251" spans="1:2" ht="15">
      <c r="A251" s="952"/>
      <c r="B251" s="958"/>
    </row>
    <row r="252" spans="1:2" ht="15">
      <c r="A252" s="952"/>
      <c r="B252" s="958"/>
    </row>
    <row r="253" spans="1:2" ht="15">
      <c r="A253" s="952"/>
      <c r="B253" s="958"/>
    </row>
    <row r="254" spans="1:2" ht="15">
      <c r="A254" s="952"/>
      <c r="B254" s="958"/>
    </row>
    <row r="255" spans="1:2" ht="15">
      <c r="A255" s="952"/>
      <c r="B255" s="958"/>
    </row>
    <row r="256" spans="1:2" ht="15">
      <c r="A256" s="952"/>
      <c r="B256" s="958"/>
    </row>
    <row r="257" spans="1:2" ht="15">
      <c r="A257" s="952"/>
      <c r="B257" s="958"/>
    </row>
    <row r="258" spans="1:2" ht="15">
      <c r="A258" s="952"/>
      <c r="B258" s="958"/>
    </row>
    <row r="259" spans="1:2" ht="15">
      <c r="A259" s="952"/>
      <c r="B259" s="958"/>
    </row>
    <row r="260" spans="1:2" ht="15">
      <c r="A260" s="1027"/>
      <c r="B260" s="1021"/>
    </row>
    <row r="261" spans="1:2" ht="15">
      <c r="A261" s="952"/>
      <c r="B261" s="958"/>
    </row>
    <row r="262" spans="1:2" ht="15">
      <c r="A262" s="952"/>
      <c r="B262" s="958"/>
    </row>
    <row r="263" spans="1:2" ht="15">
      <c r="A263" s="952"/>
      <c r="B263" s="958"/>
    </row>
    <row r="264" spans="1:2" ht="15">
      <c r="A264" s="952"/>
      <c r="B264" s="958"/>
    </row>
    <row r="265" spans="1:2" ht="15">
      <c r="A265" s="952"/>
      <c r="B265" s="958"/>
    </row>
    <row r="266" spans="1:2" ht="15">
      <c r="A266" s="952"/>
      <c r="B266" s="958"/>
    </row>
    <row r="267" spans="1:2" ht="15">
      <c r="A267" s="952"/>
      <c r="B267" s="958"/>
    </row>
    <row r="268" spans="1:2" ht="15">
      <c r="A268" s="952"/>
      <c r="B268" s="958"/>
    </row>
    <row r="269" spans="1:2" ht="15">
      <c r="A269" s="952"/>
      <c r="B269" s="958"/>
    </row>
    <row r="270" spans="1:2" ht="15">
      <c r="A270" s="1027"/>
      <c r="B270" s="1021"/>
    </row>
    <row r="271" spans="1:2" ht="15">
      <c r="A271" s="952"/>
      <c r="B271" s="958"/>
    </row>
    <row r="272" spans="1:2" ht="15">
      <c r="A272" s="952"/>
      <c r="B272" s="958"/>
    </row>
    <row r="273" spans="1:2" ht="15">
      <c r="A273" s="952"/>
      <c r="B273" s="958"/>
    </row>
    <row r="274" spans="1:2" ht="15">
      <c r="A274" s="952"/>
      <c r="B274" s="958"/>
    </row>
    <row r="275" spans="1:2" ht="15">
      <c r="A275" s="952"/>
      <c r="B275" s="958"/>
    </row>
    <row r="276" spans="1:2" ht="15">
      <c r="A276" s="952"/>
      <c r="B276" s="958"/>
    </row>
    <row r="277" spans="1:2" ht="15">
      <c r="A277" s="952"/>
      <c r="B277" s="958"/>
    </row>
    <row r="278" spans="1:2" ht="15">
      <c r="A278" s="952"/>
      <c r="B278" s="958"/>
    </row>
    <row r="279" spans="1:2" ht="15">
      <c r="A279" s="952"/>
      <c r="B279" s="958"/>
    </row>
    <row r="280" spans="1:2" ht="15">
      <c r="A280" s="952"/>
      <c r="B280" s="958"/>
    </row>
    <row r="281" spans="1:2" ht="15">
      <c r="A281" s="952"/>
      <c r="B281" s="958"/>
    </row>
    <row r="282" spans="1:2" ht="15">
      <c r="A282" s="952"/>
      <c r="B282" s="958"/>
    </row>
    <row r="283" spans="1:2" ht="15">
      <c r="A283" s="952"/>
      <c r="B283" s="958"/>
    </row>
    <row r="284" spans="1:2" ht="15">
      <c r="A284" s="952"/>
      <c r="B284" s="958"/>
    </row>
    <row r="285" spans="1:2" ht="15">
      <c r="A285" s="952"/>
      <c r="B285" s="958"/>
    </row>
    <row r="286" spans="1:2" ht="15">
      <c r="A286" s="952"/>
      <c r="B286" s="958"/>
    </row>
    <row r="287" spans="1:2" ht="15">
      <c r="A287" s="1027"/>
      <c r="B287" s="1021"/>
    </row>
    <row r="288" spans="1:2" ht="15">
      <c r="A288" s="952"/>
      <c r="B288" s="958"/>
    </row>
    <row r="289" spans="1:2" ht="15">
      <c r="A289" s="952"/>
      <c r="B289" s="958"/>
    </row>
    <row r="290" spans="1:2" ht="15">
      <c r="A290" s="952"/>
      <c r="B290" s="958"/>
    </row>
    <row r="291" spans="1:2" ht="15">
      <c r="A291" s="952"/>
      <c r="B291" s="958"/>
    </row>
    <row r="292" spans="1:2" ht="15">
      <c r="A292" s="1027"/>
      <c r="B292" s="1021"/>
    </row>
    <row r="293" spans="1:2" ht="15">
      <c r="A293" s="952"/>
      <c r="B293" s="958"/>
    </row>
    <row r="294" spans="1:2" ht="15">
      <c r="A294" s="952"/>
      <c r="B294" s="958"/>
    </row>
    <row r="295" spans="1:2" ht="15">
      <c r="A295" s="952"/>
      <c r="B295" s="958"/>
    </row>
    <row r="296" spans="1:2" ht="15">
      <c r="A296" s="952"/>
      <c r="B296" s="958"/>
    </row>
    <row r="297" spans="1:2" ht="15">
      <c r="A297" s="952"/>
      <c r="B297" s="958"/>
    </row>
    <row r="298" spans="1:2" ht="15">
      <c r="A298" s="1027"/>
      <c r="B298" s="1021"/>
    </row>
    <row r="299" spans="1:2" ht="15">
      <c r="A299" s="952"/>
      <c r="B299" s="958"/>
    </row>
    <row r="300" spans="1:2" ht="15">
      <c r="A300" s="952"/>
      <c r="B300" s="958"/>
    </row>
    <row r="301" spans="1:2" ht="15">
      <c r="A301" s="1027"/>
      <c r="B301" s="1021"/>
    </row>
    <row r="302" spans="1:2" ht="15">
      <c r="A302" s="952"/>
      <c r="B302" s="958"/>
    </row>
    <row r="303" spans="1:2" ht="15">
      <c r="A303" s="1027"/>
      <c r="B303" s="1021"/>
    </row>
    <row r="304" spans="1:2" ht="15">
      <c r="A304" s="952"/>
      <c r="B304" s="958"/>
    </row>
    <row r="305" spans="1:2" ht="15">
      <c r="A305" s="952"/>
      <c r="B305" s="958"/>
    </row>
    <row r="306" spans="1:2" ht="15">
      <c r="A306" s="952"/>
      <c r="B306" s="958"/>
    </row>
    <row r="307" spans="1:2" ht="15">
      <c r="A307" s="952"/>
      <c r="B307" s="958"/>
    </row>
    <row r="308" spans="1:2" ht="15">
      <c r="A308" s="952"/>
      <c r="B308" s="958"/>
    </row>
    <row r="309" spans="1:2" ht="15">
      <c r="A309" s="952"/>
      <c r="B309" s="958"/>
    </row>
    <row r="310" spans="1:2" ht="15">
      <c r="A310" s="952"/>
      <c r="B310" s="958"/>
    </row>
    <row r="311" spans="1:2" ht="15">
      <c r="A311" s="952"/>
      <c r="B311" s="958"/>
    </row>
    <row r="312" spans="1:2" ht="15">
      <c r="A312" s="952"/>
      <c r="B312" s="958"/>
    </row>
    <row r="313" spans="1:2" ht="15">
      <c r="A313" s="952"/>
      <c r="B313" s="958"/>
    </row>
    <row r="314" spans="1:2" ht="15">
      <c r="A314" s="952"/>
      <c r="B314" s="958"/>
    </row>
    <row r="315" spans="1:2" ht="15">
      <c r="A315" s="952"/>
      <c r="B315" s="958"/>
    </row>
    <row r="316" spans="1:2" ht="15">
      <c r="A316" s="952"/>
      <c r="B316" s="958"/>
    </row>
    <row r="317" spans="1:2" ht="15">
      <c r="A317" s="952"/>
      <c r="B317" s="958"/>
    </row>
    <row r="318" spans="1:2" ht="15">
      <c r="A318" s="952"/>
      <c r="B318" s="958"/>
    </row>
    <row r="319" spans="1:2" ht="15">
      <c r="A319" s="952"/>
      <c r="B319" s="958"/>
    </row>
    <row r="320" spans="1:2" ht="15">
      <c r="A320" s="952"/>
      <c r="B320" s="958"/>
    </row>
    <row r="321" spans="1:2" ht="15">
      <c r="A321" s="952"/>
      <c r="B321" s="958"/>
    </row>
    <row r="322" spans="1:2" ht="15">
      <c r="A322" s="952"/>
      <c r="B322" s="958"/>
    </row>
    <row r="323" spans="1:2" ht="15">
      <c r="A323" s="952"/>
      <c r="B323" s="958"/>
    </row>
    <row r="324" spans="1:2" ht="15">
      <c r="A324" s="952"/>
      <c r="B324" s="958"/>
    </row>
    <row r="325" spans="1:2" ht="15">
      <c r="A325" s="952"/>
      <c r="B325" s="958"/>
    </row>
    <row r="326" spans="1:2" ht="15">
      <c r="A326" s="952"/>
      <c r="B326" s="958"/>
    </row>
    <row r="327" spans="1:2" ht="15">
      <c r="A327" s="952"/>
      <c r="B327" s="958"/>
    </row>
    <row r="328" spans="1:2" ht="15">
      <c r="A328" s="952"/>
      <c r="B328" s="958"/>
    </row>
    <row r="329" spans="1:2" ht="15">
      <c r="A329" s="952"/>
      <c r="B329" s="958"/>
    </row>
    <row r="330" spans="1:2" ht="15">
      <c r="A330" s="952"/>
      <c r="B330" s="958"/>
    </row>
    <row r="331" spans="1:2" ht="15">
      <c r="A331" s="952"/>
      <c r="B331" s="958"/>
    </row>
    <row r="332" spans="1:2" ht="15">
      <c r="A332" s="952"/>
      <c r="B332" s="958"/>
    </row>
    <row r="333" spans="1:2" ht="15">
      <c r="A333" s="952"/>
      <c r="B333" s="958"/>
    </row>
    <row r="334" spans="1:2" ht="15">
      <c r="A334" s="952"/>
      <c r="B334" s="958"/>
    </row>
    <row r="335" spans="1:2" ht="15">
      <c r="A335" s="952"/>
      <c r="B335" s="958"/>
    </row>
    <row r="336" spans="1:2" ht="15">
      <c r="A336" s="952"/>
      <c r="B336" s="958"/>
    </row>
    <row r="337" spans="1:2" ht="15">
      <c r="A337" s="952"/>
      <c r="B337" s="958"/>
    </row>
    <row r="338" spans="1:2" ht="15">
      <c r="A338" s="952"/>
      <c r="B338" s="958"/>
    </row>
    <row r="339" spans="1:2" ht="15">
      <c r="A339" s="952"/>
      <c r="B339" s="958"/>
    </row>
    <row r="340" spans="1:2" ht="15">
      <c r="A340" s="952"/>
      <c r="B340" s="958"/>
    </row>
    <row r="341" spans="1:2" ht="15">
      <c r="A341" s="952"/>
      <c r="B341" s="958"/>
    </row>
    <row r="342" spans="1:2" ht="15">
      <c r="A342" s="952"/>
      <c r="B342" s="958"/>
    </row>
    <row r="343" spans="1:2" ht="15">
      <c r="A343" s="952"/>
      <c r="B343" s="958"/>
    </row>
    <row r="344" spans="1:2" ht="15">
      <c r="A344" s="952"/>
      <c r="B344" s="958"/>
    </row>
    <row r="345" spans="1:2" ht="15">
      <c r="A345" s="952"/>
      <c r="B345" s="958"/>
    </row>
    <row r="346" spans="1:2" ht="15">
      <c r="A346" s="952"/>
      <c r="B346" s="958"/>
    </row>
    <row r="347" spans="1:2" ht="15">
      <c r="A347" s="952"/>
      <c r="B347" s="958"/>
    </row>
    <row r="348" spans="1:2" ht="15">
      <c r="A348" s="952"/>
      <c r="B348" s="958"/>
    </row>
    <row r="349" spans="1:2" ht="15">
      <c r="A349" s="952"/>
      <c r="B349" s="958"/>
    </row>
    <row r="350" spans="1:2" ht="15">
      <c r="A350" s="1027"/>
      <c r="B350" s="1021"/>
    </row>
    <row r="351" spans="1:2" ht="15">
      <c r="A351" s="952"/>
      <c r="B351" s="958"/>
    </row>
    <row r="352" spans="1:2" ht="15">
      <c r="A352" s="952"/>
      <c r="B352" s="958"/>
    </row>
    <row r="353" spans="1:2" ht="15">
      <c r="A353" s="952"/>
      <c r="B353" s="958"/>
    </row>
    <row r="354" spans="1:2" ht="15">
      <c r="A354" s="952"/>
      <c r="B354" s="958"/>
    </row>
    <row r="355" spans="1:2" ht="15">
      <c r="A355" s="1027"/>
      <c r="B355" s="1021"/>
    </row>
    <row r="356" spans="1:2" ht="15">
      <c r="A356" s="952"/>
      <c r="B356" s="958"/>
    </row>
    <row r="357" spans="1:2" ht="15">
      <c r="A357" s="952"/>
      <c r="B357" s="958"/>
    </row>
    <row r="358" spans="1:2" ht="15">
      <c r="A358" s="1027"/>
      <c r="B358" s="1021"/>
    </row>
    <row r="359" spans="1:2" ht="15">
      <c r="A359" s="952"/>
      <c r="B359" s="958"/>
    </row>
    <row r="360" spans="1:2" ht="15">
      <c r="A360" s="952"/>
      <c r="B360" s="958"/>
    </row>
    <row r="361" spans="1:2" ht="15">
      <c r="A361" s="952"/>
      <c r="B361" s="958"/>
    </row>
    <row r="362" spans="1:2" ht="15">
      <c r="A362" s="952"/>
      <c r="B362" s="958"/>
    </row>
    <row r="363" spans="1:2" ht="15">
      <c r="A363" s="952"/>
      <c r="B363" s="958"/>
    </row>
    <row r="364" spans="1:2" ht="15">
      <c r="A364" s="952"/>
      <c r="B364" s="958"/>
    </row>
    <row r="365" spans="1:2" ht="15">
      <c r="A365" s="952"/>
      <c r="B365" s="958"/>
    </row>
    <row r="366" spans="1:2" ht="15">
      <c r="A366" s="952"/>
      <c r="B366" s="958"/>
    </row>
    <row r="367" spans="1:2" ht="15">
      <c r="A367" s="952"/>
      <c r="B367" s="958"/>
    </row>
    <row r="368" spans="1:2" ht="15">
      <c r="A368" s="952"/>
      <c r="B368" s="958"/>
    </row>
    <row r="369" spans="1:2" ht="15">
      <c r="A369" s="952"/>
      <c r="B369" s="958"/>
    </row>
    <row r="370" spans="1:2" ht="15">
      <c r="A370" s="952"/>
      <c r="B370" s="958"/>
    </row>
    <row r="371" spans="1:2" ht="15">
      <c r="A371" s="952"/>
      <c r="B371" s="958"/>
    </row>
    <row r="372" spans="1:2" ht="15">
      <c r="A372" s="952"/>
      <c r="B372" s="958"/>
    </row>
    <row r="373" spans="1:2" ht="15">
      <c r="A373" s="952"/>
      <c r="B373" s="958"/>
    </row>
    <row r="374" spans="1:2" ht="15">
      <c r="A374" s="952"/>
      <c r="B374" s="958"/>
    </row>
    <row r="375" spans="1:2" ht="15">
      <c r="A375" s="952"/>
      <c r="B375" s="958"/>
    </row>
    <row r="376" spans="1:2" ht="15">
      <c r="A376" s="952"/>
      <c r="B376" s="958"/>
    </row>
    <row r="377" spans="1:2" ht="15">
      <c r="A377" s="1027"/>
      <c r="B377" s="1021"/>
    </row>
    <row r="378" spans="1:2" ht="15">
      <c r="A378" s="952"/>
      <c r="B378" s="958"/>
    </row>
    <row r="379" spans="1:2" ht="15">
      <c r="A379" s="952"/>
      <c r="B379" s="958"/>
    </row>
    <row r="380" spans="1:2" ht="15">
      <c r="A380" s="952"/>
      <c r="B380" s="958"/>
    </row>
    <row r="381" spans="1:2" ht="15">
      <c r="A381" s="1027"/>
      <c r="B381" s="1021"/>
    </row>
    <row r="382" spans="1:2" ht="15">
      <c r="A382" s="952"/>
      <c r="B382" s="958"/>
    </row>
    <row r="383" spans="1:2" ht="15">
      <c r="A383" s="952"/>
      <c r="B383" s="958"/>
    </row>
    <row r="384" spans="1:2" ht="15">
      <c r="A384" s="952"/>
      <c r="B384" s="958"/>
    </row>
    <row r="385" spans="1:2" ht="15">
      <c r="A385" s="952"/>
      <c r="B385" s="958"/>
    </row>
    <row r="386" spans="1:2" ht="15">
      <c r="A386" s="952"/>
      <c r="B386" s="958"/>
    </row>
    <row r="387" spans="1:2" ht="15">
      <c r="A387" s="1027"/>
      <c r="B387" s="1021"/>
    </row>
    <row r="388" spans="1:2" ht="15">
      <c r="A388" s="952"/>
      <c r="B388" s="958"/>
    </row>
    <row r="389" spans="1:2" ht="15">
      <c r="A389" s="952"/>
      <c r="B389" s="958"/>
    </row>
    <row r="390" spans="1:2" ht="15">
      <c r="A390" s="952"/>
      <c r="B390" s="958"/>
    </row>
    <row r="391" spans="1:2" ht="15">
      <c r="A391" s="952"/>
      <c r="B391" s="958"/>
    </row>
    <row r="392" spans="1:2" ht="15">
      <c r="A392" s="952"/>
      <c r="B392" s="958"/>
    </row>
    <row r="393" spans="1:2" ht="15">
      <c r="A393" s="952"/>
      <c r="B393" s="958"/>
    </row>
    <row r="394" spans="1:2" ht="15">
      <c r="A394" s="952"/>
      <c r="B394" s="958"/>
    </row>
    <row r="395" spans="1:2" ht="15">
      <c r="A395" s="952"/>
      <c r="B395" s="958"/>
    </row>
    <row r="396" spans="1:2" ht="15">
      <c r="A396" s="952"/>
      <c r="B396" s="958"/>
    </row>
    <row r="397" spans="1:2" ht="15">
      <c r="A397" s="952"/>
      <c r="B397" s="958"/>
    </row>
    <row r="398" spans="1:2" ht="15">
      <c r="A398" s="1027"/>
      <c r="B398" s="1021"/>
    </row>
    <row r="399" spans="1:2" ht="15">
      <c r="A399" s="952"/>
      <c r="B399" s="958"/>
    </row>
    <row r="400" spans="1:2" ht="15">
      <c r="A400" s="952"/>
      <c r="B400" s="958"/>
    </row>
    <row r="401" spans="1:2" ht="15">
      <c r="A401" s="952"/>
      <c r="B401" s="958"/>
    </row>
    <row r="402" spans="1:2" ht="15">
      <c r="A402" s="952"/>
      <c r="B402" s="958"/>
    </row>
    <row r="403" spans="1:2" ht="15">
      <c r="A403" s="952"/>
      <c r="B403" s="958"/>
    </row>
    <row r="404" spans="1:2" ht="15">
      <c r="A404" s="1027"/>
      <c r="B404" s="1021"/>
    </row>
    <row r="405" spans="1:2" ht="15">
      <c r="A405" s="952"/>
      <c r="B405" s="958"/>
    </row>
    <row r="406" spans="1:2" ht="15">
      <c r="A406" s="952"/>
      <c r="B406" s="958"/>
    </row>
    <row r="407" spans="1:2" ht="15">
      <c r="A407" s="952"/>
      <c r="B407" s="958"/>
    </row>
    <row r="408" spans="1:2" ht="15">
      <c r="A408" s="952"/>
      <c r="B408" s="958"/>
    </row>
    <row r="409" spans="1:2" ht="15">
      <c r="A409" s="952"/>
      <c r="B409" s="958"/>
    </row>
    <row r="410" spans="1:2" ht="15">
      <c r="A410" s="1027"/>
      <c r="B410" s="1021"/>
    </row>
    <row r="411" spans="1:2" ht="15">
      <c r="A411" s="952"/>
      <c r="B411" s="958"/>
    </row>
    <row r="412" spans="1:2" ht="15">
      <c r="A412" s="1027"/>
      <c r="B412" s="1021"/>
    </row>
    <row r="413" spans="1:2" ht="15">
      <c r="A413" s="952"/>
      <c r="B413" s="958"/>
    </row>
    <row r="414" spans="1:2" ht="15">
      <c r="A414" s="1027"/>
      <c r="B414" s="1021"/>
    </row>
    <row r="415" spans="1:2" ht="15">
      <c r="A415" s="952"/>
      <c r="B415" s="958"/>
    </row>
    <row r="416" spans="1:2" ht="15">
      <c r="A416" s="952"/>
      <c r="B416" s="958"/>
    </row>
    <row r="417" spans="1:2" ht="15">
      <c r="A417" s="1027"/>
      <c r="B417" s="1021"/>
    </row>
    <row r="418" spans="1:2" ht="15">
      <c r="A418" s="952"/>
      <c r="B418" s="958"/>
    </row>
    <row r="419" spans="1:2" ht="15">
      <c r="A419" s="1027"/>
      <c r="B419" s="1021"/>
    </row>
    <row r="420" spans="1:2" ht="15">
      <c r="A420" s="952"/>
      <c r="B420" s="958"/>
    </row>
    <row r="421" spans="1:2" ht="15">
      <c r="A421" s="952"/>
      <c r="B421" s="958"/>
    </row>
    <row r="422" spans="1:2" ht="15">
      <c r="A422" s="1027"/>
      <c r="B422" s="1021"/>
    </row>
    <row r="423" spans="1:2" ht="15">
      <c r="A423" s="952"/>
      <c r="B423" s="958"/>
    </row>
    <row r="424" spans="1:2" ht="15">
      <c r="A424" s="1027"/>
      <c r="B424" s="1021"/>
    </row>
    <row r="425" spans="1:2" ht="15">
      <c r="A425" s="952"/>
      <c r="B425" s="958"/>
    </row>
    <row r="426" spans="1:2" ht="15">
      <c r="A426" s="952"/>
      <c r="B426" s="958"/>
    </row>
    <row r="427" spans="1:2" ht="15">
      <c r="A427" s="1027"/>
      <c r="B427" s="1021"/>
    </row>
    <row r="428" spans="1:2" ht="15">
      <c r="A428" s="952"/>
      <c r="B428" s="958"/>
    </row>
    <row r="429" spans="1:2" ht="15">
      <c r="A429" s="1027"/>
      <c r="B429" s="1021"/>
    </row>
    <row r="430" spans="1:2" ht="15">
      <c r="A430" s="952"/>
      <c r="B430" s="958"/>
    </row>
    <row r="431" spans="1:2" ht="15">
      <c r="A431" s="1027"/>
      <c r="B431" s="1021"/>
    </row>
    <row r="432" spans="1:2" ht="15">
      <c r="A432" s="952"/>
      <c r="B432" s="958"/>
    </row>
    <row r="433" spans="1:2" ht="15">
      <c r="A433" s="952"/>
      <c r="B433" s="958"/>
    </row>
    <row r="434" spans="1:2" ht="15">
      <c r="A434" s="1027"/>
      <c r="B434" s="1021"/>
    </row>
    <row r="435" spans="1:2" ht="15">
      <c r="A435" s="952"/>
      <c r="B435" s="958"/>
    </row>
    <row r="436" spans="1:2" ht="15">
      <c r="A436" s="952"/>
      <c r="B436" s="958"/>
    </row>
    <row r="437" spans="1:2" ht="15">
      <c r="A437" s="952"/>
      <c r="B437" s="958"/>
    </row>
    <row r="438" spans="1:2" ht="15">
      <c r="A438" s="1251"/>
      <c r="B438" s="1022"/>
    </row>
    <row r="439" spans="1:2" ht="15">
      <c r="A439" s="1251"/>
      <c r="B439" s="1022"/>
    </row>
    <row r="440" spans="1:2" ht="15">
      <c r="A440" s="952"/>
      <c r="B440" s="958"/>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M17"/>
  <sheetViews>
    <sheetView workbookViewId="0">
      <selection activeCell="M1" sqref="M1"/>
    </sheetView>
  </sheetViews>
  <sheetFormatPr defaultRowHeight="14.5"/>
  <cols>
    <col min="1" max="1" width="28.1796875" style="34" bestFit="1" customWidth="1"/>
    <col min="3" max="3" width="10.81640625" bestFit="1" customWidth="1"/>
    <col min="4" max="4" width="9.81640625" bestFit="1" customWidth="1"/>
  </cols>
  <sheetData>
    <row r="1" spans="1:13">
      <c r="A1" s="124" t="s">
        <v>1246</v>
      </c>
      <c r="B1" t="s">
        <v>1247</v>
      </c>
      <c r="C1" t="s">
        <v>1248</v>
      </c>
      <c r="M1">
        <f>MAX(Reclassification!A:A)</f>
        <v>0</v>
      </c>
    </row>
    <row r="2" spans="1:13">
      <c r="A2" s="34" t="s">
        <v>1904</v>
      </c>
      <c r="B2" t="s">
        <v>390</v>
      </c>
      <c r="C2" t="str">
        <f>"Column"&amp;" "&amp;B2</f>
        <v>Column A</v>
      </c>
      <c r="D2" t="s">
        <v>1249</v>
      </c>
      <c r="E2">
        <v>1</v>
      </c>
      <c r="F2" t="str">
        <f>D2&amp;E2&amp;".value="&amp;" "&amp;""&amp;C2&amp;""</f>
        <v>ComboBox1.value= Column A</v>
      </c>
    </row>
    <row r="3" spans="1:13">
      <c r="B3" t="s">
        <v>401</v>
      </c>
      <c r="C3" t="str">
        <f t="shared" ref="C3:C17" si="0">"Column"&amp;" "&amp;B3</f>
        <v>Column B</v>
      </c>
      <c r="D3" s="458" t="s">
        <v>1249</v>
      </c>
      <c r="E3" s="458">
        <v>2</v>
      </c>
      <c r="F3" s="458" t="str">
        <f t="shared" ref="F3:F17" si="1">D3&amp;E3&amp;".value="&amp;" "&amp;""&amp;C3&amp;""</f>
        <v>ComboBox2.value= Column B</v>
      </c>
    </row>
    <row r="4" spans="1:13">
      <c r="B4" t="s">
        <v>402</v>
      </c>
      <c r="C4" t="str">
        <f t="shared" si="0"/>
        <v>Column C</v>
      </c>
      <c r="D4" s="458" t="s">
        <v>1249</v>
      </c>
      <c r="E4" s="458">
        <v>3</v>
      </c>
      <c r="F4" s="458" t="str">
        <f t="shared" si="1"/>
        <v>ComboBox3.value= Column C</v>
      </c>
    </row>
    <row r="5" spans="1:13">
      <c r="B5" t="s">
        <v>403</v>
      </c>
      <c r="C5" t="str">
        <f t="shared" si="0"/>
        <v>Column D</v>
      </c>
      <c r="D5" s="458" t="s">
        <v>1249</v>
      </c>
      <c r="E5" s="458">
        <v>4</v>
      </c>
      <c r="F5" s="458" t="str">
        <f t="shared" si="1"/>
        <v>ComboBox4.value= Column D</v>
      </c>
    </row>
    <row r="6" spans="1:13">
      <c r="B6" t="s">
        <v>1250</v>
      </c>
      <c r="C6" t="str">
        <f t="shared" si="0"/>
        <v>Column E</v>
      </c>
      <c r="D6" s="458" t="s">
        <v>1249</v>
      </c>
      <c r="E6" s="458">
        <v>5</v>
      </c>
      <c r="F6" s="458" t="str">
        <f t="shared" si="1"/>
        <v>ComboBox5.value= Column E</v>
      </c>
    </row>
    <row r="7" spans="1:13">
      <c r="B7" t="s">
        <v>1251</v>
      </c>
      <c r="C7" t="str">
        <f t="shared" si="0"/>
        <v>Column F</v>
      </c>
      <c r="D7" s="458" t="s">
        <v>1249</v>
      </c>
      <c r="E7" s="458">
        <v>6</v>
      </c>
      <c r="F7" s="458" t="str">
        <f t="shared" si="1"/>
        <v>ComboBox6.value= Column F</v>
      </c>
    </row>
    <row r="8" spans="1:13">
      <c r="B8" t="s">
        <v>1252</v>
      </c>
      <c r="C8" t="str">
        <f t="shared" si="0"/>
        <v>Column G</v>
      </c>
      <c r="D8" s="458" t="s">
        <v>1249</v>
      </c>
      <c r="E8" s="458">
        <v>7</v>
      </c>
      <c r="F8" s="458" t="str">
        <f t="shared" si="1"/>
        <v>ComboBox7.value= Column G</v>
      </c>
    </row>
    <row r="9" spans="1:13">
      <c r="B9" t="s">
        <v>1253</v>
      </c>
      <c r="C9" t="str">
        <f t="shared" si="0"/>
        <v>Column H</v>
      </c>
      <c r="D9" s="458" t="s">
        <v>1249</v>
      </c>
      <c r="E9" s="458">
        <v>8</v>
      </c>
      <c r="F9" s="458" t="str">
        <f t="shared" si="1"/>
        <v>ComboBox8.value= Column H</v>
      </c>
    </row>
    <row r="10" spans="1:13">
      <c r="B10" t="s">
        <v>1254</v>
      </c>
      <c r="C10" t="str">
        <f t="shared" si="0"/>
        <v>Column I</v>
      </c>
      <c r="D10" s="458" t="s">
        <v>1249</v>
      </c>
      <c r="E10" s="458">
        <v>9</v>
      </c>
      <c r="F10" s="458" t="str">
        <f t="shared" si="1"/>
        <v>ComboBox9.value= Column I</v>
      </c>
    </row>
    <row r="11" spans="1:13">
      <c r="B11" t="s">
        <v>1255</v>
      </c>
      <c r="C11" t="str">
        <f t="shared" si="0"/>
        <v>Column J</v>
      </c>
      <c r="D11" s="458" t="s">
        <v>1249</v>
      </c>
      <c r="E11" s="458">
        <v>10</v>
      </c>
      <c r="F11" s="458" t="str">
        <f t="shared" si="1"/>
        <v>ComboBox10.value= Column J</v>
      </c>
    </row>
    <row r="12" spans="1:13">
      <c r="B12" t="s">
        <v>1256</v>
      </c>
      <c r="C12" t="str">
        <f t="shared" si="0"/>
        <v>Column K</v>
      </c>
      <c r="D12" s="458" t="s">
        <v>1249</v>
      </c>
      <c r="E12" s="458">
        <v>11</v>
      </c>
      <c r="F12" s="458" t="str">
        <f t="shared" si="1"/>
        <v>ComboBox11.value= Column K</v>
      </c>
    </row>
    <row r="13" spans="1:13">
      <c r="B13" t="s">
        <v>1257</v>
      </c>
      <c r="C13" t="str">
        <f t="shared" si="0"/>
        <v>Column L</v>
      </c>
      <c r="D13" s="458" t="s">
        <v>1249</v>
      </c>
      <c r="E13" s="458">
        <v>12</v>
      </c>
      <c r="F13" s="458" t="str">
        <f t="shared" si="1"/>
        <v>ComboBox12.value= Column L</v>
      </c>
    </row>
    <row r="14" spans="1:13">
      <c r="B14" t="s">
        <v>1258</v>
      </c>
      <c r="C14" t="str">
        <f t="shared" si="0"/>
        <v>Column M</v>
      </c>
      <c r="D14" s="458" t="s">
        <v>1249</v>
      </c>
      <c r="E14" s="458">
        <v>13</v>
      </c>
      <c r="F14" s="458" t="str">
        <f t="shared" si="1"/>
        <v>ComboBox13.value= Column M</v>
      </c>
    </row>
    <row r="15" spans="1:13">
      <c r="B15" t="s">
        <v>1259</v>
      </c>
      <c r="C15" t="str">
        <f t="shared" si="0"/>
        <v>Column N</v>
      </c>
      <c r="D15" s="458" t="s">
        <v>1249</v>
      </c>
      <c r="E15" s="458">
        <v>14</v>
      </c>
      <c r="F15" s="458" t="str">
        <f t="shared" si="1"/>
        <v>ComboBox14.value= Column N</v>
      </c>
    </row>
    <row r="16" spans="1:13">
      <c r="B16" t="s">
        <v>1260</v>
      </c>
      <c r="C16" t="str">
        <f t="shared" si="0"/>
        <v>Column O</v>
      </c>
      <c r="D16" s="458" t="s">
        <v>1249</v>
      </c>
      <c r="E16" s="458">
        <v>15</v>
      </c>
      <c r="F16" s="458" t="str">
        <f t="shared" si="1"/>
        <v>ComboBox15.value= Column O</v>
      </c>
    </row>
    <row r="17" spans="2:6">
      <c r="B17" t="s">
        <v>1261</v>
      </c>
      <c r="C17" t="str">
        <f t="shared" si="0"/>
        <v>Column P</v>
      </c>
      <c r="D17" s="458" t="s">
        <v>1249</v>
      </c>
      <c r="E17" s="458">
        <v>16</v>
      </c>
      <c r="F17" s="458" t="str">
        <f t="shared" si="1"/>
        <v>ComboBox16.value= Column P</v>
      </c>
    </row>
  </sheetData>
  <pageMargins left="0.7" right="0.7" top="0.75" bottom="0.75" header="0.3" footer="0.3"/>
  <pageSetup paperSize="9" orientation="portrait" horizont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B13"/>
  <sheetViews>
    <sheetView topLeftCell="A3" workbookViewId="0">
      <selection activeCell="B12" sqref="B12"/>
    </sheetView>
  </sheetViews>
  <sheetFormatPr defaultRowHeight="14.5"/>
  <cols>
    <col min="1" max="1" width="26.26953125" customWidth="1"/>
    <col min="2" max="2" width="88.81640625" bestFit="1" customWidth="1"/>
  </cols>
  <sheetData>
    <row r="1" spans="1:2">
      <c r="A1" t="s">
        <v>2048</v>
      </c>
      <c r="B1" s="920" t="s">
        <v>2049</v>
      </c>
    </row>
    <row r="2" spans="1:2" ht="43.5">
      <c r="A2" t="s">
        <v>2279</v>
      </c>
      <c r="B2" s="920" t="s">
        <v>2280</v>
      </c>
    </row>
    <row r="3" spans="1:2" ht="29">
      <c r="A3" s="1092" t="s">
        <v>2281</v>
      </c>
      <c r="B3" s="920" t="s">
        <v>2283</v>
      </c>
    </row>
    <row r="4" spans="1:2" s="886" customFormat="1" ht="29">
      <c r="A4" s="1170" t="s">
        <v>2366</v>
      </c>
      <c r="B4" s="920" t="s">
        <v>2367</v>
      </c>
    </row>
    <row r="5" spans="1:2" s="1242" customFormat="1">
      <c r="A5" s="1242" t="s">
        <v>2368</v>
      </c>
      <c r="B5" s="1243" t="s">
        <v>2373</v>
      </c>
    </row>
    <row r="6" spans="1:2" ht="101.5">
      <c r="A6" s="1200" t="s">
        <v>2370</v>
      </c>
      <c r="B6" s="920" t="s">
        <v>2369</v>
      </c>
    </row>
    <row r="7" spans="1:2">
      <c r="A7" s="1242" t="s">
        <v>2371</v>
      </c>
      <c r="B7" s="920" t="s">
        <v>2372</v>
      </c>
    </row>
    <row r="8" spans="1:2">
      <c r="A8" s="1385" t="s">
        <v>2804</v>
      </c>
      <c r="B8" s="920" t="s">
        <v>2805</v>
      </c>
    </row>
    <row r="9" spans="1:2" ht="29">
      <c r="A9" s="1385" t="s">
        <v>2806</v>
      </c>
      <c r="B9" s="920" t="s">
        <v>2807</v>
      </c>
    </row>
    <row r="10" spans="1:2" s="921" customFormat="1">
      <c r="A10" s="1492" t="s">
        <v>2919</v>
      </c>
      <c r="B10" s="922" t="s">
        <v>2920</v>
      </c>
    </row>
    <row r="11" spans="1:2" ht="29">
      <c r="A11" s="1645" t="s">
        <v>2936</v>
      </c>
      <c r="B11" s="920" t="s">
        <v>2937</v>
      </c>
    </row>
    <row r="12" spans="1:2" ht="29">
      <c r="A12" s="1690" t="s">
        <v>3138</v>
      </c>
      <c r="B12" s="920" t="s">
        <v>3139</v>
      </c>
    </row>
    <row r="13" spans="1:2">
      <c r="A13" s="919"/>
      <c r="B13" s="92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AS536"/>
  <sheetViews>
    <sheetView zoomScale="90" zoomScaleNormal="90" workbookViewId="0">
      <selection activeCell="AP2" sqref="AP2:AP32"/>
    </sheetView>
  </sheetViews>
  <sheetFormatPr defaultColWidth="8.7265625" defaultRowHeight="14.5"/>
  <cols>
    <col min="1" max="1" width="8.7265625" style="840"/>
    <col min="2" max="2" width="31.1796875" style="840" bestFit="1" customWidth="1"/>
    <col min="3" max="3" width="8.7265625" style="840"/>
    <col min="4" max="4" width="12.81640625" style="840" bestFit="1" customWidth="1"/>
    <col min="5" max="6" width="8.7265625" style="840"/>
    <col min="7" max="7" width="3.1796875" style="840" customWidth="1"/>
    <col min="8" max="9" width="8.7265625" style="840"/>
    <col min="10" max="10" width="12.54296875" style="840" bestFit="1" customWidth="1"/>
    <col min="11" max="11" width="15.1796875" style="840" bestFit="1" customWidth="1"/>
    <col min="12" max="21" width="8.7265625" style="840"/>
    <col min="22" max="22" width="5.54296875" style="840" customWidth="1"/>
    <col min="23" max="28" width="8.7265625" style="840"/>
    <col min="29" max="29" width="13.1796875" style="840" bestFit="1" customWidth="1"/>
    <col min="30" max="35" width="8.7265625" style="840"/>
    <col min="36" max="36" width="42.1796875" style="840" bestFit="1" customWidth="1"/>
    <col min="37" max="37" width="46.81640625" style="840" bestFit="1" customWidth="1"/>
    <col min="38" max="39" width="8.7265625" style="840"/>
    <col min="40" max="41" width="1.54296875" style="840" customWidth="1"/>
    <col min="42" max="43" width="31.54296875" style="840" bestFit="1" customWidth="1"/>
    <col min="44" max="44" width="11.453125" style="840" customWidth="1"/>
    <col min="45" max="45" width="36.26953125" style="840" bestFit="1" customWidth="1"/>
    <col min="46" max="16384" width="8.7265625" style="840"/>
  </cols>
  <sheetData>
    <row r="1" spans="1:45" ht="15">
      <c r="A1" s="840" t="s">
        <v>3137</v>
      </c>
      <c r="C1" s="840">
        <v>200</v>
      </c>
      <c r="E1" s="972" t="s">
        <v>1246</v>
      </c>
      <c r="F1" s="1007" t="s">
        <v>1355</v>
      </c>
      <c r="H1" s="840" t="s">
        <v>1247</v>
      </c>
      <c r="J1" s="840" t="s">
        <v>2726</v>
      </c>
      <c r="K1" s="973"/>
      <c r="L1" s="840">
        <v>0</v>
      </c>
      <c r="M1" s="840">
        <v>200</v>
      </c>
      <c r="N1" s="840">
        <v>1</v>
      </c>
      <c r="O1" s="952" t="s">
        <v>2110</v>
      </c>
      <c r="P1" s="952" t="s">
        <v>2111</v>
      </c>
      <c r="Q1" s="997" t="s">
        <v>2130</v>
      </c>
      <c r="R1" s="953"/>
      <c r="S1" s="953"/>
      <c r="T1" s="953"/>
      <c r="U1" s="954">
        <v>0</v>
      </c>
      <c r="V1" s="955" t="str">
        <f>IFERROR(VLOOKUP(X1,'Map - Chart of Accounts'!$B$4:$C$1048576,2,0)," ")</f>
        <v>BS</v>
      </c>
      <c r="W1" s="956" t="s">
        <v>1334</v>
      </c>
      <c r="X1" s="980" t="str">
        <f>IFERROR(VLOOKUP(W1,'Map - Chart of Accounts'!$A$4:$B$1048576,2,0)," ")</f>
        <v>13303</v>
      </c>
      <c r="Y1" s="957"/>
      <c r="Z1" s="958"/>
      <c r="AA1" s="954">
        <v>0</v>
      </c>
      <c r="AB1" s="954">
        <v>0</v>
      </c>
      <c r="AC1" s="959">
        <v>139787917</v>
      </c>
      <c r="AD1" s="960">
        <f>U1+AA1-AB1</f>
        <v>0</v>
      </c>
      <c r="AE1" s="961">
        <f>IFERROR((AC1-AD1)/AC1," ")</f>
        <v>1</v>
      </c>
      <c r="AF1" s="952"/>
      <c r="AG1" s="997" t="s">
        <v>2112</v>
      </c>
      <c r="AH1" s="952" t="str">
        <f>IF(AG1&lt;&gt;"Not found","Row updated","Original Row")</f>
        <v>Original Row</v>
      </c>
      <c r="AJ1" s="840" t="s">
        <v>2224</v>
      </c>
      <c r="AK1" s="840" t="s">
        <v>1389</v>
      </c>
      <c r="AL1" s="840">
        <v>1</v>
      </c>
      <c r="AM1" s="840">
        <v>1</v>
      </c>
      <c r="AN1" s="1712" t="s">
        <v>2229</v>
      </c>
      <c r="AO1" s="1713"/>
      <c r="AP1" s="1031" t="s">
        <v>2228</v>
      </c>
      <c r="AQ1" s="1031" t="s">
        <v>2230</v>
      </c>
      <c r="AR1" s="1031" t="s">
        <v>2232</v>
      </c>
      <c r="AS1" s="1031" t="s">
        <v>2231</v>
      </c>
    </row>
    <row r="2" spans="1:45">
      <c r="B2" s="840" t="s">
        <v>253</v>
      </c>
      <c r="E2" s="840" t="s">
        <v>2952</v>
      </c>
      <c r="H2" s="840" t="s">
        <v>2113</v>
      </c>
      <c r="J2" s="840" t="s">
        <v>2226</v>
      </c>
      <c r="K2" s="840" t="s">
        <v>2225</v>
      </c>
      <c r="AJ2" s="840" t="s">
        <v>1353</v>
      </c>
      <c r="AK2" s="840" t="s">
        <v>2071</v>
      </c>
      <c r="AN2" s="1714"/>
      <c r="AO2" s="1715"/>
      <c r="AP2" s="1032">
        <v>10103</v>
      </c>
      <c r="AQ2" s="840" t="str">
        <f>IFERROR(FIND("10508",AP2),"Not found")</f>
        <v>Not found</v>
      </c>
      <c r="AR2" s="840" t="b">
        <f>ISNUMBER(AP2)</f>
        <v>1</v>
      </c>
      <c r="AS2" s="840" t="str">
        <f>IF(AQ2="Not found",IF(AR2=FALSE,"Other expenses","NA"),"NA")</f>
        <v>NA</v>
      </c>
    </row>
    <row r="3" spans="1:45">
      <c r="B3" s="840" t="str">
        <f>_xlfn.IFNA(VLOOKUP(B2,'Map - Chart of Accounts'!A:B,2,0),"")</f>
        <v>TAX</v>
      </c>
      <c r="H3" s="840" t="s">
        <v>2114</v>
      </c>
      <c r="AJ3" s="840" t="s">
        <v>2259</v>
      </c>
      <c r="AN3" s="1714"/>
      <c r="AO3" s="1715"/>
      <c r="AP3" s="1690">
        <v>10205</v>
      </c>
      <c r="AQ3" s="840" t="str">
        <f t="shared" ref="AQ3:AQ32" si="0">IFERROR(FIND("10508",AP3),"Not found")</f>
        <v>Not found</v>
      </c>
      <c r="AR3" s="840" t="b">
        <f t="shared" ref="AR3:AR32" si="1">ISNUMBER(AP3)</f>
        <v>1</v>
      </c>
      <c r="AS3" s="840" t="str">
        <f t="shared" ref="AS3:AS32" si="2">IF(AQ3="Not found",IF(AR3=FALSE,"Other expenses","NA"),"NA")</f>
        <v>NA</v>
      </c>
    </row>
    <row r="4" spans="1:45">
      <c r="B4" s="840" t="str">
        <f>B3</f>
        <v>TAX</v>
      </c>
      <c r="H4" s="840" t="s">
        <v>2115</v>
      </c>
      <c r="AN4" s="1714"/>
      <c r="AO4" s="1715"/>
      <c r="AP4" s="1690">
        <v>10207</v>
      </c>
      <c r="AQ4" s="840" t="str">
        <f t="shared" si="0"/>
        <v>Not found</v>
      </c>
      <c r="AR4" s="840" t="b">
        <f t="shared" si="1"/>
        <v>1</v>
      </c>
      <c r="AS4" s="840" t="str">
        <f t="shared" si="2"/>
        <v>NA</v>
      </c>
    </row>
    <row r="5" spans="1:45">
      <c r="H5" s="840" t="s">
        <v>2116</v>
      </c>
      <c r="AN5" s="1714"/>
      <c r="AO5" s="1715"/>
      <c r="AP5" s="1690">
        <v>10400</v>
      </c>
      <c r="AQ5" s="840" t="str">
        <f t="shared" si="0"/>
        <v>Not found</v>
      </c>
      <c r="AR5" s="840" t="b">
        <f t="shared" si="1"/>
        <v>1</v>
      </c>
      <c r="AS5" s="840" t="str">
        <f t="shared" si="2"/>
        <v>NA</v>
      </c>
    </row>
    <row r="6" spans="1:45">
      <c r="H6" s="840" t="s">
        <v>2117</v>
      </c>
      <c r="AN6" s="1714"/>
      <c r="AO6" s="1715"/>
      <c r="AP6" s="1690">
        <v>10501</v>
      </c>
      <c r="AQ6" s="840" t="str">
        <f t="shared" si="0"/>
        <v>Not found</v>
      </c>
      <c r="AR6" s="840" t="b">
        <f t="shared" si="1"/>
        <v>1</v>
      </c>
      <c r="AS6" s="840" t="str">
        <f t="shared" si="2"/>
        <v>NA</v>
      </c>
    </row>
    <row r="7" spans="1:45">
      <c r="H7" s="840" t="s">
        <v>2118</v>
      </c>
      <c r="AN7" s="1714"/>
      <c r="AO7" s="1715"/>
      <c r="AP7" s="1690">
        <v>10502</v>
      </c>
      <c r="AQ7" s="840" t="str">
        <f t="shared" si="0"/>
        <v>Not found</v>
      </c>
      <c r="AR7" s="840" t="b">
        <f t="shared" si="1"/>
        <v>1</v>
      </c>
      <c r="AS7" s="840" t="str">
        <f t="shared" si="2"/>
        <v>NA</v>
      </c>
    </row>
    <row r="8" spans="1:45">
      <c r="H8" s="840" t="s">
        <v>2119</v>
      </c>
      <c r="AN8" s="1714"/>
      <c r="AO8" s="1715"/>
      <c r="AP8" s="1690">
        <v>10503</v>
      </c>
      <c r="AQ8" s="840" t="str">
        <f t="shared" si="0"/>
        <v>Not found</v>
      </c>
      <c r="AR8" s="840" t="b">
        <f t="shared" si="1"/>
        <v>1</v>
      </c>
      <c r="AS8" s="840" t="str">
        <f t="shared" si="2"/>
        <v>NA</v>
      </c>
    </row>
    <row r="9" spans="1:45">
      <c r="H9" s="840" t="s">
        <v>2120</v>
      </c>
      <c r="AN9" s="1714"/>
      <c r="AO9" s="1715"/>
      <c r="AP9" s="1690">
        <v>10506</v>
      </c>
      <c r="AQ9" s="840" t="str">
        <f t="shared" si="0"/>
        <v>Not found</v>
      </c>
      <c r="AR9" s="840" t="b">
        <f t="shared" si="1"/>
        <v>1</v>
      </c>
      <c r="AS9" s="840" t="str">
        <f t="shared" si="2"/>
        <v>NA</v>
      </c>
    </row>
    <row r="10" spans="1:45">
      <c r="H10" s="840" t="s">
        <v>2124</v>
      </c>
      <c r="AN10" s="1714"/>
      <c r="AO10" s="1715"/>
      <c r="AP10" s="1690">
        <v>10507</v>
      </c>
      <c r="AQ10" s="840" t="str">
        <f t="shared" si="0"/>
        <v>Not found</v>
      </c>
      <c r="AR10" s="840" t="b">
        <f t="shared" si="1"/>
        <v>1</v>
      </c>
      <c r="AS10" s="840" t="str">
        <f t="shared" si="2"/>
        <v>NA</v>
      </c>
    </row>
    <row r="11" spans="1:45">
      <c r="AN11" s="1714"/>
      <c r="AO11" s="1715"/>
      <c r="AP11" s="1690" t="s">
        <v>102</v>
      </c>
      <c r="AQ11" s="840">
        <f t="shared" si="0"/>
        <v>1</v>
      </c>
      <c r="AR11" s="840" t="b">
        <f t="shared" si="1"/>
        <v>0</v>
      </c>
      <c r="AS11" s="840" t="str">
        <f t="shared" si="2"/>
        <v>NA</v>
      </c>
    </row>
    <row r="12" spans="1:45">
      <c r="AN12" s="1714"/>
      <c r="AO12" s="1715"/>
      <c r="AP12" s="1690" t="s">
        <v>106</v>
      </c>
      <c r="AQ12" s="840">
        <f t="shared" si="0"/>
        <v>1</v>
      </c>
      <c r="AR12" s="840" t="b">
        <f t="shared" si="1"/>
        <v>0</v>
      </c>
      <c r="AS12" s="840" t="str">
        <f t="shared" si="2"/>
        <v>NA</v>
      </c>
    </row>
    <row r="13" spans="1:45">
      <c r="AN13" s="1714"/>
      <c r="AO13" s="1715"/>
      <c r="AP13" s="1690">
        <v>10509</v>
      </c>
      <c r="AQ13" s="840" t="str">
        <f t="shared" si="0"/>
        <v>Not found</v>
      </c>
      <c r="AR13" s="840" t="b">
        <f t="shared" si="1"/>
        <v>1</v>
      </c>
      <c r="AS13" s="840" t="str">
        <f t="shared" si="2"/>
        <v>NA</v>
      </c>
    </row>
    <row r="14" spans="1:45">
      <c r="AN14" s="1714"/>
      <c r="AO14" s="1715"/>
      <c r="AP14" s="1690">
        <v>10511</v>
      </c>
      <c r="AQ14" s="840" t="str">
        <f t="shared" si="0"/>
        <v>Not found</v>
      </c>
      <c r="AR14" s="840" t="b">
        <f t="shared" si="1"/>
        <v>1</v>
      </c>
      <c r="AS14" s="840" t="str">
        <f t="shared" si="2"/>
        <v>NA</v>
      </c>
    </row>
    <row r="15" spans="1:45">
      <c r="AN15" s="1714"/>
      <c r="AO15" s="1715"/>
      <c r="AP15" s="1690">
        <v>10512</v>
      </c>
      <c r="AQ15" s="840" t="str">
        <f t="shared" si="0"/>
        <v>Not found</v>
      </c>
      <c r="AR15" s="840" t="b">
        <f t="shared" si="1"/>
        <v>1</v>
      </c>
      <c r="AS15" s="840" t="str">
        <f t="shared" si="2"/>
        <v>NA</v>
      </c>
    </row>
    <row r="16" spans="1:45">
      <c r="AN16" s="1714"/>
      <c r="AO16" s="1715"/>
      <c r="AP16" s="1690">
        <v>10513</v>
      </c>
      <c r="AQ16" s="840" t="str">
        <f t="shared" si="0"/>
        <v>Not found</v>
      </c>
      <c r="AR16" s="840" t="b">
        <f t="shared" si="1"/>
        <v>1</v>
      </c>
      <c r="AS16" s="840" t="str">
        <f t="shared" si="2"/>
        <v>NA</v>
      </c>
    </row>
    <row r="17" spans="40:45">
      <c r="AN17" s="1714"/>
      <c r="AO17" s="1715"/>
      <c r="AP17" s="1690">
        <v>10516</v>
      </c>
      <c r="AQ17" s="840" t="str">
        <f t="shared" si="0"/>
        <v>Not found</v>
      </c>
      <c r="AR17" s="840" t="b">
        <f t="shared" si="1"/>
        <v>1</v>
      </c>
      <c r="AS17" s="840" t="str">
        <f t="shared" si="2"/>
        <v>NA</v>
      </c>
    </row>
    <row r="18" spans="40:45">
      <c r="AN18" s="1714"/>
      <c r="AO18" s="1715"/>
      <c r="AP18" s="1690" t="s">
        <v>2152</v>
      </c>
      <c r="AQ18" s="840" t="str">
        <f t="shared" si="0"/>
        <v>Not found</v>
      </c>
      <c r="AR18" s="840" t="b">
        <f t="shared" si="1"/>
        <v>0</v>
      </c>
      <c r="AS18" s="840" t="str">
        <f t="shared" si="2"/>
        <v>Other expenses</v>
      </c>
    </row>
    <row r="19" spans="40:45">
      <c r="AN19" s="1714"/>
      <c r="AO19" s="1715"/>
      <c r="AP19" s="1690" t="s">
        <v>2156</v>
      </c>
      <c r="AQ19" s="840" t="str">
        <f t="shared" si="0"/>
        <v>Not found</v>
      </c>
      <c r="AR19" s="840" t="b">
        <f t="shared" si="1"/>
        <v>0</v>
      </c>
      <c r="AS19" s="840" t="str">
        <f t="shared" si="2"/>
        <v>Other expenses</v>
      </c>
    </row>
    <row r="20" spans="40:45">
      <c r="AN20" s="1714"/>
      <c r="AO20" s="1715"/>
      <c r="AP20" s="1690" t="s">
        <v>2160</v>
      </c>
      <c r="AQ20" s="840" t="str">
        <f t="shared" si="0"/>
        <v>Not found</v>
      </c>
      <c r="AR20" s="840" t="b">
        <f t="shared" si="1"/>
        <v>0</v>
      </c>
      <c r="AS20" s="840" t="str">
        <f t="shared" si="2"/>
        <v>Other expenses</v>
      </c>
    </row>
    <row r="21" spans="40:45">
      <c r="AN21" s="1714"/>
      <c r="AO21" s="1715"/>
      <c r="AP21" s="1690" t="s">
        <v>2173</v>
      </c>
      <c r="AQ21" s="840" t="str">
        <f t="shared" si="0"/>
        <v>Not found</v>
      </c>
      <c r="AR21" s="840" t="b">
        <f t="shared" si="1"/>
        <v>0</v>
      </c>
      <c r="AS21" s="840" t="str">
        <f t="shared" si="2"/>
        <v>Other expenses</v>
      </c>
    </row>
    <row r="22" spans="40:45">
      <c r="AN22" s="1714"/>
      <c r="AO22" s="1715"/>
      <c r="AP22" s="1690" t="s">
        <v>2203</v>
      </c>
      <c r="AQ22" s="840" t="str">
        <f t="shared" si="0"/>
        <v>Not found</v>
      </c>
      <c r="AR22" s="840" t="b">
        <f t="shared" si="1"/>
        <v>0</v>
      </c>
      <c r="AS22" s="840" t="str">
        <f t="shared" si="2"/>
        <v>Other expenses</v>
      </c>
    </row>
    <row r="23" spans="40:45">
      <c r="AN23" s="1714"/>
      <c r="AO23" s="1715"/>
      <c r="AP23" s="1690">
        <v>13301</v>
      </c>
      <c r="AQ23" s="840" t="str">
        <f t="shared" si="0"/>
        <v>Not found</v>
      </c>
      <c r="AR23" s="840" t="b">
        <f t="shared" si="1"/>
        <v>1</v>
      </c>
      <c r="AS23" s="840" t="str">
        <f t="shared" si="2"/>
        <v>NA</v>
      </c>
    </row>
    <row r="24" spans="40:45" ht="15" thickBot="1">
      <c r="AN24" s="1716"/>
      <c r="AO24" s="1717"/>
      <c r="AP24" s="1690">
        <v>13303</v>
      </c>
      <c r="AQ24" s="840" t="str">
        <f t="shared" si="0"/>
        <v>Not found</v>
      </c>
      <c r="AR24" s="840" t="b">
        <f t="shared" si="1"/>
        <v>1</v>
      </c>
      <c r="AS24" s="840" t="str">
        <f t="shared" si="2"/>
        <v>NA</v>
      </c>
    </row>
    <row r="25" spans="40:45">
      <c r="AP25" s="1690">
        <v>13304</v>
      </c>
      <c r="AQ25" s="840" t="str">
        <f t="shared" si="0"/>
        <v>Not found</v>
      </c>
      <c r="AR25" s="840" t="b">
        <f t="shared" si="1"/>
        <v>1</v>
      </c>
      <c r="AS25" s="840" t="str">
        <f t="shared" si="2"/>
        <v>NA</v>
      </c>
    </row>
    <row r="26" spans="40:45">
      <c r="AP26" s="1690">
        <v>13306</v>
      </c>
      <c r="AQ26" s="840" t="str">
        <f t="shared" si="0"/>
        <v>Not found</v>
      </c>
      <c r="AR26" s="840" t="b">
        <f t="shared" si="1"/>
        <v>1</v>
      </c>
      <c r="AS26" s="840" t="str">
        <f t="shared" si="2"/>
        <v>NA</v>
      </c>
    </row>
    <row r="27" spans="40:45">
      <c r="AP27" s="1690">
        <v>13402</v>
      </c>
      <c r="AQ27" s="840" t="str">
        <f t="shared" si="0"/>
        <v>Not found</v>
      </c>
      <c r="AR27" s="840" t="b">
        <f t="shared" si="1"/>
        <v>1</v>
      </c>
      <c r="AS27" s="840" t="str">
        <f t="shared" si="2"/>
        <v>NA</v>
      </c>
    </row>
    <row r="28" spans="40:45">
      <c r="AP28" s="1690">
        <v>13602</v>
      </c>
      <c r="AQ28" s="840" t="str">
        <f t="shared" si="0"/>
        <v>Not found</v>
      </c>
      <c r="AR28" s="840" t="b">
        <f t="shared" si="1"/>
        <v>1</v>
      </c>
      <c r="AS28" s="840" t="str">
        <f t="shared" si="2"/>
        <v>NA</v>
      </c>
    </row>
    <row r="29" spans="40:45">
      <c r="AP29" s="1690">
        <v>13603</v>
      </c>
      <c r="AQ29" s="840" t="str">
        <f t="shared" si="0"/>
        <v>Not found</v>
      </c>
      <c r="AR29" s="840" t="b">
        <f t="shared" si="1"/>
        <v>1</v>
      </c>
      <c r="AS29" s="840" t="str">
        <f t="shared" si="2"/>
        <v>NA</v>
      </c>
    </row>
    <row r="30" spans="40:45">
      <c r="AP30" s="1690">
        <v>13801</v>
      </c>
      <c r="AQ30" s="840" t="str">
        <f t="shared" si="0"/>
        <v>Not found</v>
      </c>
      <c r="AR30" s="840" t="b">
        <f t="shared" si="1"/>
        <v>1</v>
      </c>
      <c r="AS30" s="840" t="str">
        <f t="shared" si="2"/>
        <v>NA</v>
      </c>
    </row>
    <row r="31" spans="40:45">
      <c r="AP31" s="1690">
        <v>13803</v>
      </c>
      <c r="AQ31" s="840" t="str">
        <f t="shared" si="0"/>
        <v>Not found</v>
      </c>
      <c r="AR31" s="840" t="b">
        <f t="shared" si="1"/>
        <v>1</v>
      </c>
      <c r="AS31" s="840" t="str">
        <f t="shared" si="2"/>
        <v>NA</v>
      </c>
    </row>
    <row r="32" spans="40:45">
      <c r="AP32" s="1690">
        <v>13804</v>
      </c>
      <c r="AQ32" s="840" t="str">
        <f t="shared" si="0"/>
        <v>Not found</v>
      </c>
      <c r="AR32" s="840" t="b">
        <f t="shared" si="1"/>
        <v>1</v>
      </c>
      <c r="AS32" s="840" t="str">
        <f t="shared" si="2"/>
        <v>NA</v>
      </c>
    </row>
    <row r="33" spans="42:42">
      <c r="AP33"/>
    </row>
    <row r="34" spans="42:42">
      <c r="AP34"/>
    </row>
    <row r="35" spans="42:42">
      <c r="AP35"/>
    </row>
    <row r="36" spans="42:42">
      <c r="AP36"/>
    </row>
    <row r="37" spans="42:42">
      <c r="AP37"/>
    </row>
    <row r="38" spans="42:42">
      <c r="AP38"/>
    </row>
    <row r="39" spans="42:42">
      <c r="AP39"/>
    </row>
    <row r="40" spans="42:42">
      <c r="AP40"/>
    </row>
    <row r="41" spans="42:42">
      <c r="AP41"/>
    </row>
    <row r="42" spans="42:42">
      <c r="AP42"/>
    </row>
    <row r="43" spans="42:42">
      <c r="AP43"/>
    </row>
    <row r="44" spans="42:42">
      <c r="AP44"/>
    </row>
    <row r="45" spans="42:42">
      <c r="AP45"/>
    </row>
    <row r="46" spans="42:42">
      <c r="AP46"/>
    </row>
    <row r="47" spans="42:42">
      <c r="AP47"/>
    </row>
    <row r="48" spans="42:42">
      <c r="AP48"/>
    </row>
    <row r="49" spans="1:42">
      <c r="AP49"/>
    </row>
    <row r="50" spans="1:42">
      <c r="AP50"/>
    </row>
    <row r="51" spans="1:42">
      <c r="AP51"/>
    </row>
    <row r="52" spans="1:42">
      <c r="AP52"/>
    </row>
    <row r="53" spans="1:42">
      <c r="AP53"/>
    </row>
    <row r="54" spans="1:42">
      <c r="A54" s="1028"/>
      <c r="B54" s="1028"/>
      <c r="C54" s="1028"/>
      <c r="F54" s="1028"/>
      <c r="G54" s="1028"/>
      <c r="H54" s="1028"/>
      <c r="I54" s="1028"/>
      <c r="J54" s="1028"/>
      <c r="K54" s="1028"/>
      <c r="L54" s="1028"/>
      <c r="M54" s="1028"/>
      <c r="N54" s="1028"/>
      <c r="O54" s="1028"/>
      <c r="P54" s="1028"/>
      <c r="Q54" s="1028"/>
      <c r="R54" s="1028"/>
      <c r="S54" s="1028"/>
      <c r="T54" s="1028"/>
      <c r="U54" s="1028"/>
      <c r="V54" s="1028"/>
      <c r="W54" s="1028"/>
      <c r="X54" s="1028"/>
      <c r="Y54" s="1028"/>
      <c r="Z54" s="1028"/>
      <c r="AA54" s="1028"/>
      <c r="AB54" s="1028"/>
      <c r="AC54" s="1028"/>
      <c r="AD54" s="1028"/>
      <c r="AE54" s="1028"/>
      <c r="AF54" s="1028"/>
      <c r="AG54" s="1028"/>
      <c r="AH54" s="1028"/>
      <c r="AI54" s="1028"/>
      <c r="AJ54" s="1028"/>
      <c r="AK54" s="1028"/>
      <c r="AL54" s="1028"/>
      <c r="AM54" s="1028"/>
      <c r="AN54" s="1028"/>
      <c r="AO54" s="1028"/>
      <c r="AP54"/>
    </row>
    <row r="55" spans="1:42">
      <c r="AP55"/>
    </row>
    <row r="56" spans="1:42">
      <c r="AP56"/>
    </row>
    <row r="57" spans="1:42">
      <c r="AP57"/>
    </row>
    <row r="58" spans="1:42">
      <c r="AP58"/>
    </row>
    <row r="59" spans="1:42">
      <c r="AP59"/>
    </row>
    <row r="60" spans="1:42">
      <c r="AP60"/>
    </row>
    <row r="61" spans="1:42">
      <c r="AP61"/>
    </row>
    <row r="62" spans="1:42">
      <c r="AP62"/>
    </row>
    <row r="63" spans="1:42">
      <c r="AP63"/>
    </row>
    <row r="64" spans="1:42">
      <c r="AP64"/>
    </row>
    <row r="65" spans="42:42">
      <c r="AP65"/>
    </row>
    <row r="66" spans="42:42">
      <c r="AP66"/>
    </row>
    <row r="67" spans="42:42">
      <c r="AP67"/>
    </row>
    <row r="68" spans="42:42">
      <c r="AP68"/>
    </row>
    <row r="69" spans="42:42">
      <c r="AP69"/>
    </row>
    <row r="70" spans="42:42">
      <c r="AP70"/>
    </row>
    <row r="71" spans="42:42">
      <c r="AP71"/>
    </row>
    <row r="72" spans="42:42">
      <c r="AP72"/>
    </row>
    <row r="73" spans="42:42">
      <c r="AP73"/>
    </row>
    <row r="74" spans="42:42">
      <c r="AP74"/>
    </row>
    <row r="75" spans="42:42">
      <c r="AP75"/>
    </row>
    <row r="76" spans="42:42">
      <c r="AP76"/>
    </row>
    <row r="77" spans="42:42">
      <c r="AP77"/>
    </row>
    <row r="78" spans="42:42">
      <c r="AP78"/>
    </row>
    <row r="79" spans="42:42">
      <c r="AP79"/>
    </row>
    <row r="80" spans="42:42">
      <c r="AP80"/>
    </row>
    <row r="81" spans="42:42">
      <c r="AP81"/>
    </row>
    <row r="82" spans="42:42">
      <c r="AP82"/>
    </row>
    <row r="83" spans="42:42">
      <c r="AP83"/>
    </row>
    <row r="84" spans="42:42">
      <c r="AP84"/>
    </row>
    <row r="85" spans="42:42">
      <c r="AP85"/>
    </row>
    <row r="86" spans="42:42">
      <c r="AP86"/>
    </row>
    <row r="87" spans="42:42">
      <c r="AP87"/>
    </row>
    <row r="88" spans="42:42">
      <c r="AP88"/>
    </row>
    <row r="89" spans="42:42">
      <c r="AP89"/>
    </row>
    <row r="90" spans="42:42">
      <c r="AP90"/>
    </row>
    <row r="91" spans="42:42">
      <c r="AP91"/>
    </row>
    <row r="92" spans="42:42">
      <c r="AP92"/>
    </row>
    <row r="93" spans="42:42">
      <c r="AP93"/>
    </row>
    <row r="94" spans="42:42">
      <c r="AP94"/>
    </row>
    <row r="95" spans="42:42">
      <c r="AP95"/>
    </row>
    <row r="96" spans="42:42">
      <c r="AP96"/>
    </row>
    <row r="97" spans="42:42">
      <c r="AP97"/>
    </row>
    <row r="98" spans="42:42">
      <c r="AP98"/>
    </row>
    <row r="99" spans="42:42">
      <c r="AP99"/>
    </row>
    <row r="100" spans="42:42">
      <c r="AP100"/>
    </row>
    <row r="101" spans="42:42">
      <c r="AP101"/>
    </row>
    <row r="102" spans="42:42">
      <c r="AP102"/>
    </row>
    <row r="103" spans="42:42">
      <c r="AP103"/>
    </row>
    <row r="104" spans="42:42">
      <c r="AP104"/>
    </row>
    <row r="105" spans="42:42">
      <c r="AP105"/>
    </row>
    <row r="106" spans="42:42">
      <c r="AP106"/>
    </row>
    <row r="107" spans="42:42">
      <c r="AP107"/>
    </row>
    <row r="108" spans="42:42">
      <c r="AP108"/>
    </row>
    <row r="109" spans="42:42">
      <c r="AP109"/>
    </row>
    <row r="110" spans="42:42">
      <c r="AP110"/>
    </row>
    <row r="111" spans="42:42">
      <c r="AP111"/>
    </row>
    <row r="112" spans="42:42">
      <c r="AP112"/>
    </row>
    <row r="113" spans="42:42">
      <c r="AP113"/>
    </row>
    <row r="114" spans="42:42">
      <c r="AP114"/>
    </row>
    <row r="115" spans="42:42">
      <c r="AP115"/>
    </row>
    <row r="116" spans="42:42">
      <c r="AP116"/>
    </row>
    <row r="117" spans="42:42">
      <c r="AP117"/>
    </row>
    <row r="118" spans="42:42">
      <c r="AP118"/>
    </row>
    <row r="119" spans="42:42">
      <c r="AP119"/>
    </row>
    <row r="120" spans="42:42">
      <c r="AP120"/>
    </row>
    <row r="121" spans="42:42">
      <c r="AP121"/>
    </row>
    <row r="122" spans="42:42">
      <c r="AP122"/>
    </row>
    <row r="123" spans="42:42">
      <c r="AP123"/>
    </row>
    <row r="124" spans="42:42">
      <c r="AP124"/>
    </row>
    <row r="125" spans="42:42">
      <c r="AP125"/>
    </row>
    <row r="126" spans="42:42">
      <c r="AP126"/>
    </row>
    <row r="127" spans="42:42">
      <c r="AP127"/>
    </row>
    <row r="128" spans="42:42">
      <c r="AP128"/>
    </row>
    <row r="129" spans="42:42">
      <c r="AP129"/>
    </row>
    <row r="130" spans="42:42">
      <c r="AP130"/>
    </row>
    <row r="131" spans="42:42">
      <c r="AP131"/>
    </row>
    <row r="132" spans="42:42">
      <c r="AP132"/>
    </row>
    <row r="133" spans="42:42">
      <c r="AP133"/>
    </row>
    <row r="134" spans="42:42">
      <c r="AP134"/>
    </row>
    <row r="135" spans="42:42">
      <c r="AP135"/>
    </row>
    <row r="136" spans="42:42">
      <c r="AP136"/>
    </row>
    <row r="137" spans="42:42">
      <c r="AP137"/>
    </row>
    <row r="138" spans="42:42">
      <c r="AP138"/>
    </row>
    <row r="139" spans="42:42">
      <c r="AP139"/>
    </row>
    <row r="140" spans="42:42">
      <c r="AP140"/>
    </row>
    <row r="141" spans="42:42">
      <c r="AP141"/>
    </row>
    <row r="142" spans="42:42">
      <c r="AP142"/>
    </row>
    <row r="143" spans="42:42">
      <c r="AP143"/>
    </row>
    <row r="144" spans="42:42">
      <c r="AP144"/>
    </row>
    <row r="145" spans="42:42">
      <c r="AP145"/>
    </row>
    <row r="146" spans="42:42">
      <c r="AP146"/>
    </row>
    <row r="147" spans="42:42">
      <c r="AP147"/>
    </row>
    <row r="148" spans="42:42">
      <c r="AP148"/>
    </row>
    <row r="149" spans="42:42">
      <c r="AP149"/>
    </row>
    <row r="150" spans="42:42">
      <c r="AP150"/>
    </row>
    <row r="151" spans="42:42">
      <c r="AP151"/>
    </row>
    <row r="152" spans="42:42">
      <c r="AP152"/>
    </row>
    <row r="153" spans="42:42">
      <c r="AP153"/>
    </row>
    <row r="154" spans="42:42">
      <c r="AP154"/>
    </row>
    <row r="155" spans="42:42">
      <c r="AP155"/>
    </row>
    <row r="156" spans="42:42">
      <c r="AP156"/>
    </row>
    <row r="157" spans="42:42">
      <c r="AP157"/>
    </row>
    <row r="158" spans="42:42">
      <c r="AP158"/>
    </row>
    <row r="159" spans="42:42">
      <c r="AP159"/>
    </row>
    <row r="160" spans="42:42">
      <c r="AP160"/>
    </row>
    <row r="161" spans="42:42">
      <c r="AP161"/>
    </row>
    <row r="162" spans="42:42">
      <c r="AP162"/>
    </row>
    <row r="163" spans="42:42">
      <c r="AP163"/>
    </row>
    <row r="164" spans="42:42">
      <c r="AP164"/>
    </row>
    <row r="165" spans="42:42">
      <c r="AP165"/>
    </row>
    <row r="166" spans="42:42">
      <c r="AP166"/>
    </row>
    <row r="167" spans="42:42">
      <c r="AP167"/>
    </row>
    <row r="168" spans="42:42">
      <c r="AP168"/>
    </row>
    <row r="169" spans="42:42">
      <c r="AP169"/>
    </row>
    <row r="170" spans="42:42">
      <c r="AP170"/>
    </row>
    <row r="171" spans="42:42">
      <c r="AP171"/>
    </row>
    <row r="172" spans="42:42">
      <c r="AP172"/>
    </row>
    <row r="173" spans="42:42">
      <c r="AP173"/>
    </row>
    <row r="174" spans="42:42">
      <c r="AP174"/>
    </row>
    <row r="175" spans="42:42">
      <c r="AP175"/>
    </row>
    <row r="176" spans="42:42">
      <c r="AP176"/>
    </row>
    <row r="177" spans="42:42">
      <c r="AP177"/>
    </row>
    <row r="178" spans="42:42">
      <c r="AP178"/>
    </row>
    <row r="179" spans="42:42">
      <c r="AP179"/>
    </row>
    <row r="180" spans="42:42">
      <c r="AP180"/>
    </row>
    <row r="181" spans="42:42">
      <c r="AP181"/>
    </row>
    <row r="182" spans="42:42">
      <c r="AP182"/>
    </row>
    <row r="183" spans="42:42">
      <c r="AP183"/>
    </row>
    <row r="184" spans="42:42">
      <c r="AP184"/>
    </row>
    <row r="185" spans="42:42">
      <c r="AP185"/>
    </row>
    <row r="186" spans="42:42">
      <c r="AP186"/>
    </row>
    <row r="187" spans="42:42">
      <c r="AP187"/>
    </row>
    <row r="188" spans="42:42">
      <c r="AP188"/>
    </row>
    <row r="189" spans="42:42">
      <c r="AP189"/>
    </row>
    <row r="190" spans="42:42">
      <c r="AP190"/>
    </row>
    <row r="191" spans="42:42">
      <c r="AP191"/>
    </row>
    <row r="192" spans="42:42">
      <c r="AP192"/>
    </row>
    <row r="193" spans="42:42">
      <c r="AP193"/>
    </row>
    <row r="194" spans="42:42">
      <c r="AP194"/>
    </row>
    <row r="195" spans="42:42">
      <c r="AP195"/>
    </row>
    <row r="196" spans="42:42">
      <c r="AP196"/>
    </row>
    <row r="197" spans="42:42">
      <c r="AP197"/>
    </row>
    <row r="198" spans="42:42">
      <c r="AP198"/>
    </row>
    <row r="199" spans="42:42">
      <c r="AP199"/>
    </row>
    <row r="200" spans="42:42">
      <c r="AP200"/>
    </row>
    <row r="201" spans="42:42">
      <c r="AP201"/>
    </row>
    <row r="202" spans="42:42">
      <c r="AP202"/>
    </row>
    <row r="203" spans="42:42">
      <c r="AP203"/>
    </row>
    <row r="204" spans="42:42">
      <c r="AP204"/>
    </row>
    <row r="205" spans="42:42">
      <c r="AP205"/>
    </row>
    <row r="206" spans="42:42">
      <c r="AP206"/>
    </row>
    <row r="207" spans="42:42">
      <c r="AP207"/>
    </row>
    <row r="208" spans="42:42">
      <c r="AP208"/>
    </row>
    <row r="209" spans="42:42">
      <c r="AP209"/>
    </row>
    <row r="210" spans="42:42">
      <c r="AP210"/>
    </row>
    <row r="211" spans="42:42">
      <c r="AP211"/>
    </row>
    <row r="212" spans="42:42">
      <c r="AP212"/>
    </row>
    <row r="213" spans="42:42">
      <c r="AP213"/>
    </row>
    <row r="214" spans="42:42">
      <c r="AP214"/>
    </row>
    <row r="215" spans="42:42">
      <c r="AP215"/>
    </row>
    <row r="216" spans="42:42">
      <c r="AP216"/>
    </row>
    <row r="217" spans="42:42">
      <c r="AP217"/>
    </row>
    <row r="218" spans="42:42">
      <c r="AP218"/>
    </row>
    <row r="219" spans="42:42">
      <c r="AP219"/>
    </row>
    <row r="220" spans="42:42">
      <c r="AP220"/>
    </row>
    <row r="221" spans="42:42">
      <c r="AP221"/>
    </row>
    <row r="222" spans="42:42">
      <c r="AP222"/>
    </row>
    <row r="223" spans="42:42">
      <c r="AP223"/>
    </row>
    <row r="224" spans="42:42">
      <c r="AP224"/>
    </row>
    <row r="225" spans="42:42">
      <c r="AP225"/>
    </row>
    <row r="226" spans="42:42">
      <c r="AP226"/>
    </row>
    <row r="227" spans="42:42">
      <c r="AP227"/>
    </row>
    <row r="228" spans="42:42">
      <c r="AP228"/>
    </row>
    <row r="229" spans="42:42">
      <c r="AP229"/>
    </row>
    <row r="230" spans="42:42">
      <c r="AP230"/>
    </row>
    <row r="231" spans="42:42">
      <c r="AP231"/>
    </row>
    <row r="232" spans="42:42">
      <c r="AP232"/>
    </row>
    <row r="233" spans="42:42">
      <c r="AP233"/>
    </row>
    <row r="234" spans="42:42">
      <c r="AP234"/>
    </row>
    <row r="235" spans="42:42">
      <c r="AP235"/>
    </row>
    <row r="236" spans="42:42">
      <c r="AP236"/>
    </row>
    <row r="237" spans="42:42">
      <c r="AP237"/>
    </row>
    <row r="238" spans="42:42">
      <c r="AP238"/>
    </row>
    <row r="239" spans="42:42">
      <c r="AP239"/>
    </row>
    <row r="240" spans="42:42">
      <c r="AP240"/>
    </row>
    <row r="241" spans="42:42">
      <c r="AP241"/>
    </row>
    <row r="242" spans="42:42">
      <c r="AP242"/>
    </row>
    <row r="243" spans="42:42">
      <c r="AP243"/>
    </row>
    <row r="244" spans="42:42">
      <c r="AP244"/>
    </row>
    <row r="245" spans="42:42">
      <c r="AP245"/>
    </row>
    <row r="246" spans="42:42">
      <c r="AP246"/>
    </row>
    <row r="247" spans="42:42">
      <c r="AP247"/>
    </row>
    <row r="248" spans="42:42">
      <c r="AP248"/>
    </row>
    <row r="249" spans="42:42">
      <c r="AP249"/>
    </row>
    <row r="250" spans="42:42">
      <c r="AP250"/>
    </row>
    <row r="251" spans="42:42">
      <c r="AP251"/>
    </row>
    <row r="252" spans="42:42">
      <c r="AP252"/>
    </row>
    <row r="253" spans="42:42">
      <c r="AP253"/>
    </row>
    <row r="254" spans="42:42">
      <c r="AP254"/>
    </row>
    <row r="255" spans="42:42">
      <c r="AP255"/>
    </row>
    <row r="256" spans="42:42">
      <c r="AP256"/>
    </row>
    <row r="257" spans="42:42">
      <c r="AP257"/>
    </row>
    <row r="258" spans="42:42">
      <c r="AP258"/>
    </row>
    <row r="259" spans="42:42">
      <c r="AP259"/>
    </row>
    <row r="260" spans="42:42">
      <c r="AP260"/>
    </row>
    <row r="261" spans="42:42">
      <c r="AP261"/>
    </row>
    <row r="262" spans="42:42">
      <c r="AP262"/>
    </row>
    <row r="263" spans="42:42">
      <c r="AP263"/>
    </row>
    <row r="264" spans="42:42">
      <c r="AP264"/>
    </row>
    <row r="265" spans="42:42">
      <c r="AP265"/>
    </row>
    <row r="266" spans="42:42">
      <c r="AP266"/>
    </row>
    <row r="267" spans="42:42">
      <c r="AP267"/>
    </row>
    <row r="268" spans="42:42">
      <c r="AP268"/>
    </row>
    <row r="269" spans="42:42">
      <c r="AP269"/>
    </row>
    <row r="270" spans="42:42">
      <c r="AP270"/>
    </row>
    <row r="271" spans="42:42">
      <c r="AP271"/>
    </row>
    <row r="272" spans="42:42">
      <c r="AP272"/>
    </row>
    <row r="273" spans="42:42">
      <c r="AP273"/>
    </row>
    <row r="274" spans="42:42">
      <c r="AP274"/>
    </row>
    <row r="275" spans="42:42">
      <c r="AP275"/>
    </row>
    <row r="276" spans="42:42">
      <c r="AP276"/>
    </row>
    <row r="277" spans="42:42">
      <c r="AP277"/>
    </row>
    <row r="278" spans="42:42">
      <c r="AP278"/>
    </row>
    <row r="279" spans="42:42">
      <c r="AP279"/>
    </row>
    <row r="280" spans="42:42">
      <c r="AP280"/>
    </row>
    <row r="281" spans="42:42">
      <c r="AP281"/>
    </row>
    <row r="282" spans="42:42">
      <c r="AP282"/>
    </row>
    <row r="283" spans="42:42">
      <c r="AP283"/>
    </row>
    <row r="284" spans="42:42">
      <c r="AP284"/>
    </row>
    <row r="285" spans="42:42">
      <c r="AP285"/>
    </row>
    <row r="286" spans="42:42">
      <c r="AP286"/>
    </row>
    <row r="287" spans="42:42">
      <c r="AP287"/>
    </row>
    <row r="288" spans="42:42">
      <c r="AP288"/>
    </row>
    <row r="289" spans="42:42">
      <c r="AP289"/>
    </row>
    <row r="290" spans="42:42">
      <c r="AP290"/>
    </row>
    <row r="291" spans="42:42">
      <c r="AP291"/>
    </row>
    <row r="292" spans="42:42">
      <c r="AP292"/>
    </row>
    <row r="293" spans="42:42">
      <c r="AP293"/>
    </row>
    <row r="294" spans="42:42">
      <c r="AP294"/>
    </row>
    <row r="295" spans="42:42">
      <c r="AP295"/>
    </row>
    <row r="296" spans="42:42">
      <c r="AP296"/>
    </row>
    <row r="297" spans="42:42">
      <c r="AP297"/>
    </row>
    <row r="298" spans="42:42">
      <c r="AP298"/>
    </row>
    <row r="299" spans="42:42">
      <c r="AP299"/>
    </row>
    <row r="300" spans="42:42">
      <c r="AP300"/>
    </row>
    <row r="301" spans="42:42">
      <c r="AP301"/>
    </row>
    <row r="302" spans="42:42">
      <c r="AP302"/>
    </row>
    <row r="303" spans="42:42">
      <c r="AP303"/>
    </row>
    <row r="304" spans="42:42">
      <c r="AP304"/>
    </row>
    <row r="305" spans="42:42">
      <c r="AP305"/>
    </row>
    <row r="306" spans="42:42">
      <c r="AP306"/>
    </row>
    <row r="307" spans="42:42">
      <c r="AP307"/>
    </row>
    <row r="308" spans="42:42">
      <c r="AP308"/>
    </row>
    <row r="309" spans="42:42">
      <c r="AP309"/>
    </row>
    <row r="310" spans="42:42">
      <c r="AP310"/>
    </row>
    <row r="311" spans="42:42">
      <c r="AP311"/>
    </row>
    <row r="312" spans="42:42">
      <c r="AP312"/>
    </row>
    <row r="313" spans="42:42">
      <c r="AP313"/>
    </row>
    <row r="314" spans="42:42">
      <c r="AP314"/>
    </row>
    <row r="315" spans="42:42">
      <c r="AP315"/>
    </row>
    <row r="316" spans="42:42">
      <c r="AP316"/>
    </row>
    <row r="317" spans="42:42">
      <c r="AP317"/>
    </row>
    <row r="318" spans="42:42">
      <c r="AP318"/>
    </row>
    <row r="319" spans="42:42">
      <c r="AP319"/>
    </row>
    <row r="320" spans="42:42">
      <c r="AP320"/>
    </row>
    <row r="321" spans="42:42">
      <c r="AP321"/>
    </row>
    <row r="322" spans="42:42">
      <c r="AP322"/>
    </row>
    <row r="323" spans="42:42">
      <c r="AP323"/>
    </row>
    <row r="324" spans="42:42">
      <c r="AP324"/>
    </row>
    <row r="325" spans="42:42">
      <c r="AP325"/>
    </row>
    <row r="326" spans="42:42">
      <c r="AP326"/>
    </row>
    <row r="327" spans="42:42">
      <c r="AP327"/>
    </row>
    <row r="328" spans="42:42">
      <c r="AP328"/>
    </row>
    <row r="329" spans="42:42">
      <c r="AP329"/>
    </row>
    <row r="330" spans="42:42">
      <c r="AP330"/>
    </row>
    <row r="331" spans="42:42">
      <c r="AP331"/>
    </row>
    <row r="332" spans="42:42">
      <c r="AP332"/>
    </row>
    <row r="333" spans="42:42">
      <c r="AP333"/>
    </row>
    <row r="334" spans="42:42">
      <c r="AP334"/>
    </row>
    <row r="335" spans="42:42">
      <c r="AP335"/>
    </row>
    <row r="336" spans="42:42">
      <c r="AP336"/>
    </row>
    <row r="337" spans="42:42">
      <c r="AP337"/>
    </row>
    <row r="338" spans="42:42">
      <c r="AP338"/>
    </row>
    <row r="339" spans="42:42">
      <c r="AP339"/>
    </row>
    <row r="340" spans="42:42">
      <c r="AP340"/>
    </row>
    <row r="341" spans="42:42">
      <c r="AP341"/>
    </row>
    <row r="342" spans="42:42">
      <c r="AP342"/>
    </row>
    <row r="343" spans="42:42">
      <c r="AP343"/>
    </row>
    <row r="344" spans="42:42">
      <c r="AP344"/>
    </row>
    <row r="345" spans="42:42">
      <c r="AP345"/>
    </row>
    <row r="346" spans="42:42">
      <c r="AP346"/>
    </row>
    <row r="347" spans="42:42">
      <c r="AP347"/>
    </row>
    <row r="348" spans="42:42">
      <c r="AP348"/>
    </row>
    <row r="349" spans="42:42">
      <c r="AP349"/>
    </row>
    <row r="350" spans="42:42">
      <c r="AP350"/>
    </row>
    <row r="351" spans="42:42">
      <c r="AP351"/>
    </row>
    <row r="352" spans="42:42">
      <c r="AP352"/>
    </row>
    <row r="353" spans="42:42">
      <c r="AP353"/>
    </row>
    <row r="354" spans="42:42">
      <c r="AP354"/>
    </row>
    <row r="355" spans="42:42">
      <c r="AP355"/>
    </row>
    <row r="356" spans="42:42">
      <c r="AP356"/>
    </row>
    <row r="357" spans="42:42">
      <c r="AP357"/>
    </row>
    <row r="358" spans="42:42">
      <c r="AP358"/>
    </row>
    <row r="359" spans="42:42">
      <c r="AP359"/>
    </row>
    <row r="360" spans="42:42">
      <c r="AP360"/>
    </row>
    <row r="361" spans="42:42">
      <c r="AP361"/>
    </row>
    <row r="362" spans="42:42">
      <c r="AP362"/>
    </row>
    <row r="363" spans="42:42">
      <c r="AP363"/>
    </row>
    <row r="364" spans="42:42">
      <c r="AP364"/>
    </row>
    <row r="365" spans="42:42">
      <c r="AP365"/>
    </row>
    <row r="366" spans="42:42">
      <c r="AP366"/>
    </row>
    <row r="367" spans="42:42">
      <c r="AP367"/>
    </row>
    <row r="368" spans="42:42">
      <c r="AP368"/>
    </row>
    <row r="369" spans="42:42">
      <c r="AP369"/>
    </row>
    <row r="370" spans="42:42">
      <c r="AP370"/>
    </row>
    <row r="371" spans="42:42">
      <c r="AP371"/>
    </row>
    <row r="372" spans="42:42">
      <c r="AP372"/>
    </row>
    <row r="373" spans="42:42">
      <c r="AP373"/>
    </row>
    <row r="374" spans="42:42">
      <c r="AP374"/>
    </row>
    <row r="375" spans="42:42">
      <c r="AP375"/>
    </row>
    <row r="376" spans="42:42">
      <c r="AP376"/>
    </row>
    <row r="377" spans="42:42">
      <c r="AP377"/>
    </row>
    <row r="378" spans="42:42">
      <c r="AP378"/>
    </row>
    <row r="379" spans="42:42">
      <c r="AP379"/>
    </row>
    <row r="380" spans="42:42">
      <c r="AP380"/>
    </row>
    <row r="381" spans="42:42">
      <c r="AP381"/>
    </row>
    <row r="382" spans="42:42">
      <c r="AP382"/>
    </row>
    <row r="383" spans="42:42">
      <c r="AP383"/>
    </row>
    <row r="384" spans="42:42">
      <c r="AP384"/>
    </row>
    <row r="385" spans="42:42">
      <c r="AP385"/>
    </row>
    <row r="386" spans="42:42">
      <c r="AP386"/>
    </row>
    <row r="387" spans="42:42">
      <c r="AP387"/>
    </row>
    <row r="388" spans="42:42">
      <c r="AP388"/>
    </row>
    <row r="389" spans="42:42">
      <c r="AP389"/>
    </row>
    <row r="390" spans="42:42">
      <c r="AP390"/>
    </row>
    <row r="391" spans="42:42">
      <c r="AP391"/>
    </row>
    <row r="392" spans="42:42">
      <c r="AP392"/>
    </row>
    <row r="393" spans="42:42">
      <c r="AP393"/>
    </row>
    <row r="394" spans="42:42">
      <c r="AP394"/>
    </row>
    <row r="395" spans="42:42">
      <c r="AP395"/>
    </row>
    <row r="396" spans="42:42">
      <c r="AP396"/>
    </row>
    <row r="397" spans="42:42">
      <c r="AP397"/>
    </row>
    <row r="398" spans="42:42">
      <c r="AP398"/>
    </row>
    <row r="399" spans="42:42">
      <c r="AP399"/>
    </row>
    <row r="400" spans="42:42">
      <c r="AP400"/>
    </row>
    <row r="401" spans="42:42">
      <c r="AP401"/>
    </row>
    <row r="402" spans="42:42">
      <c r="AP402"/>
    </row>
    <row r="403" spans="42:42">
      <c r="AP403"/>
    </row>
    <row r="404" spans="42:42">
      <c r="AP404"/>
    </row>
    <row r="405" spans="42:42">
      <c r="AP405"/>
    </row>
    <row r="406" spans="42:42">
      <c r="AP406"/>
    </row>
    <row r="407" spans="42:42">
      <c r="AP407"/>
    </row>
    <row r="408" spans="42:42">
      <c r="AP408"/>
    </row>
    <row r="409" spans="42:42">
      <c r="AP409"/>
    </row>
    <row r="410" spans="42:42">
      <c r="AP410"/>
    </row>
    <row r="411" spans="42:42">
      <c r="AP411"/>
    </row>
    <row r="412" spans="42:42">
      <c r="AP412"/>
    </row>
    <row r="413" spans="42:42">
      <c r="AP413"/>
    </row>
    <row r="414" spans="42:42">
      <c r="AP414"/>
    </row>
    <row r="415" spans="42:42">
      <c r="AP415"/>
    </row>
    <row r="416" spans="42:42">
      <c r="AP416"/>
    </row>
    <row r="417" spans="42:42">
      <c r="AP417"/>
    </row>
    <row r="418" spans="42:42">
      <c r="AP418"/>
    </row>
    <row r="419" spans="42:42">
      <c r="AP419"/>
    </row>
    <row r="420" spans="42:42">
      <c r="AP420"/>
    </row>
    <row r="421" spans="42:42">
      <c r="AP421"/>
    </row>
    <row r="422" spans="42:42">
      <c r="AP422"/>
    </row>
    <row r="423" spans="42:42">
      <c r="AP423"/>
    </row>
    <row r="424" spans="42:42">
      <c r="AP424"/>
    </row>
    <row r="425" spans="42:42">
      <c r="AP425"/>
    </row>
    <row r="426" spans="42:42">
      <c r="AP426"/>
    </row>
    <row r="427" spans="42:42">
      <c r="AP427"/>
    </row>
    <row r="428" spans="42:42">
      <c r="AP428"/>
    </row>
    <row r="429" spans="42:42">
      <c r="AP429"/>
    </row>
    <row r="430" spans="42:42">
      <c r="AP430"/>
    </row>
    <row r="431" spans="42:42">
      <c r="AP431"/>
    </row>
    <row r="432" spans="42:42">
      <c r="AP432"/>
    </row>
    <row r="433" spans="42:42">
      <c r="AP433"/>
    </row>
    <row r="434" spans="42:42">
      <c r="AP434"/>
    </row>
    <row r="435" spans="42:42">
      <c r="AP435"/>
    </row>
    <row r="436" spans="42:42">
      <c r="AP436"/>
    </row>
    <row r="437" spans="42:42">
      <c r="AP437"/>
    </row>
    <row r="438" spans="42:42">
      <c r="AP438"/>
    </row>
    <row r="439" spans="42:42">
      <c r="AP439"/>
    </row>
    <row r="440" spans="42:42">
      <c r="AP440"/>
    </row>
    <row r="441" spans="42:42">
      <c r="AP441"/>
    </row>
    <row r="442" spans="42:42">
      <c r="AP442"/>
    </row>
    <row r="443" spans="42:42">
      <c r="AP443"/>
    </row>
    <row r="444" spans="42:42">
      <c r="AP444"/>
    </row>
    <row r="445" spans="42:42">
      <c r="AP445"/>
    </row>
    <row r="446" spans="42:42">
      <c r="AP446"/>
    </row>
    <row r="447" spans="42:42">
      <c r="AP447"/>
    </row>
    <row r="448" spans="42:42">
      <c r="AP448"/>
    </row>
    <row r="449" spans="42:42">
      <c r="AP449"/>
    </row>
    <row r="450" spans="42:42">
      <c r="AP450"/>
    </row>
    <row r="451" spans="42:42">
      <c r="AP451"/>
    </row>
    <row r="452" spans="42:42">
      <c r="AP452"/>
    </row>
    <row r="453" spans="42:42">
      <c r="AP453"/>
    </row>
    <row r="454" spans="42:42">
      <c r="AP454"/>
    </row>
    <row r="455" spans="42:42">
      <c r="AP455"/>
    </row>
    <row r="456" spans="42:42">
      <c r="AP456"/>
    </row>
    <row r="457" spans="42:42">
      <c r="AP457"/>
    </row>
    <row r="458" spans="42:42">
      <c r="AP458"/>
    </row>
    <row r="459" spans="42:42">
      <c r="AP459"/>
    </row>
    <row r="460" spans="42:42">
      <c r="AP460"/>
    </row>
    <row r="461" spans="42:42">
      <c r="AP461"/>
    </row>
    <row r="462" spans="42:42">
      <c r="AP462"/>
    </row>
    <row r="463" spans="42:42">
      <c r="AP463"/>
    </row>
    <row r="464" spans="42:42">
      <c r="AP464"/>
    </row>
    <row r="465" spans="42:42">
      <c r="AP465"/>
    </row>
    <row r="466" spans="42:42">
      <c r="AP466"/>
    </row>
    <row r="467" spans="42:42">
      <c r="AP467"/>
    </row>
    <row r="468" spans="42:42">
      <c r="AP468"/>
    </row>
    <row r="469" spans="42:42">
      <c r="AP469"/>
    </row>
    <row r="470" spans="42:42">
      <c r="AP470"/>
    </row>
    <row r="471" spans="42:42">
      <c r="AP471"/>
    </row>
    <row r="472" spans="42:42">
      <c r="AP472"/>
    </row>
    <row r="473" spans="42:42">
      <c r="AP473"/>
    </row>
    <row r="474" spans="42:42">
      <c r="AP474"/>
    </row>
    <row r="475" spans="42:42">
      <c r="AP475"/>
    </row>
    <row r="476" spans="42:42">
      <c r="AP476"/>
    </row>
    <row r="477" spans="42:42">
      <c r="AP477"/>
    </row>
    <row r="478" spans="42:42">
      <c r="AP478"/>
    </row>
    <row r="479" spans="42:42">
      <c r="AP479"/>
    </row>
    <row r="480" spans="42:42">
      <c r="AP480"/>
    </row>
    <row r="481" spans="42:42">
      <c r="AP481"/>
    </row>
    <row r="482" spans="42:42">
      <c r="AP482"/>
    </row>
    <row r="483" spans="42:42">
      <c r="AP483"/>
    </row>
    <row r="484" spans="42:42">
      <c r="AP484"/>
    </row>
    <row r="485" spans="42:42">
      <c r="AP485"/>
    </row>
    <row r="486" spans="42:42">
      <c r="AP486"/>
    </row>
    <row r="487" spans="42:42">
      <c r="AP487"/>
    </row>
    <row r="488" spans="42:42">
      <c r="AP488"/>
    </row>
    <row r="489" spans="42:42">
      <c r="AP489"/>
    </row>
    <row r="490" spans="42:42">
      <c r="AP490"/>
    </row>
    <row r="491" spans="42:42">
      <c r="AP491"/>
    </row>
    <row r="492" spans="42:42">
      <c r="AP492"/>
    </row>
    <row r="493" spans="42:42">
      <c r="AP493"/>
    </row>
    <row r="494" spans="42:42">
      <c r="AP494"/>
    </row>
    <row r="495" spans="42:42">
      <c r="AP495"/>
    </row>
    <row r="496" spans="42:42">
      <c r="AP496"/>
    </row>
    <row r="497" spans="42:42">
      <c r="AP497"/>
    </row>
    <row r="498" spans="42:42">
      <c r="AP498"/>
    </row>
    <row r="499" spans="42:42">
      <c r="AP499"/>
    </row>
    <row r="500" spans="42:42">
      <c r="AP500"/>
    </row>
    <row r="501" spans="42:42">
      <c r="AP501"/>
    </row>
    <row r="502" spans="42:42">
      <c r="AP502"/>
    </row>
    <row r="503" spans="42:42">
      <c r="AP503"/>
    </row>
    <row r="504" spans="42:42">
      <c r="AP504"/>
    </row>
    <row r="505" spans="42:42">
      <c r="AP505"/>
    </row>
    <row r="506" spans="42:42">
      <c r="AP506"/>
    </row>
    <row r="507" spans="42:42">
      <c r="AP507"/>
    </row>
    <row r="508" spans="42:42">
      <c r="AP508"/>
    </row>
    <row r="509" spans="42:42">
      <c r="AP509"/>
    </row>
    <row r="510" spans="42:42">
      <c r="AP510"/>
    </row>
    <row r="511" spans="42:42">
      <c r="AP511"/>
    </row>
    <row r="512" spans="42:42">
      <c r="AP512"/>
    </row>
    <row r="513" spans="42:42">
      <c r="AP513"/>
    </row>
    <row r="514" spans="42:42">
      <c r="AP514"/>
    </row>
    <row r="515" spans="42:42">
      <c r="AP515"/>
    </row>
    <row r="516" spans="42:42">
      <c r="AP516"/>
    </row>
    <row r="517" spans="42:42">
      <c r="AP517"/>
    </row>
    <row r="518" spans="42:42">
      <c r="AP518"/>
    </row>
    <row r="519" spans="42:42">
      <c r="AP519"/>
    </row>
    <row r="520" spans="42:42">
      <c r="AP520"/>
    </row>
    <row r="521" spans="42:42">
      <c r="AP521"/>
    </row>
    <row r="522" spans="42:42">
      <c r="AP522"/>
    </row>
    <row r="523" spans="42:42">
      <c r="AP523"/>
    </row>
    <row r="524" spans="42:42">
      <c r="AP524"/>
    </row>
    <row r="525" spans="42:42">
      <c r="AP525"/>
    </row>
    <row r="526" spans="42:42">
      <c r="AP526"/>
    </row>
    <row r="527" spans="42:42">
      <c r="AP527"/>
    </row>
    <row r="528" spans="42:42">
      <c r="AP528"/>
    </row>
    <row r="529" spans="42:42">
      <c r="AP529"/>
    </row>
    <row r="530" spans="42:42">
      <c r="AP530"/>
    </row>
    <row r="531" spans="42:42">
      <c r="AP531"/>
    </row>
    <row r="532" spans="42:42">
      <c r="AP532"/>
    </row>
    <row r="533" spans="42:42">
      <c r="AP533"/>
    </row>
    <row r="534" spans="42:42">
      <c r="AP534"/>
    </row>
    <row r="535" spans="42:42">
      <c r="AP535"/>
    </row>
    <row r="536" spans="42:42">
      <c r="AP536"/>
    </row>
  </sheetData>
  <sheetProtection formatColumns="0"/>
  <mergeCells count="1">
    <mergeCell ref="AN1:AO24"/>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D142"/>
  <sheetViews>
    <sheetView topLeftCell="A97" zoomScale="90" zoomScaleNormal="90" zoomScaleSheetLayoutView="80" workbookViewId="0">
      <selection activeCell="B121" sqref="B121"/>
    </sheetView>
  </sheetViews>
  <sheetFormatPr defaultColWidth="8.7265625" defaultRowHeight="14.5"/>
  <cols>
    <col min="1" max="1" width="46.81640625" style="840" bestFit="1" customWidth="1"/>
    <col min="2" max="2" width="10.81640625" style="840" bestFit="1" customWidth="1"/>
    <col min="3" max="3" width="8.7265625" style="840"/>
    <col min="4" max="4" width="11.26953125" style="840" bestFit="1" customWidth="1"/>
    <col min="5" max="16384" width="8.7265625" style="840"/>
  </cols>
  <sheetData>
    <row r="1" spans="1:4" ht="28.5" customHeight="1">
      <c r="A1" s="965" t="s">
        <v>2121</v>
      </c>
      <c r="B1" s="965" t="s">
        <v>2122</v>
      </c>
      <c r="C1" s="965" t="s">
        <v>7</v>
      </c>
      <c r="D1" s="965" t="s">
        <v>2227</v>
      </c>
    </row>
    <row r="2" spans="1:4" ht="28.5" customHeight="1">
      <c r="A2" s="965" t="s">
        <v>2080</v>
      </c>
      <c r="B2" s="965" t="s">
        <v>2081</v>
      </c>
      <c r="C2" s="965" t="s">
        <v>1271</v>
      </c>
      <c r="D2" s="840">
        <v>1</v>
      </c>
    </row>
    <row r="3" spans="1:4">
      <c r="A3" s="1023" t="s">
        <v>2142</v>
      </c>
      <c r="B3" s="966" t="s">
        <v>2082</v>
      </c>
      <c r="C3" s="967" t="s">
        <v>2082</v>
      </c>
      <c r="D3" s="840">
        <v>999</v>
      </c>
    </row>
    <row r="4" spans="1:4">
      <c r="A4" s="1024" t="s">
        <v>2143</v>
      </c>
      <c r="B4" s="966" t="s">
        <v>2082</v>
      </c>
      <c r="C4" s="967" t="s">
        <v>2082</v>
      </c>
      <c r="D4" s="840">
        <v>999</v>
      </c>
    </row>
    <row r="5" spans="1:4">
      <c r="A5" s="968" t="s">
        <v>1264</v>
      </c>
      <c r="B5" s="966" t="s">
        <v>1853</v>
      </c>
      <c r="C5" s="967" t="s">
        <v>2071</v>
      </c>
      <c r="D5" s="840">
        <v>4</v>
      </c>
    </row>
    <row r="6" spans="1:4">
      <c r="A6" s="968" t="s">
        <v>1265</v>
      </c>
      <c r="B6" s="966" t="s">
        <v>2107</v>
      </c>
      <c r="C6" s="967" t="s">
        <v>2071</v>
      </c>
      <c r="D6" s="840">
        <v>5</v>
      </c>
    </row>
    <row r="7" spans="1:4">
      <c r="A7" s="968" t="s">
        <v>1355</v>
      </c>
      <c r="B7" s="966" t="s">
        <v>1880</v>
      </c>
      <c r="C7" s="967" t="s">
        <v>2071</v>
      </c>
      <c r="D7" s="840">
        <v>6</v>
      </c>
    </row>
    <row r="8" spans="1:4">
      <c r="A8" s="1024" t="s">
        <v>2144</v>
      </c>
      <c r="B8" s="966" t="s">
        <v>2082</v>
      </c>
      <c r="C8" s="967" t="s">
        <v>2082</v>
      </c>
      <c r="D8" s="840">
        <v>999</v>
      </c>
    </row>
    <row r="9" spans="1:4">
      <c r="A9" s="968" t="s">
        <v>1356</v>
      </c>
      <c r="B9" s="966" t="s">
        <v>1885</v>
      </c>
      <c r="C9" s="967" t="s">
        <v>2071</v>
      </c>
      <c r="D9" s="840">
        <v>8</v>
      </c>
    </row>
    <row r="10" spans="1:4">
      <c r="A10" s="968" t="s">
        <v>1357</v>
      </c>
      <c r="B10" s="966" t="s">
        <v>1879</v>
      </c>
      <c r="C10" s="967" t="s">
        <v>2071</v>
      </c>
      <c r="D10" s="840">
        <v>9</v>
      </c>
    </row>
    <row r="11" spans="1:4">
      <c r="A11" s="968" t="s">
        <v>1358</v>
      </c>
      <c r="B11" s="966" t="s">
        <v>1886</v>
      </c>
      <c r="C11" s="967" t="s">
        <v>2071</v>
      </c>
      <c r="D11" s="840">
        <v>10</v>
      </c>
    </row>
    <row r="12" spans="1:4">
      <c r="A12" s="968" t="s">
        <v>1359</v>
      </c>
      <c r="B12" s="966" t="s">
        <v>1887</v>
      </c>
      <c r="C12" s="967" t="s">
        <v>2071</v>
      </c>
      <c r="D12" s="840">
        <v>11</v>
      </c>
    </row>
    <row r="13" spans="1:4">
      <c r="A13" s="968" t="s">
        <v>1360</v>
      </c>
      <c r="B13" s="966" t="s">
        <v>1888</v>
      </c>
      <c r="C13" s="967" t="s">
        <v>2071</v>
      </c>
      <c r="D13" s="840">
        <v>12</v>
      </c>
    </row>
    <row r="14" spans="1:4">
      <c r="A14" s="968" t="s">
        <v>1895</v>
      </c>
      <c r="B14" s="966" t="s">
        <v>1889</v>
      </c>
      <c r="C14" s="967" t="s">
        <v>2071</v>
      </c>
      <c r="D14" s="840">
        <v>13</v>
      </c>
    </row>
    <row r="15" spans="1:4">
      <c r="A15" s="968" t="s">
        <v>1361</v>
      </c>
      <c r="B15" s="966" t="s">
        <v>1890</v>
      </c>
      <c r="C15" s="967" t="s">
        <v>2071</v>
      </c>
      <c r="D15" s="840">
        <v>14</v>
      </c>
    </row>
    <row r="16" spans="1:4">
      <c r="A16" s="1023" t="s">
        <v>2145</v>
      </c>
      <c r="B16" s="966" t="s">
        <v>2082</v>
      </c>
      <c r="C16" s="967" t="s">
        <v>2082</v>
      </c>
      <c r="D16" s="840">
        <v>999</v>
      </c>
    </row>
    <row r="17" spans="1:4">
      <c r="A17" s="968" t="s">
        <v>1362</v>
      </c>
      <c r="B17" s="1271" t="s">
        <v>2341</v>
      </c>
      <c r="C17" s="967" t="s">
        <v>2071</v>
      </c>
      <c r="D17" s="840">
        <v>15</v>
      </c>
    </row>
    <row r="18" spans="1:4">
      <c r="A18" s="1025" t="s">
        <v>2146</v>
      </c>
      <c r="B18" s="966" t="s">
        <v>2082</v>
      </c>
      <c r="C18" s="967" t="s">
        <v>2082</v>
      </c>
      <c r="D18" s="840">
        <v>999</v>
      </c>
    </row>
    <row r="19" spans="1:4">
      <c r="A19" s="968" t="s">
        <v>38</v>
      </c>
      <c r="B19" s="966" t="s">
        <v>1859</v>
      </c>
      <c r="C19" s="967" t="s">
        <v>2071</v>
      </c>
      <c r="D19" s="840">
        <v>18</v>
      </c>
    </row>
    <row r="20" spans="1:4">
      <c r="A20" s="968" t="s">
        <v>1244</v>
      </c>
      <c r="B20" s="966" t="s">
        <v>1860</v>
      </c>
      <c r="C20" s="967" t="s">
        <v>2071</v>
      </c>
      <c r="D20" s="840">
        <v>19</v>
      </c>
    </row>
    <row r="21" spans="1:4">
      <c r="A21" s="968" t="s">
        <v>1363</v>
      </c>
      <c r="B21" s="966" t="s">
        <v>1840</v>
      </c>
      <c r="C21" s="967" t="s">
        <v>2071</v>
      </c>
      <c r="D21" s="840">
        <v>20</v>
      </c>
    </row>
    <row r="22" spans="1:4">
      <c r="A22" s="968" t="s">
        <v>1896</v>
      </c>
      <c r="B22" s="966" t="s">
        <v>1861</v>
      </c>
      <c r="C22" s="967" t="s">
        <v>2071</v>
      </c>
      <c r="D22" s="840">
        <v>21</v>
      </c>
    </row>
    <row r="23" spans="1:4">
      <c r="A23" s="968" t="s">
        <v>1365</v>
      </c>
      <c r="B23" s="966" t="s">
        <v>1841</v>
      </c>
      <c r="C23" s="967" t="s">
        <v>2071</v>
      </c>
      <c r="D23" s="840">
        <v>22</v>
      </c>
    </row>
    <row r="24" spans="1:4">
      <c r="A24" s="968" t="s">
        <v>1366</v>
      </c>
      <c r="B24" s="966" t="s">
        <v>1842</v>
      </c>
      <c r="C24" s="967" t="s">
        <v>2071</v>
      </c>
      <c r="D24" s="840">
        <v>23</v>
      </c>
    </row>
    <row r="25" spans="1:4">
      <c r="A25" s="968" t="s">
        <v>1266</v>
      </c>
      <c r="B25" s="966" t="s">
        <v>1843</v>
      </c>
      <c r="C25" s="967" t="s">
        <v>2071</v>
      </c>
      <c r="D25" s="840">
        <v>24</v>
      </c>
    </row>
    <row r="26" spans="1:4">
      <c r="A26" s="1026" t="s">
        <v>1498</v>
      </c>
      <c r="B26" s="966" t="s">
        <v>1844</v>
      </c>
      <c r="C26" s="967" t="s">
        <v>2071</v>
      </c>
      <c r="D26" s="840">
        <v>999</v>
      </c>
    </row>
    <row r="27" spans="1:4">
      <c r="A27" s="968" t="s">
        <v>101</v>
      </c>
      <c r="B27" s="966" t="s">
        <v>102</v>
      </c>
      <c r="C27" s="967" t="s">
        <v>2071</v>
      </c>
      <c r="D27" s="840">
        <v>26</v>
      </c>
    </row>
    <row r="28" spans="1:4">
      <c r="A28" s="968" t="s">
        <v>785</v>
      </c>
      <c r="B28" s="966" t="s">
        <v>104</v>
      </c>
      <c r="C28" s="967" t="s">
        <v>2071</v>
      </c>
      <c r="D28" s="840">
        <v>27</v>
      </c>
    </row>
    <row r="29" spans="1:4">
      <c r="A29" s="968" t="s">
        <v>2147</v>
      </c>
      <c r="B29" s="966" t="s">
        <v>106</v>
      </c>
      <c r="C29" s="967" t="s">
        <v>2071</v>
      </c>
      <c r="D29" s="840">
        <v>28</v>
      </c>
    </row>
    <row r="30" spans="1:4">
      <c r="A30" s="968" t="s">
        <v>786</v>
      </c>
      <c r="B30" s="966" t="s">
        <v>108</v>
      </c>
      <c r="C30" s="967" t="s">
        <v>2071</v>
      </c>
      <c r="D30" s="840">
        <v>29</v>
      </c>
    </row>
    <row r="31" spans="1:4">
      <c r="A31" s="968" t="s">
        <v>2148</v>
      </c>
      <c r="B31" s="966" t="s">
        <v>117</v>
      </c>
      <c r="C31" s="967" t="s">
        <v>2071</v>
      </c>
      <c r="D31" s="840">
        <v>30</v>
      </c>
    </row>
    <row r="32" spans="1:4">
      <c r="A32" s="968" t="s">
        <v>2149</v>
      </c>
      <c r="B32" s="966" t="s">
        <v>110</v>
      </c>
      <c r="C32" s="967" t="s">
        <v>2071</v>
      </c>
      <c r="D32" s="840">
        <v>31</v>
      </c>
    </row>
    <row r="33" spans="1:4">
      <c r="A33" s="968" t="s">
        <v>787</v>
      </c>
      <c r="B33" s="966" t="s">
        <v>2050</v>
      </c>
      <c r="C33" s="967" t="s">
        <v>2071</v>
      </c>
      <c r="D33" s="840">
        <v>32</v>
      </c>
    </row>
    <row r="34" spans="1:4">
      <c r="A34" s="968" t="s">
        <v>2150</v>
      </c>
      <c r="B34" s="966" t="s">
        <v>2108</v>
      </c>
      <c r="C34" s="967" t="s">
        <v>2071</v>
      </c>
      <c r="D34" s="840">
        <v>33</v>
      </c>
    </row>
    <row r="35" spans="1:4">
      <c r="A35" s="968" t="s">
        <v>1897</v>
      </c>
      <c r="B35" s="966" t="s">
        <v>1845</v>
      </c>
      <c r="C35" s="967" t="s">
        <v>2071</v>
      </c>
      <c r="D35" s="840">
        <v>34</v>
      </c>
    </row>
    <row r="36" spans="1:4">
      <c r="A36" s="968" t="s">
        <v>1898</v>
      </c>
      <c r="B36" s="966" t="s">
        <v>2054</v>
      </c>
      <c r="C36" s="967" t="s">
        <v>2071</v>
      </c>
      <c r="D36" s="840">
        <v>35</v>
      </c>
    </row>
    <row r="37" spans="1:4">
      <c r="A37" s="968" t="s">
        <v>1367</v>
      </c>
      <c r="B37" s="966" t="s">
        <v>2055</v>
      </c>
      <c r="C37" s="967" t="s">
        <v>2071</v>
      </c>
      <c r="D37" s="840">
        <v>36</v>
      </c>
    </row>
    <row r="38" spans="1:4">
      <c r="A38" s="968" t="s">
        <v>1368</v>
      </c>
      <c r="B38" s="966" t="s">
        <v>2056</v>
      </c>
      <c r="C38" s="967" t="s">
        <v>2071</v>
      </c>
      <c r="D38" s="840">
        <v>37</v>
      </c>
    </row>
    <row r="39" spans="1:4">
      <c r="A39" s="968" t="s">
        <v>1369</v>
      </c>
      <c r="B39" s="966" t="s">
        <v>2057</v>
      </c>
      <c r="C39" s="967" t="s">
        <v>2071</v>
      </c>
      <c r="D39" s="840">
        <v>38</v>
      </c>
    </row>
    <row r="40" spans="1:4">
      <c r="A40" s="968" t="s">
        <v>1370</v>
      </c>
      <c r="B40" s="966" t="s">
        <v>2058</v>
      </c>
      <c r="C40" s="967" t="s">
        <v>2071</v>
      </c>
      <c r="D40" s="840">
        <v>39</v>
      </c>
    </row>
    <row r="41" spans="1:4">
      <c r="A41" s="968" t="s">
        <v>1371</v>
      </c>
      <c r="B41" s="966" t="s">
        <v>2059</v>
      </c>
      <c r="C41" s="967" t="s">
        <v>2071</v>
      </c>
      <c r="D41" s="840">
        <v>40</v>
      </c>
    </row>
    <row r="42" spans="1:4">
      <c r="A42" s="1026" t="s">
        <v>2151</v>
      </c>
      <c r="B42" s="966" t="s">
        <v>2109</v>
      </c>
      <c r="C42" s="967" t="s">
        <v>2071</v>
      </c>
      <c r="D42" s="840">
        <v>999</v>
      </c>
    </row>
    <row r="43" spans="1:4">
      <c r="A43" s="968" t="s">
        <v>1381</v>
      </c>
      <c r="B43" s="966" t="s">
        <v>2152</v>
      </c>
      <c r="C43" s="967" t="s">
        <v>2071</v>
      </c>
      <c r="D43" s="840">
        <v>42</v>
      </c>
    </row>
    <row r="44" spans="1:4">
      <c r="A44" s="968" t="s">
        <v>123</v>
      </c>
      <c r="B44" s="966" t="s">
        <v>2153</v>
      </c>
      <c r="C44" s="967" t="s">
        <v>2071</v>
      </c>
      <c r="D44" s="840">
        <v>43</v>
      </c>
    </row>
    <row r="45" spans="1:4">
      <c r="A45" s="968" t="s">
        <v>1379</v>
      </c>
      <c r="B45" s="966" t="s">
        <v>2154</v>
      </c>
      <c r="C45" s="967" t="s">
        <v>2071</v>
      </c>
      <c r="D45" s="840">
        <v>44</v>
      </c>
    </row>
    <row r="46" spans="1:4">
      <c r="A46" s="968" t="s">
        <v>244</v>
      </c>
      <c r="B46" s="966" t="s">
        <v>2155</v>
      </c>
      <c r="C46" s="967" t="s">
        <v>2071</v>
      </c>
      <c r="D46" s="840">
        <v>45</v>
      </c>
    </row>
    <row r="47" spans="1:4">
      <c r="A47" s="968" t="s">
        <v>1408</v>
      </c>
      <c r="B47" s="966" t="s">
        <v>2156</v>
      </c>
      <c r="C47" s="967" t="s">
        <v>2071</v>
      </c>
      <c r="D47" s="840">
        <v>46</v>
      </c>
    </row>
    <row r="48" spans="1:4">
      <c r="A48" s="968" t="s">
        <v>1409</v>
      </c>
      <c r="B48" s="966" t="s">
        <v>2157</v>
      </c>
      <c r="C48" s="967" t="s">
        <v>2071</v>
      </c>
      <c r="D48" s="840">
        <v>47</v>
      </c>
    </row>
    <row r="49" spans="1:4">
      <c r="A49" s="968" t="s">
        <v>267</v>
      </c>
      <c r="B49" s="966" t="s">
        <v>2158</v>
      </c>
      <c r="C49" s="967" t="s">
        <v>2071</v>
      </c>
      <c r="D49" s="840">
        <v>48</v>
      </c>
    </row>
    <row r="50" spans="1:4">
      <c r="A50" s="968" t="s">
        <v>66</v>
      </c>
      <c r="B50" s="966" t="s">
        <v>2159</v>
      </c>
      <c r="C50" s="967" t="s">
        <v>2071</v>
      </c>
      <c r="D50" s="840">
        <v>49</v>
      </c>
    </row>
    <row r="51" spans="1:4">
      <c r="A51" s="968" t="s">
        <v>256</v>
      </c>
      <c r="B51" s="966" t="s">
        <v>2160</v>
      </c>
      <c r="C51" s="967" t="s">
        <v>2071</v>
      </c>
      <c r="D51" s="840">
        <v>50</v>
      </c>
    </row>
    <row r="52" spans="1:4">
      <c r="A52" s="968" t="s">
        <v>264</v>
      </c>
      <c r="B52" s="966" t="s">
        <v>2161</v>
      </c>
      <c r="C52" s="967" t="s">
        <v>2071</v>
      </c>
      <c r="D52" s="840">
        <v>51</v>
      </c>
    </row>
    <row r="53" spans="1:4">
      <c r="A53" s="968" t="s">
        <v>227</v>
      </c>
      <c r="B53" s="966" t="s">
        <v>2162</v>
      </c>
      <c r="C53" s="967" t="s">
        <v>2071</v>
      </c>
      <c r="D53" s="840">
        <v>52</v>
      </c>
    </row>
    <row r="54" spans="1:4">
      <c r="A54" s="968" t="s">
        <v>230</v>
      </c>
      <c r="B54" s="966" t="s">
        <v>2163</v>
      </c>
      <c r="C54" s="967" t="s">
        <v>2071</v>
      </c>
      <c r="D54" s="840">
        <v>53</v>
      </c>
    </row>
    <row r="55" spans="1:4">
      <c r="A55" s="968" t="s">
        <v>1761</v>
      </c>
      <c r="B55" s="966" t="s">
        <v>2164</v>
      </c>
      <c r="C55" s="967" t="s">
        <v>2071</v>
      </c>
      <c r="D55" s="840">
        <v>54</v>
      </c>
    </row>
    <row r="56" spans="1:4">
      <c r="A56" s="968" t="s">
        <v>132</v>
      </c>
      <c r="B56" s="966" t="s">
        <v>2165</v>
      </c>
      <c r="C56" s="967" t="s">
        <v>2071</v>
      </c>
      <c r="D56" s="840">
        <v>55</v>
      </c>
    </row>
    <row r="57" spans="1:4">
      <c r="A57" s="968" t="s">
        <v>55</v>
      </c>
      <c r="B57" s="966" t="s">
        <v>2166</v>
      </c>
      <c r="C57" s="967" t="s">
        <v>2071</v>
      </c>
      <c r="D57" s="840">
        <v>56</v>
      </c>
    </row>
    <row r="58" spans="1:4">
      <c r="A58" s="968" t="s">
        <v>1404</v>
      </c>
      <c r="B58" s="966" t="s">
        <v>2167</v>
      </c>
      <c r="C58" s="967" t="s">
        <v>2071</v>
      </c>
      <c r="D58" s="840">
        <v>57</v>
      </c>
    </row>
    <row r="59" spans="1:4">
      <c r="A59" s="968" t="s">
        <v>1403</v>
      </c>
      <c r="B59" s="966" t="s">
        <v>2168</v>
      </c>
      <c r="C59" s="967" t="s">
        <v>2071</v>
      </c>
      <c r="D59" s="840">
        <v>58</v>
      </c>
    </row>
    <row r="60" spans="1:4">
      <c r="A60" s="968" t="s">
        <v>241</v>
      </c>
      <c r="B60" s="966" t="s">
        <v>2169</v>
      </c>
      <c r="C60" s="967" t="s">
        <v>2071</v>
      </c>
      <c r="D60" s="840">
        <v>59</v>
      </c>
    </row>
    <row r="61" spans="1:4">
      <c r="A61" s="968" t="s">
        <v>121</v>
      </c>
      <c r="B61" s="966" t="s">
        <v>2170</v>
      </c>
      <c r="C61" s="967" t="s">
        <v>2071</v>
      </c>
      <c r="D61" s="840">
        <v>60</v>
      </c>
    </row>
    <row r="62" spans="1:4">
      <c r="A62" s="968" t="s">
        <v>1380</v>
      </c>
      <c r="B62" s="966" t="s">
        <v>2171</v>
      </c>
      <c r="C62" s="967" t="s">
        <v>2071</v>
      </c>
      <c r="D62" s="840">
        <v>61</v>
      </c>
    </row>
    <row r="63" spans="1:4">
      <c r="A63" s="968" t="s">
        <v>238</v>
      </c>
      <c r="B63" s="966" t="s">
        <v>2172</v>
      </c>
      <c r="C63" s="967" t="s">
        <v>2071</v>
      </c>
      <c r="D63" s="840">
        <v>62</v>
      </c>
    </row>
    <row r="64" spans="1:4">
      <c r="A64" s="968" t="s">
        <v>97</v>
      </c>
      <c r="B64" s="966" t="s">
        <v>2173</v>
      </c>
      <c r="C64" s="967" t="s">
        <v>2071</v>
      </c>
      <c r="D64" s="840">
        <v>63</v>
      </c>
    </row>
    <row r="65" spans="1:4">
      <c r="A65" s="968" t="s">
        <v>1402</v>
      </c>
      <c r="B65" s="966" t="s">
        <v>2174</v>
      </c>
      <c r="C65" s="967" t="s">
        <v>2071</v>
      </c>
      <c r="D65" s="840">
        <v>64</v>
      </c>
    </row>
    <row r="66" spans="1:4">
      <c r="A66" s="968" t="s">
        <v>1395</v>
      </c>
      <c r="B66" s="966" t="s">
        <v>2175</v>
      </c>
      <c r="C66" s="967" t="s">
        <v>2071</v>
      </c>
      <c r="D66" s="840">
        <v>65</v>
      </c>
    </row>
    <row r="67" spans="1:4">
      <c r="A67" s="968" t="s">
        <v>203</v>
      </c>
      <c r="B67" s="966" t="s">
        <v>2176</v>
      </c>
      <c r="C67" s="967" t="s">
        <v>2071</v>
      </c>
      <c r="D67" s="840">
        <v>66</v>
      </c>
    </row>
    <row r="68" spans="1:4">
      <c r="A68" s="968" t="s">
        <v>247</v>
      </c>
      <c r="B68" s="966" t="s">
        <v>2177</v>
      </c>
      <c r="C68" s="967" t="s">
        <v>2071</v>
      </c>
      <c r="D68" s="840">
        <v>67</v>
      </c>
    </row>
    <row r="69" spans="1:4">
      <c r="A69" s="968" t="s">
        <v>1378</v>
      </c>
      <c r="B69" s="966" t="s">
        <v>2178</v>
      </c>
      <c r="C69" s="967" t="s">
        <v>2071</v>
      </c>
      <c r="D69" s="840">
        <v>68</v>
      </c>
    </row>
    <row r="70" spans="1:4">
      <c r="A70" s="968" t="s">
        <v>189</v>
      </c>
      <c r="B70" s="966" t="s">
        <v>2179</v>
      </c>
      <c r="C70" s="967" t="s">
        <v>2071</v>
      </c>
      <c r="D70" s="840">
        <v>69</v>
      </c>
    </row>
    <row r="71" spans="1:4">
      <c r="A71" s="968" t="s">
        <v>1373</v>
      </c>
      <c r="B71" s="966" t="s">
        <v>2180</v>
      </c>
      <c r="C71" s="967" t="s">
        <v>2071</v>
      </c>
      <c r="D71" s="840">
        <v>70</v>
      </c>
    </row>
    <row r="72" spans="1:4">
      <c r="A72" s="968" t="s">
        <v>1377</v>
      </c>
      <c r="B72" s="966" t="s">
        <v>2181</v>
      </c>
      <c r="C72" s="967" t="s">
        <v>2071</v>
      </c>
      <c r="D72" s="840">
        <v>71</v>
      </c>
    </row>
    <row r="73" spans="1:4">
      <c r="A73" s="968" t="s">
        <v>212</v>
      </c>
      <c r="B73" s="966" t="s">
        <v>2182</v>
      </c>
      <c r="C73" s="967" t="s">
        <v>2071</v>
      </c>
      <c r="D73" s="840">
        <v>72</v>
      </c>
    </row>
    <row r="74" spans="1:4">
      <c r="A74" s="968" t="s">
        <v>198</v>
      </c>
      <c r="B74" s="966" t="s">
        <v>2183</v>
      </c>
      <c r="C74" s="967" t="s">
        <v>2071</v>
      </c>
      <c r="D74" s="840">
        <v>73</v>
      </c>
    </row>
    <row r="75" spans="1:4">
      <c r="A75" s="968" t="s">
        <v>1389</v>
      </c>
      <c r="B75" s="966" t="s">
        <v>2184</v>
      </c>
      <c r="C75" s="967" t="s">
        <v>2071</v>
      </c>
      <c r="D75" s="840">
        <v>74</v>
      </c>
    </row>
    <row r="76" spans="1:4">
      <c r="A76" s="968" t="s">
        <v>192</v>
      </c>
      <c r="B76" s="966" t="s">
        <v>2185</v>
      </c>
      <c r="C76" s="967" t="s">
        <v>2071</v>
      </c>
      <c r="D76" s="840">
        <v>75</v>
      </c>
    </row>
    <row r="77" spans="1:4">
      <c r="A77" s="968" t="s">
        <v>209</v>
      </c>
      <c r="B77" s="966" t="s">
        <v>2186</v>
      </c>
      <c r="C77" s="967" t="s">
        <v>2071</v>
      </c>
      <c r="D77" s="840">
        <v>76</v>
      </c>
    </row>
    <row r="78" spans="1:4">
      <c r="A78" s="968" t="s">
        <v>130</v>
      </c>
      <c r="B78" s="966" t="s">
        <v>2187</v>
      </c>
      <c r="C78" s="967" t="s">
        <v>2071</v>
      </c>
      <c r="D78" s="840">
        <v>77</v>
      </c>
    </row>
    <row r="79" spans="1:4">
      <c r="A79" s="968" t="s">
        <v>1372</v>
      </c>
      <c r="B79" s="966" t="s">
        <v>2188</v>
      </c>
      <c r="C79" s="967" t="s">
        <v>2071</v>
      </c>
      <c r="D79" s="840">
        <v>78</v>
      </c>
    </row>
    <row r="80" spans="1:4">
      <c r="A80" s="968" t="s">
        <v>195</v>
      </c>
      <c r="B80" s="966" t="s">
        <v>2189</v>
      </c>
      <c r="C80" s="967" t="s">
        <v>2071</v>
      </c>
      <c r="D80" s="840">
        <v>79</v>
      </c>
    </row>
    <row r="81" spans="1:4">
      <c r="A81" s="968" t="s">
        <v>1724</v>
      </c>
      <c r="B81" s="966" t="s">
        <v>2190</v>
      </c>
      <c r="C81" s="967" t="s">
        <v>2071</v>
      </c>
      <c r="D81" s="840">
        <v>80</v>
      </c>
    </row>
    <row r="82" spans="1:4">
      <c r="A82" s="968" t="s">
        <v>92</v>
      </c>
      <c r="B82" s="966" t="s">
        <v>2191</v>
      </c>
      <c r="C82" s="967" t="s">
        <v>2071</v>
      </c>
      <c r="D82" s="840">
        <v>81</v>
      </c>
    </row>
    <row r="83" spans="1:4">
      <c r="A83" s="968" t="s">
        <v>1387</v>
      </c>
      <c r="B83" s="966" t="s">
        <v>2192</v>
      </c>
      <c r="C83" s="967" t="s">
        <v>2071</v>
      </c>
      <c r="D83" s="840">
        <v>82</v>
      </c>
    </row>
    <row r="84" spans="1:4">
      <c r="A84" s="968" t="s">
        <v>1384</v>
      </c>
      <c r="B84" s="966" t="s">
        <v>2193</v>
      </c>
      <c r="C84" s="967" t="s">
        <v>2071</v>
      </c>
      <c r="D84" s="840">
        <v>83</v>
      </c>
    </row>
    <row r="85" spans="1:4">
      <c r="A85" s="968" t="s">
        <v>1375</v>
      </c>
      <c r="B85" s="966" t="s">
        <v>2194</v>
      </c>
      <c r="C85" s="967" t="s">
        <v>2071</v>
      </c>
      <c r="D85" s="840">
        <v>84</v>
      </c>
    </row>
    <row r="86" spans="1:4">
      <c r="A86" s="968" t="s">
        <v>1374</v>
      </c>
      <c r="B86" s="966" t="s">
        <v>2195</v>
      </c>
      <c r="C86" s="967" t="s">
        <v>2071</v>
      </c>
      <c r="D86" s="840">
        <v>85</v>
      </c>
    </row>
    <row r="87" spans="1:4">
      <c r="A87" s="968" t="s">
        <v>1405</v>
      </c>
      <c r="B87" s="966" t="s">
        <v>2196</v>
      </c>
      <c r="C87" s="967" t="s">
        <v>2071</v>
      </c>
      <c r="D87" s="840">
        <v>86</v>
      </c>
    </row>
    <row r="88" spans="1:4">
      <c r="A88" s="968" t="s">
        <v>1759</v>
      </c>
      <c r="B88" s="966" t="s">
        <v>2197</v>
      </c>
      <c r="C88" s="967" t="s">
        <v>2071</v>
      </c>
      <c r="D88" s="840">
        <v>87</v>
      </c>
    </row>
    <row r="89" spans="1:4">
      <c r="A89" s="968" t="s">
        <v>57</v>
      </c>
      <c r="B89" s="966" t="s">
        <v>2198</v>
      </c>
      <c r="C89" s="967" t="s">
        <v>2071</v>
      </c>
      <c r="D89" s="840">
        <v>88</v>
      </c>
    </row>
    <row r="90" spans="1:4">
      <c r="A90" s="968" t="s">
        <v>233</v>
      </c>
      <c r="B90" s="966" t="s">
        <v>2199</v>
      </c>
      <c r="C90" s="967" t="s">
        <v>2071</v>
      </c>
      <c r="D90" s="840">
        <v>89</v>
      </c>
    </row>
    <row r="91" spans="1:4">
      <c r="A91" s="968" t="s">
        <v>161</v>
      </c>
      <c r="B91" s="966" t="s">
        <v>2200</v>
      </c>
      <c r="C91" s="967" t="s">
        <v>2071</v>
      </c>
      <c r="D91" s="840">
        <v>90</v>
      </c>
    </row>
    <row r="92" spans="1:4">
      <c r="A92" s="968" t="s">
        <v>250</v>
      </c>
      <c r="B92" s="966" t="s">
        <v>2201</v>
      </c>
      <c r="C92" s="967" t="s">
        <v>2071</v>
      </c>
      <c r="D92" s="840">
        <v>91</v>
      </c>
    </row>
    <row r="93" spans="1:4">
      <c r="A93" s="968" t="s">
        <v>1376</v>
      </c>
      <c r="B93" s="966" t="s">
        <v>2202</v>
      </c>
      <c r="C93" s="967" t="s">
        <v>2071</v>
      </c>
      <c r="D93" s="840">
        <v>92</v>
      </c>
    </row>
    <row r="94" spans="1:4">
      <c r="A94" s="968" t="s">
        <v>253</v>
      </c>
      <c r="B94" s="966" t="s">
        <v>2203</v>
      </c>
      <c r="C94" s="967" t="s">
        <v>2071</v>
      </c>
      <c r="D94" s="840">
        <v>93</v>
      </c>
    </row>
    <row r="95" spans="1:4">
      <c r="A95" s="968" t="s">
        <v>218</v>
      </c>
      <c r="B95" s="966" t="s">
        <v>2204</v>
      </c>
      <c r="C95" s="967" t="s">
        <v>2071</v>
      </c>
      <c r="D95" s="840">
        <v>94</v>
      </c>
    </row>
    <row r="96" spans="1:4">
      <c r="A96" s="968" t="s">
        <v>1760</v>
      </c>
      <c r="B96" s="966" t="s">
        <v>2205</v>
      </c>
      <c r="C96" s="967" t="s">
        <v>2071</v>
      </c>
      <c r="D96" s="840">
        <v>95</v>
      </c>
    </row>
    <row r="97" spans="1:4">
      <c r="A97" s="968" t="s">
        <v>1406</v>
      </c>
      <c r="B97" s="966" t="s">
        <v>2206</v>
      </c>
      <c r="C97" s="967" t="s">
        <v>2071</v>
      </c>
      <c r="D97" s="840">
        <v>96</v>
      </c>
    </row>
    <row r="98" spans="1:4">
      <c r="A98" s="968" t="s">
        <v>1382</v>
      </c>
      <c r="B98" s="966" t="s">
        <v>2207</v>
      </c>
      <c r="C98" s="967" t="s">
        <v>2071</v>
      </c>
      <c r="D98" s="840">
        <v>97</v>
      </c>
    </row>
    <row r="99" spans="1:4">
      <c r="A99" s="968" t="s">
        <v>1407</v>
      </c>
      <c r="B99" s="966" t="s">
        <v>2208</v>
      </c>
      <c r="C99" s="967" t="s">
        <v>2071</v>
      </c>
      <c r="D99" s="840">
        <v>98</v>
      </c>
    </row>
    <row r="100" spans="1:4">
      <c r="A100" s="968" t="s">
        <v>69</v>
      </c>
      <c r="B100" s="966" t="s">
        <v>2209</v>
      </c>
      <c r="C100" s="967" t="s">
        <v>2071</v>
      </c>
      <c r="D100" s="840">
        <v>99</v>
      </c>
    </row>
    <row r="101" spans="1:4">
      <c r="A101" s="968" t="s">
        <v>1401</v>
      </c>
      <c r="B101" s="966" t="s">
        <v>2210</v>
      </c>
      <c r="C101" s="967" t="s">
        <v>2071</v>
      </c>
      <c r="D101" s="840">
        <v>100</v>
      </c>
    </row>
    <row r="102" spans="1:4">
      <c r="A102" s="968" t="s">
        <v>206</v>
      </c>
      <c r="B102" s="966" t="s">
        <v>2211</v>
      </c>
      <c r="C102" s="967" t="s">
        <v>2071</v>
      </c>
      <c r="D102" s="840">
        <v>101</v>
      </c>
    </row>
    <row r="103" spans="1:4">
      <c r="A103" s="968" t="s">
        <v>72</v>
      </c>
      <c r="B103" s="966" t="s">
        <v>2212</v>
      </c>
      <c r="C103" s="967" t="s">
        <v>2071</v>
      </c>
      <c r="D103" s="840">
        <v>102</v>
      </c>
    </row>
    <row r="104" spans="1:4">
      <c r="A104" s="1023" t="s">
        <v>2213</v>
      </c>
      <c r="B104" s="966" t="s">
        <v>2082</v>
      </c>
      <c r="C104" s="967" t="s">
        <v>2082</v>
      </c>
      <c r="D104" s="840">
        <v>999</v>
      </c>
    </row>
    <row r="105" spans="1:4">
      <c r="A105" s="1024" t="s">
        <v>2214</v>
      </c>
      <c r="B105" s="966" t="s">
        <v>2082</v>
      </c>
      <c r="C105" s="967" t="s">
        <v>2082</v>
      </c>
      <c r="D105" s="840">
        <v>999</v>
      </c>
    </row>
    <row r="106" spans="1:4">
      <c r="A106" s="968" t="s">
        <v>1332</v>
      </c>
      <c r="B106" s="966" t="s">
        <v>2083</v>
      </c>
      <c r="C106" s="967" t="s">
        <v>2084</v>
      </c>
      <c r="D106" s="840">
        <v>105</v>
      </c>
    </row>
    <row r="107" spans="1:4">
      <c r="A107" s="968" t="s">
        <v>1333</v>
      </c>
      <c r="B107" s="966" t="s">
        <v>2085</v>
      </c>
      <c r="C107" s="967" t="s">
        <v>2084</v>
      </c>
      <c r="D107" s="840">
        <v>106</v>
      </c>
    </row>
    <row r="108" spans="1:4">
      <c r="A108" s="968" t="s">
        <v>1334</v>
      </c>
      <c r="B108" s="966" t="s">
        <v>2086</v>
      </c>
      <c r="C108" s="967" t="s">
        <v>2084</v>
      </c>
      <c r="D108" s="840">
        <v>107</v>
      </c>
    </row>
    <row r="109" spans="1:4">
      <c r="A109" s="968" t="s">
        <v>1335</v>
      </c>
      <c r="B109" s="966" t="s">
        <v>2087</v>
      </c>
      <c r="C109" s="967" t="s">
        <v>2084</v>
      </c>
      <c r="D109" s="840">
        <v>108</v>
      </c>
    </row>
    <row r="110" spans="1:4">
      <c r="A110" s="968" t="s">
        <v>1336</v>
      </c>
      <c r="B110" s="966" t="s">
        <v>2089</v>
      </c>
      <c r="C110" s="967" t="s">
        <v>2084</v>
      </c>
      <c r="D110" s="840">
        <v>109</v>
      </c>
    </row>
    <row r="111" spans="1:4">
      <c r="A111" s="968" t="s">
        <v>1337</v>
      </c>
      <c r="B111" s="966" t="s">
        <v>2090</v>
      </c>
      <c r="C111" s="967" t="s">
        <v>2084</v>
      </c>
      <c r="D111" s="840">
        <v>110</v>
      </c>
    </row>
    <row r="112" spans="1:4">
      <c r="A112" s="968" t="s">
        <v>1274</v>
      </c>
      <c r="B112" s="966" t="s">
        <v>2091</v>
      </c>
      <c r="C112" s="967" t="s">
        <v>2084</v>
      </c>
      <c r="D112" s="840">
        <v>111</v>
      </c>
    </row>
    <row r="113" spans="1:4">
      <c r="A113" s="968" t="s">
        <v>1338</v>
      </c>
      <c r="B113" s="966" t="s">
        <v>2092</v>
      </c>
      <c r="C113" s="967" t="s">
        <v>2084</v>
      </c>
      <c r="D113" s="840">
        <v>112</v>
      </c>
    </row>
    <row r="114" spans="1:4">
      <c r="A114" s="1024" t="s">
        <v>2215</v>
      </c>
      <c r="B114" s="966" t="s">
        <v>2082</v>
      </c>
      <c r="C114" s="967" t="s">
        <v>2082</v>
      </c>
      <c r="D114" s="840">
        <v>999</v>
      </c>
    </row>
    <row r="115" spans="1:4">
      <c r="A115" s="968" t="s">
        <v>1339</v>
      </c>
      <c r="B115" s="966" t="s">
        <v>2093</v>
      </c>
      <c r="C115" s="967" t="s">
        <v>2084</v>
      </c>
      <c r="D115" s="840">
        <v>114</v>
      </c>
    </row>
    <row r="116" spans="1:4">
      <c r="A116" s="968" t="s">
        <v>1340</v>
      </c>
      <c r="B116" s="966" t="s">
        <v>2094</v>
      </c>
      <c r="C116" s="967" t="s">
        <v>2084</v>
      </c>
      <c r="D116" s="840">
        <v>115</v>
      </c>
    </row>
    <row r="117" spans="1:4">
      <c r="A117" s="968" t="s">
        <v>1341</v>
      </c>
      <c r="B117" s="966" t="s">
        <v>2095</v>
      </c>
      <c r="C117" s="967" t="s">
        <v>2084</v>
      </c>
      <c r="D117" s="840">
        <v>116</v>
      </c>
    </row>
    <row r="118" spans="1:4">
      <c r="A118" s="968" t="s">
        <v>323</v>
      </c>
      <c r="B118" s="966" t="s">
        <v>2096</v>
      </c>
      <c r="C118" s="967" t="s">
        <v>2084</v>
      </c>
      <c r="D118" s="840">
        <v>117</v>
      </c>
    </row>
    <row r="119" spans="1:4">
      <c r="A119" s="968" t="s">
        <v>1342</v>
      </c>
      <c r="B119" s="966" t="s">
        <v>2097</v>
      </c>
      <c r="C119" s="967" t="s">
        <v>2084</v>
      </c>
      <c r="D119" s="840">
        <v>118</v>
      </c>
    </row>
    <row r="120" spans="1:4">
      <c r="A120" s="1024" t="s">
        <v>2216</v>
      </c>
      <c r="B120" s="966" t="s">
        <v>2082</v>
      </c>
      <c r="C120" s="967" t="s">
        <v>2082</v>
      </c>
      <c r="D120" s="840">
        <v>999</v>
      </c>
    </row>
    <row r="121" spans="1:4">
      <c r="A121" s="968" t="s">
        <v>1343</v>
      </c>
      <c r="B121" s="966" t="s">
        <v>2098</v>
      </c>
      <c r="C121" s="967" t="s">
        <v>2084</v>
      </c>
      <c r="D121" s="840">
        <v>120</v>
      </c>
    </row>
    <row r="122" spans="1:4">
      <c r="A122" s="968" t="s">
        <v>1344</v>
      </c>
      <c r="B122" s="966" t="s">
        <v>2099</v>
      </c>
      <c r="C122" s="967" t="s">
        <v>2084</v>
      </c>
      <c r="D122" s="840">
        <v>121</v>
      </c>
    </row>
    <row r="123" spans="1:4">
      <c r="A123" s="1024" t="s">
        <v>2217</v>
      </c>
      <c r="B123" s="966" t="s">
        <v>2082</v>
      </c>
      <c r="C123" s="967" t="s">
        <v>2082</v>
      </c>
      <c r="D123" s="840">
        <v>999</v>
      </c>
    </row>
    <row r="124" spans="1:4">
      <c r="A124" s="968" t="s">
        <v>1345</v>
      </c>
      <c r="B124" s="966" t="s">
        <v>2100</v>
      </c>
      <c r="C124" s="967" t="s">
        <v>2084</v>
      </c>
      <c r="D124" s="840">
        <v>123</v>
      </c>
    </row>
    <row r="125" spans="1:4">
      <c r="A125" s="968" t="s">
        <v>1346</v>
      </c>
      <c r="B125" s="966" t="s">
        <v>2101</v>
      </c>
      <c r="C125" s="967" t="s">
        <v>2084</v>
      </c>
      <c r="D125" s="840">
        <v>124</v>
      </c>
    </row>
    <row r="126" spans="1:4">
      <c r="A126" s="968" t="s">
        <v>1347</v>
      </c>
      <c r="B126" s="966" t="s">
        <v>2102</v>
      </c>
      <c r="C126" s="967" t="s">
        <v>2084</v>
      </c>
      <c r="D126" s="840">
        <v>125</v>
      </c>
    </row>
    <row r="127" spans="1:4">
      <c r="A127" s="969" t="s">
        <v>1348</v>
      </c>
      <c r="B127" s="970" t="s">
        <v>2088</v>
      </c>
      <c r="C127" s="971" t="s">
        <v>2084</v>
      </c>
      <c r="D127" s="840">
        <v>126</v>
      </c>
    </row>
    <row r="128" spans="1:4">
      <c r="A128" s="968" t="s">
        <v>1349</v>
      </c>
      <c r="B128" s="966" t="s">
        <v>2103</v>
      </c>
      <c r="C128" s="967" t="s">
        <v>2084</v>
      </c>
      <c r="D128" s="840">
        <v>127</v>
      </c>
    </row>
    <row r="129" spans="1:4">
      <c r="A129" s="968" t="s">
        <v>1350</v>
      </c>
      <c r="B129" s="966" t="s">
        <v>2104</v>
      </c>
      <c r="C129" s="967" t="s">
        <v>2084</v>
      </c>
      <c r="D129" s="840">
        <v>128</v>
      </c>
    </row>
    <row r="130" spans="1:4">
      <c r="A130" s="968" t="s">
        <v>1275</v>
      </c>
      <c r="B130" s="966" t="s">
        <v>2105</v>
      </c>
      <c r="C130" s="967" t="s">
        <v>2084</v>
      </c>
      <c r="D130" s="840">
        <v>129</v>
      </c>
    </row>
    <row r="131" spans="1:4">
      <c r="A131" s="1024" t="s">
        <v>2218</v>
      </c>
      <c r="B131" s="966" t="s">
        <v>2082</v>
      </c>
      <c r="C131" s="967" t="s">
        <v>2082</v>
      </c>
      <c r="D131" s="840">
        <v>999</v>
      </c>
    </row>
    <row r="132" spans="1:4">
      <c r="A132" s="968" t="s">
        <v>1351</v>
      </c>
      <c r="B132" s="966" t="s">
        <v>2219</v>
      </c>
      <c r="C132" s="967" t="s">
        <v>2084</v>
      </c>
      <c r="D132" s="840">
        <v>131</v>
      </c>
    </row>
    <row r="133" spans="1:4">
      <c r="A133" s="968" t="s">
        <v>1352</v>
      </c>
      <c r="B133" s="966" t="s">
        <v>2220</v>
      </c>
      <c r="C133" s="967" t="s">
        <v>2084</v>
      </c>
      <c r="D133" s="840">
        <v>132</v>
      </c>
    </row>
    <row r="134" spans="1:4">
      <c r="A134" s="968" t="s">
        <v>1353</v>
      </c>
      <c r="B134" s="966" t="s">
        <v>1855</v>
      </c>
      <c r="C134" s="967" t="s">
        <v>2084</v>
      </c>
      <c r="D134" s="840">
        <v>133</v>
      </c>
    </row>
    <row r="135" spans="1:4">
      <c r="A135" s="968" t="s">
        <v>1354</v>
      </c>
      <c r="B135" s="966" t="s">
        <v>2221</v>
      </c>
      <c r="C135" s="967" t="s">
        <v>2084</v>
      </c>
      <c r="D135" s="840">
        <v>134</v>
      </c>
    </row>
    <row r="136" spans="1:4">
      <c r="A136" s="968" t="s">
        <v>1275</v>
      </c>
      <c r="B136" s="966" t="s">
        <v>2222</v>
      </c>
      <c r="C136" s="967" t="s">
        <v>2084</v>
      </c>
      <c r="D136" s="840">
        <v>135</v>
      </c>
    </row>
    <row r="137" spans="1:4">
      <c r="A137" s="1024" t="s">
        <v>2223</v>
      </c>
      <c r="B137" s="966" t="s">
        <v>2082</v>
      </c>
      <c r="C137" s="967" t="s">
        <v>2082</v>
      </c>
      <c r="D137" s="840">
        <v>999</v>
      </c>
    </row>
    <row r="138" spans="1:4">
      <c r="A138" s="968" t="s">
        <v>354</v>
      </c>
      <c r="B138" s="966" t="s">
        <v>1851</v>
      </c>
      <c r="C138" s="967" t="s">
        <v>2084</v>
      </c>
      <c r="D138" s="840">
        <v>137</v>
      </c>
    </row>
    <row r="139" spans="1:4">
      <c r="A139" s="968" t="s">
        <v>355</v>
      </c>
      <c r="B139" s="966" t="s">
        <v>2106</v>
      </c>
      <c r="C139" s="967" t="s">
        <v>2084</v>
      </c>
      <c r="D139" s="840">
        <v>138</v>
      </c>
    </row>
    <row r="140" spans="1:4">
      <c r="A140" s="968" t="s">
        <v>358</v>
      </c>
      <c r="B140" s="966" t="s">
        <v>1856</v>
      </c>
      <c r="C140" s="967" t="s">
        <v>2084</v>
      </c>
      <c r="D140" s="840">
        <v>139</v>
      </c>
    </row>
    <row r="141" spans="1:4">
      <c r="A141" s="968" t="s">
        <v>322</v>
      </c>
      <c r="B141" s="966" t="s">
        <v>1852</v>
      </c>
      <c r="C141" s="967" t="s">
        <v>2084</v>
      </c>
      <c r="D141" s="840">
        <v>140</v>
      </c>
    </row>
    <row r="142" spans="1:4">
      <c r="A142" s="968" t="s">
        <v>2725</v>
      </c>
      <c r="B142" s="966" t="s">
        <v>2724</v>
      </c>
      <c r="C142" s="967" t="s">
        <v>2071</v>
      </c>
      <c r="D142" s="840">
        <v>141</v>
      </c>
    </row>
  </sheetData>
  <conditionalFormatting sqref="B43:B103">
    <cfRule type="duplicateValues" dxfId="33" priority="1"/>
  </conditionalFormatting>
  <conditionalFormatting sqref="A43:A103">
    <cfRule type="duplicateValues" dxfId="32" priority="2"/>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4:C33"/>
  <sheetViews>
    <sheetView showGridLines="0" workbookViewId="0">
      <selection activeCell="B11" sqref="B11"/>
    </sheetView>
  </sheetViews>
  <sheetFormatPr defaultColWidth="8.7265625" defaultRowHeight="14.5"/>
  <cols>
    <col min="1" max="1" width="34.1796875" style="1629" bestFit="1" customWidth="1"/>
    <col min="2" max="2" width="38" style="1629" customWidth="1"/>
    <col min="3" max="16384" width="8.7265625" style="1629"/>
  </cols>
  <sheetData>
    <row r="4" spans="1:2">
      <c r="A4" s="1065" t="s">
        <v>1446</v>
      </c>
      <c r="B4" s="1180"/>
    </row>
    <row r="5" spans="1:2">
      <c r="A5" s="1065" t="s">
        <v>1448</v>
      </c>
      <c r="B5" s="1180"/>
    </row>
    <row r="6" spans="1:2">
      <c r="A6" s="1065" t="s">
        <v>1668</v>
      </c>
      <c r="B6" s="1579">
        <f>FORM!T76</f>
        <v>0</v>
      </c>
    </row>
    <row r="7" spans="1:2">
      <c r="A7" s="1065" t="s">
        <v>1453</v>
      </c>
      <c r="B7" s="1180"/>
    </row>
    <row r="8" spans="1:2">
      <c r="A8" s="1066" t="s">
        <v>1669</v>
      </c>
      <c r="B8" s="1180"/>
    </row>
    <row r="9" spans="1:2">
      <c r="A9" s="1065" t="s">
        <v>1458</v>
      </c>
      <c r="B9" s="1180"/>
    </row>
    <row r="10" spans="1:2">
      <c r="A10" s="1065" t="s">
        <v>1459</v>
      </c>
      <c r="B10" s="1180"/>
    </row>
    <row r="11" spans="1:2">
      <c r="A11" s="1065" t="s">
        <v>1460</v>
      </c>
      <c r="B11" s="1180"/>
    </row>
    <row r="12" spans="1:2">
      <c r="A12" s="1065" t="s">
        <v>1461</v>
      </c>
      <c r="B12" s="1180"/>
    </row>
    <row r="13" spans="1:2">
      <c r="A13" s="1065" t="s">
        <v>1462</v>
      </c>
      <c r="B13" s="1580"/>
    </row>
    <row r="14" spans="1:2">
      <c r="A14" s="1065" t="s">
        <v>1464</v>
      </c>
      <c r="B14" s="1180"/>
    </row>
    <row r="15" spans="1:2">
      <c r="A15" s="1065" t="s">
        <v>1465</v>
      </c>
      <c r="B15" s="1180"/>
    </row>
    <row r="16" spans="1:2">
      <c r="A16" s="1065" t="s">
        <v>1466</v>
      </c>
      <c r="B16" s="1180"/>
    </row>
    <row r="17" spans="1:3">
      <c r="A17" s="1065" t="s">
        <v>1301</v>
      </c>
      <c r="B17" s="1180"/>
    </row>
    <row r="18" spans="1:3">
      <c r="A18" s="1065" t="s">
        <v>1670</v>
      </c>
      <c r="B18" s="1581" t="str">
        <f>IF(B19="","",IF(B20="","",IF(B20-B19&lt;364,"pr ended","yr ended")))</f>
        <v/>
      </c>
      <c r="C18" s="1169" t="s">
        <v>2292</v>
      </c>
    </row>
    <row r="19" spans="1:3">
      <c r="A19" s="1065" t="s">
        <v>1671</v>
      </c>
      <c r="B19" s="1582"/>
    </row>
    <row r="20" spans="1:3">
      <c r="A20" s="1065" t="s">
        <v>1672</v>
      </c>
      <c r="B20" s="1582"/>
    </row>
    <row r="21" spans="1:3">
      <c r="A21" s="1065" t="s">
        <v>1673</v>
      </c>
      <c r="B21" s="1578"/>
    </row>
    <row r="22" spans="1:3">
      <c r="A22" s="1065" t="s">
        <v>1674</v>
      </c>
      <c r="B22" s="1180"/>
    </row>
    <row r="23" spans="1:3">
      <c r="A23" s="1065" t="s">
        <v>1675</v>
      </c>
      <c r="B23" s="1583">
        <v>0</v>
      </c>
    </row>
    <row r="24" spans="1:3">
      <c r="A24" s="1065" t="s">
        <v>1676</v>
      </c>
      <c r="B24" s="1180"/>
    </row>
    <row r="25" spans="1:3">
      <c r="A25" s="1065" t="s">
        <v>1677</v>
      </c>
      <c r="B25" s="1180"/>
    </row>
    <row r="26" spans="1:3">
      <c r="A26" s="1065" t="s">
        <v>1678</v>
      </c>
      <c r="B26" s="1180"/>
    </row>
    <row r="27" spans="1:3">
      <c r="A27" s="1179" t="s">
        <v>2921</v>
      </c>
      <c r="B27" s="1180"/>
    </row>
    <row r="28" spans="1:3">
      <c r="A28" s="1179" t="s">
        <v>2922</v>
      </c>
      <c r="B28" s="1180"/>
    </row>
    <row r="29" spans="1:3">
      <c r="A29" s="1179" t="s">
        <v>2923</v>
      </c>
      <c r="B29" s="1180"/>
    </row>
    <row r="30" spans="1:3">
      <c r="A30" s="1179" t="s">
        <v>2924</v>
      </c>
      <c r="B30" s="1180"/>
    </row>
    <row r="31" spans="1:3">
      <c r="A31" s="1179" t="s">
        <v>2925</v>
      </c>
      <c r="B31" s="1180"/>
    </row>
    <row r="32" spans="1:3">
      <c r="A32" s="1179" t="s">
        <v>2926</v>
      </c>
      <c r="B32" s="1180"/>
    </row>
    <row r="33" spans="1:2">
      <c r="A33" s="1179" t="s">
        <v>2927</v>
      </c>
      <c r="B33" s="1180"/>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X9871"/>
  <sheetViews>
    <sheetView showGridLines="0" zoomScale="70" zoomScaleNormal="70" zoomScaleSheetLayoutView="80" workbookViewId="0">
      <selection activeCell="B17" sqref="B17"/>
    </sheetView>
  </sheetViews>
  <sheetFormatPr defaultColWidth="19" defaultRowHeight="15"/>
  <cols>
    <col min="1" max="1" width="35.54296875" style="983" bestFit="1" customWidth="1"/>
    <col min="2" max="2" width="70.1796875" style="983" customWidth="1"/>
    <col min="3" max="3" width="22.453125" style="983" customWidth="1"/>
    <col min="4" max="4" width="19.453125" style="983" customWidth="1"/>
    <col min="5" max="5" width="23.81640625" style="983" customWidth="1"/>
    <col min="6" max="6" width="21.453125" style="983" customWidth="1"/>
    <col min="7" max="7" width="19.81640625" style="983" customWidth="1"/>
    <col min="8" max="8" width="16.453125" style="986" customWidth="1"/>
    <col min="9" max="9" width="0.453125" style="986" customWidth="1"/>
    <col min="10" max="10" width="49.1796875" style="985" customWidth="1"/>
    <col min="11" max="11" width="0.453125" style="985" customWidth="1"/>
    <col min="12" max="12" width="15.1796875" style="983" customWidth="1"/>
    <col min="13" max="13" width="14.7265625" style="1015" customWidth="1"/>
    <col min="14" max="14" width="39.453125" style="1001" customWidth="1"/>
    <col min="15" max="15" width="14.26953125" style="1016" customWidth="1"/>
    <col min="16" max="16" width="16" style="1016" customWidth="1"/>
    <col min="17" max="17" width="19.453125" style="1017" customWidth="1"/>
    <col min="18" max="18" width="16.26953125" style="987" customWidth="1"/>
    <col min="19" max="19" width="11.81640625" style="985" bestFit="1" customWidth="1"/>
    <col min="20" max="20" width="46.81640625" style="984" customWidth="1"/>
    <col min="21" max="21" width="21.54296875" style="983" hidden="1" customWidth="1"/>
    <col min="22" max="22" width="27.1796875" style="983" hidden="1" customWidth="1"/>
    <col min="23" max="23" width="46.7265625" style="1035" hidden="1" customWidth="1"/>
    <col min="24" max="24" width="19" style="983" hidden="1" customWidth="1"/>
    <col min="25" max="16384" width="19" style="983"/>
  </cols>
  <sheetData>
    <row r="1" spans="1:23" s="938" customFormat="1" ht="74.150000000000006" customHeight="1">
      <c r="A1" s="937"/>
      <c r="B1" s="937"/>
      <c r="C1" s="937"/>
      <c r="H1" s="939"/>
      <c r="I1" s="939"/>
      <c r="J1" s="940"/>
      <c r="K1" s="974"/>
      <c r="M1" s="1010"/>
      <c r="N1" s="1011"/>
      <c r="Q1" s="981"/>
      <c r="R1" s="982"/>
      <c r="W1" s="1034"/>
    </row>
    <row r="2" spans="1:23" s="941" customFormat="1" ht="19" customHeight="1">
      <c r="A2" s="1102" t="s">
        <v>2070</v>
      </c>
      <c r="B2" s="1122" t="str">
        <f>PROPER(IF(Basic!B4=0,"",Basic!B4))</f>
        <v/>
      </c>
      <c r="C2" s="937"/>
      <c r="E2" s="1099" t="s">
        <v>2126</v>
      </c>
      <c r="F2" s="1099" t="s">
        <v>2127</v>
      </c>
      <c r="G2" s="1099" t="s">
        <v>2128</v>
      </c>
      <c r="H2" s="942"/>
      <c r="I2" s="942"/>
      <c r="J2" s="943"/>
      <c r="K2" s="975"/>
      <c r="M2" s="1008"/>
      <c r="N2" s="1009"/>
      <c r="O2" s="938"/>
      <c r="P2" s="938"/>
      <c r="Q2" s="981"/>
      <c r="R2" s="999"/>
      <c r="W2" s="999"/>
    </row>
    <row r="3" spans="1:23" s="944" customFormat="1" ht="19" customHeight="1">
      <c r="A3" s="1102" t="s">
        <v>2291</v>
      </c>
      <c r="B3" s="1123" t="str">
        <f>IF(Basic!B20=0,"",Basic!B20)</f>
        <v/>
      </c>
      <c r="C3" s="937"/>
      <c r="E3" s="1100"/>
      <c r="F3" s="1100"/>
      <c r="G3" s="1100"/>
      <c r="H3" s="939"/>
      <c r="I3" s="945"/>
      <c r="K3" s="976"/>
      <c r="M3" s="1010"/>
      <c r="N3" s="1011"/>
      <c r="O3" s="938"/>
      <c r="P3" s="938"/>
      <c r="Q3" s="981"/>
      <c r="R3" s="1000"/>
      <c r="W3" s="1000"/>
    </row>
    <row r="4" spans="1:23" s="944" customFormat="1" ht="20.149999999999999" customHeight="1">
      <c r="A4" s="1102" t="s">
        <v>2238</v>
      </c>
      <c r="B4" s="1124" t="str">
        <f>IF(Basic!B21=0,"",Basic!B21)</f>
        <v/>
      </c>
      <c r="H4" s="945"/>
      <c r="I4" s="945"/>
      <c r="J4" s="1019"/>
      <c r="K4" s="1019"/>
      <c r="L4" s="1020"/>
      <c r="M4" s="1020"/>
      <c r="N4" s="1020"/>
      <c r="O4" s="938"/>
      <c r="P4" s="938"/>
      <c r="Q4" s="981"/>
      <c r="R4" s="1000"/>
      <c r="W4" s="1000"/>
    </row>
    <row r="5" spans="1:23" s="944" customFormat="1" ht="20.149999999999999" customHeight="1">
      <c r="K5" s="1020"/>
      <c r="L5" s="1020"/>
      <c r="M5" s="1020"/>
      <c r="N5" s="1020"/>
      <c r="O5" s="938"/>
      <c r="P5" s="938"/>
      <c r="Q5" s="981"/>
      <c r="R5" s="982"/>
      <c r="S5" s="938"/>
      <c r="T5" s="946"/>
      <c r="U5" s="946"/>
      <c r="W5" s="1000"/>
    </row>
    <row r="6" spans="1:23" s="938" customFormat="1" ht="20.149999999999999" customHeight="1">
      <c r="A6" s="1722" t="s">
        <v>2141</v>
      </c>
      <c r="B6" s="1723"/>
      <c r="D6" s="1722" t="s">
        <v>2237</v>
      </c>
      <c r="E6" s="1723"/>
      <c r="K6" s="947"/>
      <c r="L6" s="947"/>
      <c r="M6" s="1012"/>
      <c r="N6" s="1012"/>
      <c r="Q6" s="981"/>
      <c r="R6" s="982"/>
      <c r="W6" s="982"/>
    </row>
    <row r="7" spans="1:23" s="938" customFormat="1" ht="2.15" customHeight="1">
      <c r="A7" s="1036"/>
      <c r="B7" s="1036"/>
      <c r="C7" s="944"/>
      <c r="H7" s="945"/>
      <c r="I7" s="945"/>
      <c r="J7" s="945"/>
      <c r="K7" s="947"/>
      <c r="L7" s="947"/>
      <c r="M7" s="1012"/>
      <c r="N7" s="1012"/>
      <c r="Q7" s="981"/>
      <c r="R7" s="982"/>
      <c r="W7" s="982"/>
    </row>
    <row r="8" spans="1:23" s="938" customFormat="1" ht="30" customHeight="1">
      <c r="A8" s="1018" t="s">
        <v>2240</v>
      </c>
      <c r="B8" s="1106"/>
      <c r="K8" s="947"/>
      <c r="L8" s="947"/>
      <c r="M8" s="1012"/>
      <c r="N8" s="1012"/>
      <c r="Q8" s="981"/>
      <c r="R8" s="982"/>
      <c r="W8" s="982"/>
    </row>
    <row r="9" spans="1:23" s="938" customFormat="1" ht="2.15" customHeight="1">
      <c r="A9" s="1036"/>
      <c r="B9" s="1036"/>
      <c r="C9" s="949"/>
      <c r="D9" s="949"/>
      <c r="J9" s="949"/>
      <c r="K9" s="947"/>
      <c r="L9" s="947"/>
      <c r="M9" s="1012"/>
      <c r="N9" s="1012"/>
      <c r="Q9" s="981"/>
      <c r="R9" s="982"/>
      <c r="W9" s="982"/>
    </row>
    <row r="10" spans="1:23" s="938" customFormat="1" ht="30" customHeight="1">
      <c r="A10" s="1018" t="s">
        <v>2239</v>
      </c>
      <c r="B10" s="1107"/>
      <c r="H10" s="947"/>
      <c r="I10" s="947"/>
      <c r="K10" s="977"/>
      <c r="M10" s="1010"/>
      <c r="N10" s="1011"/>
      <c r="Q10" s="981"/>
      <c r="R10" s="982"/>
      <c r="W10" s="982"/>
    </row>
    <row r="11" spans="1:23" s="938" customFormat="1" ht="2.15" customHeight="1">
      <c r="A11" s="1036"/>
      <c r="B11" s="1036"/>
      <c r="H11" s="947"/>
      <c r="I11" s="947"/>
      <c r="K11" s="977"/>
      <c r="M11" s="1010"/>
      <c r="N11" s="1011"/>
      <c r="Q11" s="981"/>
      <c r="R11" s="982"/>
      <c r="W11" s="982"/>
    </row>
    <row r="12" spans="1:23" s="938" customFormat="1" ht="30" customHeight="1">
      <c r="A12" s="1018" t="s">
        <v>2236</v>
      </c>
      <c r="B12" s="1106"/>
      <c r="H12" s="947"/>
      <c r="I12" s="947"/>
      <c r="J12" s="948"/>
      <c r="K12" s="978"/>
      <c r="M12" s="1010"/>
      <c r="N12" s="1011"/>
      <c r="Q12" s="982"/>
      <c r="R12" s="982"/>
      <c r="S12" s="982"/>
      <c r="T12" s="982"/>
      <c r="W12" s="982"/>
    </row>
    <row r="13" spans="1:23" s="950" customFormat="1" ht="25" customHeight="1">
      <c r="C13" s="938"/>
      <c r="D13" s="938"/>
      <c r="E13" s="938"/>
      <c r="I13" s="938">
        <f>SUMIF(H:H,"IS",R:R)</f>
        <v>0</v>
      </c>
      <c r="J13" s="949"/>
      <c r="K13" s="979"/>
      <c r="M13" s="1013"/>
      <c r="N13" s="1014"/>
      <c r="O13" s="938"/>
      <c r="P13" s="938"/>
      <c r="Q13" s="981"/>
      <c r="R13" s="998"/>
      <c r="W13" s="998"/>
    </row>
    <row r="14" spans="1:23" s="938" customFormat="1" ht="20.149999999999999" customHeight="1">
      <c r="B14" s="1037"/>
      <c r="I14" s="947"/>
      <c r="K14" s="977"/>
      <c r="M14" s="1010"/>
      <c r="N14" s="1011"/>
      <c r="Q14" s="981"/>
      <c r="R14" s="982"/>
    </row>
    <row r="15" spans="1:23" s="938" customFormat="1" ht="12" customHeight="1">
      <c r="C15" s="883"/>
      <c r="H15" s="947"/>
      <c r="I15" s="947"/>
      <c r="K15" s="977"/>
      <c r="M15" s="1010"/>
      <c r="N15" s="1011"/>
      <c r="Q15" s="981"/>
      <c r="R15" s="982"/>
      <c r="W15" s="982"/>
    </row>
    <row r="16" spans="1:23" s="938" customFormat="1" ht="20.149999999999999" customHeight="1">
      <c r="A16" s="1097"/>
      <c r="D16" s="1727" t="s">
        <v>2934</v>
      </c>
      <c r="E16" s="1727"/>
      <c r="F16" s="1101">
        <f>SUMIF($H:$H,"IS",$R:$R)</f>
        <v>0</v>
      </c>
      <c r="I16" s="947"/>
      <c r="K16" s="977"/>
      <c r="M16" s="1010"/>
      <c r="N16" s="1011"/>
      <c r="Q16" s="981"/>
      <c r="R16" s="982"/>
      <c r="W16" s="982"/>
    </row>
    <row r="17" spans="1:23" s="938" customFormat="1" ht="20.149999999999999" customHeight="1">
      <c r="A17" s="1097"/>
      <c r="D17" s="1727" t="s">
        <v>2139</v>
      </c>
      <c r="E17" s="1727"/>
      <c r="F17" s="1168">
        <f>SUBTOTAL(9,$R:$R)</f>
        <v>0</v>
      </c>
      <c r="I17" s="947"/>
      <c r="K17" s="977"/>
      <c r="M17" s="1010"/>
      <c r="N17" s="1011"/>
      <c r="Q17" s="981"/>
      <c r="R17" s="982"/>
      <c r="W17" s="982"/>
    </row>
    <row r="18" spans="1:23" s="938" customFormat="1" ht="20.149999999999999" customHeight="1">
      <c r="A18" s="1098"/>
      <c r="H18" s="947"/>
      <c r="I18" s="947"/>
      <c r="K18" s="977"/>
      <c r="M18" s="1010"/>
      <c r="N18" s="1011"/>
      <c r="Q18" s="981"/>
      <c r="R18" s="982"/>
      <c r="W18" s="982"/>
    </row>
    <row r="19" spans="1:23" s="938" customFormat="1" ht="36" customHeight="1">
      <c r="H19" s="947"/>
      <c r="I19" s="947"/>
      <c r="J19" s="1724" t="s">
        <v>2072</v>
      </c>
      <c r="K19" s="1725"/>
      <c r="L19" s="1726"/>
      <c r="M19" s="1720" t="s">
        <v>2073</v>
      </c>
      <c r="N19" s="1726"/>
      <c r="O19" s="1720" t="s">
        <v>2791</v>
      </c>
      <c r="P19" s="1721"/>
      <c r="Q19" s="1718" t="s">
        <v>2293</v>
      </c>
      <c r="R19" s="1719"/>
      <c r="W19" s="982"/>
    </row>
    <row r="20" spans="1:23" s="951" customFormat="1" ht="50.15" customHeight="1">
      <c r="A20" s="1201" t="s">
        <v>5</v>
      </c>
      <c r="B20" s="1201" t="s">
        <v>6</v>
      </c>
      <c r="C20" s="1201" t="s">
        <v>2066</v>
      </c>
      <c r="D20" s="1201" t="s">
        <v>891</v>
      </c>
      <c r="E20" s="1201" t="s">
        <v>809</v>
      </c>
      <c r="F20" s="1201" t="s">
        <v>808</v>
      </c>
      <c r="G20" s="1201" t="s">
        <v>899</v>
      </c>
      <c r="H20" s="1201" t="s">
        <v>7</v>
      </c>
      <c r="I20" s="1104" t="s">
        <v>2125</v>
      </c>
      <c r="J20" s="1201" t="s">
        <v>2074</v>
      </c>
      <c r="K20" s="1105" t="s">
        <v>2125</v>
      </c>
      <c r="L20" s="1201" t="s">
        <v>2075</v>
      </c>
      <c r="M20" s="1201" t="s">
        <v>2075</v>
      </c>
      <c r="N20" s="1201" t="s">
        <v>2074</v>
      </c>
      <c r="O20" s="1201" t="s">
        <v>809</v>
      </c>
      <c r="P20" s="1201" t="s">
        <v>808</v>
      </c>
      <c r="Q20" s="1202" t="s">
        <v>2076</v>
      </c>
      <c r="R20" s="1202" t="s">
        <v>1423</v>
      </c>
      <c r="S20" s="1201" t="s">
        <v>2077</v>
      </c>
      <c r="T20" s="1201" t="s">
        <v>2138</v>
      </c>
      <c r="U20" s="1103" t="s">
        <v>2079</v>
      </c>
      <c r="V20" s="1103" t="s">
        <v>1280</v>
      </c>
      <c r="W20" s="1281" t="s">
        <v>821</v>
      </c>
    </row>
    <row r="21" spans="1:23" ht="30" hidden="1" customHeight="1">
      <c r="A21" s="1251" t="s">
        <v>2935</v>
      </c>
      <c r="B21" s="1251"/>
      <c r="C21" s="1247"/>
      <c r="D21" s="1248"/>
      <c r="E21" s="1248"/>
      <c r="F21" s="1248"/>
      <c r="G21" s="1249" t="e">
        <f>SUBTOTAL(9,#REF!)</f>
        <v>#REF!</v>
      </c>
      <c r="H21" s="1247"/>
      <c r="I21" s="1247"/>
      <c r="J21" s="964"/>
      <c r="K21" s="1250"/>
      <c r="L21" s="1022"/>
      <c r="M21" s="1249"/>
      <c r="N21" s="1249"/>
      <c r="O21" s="1634"/>
      <c r="P21" s="1635"/>
      <c r="Q21" s="1256" t="e">
        <f>SUBTOTAL(9,#REF!)</f>
        <v>#REF!</v>
      </c>
      <c r="R21" s="1257" t="e">
        <f>SUBTOTAL(9,#REF!)</f>
        <v>#REF!</v>
      </c>
      <c r="S21" s="1260">
        <v>0</v>
      </c>
      <c r="T21" s="1248"/>
      <c r="U21" s="1247"/>
    </row>
    <row r="22" spans="1:23" ht="15" customHeight="1">
      <c r="O22" s="1636"/>
      <c r="P22" s="1636"/>
      <c r="S22" s="1072"/>
    </row>
    <row r="23" spans="1:23" ht="15" customHeight="1">
      <c r="O23" s="1636"/>
      <c r="P23" s="1636"/>
      <c r="S23" s="1072"/>
    </row>
    <row r="24" spans="1:23" ht="15" customHeight="1">
      <c r="O24" s="1636"/>
      <c r="P24" s="1636"/>
      <c r="S24" s="1072"/>
    </row>
    <row r="25" spans="1:23" ht="15" customHeight="1">
      <c r="O25" s="1636"/>
      <c r="P25" s="1636"/>
      <c r="S25" s="1072"/>
    </row>
    <row r="26" spans="1:23" ht="15" customHeight="1">
      <c r="O26" s="1636"/>
      <c r="P26" s="1636"/>
      <c r="S26" s="1072"/>
    </row>
    <row r="27" spans="1:23" ht="15" customHeight="1">
      <c r="O27" s="1636"/>
      <c r="P27" s="1636"/>
      <c r="S27" s="1072"/>
    </row>
    <row r="28" spans="1:23" ht="15" customHeight="1">
      <c r="O28" s="1636"/>
      <c r="P28" s="1636"/>
      <c r="S28" s="1072"/>
    </row>
    <row r="29" spans="1:23" ht="15" customHeight="1">
      <c r="O29" s="1636"/>
      <c r="P29" s="1636"/>
      <c r="S29" s="1072"/>
    </row>
    <row r="30" spans="1:23" ht="15" customHeight="1">
      <c r="O30" s="1636"/>
      <c r="P30" s="1636"/>
      <c r="S30" s="1072"/>
    </row>
    <row r="31" spans="1:23" ht="15" customHeight="1">
      <c r="O31" s="1636"/>
      <c r="P31" s="1636"/>
      <c r="S31" s="1072"/>
    </row>
    <row r="32" spans="1:23" ht="15" customHeight="1">
      <c r="O32" s="1636"/>
      <c r="P32" s="1636"/>
      <c r="S32" s="1072"/>
    </row>
    <row r="33" spans="15:19" ht="15" customHeight="1">
      <c r="O33" s="1636"/>
      <c r="P33" s="1636"/>
      <c r="S33" s="1072"/>
    </row>
    <row r="34" spans="15:19" ht="15" customHeight="1">
      <c r="O34" s="1636"/>
      <c r="P34" s="1636"/>
      <c r="S34" s="1072"/>
    </row>
    <row r="35" spans="15:19" ht="15" customHeight="1">
      <c r="O35" s="1636"/>
      <c r="P35" s="1636"/>
      <c r="S35" s="1072"/>
    </row>
    <row r="36" spans="15:19" ht="15" customHeight="1">
      <c r="O36" s="1636"/>
      <c r="P36" s="1636"/>
      <c r="S36" s="1072"/>
    </row>
    <row r="37" spans="15:19" ht="15" customHeight="1">
      <c r="O37" s="1636"/>
      <c r="P37" s="1636"/>
      <c r="S37" s="1072"/>
    </row>
    <row r="38" spans="15:19" ht="15" customHeight="1">
      <c r="O38" s="1636"/>
      <c r="P38" s="1636"/>
      <c r="S38" s="1072"/>
    </row>
    <row r="39" spans="15:19" ht="15" customHeight="1">
      <c r="O39" s="1636"/>
      <c r="P39" s="1636"/>
      <c r="S39" s="1072"/>
    </row>
    <row r="40" spans="15:19" ht="15" customHeight="1">
      <c r="O40" s="1636"/>
      <c r="P40" s="1636"/>
      <c r="S40" s="1072"/>
    </row>
    <row r="41" spans="15:19" ht="15" customHeight="1">
      <c r="O41" s="1636"/>
      <c r="P41" s="1636"/>
      <c r="S41" s="1072"/>
    </row>
    <row r="42" spans="15:19" ht="15" customHeight="1">
      <c r="O42" s="1636"/>
      <c r="P42" s="1636"/>
      <c r="S42" s="1072"/>
    </row>
    <row r="43" spans="15:19" ht="15" customHeight="1">
      <c r="O43" s="1636"/>
      <c r="P43" s="1636"/>
      <c r="S43" s="1072"/>
    </row>
    <row r="44" spans="15:19" ht="15" customHeight="1">
      <c r="O44" s="1636"/>
      <c r="P44" s="1636"/>
      <c r="S44" s="1072"/>
    </row>
    <row r="45" spans="15:19" ht="15" customHeight="1">
      <c r="O45" s="1636"/>
      <c r="P45" s="1636"/>
      <c r="S45" s="1072"/>
    </row>
    <row r="46" spans="15:19" ht="15" customHeight="1">
      <c r="O46" s="1636"/>
      <c r="P46" s="1636"/>
      <c r="S46" s="1072"/>
    </row>
    <row r="47" spans="15:19" ht="15" customHeight="1">
      <c r="O47" s="1636"/>
      <c r="P47" s="1636"/>
      <c r="S47" s="1072"/>
    </row>
    <row r="48" spans="15:19" ht="15" customHeight="1">
      <c r="O48" s="1636"/>
      <c r="P48" s="1636"/>
      <c r="S48" s="1072"/>
    </row>
    <row r="49" spans="15:19" ht="15" customHeight="1">
      <c r="O49" s="1636"/>
      <c r="P49" s="1636"/>
      <c r="S49" s="1072"/>
    </row>
    <row r="50" spans="15:19" ht="15" customHeight="1">
      <c r="O50" s="1636"/>
      <c r="P50" s="1636"/>
      <c r="S50" s="1072"/>
    </row>
    <row r="51" spans="15:19" ht="15" customHeight="1">
      <c r="O51" s="1636"/>
      <c r="P51" s="1636"/>
      <c r="S51" s="1072"/>
    </row>
    <row r="52" spans="15:19" ht="15" customHeight="1">
      <c r="O52" s="1636"/>
      <c r="P52" s="1636"/>
      <c r="S52" s="1072"/>
    </row>
    <row r="53" spans="15:19" ht="15" customHeight="1">
      <c r="O53" s="1636"/>
      <c r="P53" s="1636"/>
      <c r="S53" s="1072"/>
    </row>
    <row r="54" spans="15:19" ht="15" customHeight="1">
      <c r="O54" s="1636"/>
      <c r="P54" s="1636"/>
      <c r="S54" s="1072"/>
    </row>
    <row r="55" spans="15:19" ht="15" customHeight="1">
      <c r="O55" s="1636"/>
      <c r="P55" s="1636"/>
      <c r="S55" s="1072"/>
    </row>
    <row r="56" spans="15:19" ht="15" customHeight="1">
      <c r="O56" s="1636"/>
      <c r="P56" s="1636"/>
      <c r="S56" s="1072"/>
    </row>
    <row r="57" spans="15:19" ht="15" customHeight="1">
      <c r="O57" s="1636"/>
      <c r="P57" s="1636"/>
      <c r="S57" s="1072"/>
    </row>
    <row r="58" spans="15:19" ht="15" customHeight="1">
      <c r="O58" s="1636"/>
      <c r="P58" s="1636"/>
      <c r="S58" s="1072"/>
    </row>
    <row r="59" spans="15:19" ht="15" customHeight="1">
      <c r="O59" s="1636"/>
      <c r="P59" s="1636"/>
      <c r="S59" s="1072"/>
    </row>
    <row r="60" spans="15:19" ht="15" customHeight="1">
      <c r="O60" s="1636"/>
      <c r="P60" s="1636"/>
      <c r="S60" s="1072"/>
    </row>
    <row r="61" spans="15:19" ht="15" customHeight="1">
      <c r="O61" s="1636"/>
      <c r="P61" s="1636"/>
      <c r="S61" s="1072"/>
    </row>
    <row r="62" spans="15:19" ht="15" customHeight="1">
      <c r="O62" s="1636"/>
      <c r="P62" s="1636"/>
      <c r="S62" s="1072"/>
    </row>
    <row r="63" spans="15:19" ht="15" customHeight="1">
      <c r="O63" s="1636"/>
      <c r="P63" s="1636"/>
      <c r="S63" s="1072"/>
    </row>
    <row r="64" spans="15:19" ht="15" customHeight="1">
      <c r="O64" s="1636"/>
      <c r="P64" s="1636"/>
      <c r="S64" s="1072"/>
    </row>
    <row r="65" spans="15:19" ht="15" customHeight="1">
      <c r="O65" s="1636"/>
      <c r="P65" s="1636"/>
      <c r="S65" s="1072"/>
    </row>
    <row r="66" spans="15:19" ht="15" customHeight="1">
      <c r="O66" s="1636"/>
      <c r="P66" s="1636"/>
      <c r="S66" s="1072"/>
    </row>
    <row r="67" spans="15:19" ht="15" customHeight="1">
      <c r="O67" s="1636"/>
      <c r="P67" s="1636"/>
      <c r="S67" s="1072"/>
    </row>
    <row r="68" spans="15:19" ht="15" customHeight="1">
      <c r="O68" s="1636"/>
      <c r="P68" s="1636"/>
      <c r="S68" s="1072"/>
    </row>
    <row r="69" spans="15:19" ht="15" customHeight="1">
      <c r="O69" s="1636"/>
      <c r="P69" s="1636"/>
      <c r="S69" s="1072"/>
    </row>
    <row r="70" spans="15:19" ht="15" customHeight="1">
      <c r="O70" s="1636"/>
      <c r="P70" s="1636"/>
      <c r="S70" s="1072"/>
    </row>
    <row r="71" spans="15:19" ht="15" customHeight="1">
      <c r="O71" s="1636"/>
      <c r="P71" s="1636"/>
      <c r="S71" s="1072"/>
    </row>
    <row r="72" spans="15:19" ht="15" customHeight="1">
      <c r="O72" s="1636"/>
      <c r="P72" s="1636"/>
      <c r="S72" s="1072"/>
    </row>
    <row r="73" spans="15:19" ht="15" customHeight="1">
      <c r="O73" s="1636"/>
      <c r="P73" s="1636"/>
      <c r="S73" s="1072"/>
    </row>
    <row r="74" spans="15:19" ht="15" customHeight="1">
      <c r="O74" s="1636"/>
      <c r="P74" s="1636"/>
      <c r="S74" s="1072"/>
    </row>
    <row r="75" spans="15:19" ht="15" customHeight="1">
      <c r="O75" s="1636"/>
      <c r="P75" s="1636"/>
      <c r="S75" s="1072"/>
    </row>
    <row r="76" spans="15:19" ht="15" customHeight="1">
      <c r="O76" s="1636"/>
      <c r="P76" s="1636"/>
      <c r="S76" s="1072"/>
    </row>
    <row r="77" spans="15:19" ht="15" customHeight="1">
      <c r="O77" s="1636"/>
      <c r="P77" s="1636"/>
      <c r="S77" s="1072"/>
    </row>
    <row r="78" spans="15:19" ht="15" customHeight="1">
      <c r="O78" s="1636"/>
      <c r="P78" s="1636"/>
      <c r="S78" s="1072"/>
    </row>
    <row r="79" spans="15:19" ht="15" customHeight="1">
      <c r="O79" s="1636"/>
      <c r="P79" s="1636"/>
      <c r="S79" s="1072"/>
    </row>
    <row r="80" spans="15:19" ht="15" customHeight="1">
      <c r="O80" s="1636"/>
      <c r="P80" s="1636"/>
      <c r="S80" s="1072"/>
    </row>
    <row r="81" spans="15:19" ht="15" customHeight="1">
      <c r="O81" s="1636"/>
      <c r="P81" s="1636"/>
      <c r="S81" s="1072"/>
    </row>
    <row r="82" spans="15:19" ht="15" customHeight="1">
      <c r="O82" s="1636"/>
      <c r="P82" s="1636"/>
      <c r="S82" s="1072"/>
    </row>
    <row r="83" spans="15:19" ht="15" customHeight="1">
      <c r="O83" s="1636"/>
      <c r="P83" s="1636"/>
      <c r="S83" s="1072"/>
    </row>
    <row r="84" spans="15:19" ht="15" customHeight="1">
      <c r="O84" s="1636"/>
      <c r="P84" s="1636"/>
      <c r="S84" s="1072"/>
    </row>
    <row r="85" spans="15:19" ht="15" customHeight="1">
      <c r="O85" s="1636"/>
      <c r="P85" s="1636"/>
      <c r="S85" s="1072"/>
    </row>
    <row r="86" spans="15:19" ht="15" customHeight="1">
      <c r="O86" s="1636"/>
      <c r="P86" s="1636"/>
      <c r="S86" s="1072"/>
    </row>
    <row r="87" spans="15:19" ht="15" customHeight="1">
      <c r="O87" s="1636"/>
      <c r="P87" s="1636"/>
      <c r="S87" s="1072"/>
    </row>
    <row r="88" spans="15:19" ht="15" customHeight="1">
      <c r="O88" s="1636"/>
      <c r="P88" s="1636"/>
      <c r="S88" s="1072"/>
    </row>
    <row r="89" spans="15:19" ht="15" customHeight="1">
      <c r="O89" s="1636"/>
      <c r="P89" s="1636"/>
      <c r="S89" s="1072"/>
    </row>
    <row r="90" spans="15:19" ht="15" customHeight="1">
      <c r="O90" s="1636"/>
      <c r="P90" s="1636"/>
      <c r="S90" s="1072"/>
    </row>
    <row r="91" spans="15:19" ht="15" customHeight="1">
      <c r="O91" s="1636"/>
      <c r="P91" s="1636"/>
      <c r="S91" s="1072"/>
    </row>
    <row r="92" spans="15:19" ht="15" customHeight="1">
      <c r="O92" s="1636"/>
      <c r="P92" s="1636"/>
      <c r="S92" s="1072"/>
    </row>
    <row r="93" spans="15:19" ht="15" customHeight="1">
      <c r="O93" s="1636"/>
      <c r="P93" s="1636"/>
      <c r="S93" s="1072"/>
    </row>
    <row r="94" spans="15:19" ht="15" customHeight="1">
      <c r="O94" s="1636"/>
      <c r="P94" s="1636"/>
      <c r="S94" s="1072"/>
    </row>
    <row r="95" spans="15:19" ht="15" customHeight="1">
      <c r="O95" s="1636"/>
      <c r="P95" s="1636"/>
      <c r="S95" s="1072"/>
    </row>
    <row r="96" spans="15:19" ht="15" customHeight="1">
      <c r="O96" s="1636"/>
      <c r="P96" s="1636"/>
      <c r="S96" s="1072"/>
    </row>
    <row r="97" spans="15:19" ht="15" customHeight="1">
      <c r="O97" s="1636"/>
      <c r="P97" s="1636"/>
      <c r="S97" s="1072"/>
    </row>
    <row r="98" spans="15:19" ht="15" customHeight="1">
      <c r="O98" s="1636"/>
      <c r="P98" s="1636"/>
      <c r="S98" s="1072"/>
    </row>
    <row r="99" spans="15:19" ht="15" customHeight="1">
      <c r="O99" s="1636"/>
      <c r="P99" s="1636"/>
      <c r="S99" s="1072"/>
    </row>
    <row r="100" spans="15:19" ht="15" customHeight="1">
      <c r="O100" s="1636"/>
      <c r="P100" s="1636"/>
      <c r="S100" s="1072"/>
    </row>
    <row r="101" spans="15:19" ht="15" customHeight="1">
      <c r="O101" s="1636"/>
      <c r="P101" s="1636"/>
      <c r="S101" s="1072"/>
    </row>
    <row r="102" spans="15:19" ht="15" customHeight="1">
      <c r="O102" s="1636"/>
      <c r="P102" s="1636"/>
      <c r="S102" s="1072"/>
    </row>
    <row r="103" spans="15:19" ht="15" customHeight="1">
      <c r="O103" s="1636"/>
      <c r="P103" s="1636"/>
      <c r="S103" s="1072"/>
    </row>
    <row r="104" spans="15:19" ht="15" customHeight="1">
      <c r="O104" s="1636"/>
      <c r="P104" s="1636"/>
      <c r="S104" s="1072"/>
    </row>
    <row r="105" spans="15:19" ht="15" customHeight="1">
      <c r="O105" s="1636"/>
      <c r="P105" s="1636"/>
      <c r="S105" s="1072"/>
    </row>
    <row r="106" spans="15:19" ht="15" customHeight="1">
      <c r="O106" s="1636"/>
      <c r="P106" s="1636"/>
      <c r="S106" s="1072"/>
    </row>
    <row r="107" spans="15:19" ht="15" customHeight="1">
      <c r="O107" s="1636"/>
      <c r="P107" s="1636"/>
      <c r="S107" s="1072"/>
    </row>
    <row r="108" spans="15:19" ht="15" customHeight="1">
      <c r="O108" s="1636"/>
      <c r="P108" s="1636"/>
      <c r="S108" s="1072"/>
    </row>
    <row r="109" spans="15:19" ht="15" customHeight="1">
      <c r="O109" s="1636"/>
      <c r="P109" s="1636"/>
      <c r="S109" s="1072"/>
    </row>
    <row r="110" spans="15:19" ht="15" customHeight="1">
      <c r="O110" s="1636"/>
      <c r="P110" s="1636"/>
      <c r="S110" s="1072"/>
    </row>
    <row r="111" spans="15:19" ht="15" customHeight="1">
      <c r="O111" s="1636"/>
      <c r="P111" s="1636"/>
      <c r="S111" s="1072"/>
    </row>
    <row r="112" spans="15:19" ht="15" customHeight="1">
      <c r="O112" s="1636"/>
      <c r="P112" s="1636"/>
      <c r="S112" s="1072"/>
    </row>
    <row r="113" spans="15:19" ht="15" customHeight="1">
      <c r="O113" s="1636"/>
      <c r="P113" s="1636"/>
      <c r="S113" s="1072"/>
    </row>
    <row r="114" spans="15:19" ht="15" customHeight="1">
      <c r="O114" s="1636"/>
      <c r="P114" s="1636"/>
      <c r="S114" s="1072"/>
    </row>
    <row r="115" spans="15:19" ht="15" customHeight="1">
      <c r="O115" s="1636"/>
      <c r="P115" s="1636"/>
      <c r="S115" s="1072"/>
    </row>
    <row r="116" spans="15:19" ht="15" customHeight="1">
      <c r="O116" s="1636"/>
      <c r="P116" s="1636"/>
      <c r="S116" s="1072"/>
    </row>
    <row r="117" spans="15:19" ht="15" customHeight="1">
      <c r="O117" s="1636"/>
      <c r="P117" s="1636"/>
      <c r="S117" s="1072"/>
    </row>
    <row r="118" spans="15:19" ht="15" customHeight="1">
      <c r="O118" s="1636"/>
      <c r="P118" s="1636"/>
      <c r="S118" s="1072"/>
    </row>
    <row r="119" spans="15:19" ht="15" customHeight="1">
      <c r="O119" s="1636"/>
      <c r="P119" s="1636"/>
      <c r="S119" s="1072"/>
    </row>
    <row r="120" spans="15:19" ht="15" customHeight="1">
      <c r="O120" s="1636"/>
      <c r="P120" s="1636"/>
      <c r="S120" s="1072"/>
    </row>
    <row r="121" spans="15:19" ht="15" customHeight="1">
      <c r="O121" s="1636"/>
      <c r="P121" s="1636"/>
      <c r="S121" s="1072"/>
    </row>
    <row r="122" spans="15:19" ht="15" customHeight="1">
      <c r="O122" s="1636"/>
      <c r="P122" s="1636"/>
      <c r="S122" s="1072"/>
    </row>
    <row r="123" spans="15:19" ht="15" customHeight="1">
      <c r="O123" s="1636"/>
      <c r="P123" s="1636"/>
      <c r="S123" s="1072"/>
    </row>
    <row r="124" spans="15:19" ht="15" customHeight="1">
      <c r="O124" s="1636"/>
      <c r="P124" s="1636"/>
      <c r="S124" s="1072"/>
    </row>
    <row r="125" spans="15:19" ht="15" customHeight="1">
      <c r="O125" s="1636"/>
      <c r="P125" s="1636"/>
      <c r="S125" s="1072"/>
    </row>
    <row r="126" spans="15:19" ht="15" customHeight="1">
      <c r="O126" s="1636"/>
      <c r="P126" s="1636"/>
      <c r="S126" s="1072"/>
    </row>
    <row r="127" spans="15:19" ht="15" customHeight="1">
      <c r="O127" s="1636"/>
      <c r="P127" s="1636"/>
      <c r="S127" s="1072"/>
    </row>
    <row r="128" spans="15:19" ht="15" customHeight="1">
      <c r="O128" s="1636"/>
      <c r="P128" s="1636"/>
      <c r="S128" s="1072"/>
    </row>
    <row r="129" spans="15:19" ht="15" customHeight="1">
      <c r="O129" s="1636"/>
      <c r="P129" s="1636"/>
      <c r="S129" s="1072"/>
    </row>
    <row r="130" spans="15:19" ht="15" customHeight="1">
      <c r="O130" s="1636"/>
      <c r="P130" s="1636"/>
      <c r="S130" s="1072"/>
    </row>
    <row r="131" spans="15:19" ht="15" customHeight="1">
      <c r="O131" s="1636"/>
      <c r="P131" s="1636"/>
      <c r="S131" s="1072"/>
    </row>
    <row r="132" spans="15:19" ht="15" customHeight="1">
      <c r="O132" s="1636"/>
      <c r="P132" s="1636"/>
      <c r="S132" s="1072"/>
    </row>
    <row r="133" spans="15:19" ht="15" customHeight="1">
      <c r="O133" s="1636"/>
      <c r="P133" s="1636"/>
      <c r="S133" s="1072"/>
    </row>
    <row r="134" spans="15:19" ht="15" customHeight="1">
      <c r="O134" s="1636"/>
      <c r="P134" s="1636"/>
      <c r="S134" s="1072"/>
    </row>
    <row r="135" spans="15:19" ht="15" customHeight="1">
      <c r="O135" s="1636"/>
      <c r="P135" s="1636"/>
      <c r="S135" s="1072"/>
    </row>
    <row r="136" spans="15:19" ht="15" customHeight="1">
      <c r="O136" s="1636"/>
      <c r="P136" s="1636"/>
      <c r="S136" s="1072"/>
    </row>
    <row r="137" spans="15:19" ht="15" customHeight="1">
      <c r="O137" s="1636"/>
      <c r="P137" s="1636"/>
      <c r="S137" s="1072"/>
    </row>
    <row r="138" spans="15:19" ht="15" customHeight="1">
      <c r="O138" s="1636"/>
      <c r="P138" s="1636"/>
      <c r="S138" s="1072"/>
    </row>
    <row r="139" spans="15:19" ht="15" customHeight="1">
      <c r="O139" s="1636"/>
      <c r="P139" s="1636"/>
      <c r="S139" s="1072"/>
    </row>
    <row r="140" spans="15:19" ht="15" customHeight="1">
      <c r="O140" s="1636"/>
      <c r="P140" s="1636"/>
      <c r="S140" s="1072"/>
    </row>
    <row r="141" spans="15:19" ht="15" customHeight="1">
      <c r="O141" s="1636"/>
      <c r="P141" s="1636"/>
      <c r="S141" s="1072"/>
    </row>
    <row r="142" spans="15:19" ht="15" customHeight="1">
      <c r="O142" s="1636"/>
      <c r="P142" s="1636"/>
      <c r="S142" s="1072"/>
    </row>
    <row r="143" spans="15:19" ht="15" customHeight="1">
      <c r="O143" s="1636"/>
      <c r="P143" s="1636"/>
      <c r="S143" s="1072"/>
    </row>
    <row r="144" spans="15:19" ht="15" customHeight="1">
      <c r="O144" s="1636"/>
      <c r="P144" s="1636"/>
      <c r="S144" s="1072"/>
    </row>
    <row r="145" spans="15:19" ht="15" customHeight="1">
      <c r="O145" s="1636"/>
      <c r="P145" s="1636"/>
      <c r="S145" s="1072"/>
    </row>
    <row r="146" spans="15:19" ht="15" customHeight="1">
      <c r="O146" s="1636"/>
      <c r="P146" s="1636"/>
      <c r="S146" s="1072"/>
    </row>
    <row r="147" spans="15:19" ht="15" customHeight="1">
      <c r="O147" s="1636"/>
      <c r="P147" s="1636"/>
      <c r="S147" s="1072"/>
    </row>
    <row r="148" spans="15:19" ht="15" customHeight="1">
      <c r="O148" s="1636"/>
      <c r="P148" s="1636"/>
      <c r="S148" s="1072"/>
    </row>
    <row r="149" spans="15:19" ht="15" customHeight="1">
      <c r="O149" s="1636"/>
      <c r="P149" s="1636"/>
      <c r="S149" s="1072"/>
    </row>
    <row r="150" spans="15:19" ht="15" customHeight="1">
      <c r="O150" s="1636"/>
      <c r="P150" s="1636"/>
      <c r="S150" s="1072"/>
    </row>
    <row r="151" spans="15:19" ht="15" customHeight="1">
      <c r="O151" s="1636"/>
      <c r="P151" s="1636"/>
      <c r="S151" s="1072"/>
    </row>
    <row r="152" spans="15:19" ht="15" customHeight="1">
      <c r="O152" s="1636"/>
      <c r="P152" s="1636"/>
      <c r="S152" s="1072"/>
    </row>
    <row r="153" spans="15:19" ht="15" customHeight="1">
      <c r="O153" s="1636"/>
      <c r="P153" s="1636"/>
      <c r="S153" s="1072"/>
    </row>
    <row r="154" spans="15:19" ht="15" customHeight="1">
      <c r="O154" s="1636"/>
      <c r="P154" s="1636"/>
      <c r="S154" s="1072"/>
    </row>
    <row r="155" spans="15:19" ht="15" customHeight="1">
      <c r="O155" s="1636"/>
      <c r="P155" s="1636"/>
      <c r="S155" s="1072"/>
    </row>
    <row r="156" spans="15:19" ht="15" customHeight="1">
      <c r="O156" s="1636"/>
      <c r="P156" s="1636"/>
      <c r="S156" s="1072"/>
    </row>
    <row r="157" spans="15:19" ht="15" customHeight="1">
      <c r="O157" s="1636"/>
      <c r="P157" s="1636"/>
      <c r="S157" s="1072"/>
    </row>
    <row r="158" spans="15:19" ht="15" customHeight="1">
      <c r="O158" s="1636"/>
      <c r="P158" s="1636"/>
      <c r="S158" s="1072"/>
    </row>
    <row r="159" spans="15:19" ht="15" customHeight="1">
      <c r="O159" s="1636"/>
      <c r="P159" s="1636"/>
      <c r="S159" s="1072"/>
    </row>
    <row r="160" spans="15:19" ht="15" customHeight="1">
      <c r="O160" s="1636"/>
      <c r="P160" s="1636"/>
      <c r="S160" s="1072"/>
    </row>
    <row r="161" spans="15:19" ht="15" customHeight="1">
      <c r="O161" s="1636"/>
      <c r="P161" s="1636"/>
      <c r="S161" s="1072"/>
    </row>
    <row r="162" spans="15:19" ht="15" customHeight="1">
      <c r="O162" s="1636"/>
      <c r="P162" s="1636"/>
      <c r="S162" s="1072"/>
    </row>
    <row r="163" spans="15:19" ht="15" customHeight="1">
      <c r="O163" s="1636"/>
      <c r="P163" s="1636"/>
      <c r="S163" s="1072"/>
    </row>
    <row r="164" spans="15:19" ht="15" customHeight="1">
      <c r="O164" s="1636"/>
      <c r="P164" s="1636"/>
      <c r="S164" s="1072"/>
    </row>
    <row r="165" spans="15:19" ht="15" customHeight="1">
      <c r="O165" s="1636"/>
      <c r="P165" s="1636"/>
      <c r="S165" s="1072"/>
    </row>
    <row r="166" spans="15:19" ht="15" customHeight="1">
      <c r="O166" s="1636"/>
      <c r="P166" s="1636"/>
      <c r="S166" s="1072"/>
    </row>
    <row r="167" spans="15:19" ht="15" customHeight="1">
      <c r="O167" s="1636"/>
      <c r="P167" s="1636"/>
      <c r="S167" s="1072"/>
    </row>
    <row r="168" spans="15:19" ht="15" customHeight="1">
      <c r="O168" s="1636"/>
      <c r="P168" s="1636"/>
      <c r="S168" s="1072"/>
    </row>
    <row r="169" spans="15:19" ht="15" customHeight="1">
      <c r="O169" s="1636"/>
      <c r="P169" s="1636"/>
      <c r="S169" s="1072"/>
    </row>
    <row r="170" spans="15:19" ht="15" customHeight="1">
      <c r="O170" s="1636"/>
      <c r="P170" s="1636"/>
      <c r="S170" s="1072"/>
    </row>
    <row r="171" spans="15:19" ht="15" customHeight="1">
      <c r="O171" s="1636"/>
      <c r="P171" s="1636"/>
      <c r="S171" s="1072"/>
    </row>
    <row r="172" spans="15:19" ht="15" customHeight="1">
      <c r="O172" s="1636"/>
      <c r="P172" s="1636"/>
      <c r="S172" s="1072"/>
    </row>
    <row r="173" spans="15:19" ht="15" customHeight="1">
      <c r="O173" s="1636"/>
      <c r="P173" s="1636"/>
      <c r="S173" s="1072"/>
    </row>
    <row r="174" spans="15:19" ht="15" customHeight="1">
      <c r="O174" s="1636"/>
      <c r="P174" s="1636"/>
      <c r="S174" s="1072"/>
    </row>
    <row r="175" spans="15:19" ht="15" customHeight="1">
      <c r="O175" s="1636"/>
      <c r="P175" s="1636"/>
      <c r="S175" s="1072"/>
    </row>
    <row r="176" spans="15:19" ht="15" customHeight="1">
      <c r="O176" s="1636"/>
      <c r="P176" s="1636"/>
      <c r="S176" s="1072"/>
    </row>
    <row r="177" spans="15:19" ht="15" customHeight="1">
      <c r="O177" s="1636"/>
      <c r="P177" s="1636"/>
      <c r="S177" s="1072"/>
    </row>
    <row r="178" spans="15:19" ht="15" customHeight="1">
      <c r="O178" s="1636"/>
      <c r="P178" s="1636"/>
      <c r="S178" s="1072"/>
    </row>
    <row r="179" spans="15:19" ht="15" customHeight="1">
      <c r="O179" s="1636"/>
      <c r="P179" s="1636"/>
      <c r="S179" s="1072"/>
    </row>
    <row r="180" spans="15:19" ht="15" customHeight="1">
      <c r="O180" s="1636"/>
      <c r="P180" s="1636"/>
      <c r="S180" s="1072"/>
    </row>
    <row r="181" spans="15:19" ht="15" customHeight="1">
      <c r="O181" s="1636"/>
      <c r="P181" s="1636"/>
      <c r="S181" s="1072"/>
    </row>
    <row r="182" spans="15:19" ht="15" customHeight="1">
      <c r="O182" s="1636"/>
      <c r="P182" s="1636"/>
      <c r="S182" s="1072"/>
    </row>
    <row r="183" spans="15:19" ht="15" customHeight="1">
      <c r="O183" s="1636"/>
      <c r="P183" s="1636"/>
      <c r="S183" s="1072"/>
    </row>
    <row r="184" spans="15:19" ht="15" customHeight="1">
      <c r="O184" s="1636"/>
      <c r="P184" s="1636"/>
      <c r="S184" s="1072"/>
    </row>
    <row r="185" spans="15:19" ht="15" customHeight="1">
      <c r="O185" s="1636"/>
      <c r="P185" s="1636"/>
      <c r="S185" s="1072"/>
    </row>
    <row r="186" spans="15:19" ht="15" customHeight="1">
      <c r="O186" s="1636"/>
      <c r="P186" s="1636"/>
      <c r="S186" s="1072"/>
    </row>
    <row r="187" spans="15:19" ht="15" customHeight="1">
      <c r="O187" s="1636"/>
      <c r="P187" s="1636"/>
      <c r="S187" s="1072"/>
    </row>
    <row r="188" spans="15:19" ht="15" customHeight="1">
      <c r="O188" s="1636"/>
      <c r="P188" s="1636"/>
      <c r="S188" s="1072"/>
    </row>
    <row r="189" spans="15:19" ht="15" customHeight="1">
      <c r="O189" s="1636"/>
      <c r="P189" s="1636"/>
      <c r="S189" s="1072"/>
    </row>
    <row r="190" spans="15:19" ht="15" customHeight="1">
      <c r="O190" s="1636"/>
      <c r="P190" s="1636"/>
      <c r="S190" s="1072"/>
    </row>
    <row r="191" spans="15:19" ht="15" customHeight="1">
      <c r="O191" s="1636"/>
      <c r="P191" s="1636"/>
      <c r="S191" s="1072"/>
    </row>
    <row r="192" spans="15:19" ht="15" customHeight="1">
      <c r="O192" s="1636"/>
      <c r="P192" s="1636"/>
      <c r="S192" s="1072"/>
    </row>
    <row r="193" spans="15:19" ht="15" customHeight="1">
      <c r="O193" s="1636"/>
      <c r="P193" s="1636"/>
      <c r="S193" s="1072"/>
    </row>
    <row r="194" spans="15:19" ht="15" customHeight="1">
      <c r="O194" s="1636"/>
      <c r="P194" s="1636"/>
      <c r="S194" s="1072"/>
    </row>
    <row r="195" spans="15:19" ht="15" customHeight="1">
      <c r="O195" s="1636"/>
      <c r="P195" s="1636"/>
      <c r="S195" s="1072"/>
    </row>
    <row r="196" spans="15:19" ht="15" customHeight="1">
      <c r="O196" s="1636"/>
      <c r="P196" s="1636"/>
      <c r="S196" s="1072"/>
    </row>
    <row r="197" spans="15:19" ht="15" customHeight="1">
      <c r="O197" s="1636"/>
      <c r="P197" s="1636"/>
      <c r="S197" s="1072"/>
    </row>
    <row r="198" spans="15:19" ht="15" customHeight="1">
      <c r="O198" s="1636"/>
      <c r="P198" s="1636"/>
      <c r="S198" s="1072"/>
    </row>
    <row r="199" spans="15:19" ht="15" customHeight="1">
      <c r="O199" s="1636"/>
      <c r="P199" s="1636"/>
      <c r="S199" s="1072"/>
    </row>
    <row r="200" spans="15:19" ht="15" customHeight="1">
      <c r="O200" s="1636"/>
      <c r="P200" s="1636"/>
      <c r="S200" s="1072"/>
    </row>
    <row r="201" spans="15:19" ht="15" customHeight="1">
      <c r="O201" s="1636"/>
      <c r="P201" s="1636"/>
      <c r="S201" s="1072"/>
    </row>
    <row r="202" spans="15:19" ht="15" customHeight="1">
      <c r="O202" s="1636"/>
      <c r="P202" s="1636"/>
      <c r="S202" s="1072"/>
    </row>
    <row r="203" spans="15:19" ht="15" customHeight="1">
      <c r="O203" s="1636"/>
      <c r="P203" s="1636"/>
      <c r="S203" s="1072"/>
    </row>
    <row r="204" spans="15:19" ht="15" customHeight="1">
      <c r="O204" s="1636"/>
      <c r="P204" s="1636"/>
      <c r="S204" s="1072"/>
    </row>
    <row r="205" spans="15:19" ht="15" customHeight="1">
      <c r="O205" s="1636"/>
      <c r="P205" s="1636"/>
      <c r="S205" s="1072"/>
    </row>
    <row r="206" spans="15:19" ht="15" customHeight="1">
      <c r="O206" s="1636"/>
      <c r="P206" s="1636"/>
      <c r="S206" s="1072"/>
    </row>
    <row r="207" spans="15:19" ht="15" customHeight="1">
      <c r="O207" s="1636"/>
      <c r="P207" s="1636"/>
      <c r="S207" s="1072"/>
    </row>
    <row r="208" spans="15:19" ht="15" customHeight="1">
      <c r="O208" s="1636"/>
      <c r="P208" s="1636"/>
      <c r="S208" s="1072"/>
    </row>
    <row r="209" spans="15:19" ht="15" customHeight="1">
      <c r="O209" s="1636"/>
      <c r="P209" s="1636"/>
      <c r="S209" s="1072"/>
    </row>
    <row r="210" spans="15:19" ht="15" customHeight="1">
      <c r="O210" s="1636"/>
      <c r="P210" s="1636"/>
      <c r="S210" s="1072"/>
    </row>
    <row r="211" spans="15:19" ht="15" customHeight="1">
      <c r="O211" s="1636"/>
      <c r="P211" s="1636"/>
      <c r="S211" s="1072"/>
    </row>
    <row r="212" spans="15:19" ht="15" customHeight="1">
      <c r="O212" s="1636"/>
      <c r="P212" s="1636"/>
      <c r="S212" s="1072"/>
    </row>
    <row r="213" spans="15:19" ht="15" customHeight="1">
      <c r="O213" s="1636"/>
      <c r="P213" s="1636"/>
      <c r="S213" s="1072"/>
    </row>
    <row r="214" spans="15:19" ht="15" customHeight="1">
      <c r="O214" s="1636"/>
      <c r="P214" s="1636"/>
      <c r="S214" s="1072"/>
    </row>
    <row r="215" spans="15:19" ht="15" customHeight="1">
      <c r="O215" s="1636"/>
      <c r="P215" s="1636"/>
      <c r="S215" s="1072"/>
    </row>
    <row r="216" spans="15:19" ht="15" customHeight="1">
      <c r="O216" s="1636"/>
      <c r="P216" s="1636"/>
      <c r="S216" s="1072"/>
    </row>
    <row r="217" spans="15:19" ht="15" customHeight="1">
      <c r="O217" s="1636"/>
      <c r="P217" s="1636"/>
      <c r="S217" s="1072"/>
    </row>
    <row r="218" spans="15:19" ht="15" customHeight="1">
      <c r="O218" s="1636"/>
      <c r="P218" s="1636"/>
      <c r="S218" s="1072"/>
    </row>
    <row r="219" spans="15:19" ht="15" customHeight="1">
      <c r="O219" s="1636"/>
      <c r="P219" s="1636"/>
      <c r="S219" s="1072"/>
    </row>
    <row r="220" spans="15:19" ht="15" customHeight="1">
      <c r="O220" s="1636"/>
      <c r="P220" s="1636"/>
      <c r="S220" s="1072"/>
    </row>
    <row r="221" spans="15:19" ht="15" customHeight="1">
      <c r="O221" s="1636"/>
      <c r="P221" s="1636"/>
      <c r="S221" s="1072"/>
    </row>
    <row r="222" spans="15:19" ht="15" customHeight="1">
      <c r="O222" s="1636"/>
      <c r="P222" s="1636"/>
      <c r="S222" s="1072"/>
    </row>
    <row r="223" spans="15:19" ht="15" customHeight="1">
      <c r="O223" s="1636"/>
      <c r="P223" s="1636"/>
      <c r="S223" s="1072"/>
    </row>
    <row r="224" spans="15:19" ht="15" customHeight="1">
      <c r="O224" s="1636"/>
      <c r="P224" s="1636"/>
      <c r="S224" s="1072"/>
    </row>
    <row r="225" spans="15:19" ht="15" customHeight="1">
      <c r="O225" s="1636"/>
      <c r="P225" s="1636"/>
      <c r="S225" s="1072"/>
    </row>
    <row r="226" spans="15:19" ht="15" customHeight="1">
      <c r="O226" s="1636"/>
      <c r="P226" s="1636"/>
      <c r="S226" s="1072"/>
    </row>
    <row r="227" spans="15:19" ht="15" customHeight="1">
      <c r="O227" s="1636"/>
      <c r="P227" s="1636"/>
      <c r="S227" s="1072"/>
    </row>
    <row r="228" spans="15:19" ht="15" customHeight="1">
      <c r="O228" s="1636"/>
      <c r="P228" s="1636"/>
      <c r="S228" s="1072"/>
    </row>
    <row r="229" spans="15:19" ht="15" customHeight="1">
      <c r="O229" s="1636"/>
      <c r="P229" s="1636"/>
      <c r="S229" s="1072"/>
    </row>
    <row r="230" spans="15:19" ht="15" customHeight="1">
      <c r="O230" s="1636"/>
      <c r="P230" s="1636"/>
      <c r="S230" s="1072"/>
    </row>
    <row r="231" spans="15:19" ht="15" customHeight="1">
      <c r="O231" s="1636"/>
      <c r="P231" s="1636"/>
      <c r="S231" s="1072"/>
    </row>
    <row r="232" spans="15:19" ht="15" customHeight="1">
      <c r="O232" s="1636"/>
      <c r="P232" s="1636"/>
      <c r="S232" s="1072"/>
    </row>
    <row r="233" spans="15:19" ht="15" customHeight="1">
      <c r="O233" s="1636"/>
      <c r="P233" s="1636"/>
      <c r="S233" s="1072"/>
    </row>
    <row r="234" spans="15:19" ht="15" customHeight="1">
      <c r="O234" s="1636"/>
      <c r="P234" s="1636"/>
      <c r="S234" s="1072"/>
    </row>
    <row r="235" spans="15:19" ht="15" customHeight="1">
      <c r="O235" s="1636"/>
      <c r="P235" s="1636"/>
      <c r="S235" s="1072"/>
    </row>
    <row r="236" spans="15:19" ht="15" customHeight="1">
      <c r="O236" s="1636"/>
      <c r="P236" s="1636"/>
      <c r="S236" s="1072"/>
    </row>
    <row r="237" spans="15:19" ht="15" customHeight="1">
      <c r="O237" s="1636"/>
      <c r="P237" s="1636"/>
      <c r="S237" s="1072"/>
    </row>
    <row r="238" spans="15:19" ht="15" customHeight="1">
      <c r="O238" s="1636"/>
      <c r="P238" s="1636"/>
      <c r="S238" s="1072"/>
    </row>
    <row r="239" spans="15:19" ht="15" customHeight="1">
      <c r="O239" s="1636"/>
      <c r="P239" s="1636"/>
      <c r="S239" s="1072"/>
    </row>
    <row r="240" spans="15:19" ht="15" customHeight="1">
      <c r="O240" s="1636"/>
      <c r="P240" s="1636"/>
      <c r="S240" s="1072"/>
    </row>
    <row r="241" spans="15:19" ht="15" customHeight="1">
      <c r="O241" s="1636"/>
      <c r="P241" s="1636"/>
      <c r="S241" s="1072"/>
    </row>
    <row r="242" spans="15:19" ht="15" customHeight="1">
      <c r="O242" s="1636"/>
      <c r="P242" s="1636"/>
      <c r="S242" s="1072"/>
    </row>
    <row r="243" spans="15:19" ht="15" customHeight="1">
      <c r="O243" s="1636"/>
      <c r="P243" s="1636"/>
      <c r="S243" s="1072"/>
    </row>
    <row r="244" spans="15:19" ht="15" customHeight="1">
      <c r="O244" s="1636"/>
      <c r="P244" s="1636"/>
      <c r="S244" s="1072"/>
    </row>
    <row r="245" spans="15:19" ht="15" customHeight="1">
      <c r="O245" s="1636"/>
      <c r="P245" s="1636"/>
      <c r="S245" s="1072"/>
    </row>
    <row r="246" spans="15:19" ht="15" customHeight="1">
      <c r="O246" s="1636"/>
      <c r="P246" s="1636"/>
      <c r="S246" s="1072"/>
    </row>
    <row r="247" spans="15:19" ht="15" customHeight="1">
      <c r="O247" s="1636"/>
      <c r="P247" s="1636"/>
      <c r="S247" s="1072"/>
    </row>
    <row r="248" spans="15:19" ht="15" customHeight="1">
      <c r="O248" s="1636"/>
      <c r="P248" s="1636"/>
      <c r="S248" s="1072"/>
    </row>
    <row r="249" spans="15:19" ht="15" customHeight="1">
      <c r="O249" s="1636"/>
      <c r="P249" s="1636"/>
      <c r="S249" s="1072"/>
    </row>
    <row r="250" spans="15:19" ht="15" customHeight="1">
      <c r="O250" s="1636"/>
      <c r="P250" s="1636"/>
      <c r="S250" s="1072"/>
    </row>
    <row r="251" spans="15:19" ht="15" customHeight="1">
      <c r="O251" s="1636"/>
      <c r="P251" s="1636"/>
      <c r="S251" s="1072"/>
    </row>
    <row r="252" spans="15:19" ht="15" customHeight="1">
      <c r="O252" s="1636"/>
      <c r="P252" s="1636"/>
      <c r="S252" s="1072"/>
    </row>
    <row r="253" spans="15:19" ht="15" customHeight="1">
      <c r="O253" s="1636"/>
      <c r="P253" s="1636"/>
      <c r="S253" s="1072"/>
    </row>
    <row r="254" spans="15:19" ht="15" customHeight="1">
      <c r="O254" s="1636"/>
      <c r="P254" s="1636"/>
      <c r="S254" s="1072"/>
    </row>
    <row r="255" spans="15:19" ht="15" customHeight="1">
      <c r="O255" s="1636"/>
      <c r="P255" s="1636"/>
      <c r="S255" s="1072"/>
    </row>
    <row r="256" spans="15:19" ht="15" customHeight="1">
      <c r="O256" s="1636"/>
      <c r="P256" s="1636"/>
      <c r="S256" s="1072"/>
    </row>
    <row r="257" spans="15:19" ht="15" customHeight="1">
      <c r="O257" s="1636"/>
      <c r="P257" s="1636"/>
      <c r="S257" s="1072"/>
    </row>
    <row r="258" spans="15:19" ht="15" customHeight="1">
      <c r="O258" s="1636"/>
      <c r="P258" s="1636"/>
      <c r="S258" s="1072"/>
    </row>
    <row r="259" spans="15:19" ht="15" customHeight="1">
      <c r="O259" s="1636"/>
      <c r="P259" s="1636"/>
      <c r="S259" s="1072"/>
    </row>
    <row r="260" spans="15:19" ht="15" customHeight="1">
      <c r="O260" s="1636"/>
      <c r="P260" s="1636"/>
      <c r="S260" s="1072"/>
    </row>
    <row r="261" spans="15:19" ht="15" customHeight="1">
      <c r="O261" s="1636"/>
      <c r="P261" s="1636"/>
      <c r="S261" s="1072"/>
    </row>
    <row r="262" spans="15:19" ht="15" customHeight="1">
      <c r="O262" s="1636"/>
      <c r="P262" s="1636"/>
      <c r="S262" s="1072"/>
    </row>
    <row r="263" spans="15:19" ht="15" customHeight="1">
      <c r="O263" s="1636"/>
      <c r="P263" s="1636"/>
      <c r="S263" s="1072"/>
    </row>
    <row r="264" spans="15:19" ht="15" customHeight="1">
      <c r="O264" s="1636"/>
      <c r="P264" s="1636"/>
      <c r="S264" s="1072"/>
    </row>
    <row r="265" spans="15:19" ht="15" customHeight="1">
      <c r="O265" s="1636"/>
      <c r="P265" s="1636"/>
      <c r="S265" s="1072"/>
    </row>
    <row r="266" spans="15:19" ht="15" customHeight="1">
      <c r="O266" s="1636"/>
      <c r="P266" s="1636"/>
      <c r="S266" s="1072"/>
    </row>
    <row r="267" spans="15:19" ht="15" customHeight="1">
      <c r="O267" s="1636"/>
      <c r="P267" s="1636"/>
      <c r="S267" s="1072"/>
    </row>
    <row r="268" spans="15:19" ht="15" customHeight="1">
      <c r="O268" s="1636"/>
      <c r="P268" s="1636"/>
      <c r="S268" s="1072"/>
    </row>
    <row r="269" spans="15:19" ht="15" customHeight="1">
      <c r="O269" s="1636"/>
      <c r="P269" s="1636"/>
      <c r="S269" s="1072"/>
    </row>
    <row r="270" spans="15:19" ht="15" customHeight="1">
      <c r="O270" s="1636"/>
      <c r="P270" s="1636"/>
      <c r="S270" s="1072"/>
    </row>
    <row r="271" spans="15:19" ht="15" customHeight="1">
      <c r="O271" s="1636"/>
      <c r="P271" s="1636"/>
      <c r="S271" s="1072"/>
    </row>
    <row r="272" spans="15:19" ht="15" customHeight="1">
      <c r="O272" s="1636"/>
      <c r="P272" s="1636"/>
      <c r="S272" s="1072"/>
    </row>
    <row r="273" spans="15:19" ht="15" customHeight="1">
      <c r="O273" s="1636"/>
      <c r="P273" s="1636"/>
      <c r="S273" s="1072"/>
    </row>
    <row r="274" spans="15:19" ht="15" customHeight="1">
      <c r="O274" s="1636"/>
      <c r="P274" s="1636"/>
      <c r="S274" s="1072"/>
    </row>
    <row r="275" spans="15:19" ht="15" customHeight="1">
      <c r="O275" s="1636"/>
      <c r="P275" s="1636"/>
      <c r="S275" s="1072"/>
    </row>
    <row r="276" spans="15:19" ht="15" customHeight="1">
      <c r="O276" s="1636"/>
      <c r="P276" s="1636"/>
      <c r="S276" s="1072"/>
    </row>
    <row r="277" spans="15:19" ht="15" customHeight="1">
      <c r="O277" s="1636"/>
      <c r="P277" s="1636"/>
      <c r="S277" s="1072"/>
    </row>
    <row r="278" spans="15:19" ht="15" customHeight="1">
      <c r="O278" s="1636"/>
      <c r="P278" s="1636"/>
      <c r="S278" s="1072"/>
    </row>
    <row r="279" spans="15:19" ht="15" customHeight="1">
      <c r="O279" s="1636"/>
      <c r="P279" s="1636"/>
      <c r="S279" s="1072"/>
    </row>
    <row r="280" spans="15:19" ht="15" customHeight="1">
      <c r="O280" s="1636"/>
      <c r="P280" s="1636"/>
      <c r="S280" s="1072"/>
    </row>
    <row r="281" spans="15:19" ht="15" customHeight="1">
      <c r="O281" s="1636"/>
      <c r="P281" s="1636"/>
      <c r="S281" s="1072"/>
    </row>
    <row r="282" spans="15:19" ht="15" customHeight="1">
      <c r="O282" s="1636"/>
      <c r="P282" s="1636"/>
      <c r="S282" s="1072"/>
    </row>
    <row r="283" spans="15:19" ht="15" customHeight="1">
      <c r="O283" s="1636"/>
      <c r="P283" s="1636"/>
      <c r="S283" s="1072"/>
    </row>
    <row r="284" spans="15:19" ht="15" customHeight="1">
      <c r="O284" s="1636"/>
      <c r="P284" s="1636"/>
      <c r="S284" s="1072"/>
    </row>
    <row r="285" spans="15:19" ht="15" customHeight="1">
      <c r="O285" s="1636"/>
      <c r="P285" s="1636"/>
      <c r="S285" s="1072"/>
    </row>
    <row r="286" spans="15:19" ht="15" customHeight="1">
      <c r="O286" s="1636"/>
      <c r="P286" s="1636"/>
      <c r="S286" s="1072"/>
    </row>
    <row r="287" spans="15:19" ht="15" customHeight="1">
      <c r="O287" s="1636"/>
      <c r="P287" s="1636"/>
      <c r="S287" s="1072"/>
    </row>
    <row r="288" spans="15:19" ht="15" customHeight="1">
      <c r="O288" s="1636"/>
      <c r="P288" s="1636"/>
      <c r="S288" s="1072"/>
    </row>
    <row r="289" spans="15:19" ht="15" customHeight="1">
      <c r="O289" s="1636"/>
      <c r="P289" s="1636"/>
      <c r="S289" s="1072"/>
    </row>
    <row r="290" spans="15:19" ht="15" customHeight="1">
      <c r="O290" s="1636"/>
      <c r="P290" s="1636"/>
      <c r="S290" s="1072"/>
    </row>
    <row r="291" spans="15:19" ht="15" customHeight="1">
      <c r="O291" s="1636"/>
      <c r="P291" s="1636"/>
      <c r="S291" s="1072"/>
    </row>
    <row r="292" spans="15:19" ht="15" customHeight="1">
      <c r="O292" s="1636"/>
      <c r="P292" s="1636"/>
      <c r="S292" s="1072"/>
    </row>
    <row r="293" spans="15:19" ht="15" customHeight="1">
      <c r="O293" s="1636"/>
      <c r="P293" s="1636"/>
      <c r="S293" s="1072"/>
    </row>
    <row r="294" spans="15:19" ht="15" customHeight="1">
      <c r="O294" s="1636"/>
      <c r="P294" s="1636"/>
      <c r="S294" s="1072"/>
    </row>
    <row r="295" spans="15:19" ht="15" customHeight="1">
      <c r="O295" s="1636"/>
      <c r="P295" s="1636"/>
      <c r="S295" s="1072"/>
    </row>
    <row r="296" spans="15:19" ht="15" customHeight="1">
      <c r="O296" s="1636"/>
      <c r="P296" s="1636"/>
      <c r="S296" s="1072"/>
    </row>
    <row r="297" spans="15:19" ht="15" customHeight="1">
      <c r="O297" s="1636"/>
      <c r="P297" s="1636"/>
      <c r="S297" s="1072"/>
    </row>
    <row r="298" spans="15:19" ht="15" customHeight="1">
      <c r="O298" s="1636"/>
      <c r="P298" s="1636"/>
      <c r="S298" s="1072"/>
    </row>
    <row r="299" spans="15:19" ht="15" customHeight="1">
      <c r="O299" s="1636"/>
      <c r="P299" s="1636"/>
      <c r="S299" s="1072"/>
    </row>
    <row r="300" spans="15:19" ht="15" customHeight="1">
      <c r="O300" s="1636"/>
      <c r="P300" s="1636"/>
      <c r="S300" s="1072"/>
    </row>
    <row r="301" spans="15:19" ht="15" customHeight="1">
      <c r="O301" s="1636"/>
      <c r="P301" s="1636"/>
      <c r="S301" s="1072"/>
    </row>
    <row r="302" spans="15:19" ht="15" customHeight="1">
      <c r="O302" s="1636"/>
      <c r="P302" s="1636"/>
      <c r="S302" s="1072"/>
    </row>
    <row r="303" spans="15:19" ht="15" customHeight="1">
      <c r="O303" s="1636"/>
      <c r="P303" s="1636"/>
      <c r="S303" s="1072"/>
    </row>
    <row r="304" spans="15:19" ht="15" customHeight="1">
      <c r="O304" s="1636"/>
      <c r="P304" s="1636"/>
      <c r="S304" s="1072"/>
    </row>
    <row r="305" spans="15:19" ht="15" customHeight="1">
      <c r="O305" s="1636"/>
      <c r="P305" s="1636"/>
      <c r="S305" s="1072"/>
    </row>
    <row r="306" spans="15:19" ht="15" customHeight="1">
      <c r="O306" s="1636"/>
      <c r="P306" s="1636"/>
      <c r="S306" s="1072"/>
    </row>
    <row r="307" spans="15:19" ht="15" customHeight="1">
      <c r="O307" s="1636"/>
      <c r="P307" s="1636"/>
      <c r="S307" s="1072"/>
    </row>
    <row r="308" spans="15:19" ht="15" customHeight="1">
      <c r="O308" s="1636"/>
      <c r="P308" s="1636"/>
      <c r="S308" s="1072"/>
    </row>
    <row r="309" spans="15:19" ht="15" customHeight="1">
      <c r="O309" s="1636"/>
      <c r="P309" s="1636"/>
      <c r="S309" s="1072"/>
    </row>
    <row r="310" spans="15:19" ht="15" customHeight="1">
      <c r="O310" s="1636"/>
      <c r="P310" s="1636"/>
      <c r="S310" s="1072"/>
    </row>
    <row r="311" spans="15:19" ht="15" customHeight="1">
      <c r="O311" s="1636"/>
      <c r="P311" s="1636"/>
      <c r="S311" s="1072"/>
    </row>
    <row r="312" spans="15:19" ht="15" customHeight="1">
      <c r="O312" s="1636"/>
      <c r="P312" s="1636"/>
      <c r="S312" s="1072"/>
    </row>
    <row r="313" spans="15:19" ht="15" customHeight="1">
      <c r="O313" s="1636"/>
      <c r="P313" s="1636"/>
      <c r="S313" s="1072"/>
    </row>
    <row r="314" spans="15:19" ht="15" customHeight="1">
      <c r="O314" s="1636"/>
      <c r="P314" s="1636"/>
      <c r="S314" s="1072"/>
    </row>
    <row r="315" spans="15:19" ht="15" customHeight="1">
      <c r="O315" s="1636"/>
      <c r="P315" s="1636"/>
      <c r="S315" s="1072"/>
    </row>
    <row r="316" spans="15:19" ht="15" customHeight="1">
      <c r="O316" s="1636"/>
      <c r="P316" s="1636"/>
      <c r="S316" s="1072"/>
    </row>
    <row r="317" spans="15:19" ht="15" customHeight="1">
      <c r="O317" s="1636"/>
      <c r="P317" s="1636"/>
      <c r="S317" s="1072"/>
    </row>
    <row r="318" spans="15:19" ht="15" customHeight="1">
      <c r="O318" s="1636"/>
      <c r="P318" s="1636"/>
      <c r="S318" s="1072"/>
    </row>
    <row r="319" spans="15:19" ht="15" customHeight="1">
      <c r="O319" s="1636"/>
      <c r="P319" s="1636"/>
      <c r="S319" s="1072"/>
    </row>
    <row r="320" spans="15:19" ht="15" customHeight="1">
      <c r="O320" s="1636"/>
      <c r="P320" s="1636"/>
      <c r="S320" s="1072"/>
    </row>
    <row r="321" spans="15:19" ht="15" customHeight="1">
      <c r="O321" s="1636"/>
      <c r="P321" s="1636"/>
      <c r="S321" s="1072"/>
    </row>
    <row r="322" spans="15:19" ht="15" customHeight="1">
      <c r="O322" s="1636"/>
      <c r="P322" s="1636"/>
      <c r="S322" s="1072"/>
    </row>
    <row r="323" spans="15:19" ht="15" customHeight="1">
      <c r="O323" s="1636"/>
      <c r="P323" s="1636"/>
      <c r="S323" s="1072"/>
    </row>
    <row r="324" spans="15:19" ht="15" customHeight="1">
      <c r="O324" s="1636"/>
      <c r="P324" s="1636"/>
      <c r="S324" s="1072"/>
    </row>
    <row r="325" spans="15:19" ht="15" customHeight="1">
      <c r="O325" s="1636"/>
      <c r="P325" s="1636"/>
      <c r="S325" s="1072"/>
    </row>
    <row r="326" spans="15:19" ht="15" customHeight="1">
      <c r="O326" s="1636"/>
      <c r="P326" s="1636"/>
      <c r="S326" s="1072"/>
    </row>
    <row r="327" spans="15:19" ht="15" customHeight="1">
      <c r="O327" s="1636"/>
      <c r="P327" s="1636"/>
      <c r="S327" s="1072"/>
    </row>
    <row r="328" spans="15:19" ht="15" customHeight="1">
      <c r="O328" s="1636"/>
      <c r="P328" s="1636"/>
      <c r="S328" s="1072"/>
    </row>
    <row r="329" spans="15:19" ht="15" customHeight="1">
      <c r="O329" s="1636"/>
      <c r="P329" s="1636"/>
      <c r="S329" s="1072"/>
    </row>
    <row r="330" spans="15:19" ht="15" customHeight="1">
      <c r="O330" s="1636"/>
      <c r="P330" s="1636"/>
      <c r="S330" s="1072"/>
    </row>
    <row r="331" spans="15:19" ht="15" customHeight="1">
      <c r="O331" s="1636"/>
      <c r="P331" s="1636"/>
      <c r="S331" s="1072"/>
    </row>
    <row r="332" spans="15:19" ht="15" customHeight="1">
      <c r="O332" s="1636"/>
      <c r="P332" s="1636"/>
      <c r="S332" s="1072"/>
    </row>
    <row r="333" spans="15:19" ht="15" customHeight="1">
      <c r="O333" s="1636"/>
      <c r="P333" s="1636"/>
      <c r="S333" s="1072"/>
    </row>
    <row r="334" spans="15:19" ht="15" customHeight="1">
      <c r="O334" s="1636"/>
      <c r="P334" s="1636"/>
      <c r="S334" s="1072"/>
    </row>
    <row r="335" spans="15:19" ht="15" customHeight="1">
      <c r="O335" s="1636"/>
      <c r="P335" s="1636"/>
      <c r="S335" s="1072"/>
    </row>
    <row r="336" spans="15:19" ht="15" customHeight="1">
      <c r="O336" s="1636"/>
      <c r="P336" s="1636"/>
      <c r="S336" s="1072"/>
    </row>
    <row r="337" spans="15:19" ht="15" customHeight="1">
      <c r="O337" s="1636"/>
      <c r="P337" s="1636"/>
      <c r="S337" s="1072"/>
    </row>
    <row r="338" spans="15:19" ht="15" customHeight="1">
      <c r="O338" s="1636"/>
      <c r="P338" s="1636"/>
      <c r="S338" s="1072"/>
    </row>
    <row r="339" spans="15:19" ht="15" customHeight="1">
      <c r="O339" s="1636"/>
      <c r="P339" s="1636"/>
      <c r="S339" s="1072"/>
    </row>
    <row r="340" spans="15:19" ht="15" customHeight="1">
      <c r="O340" s="1636"/>
      <c r="P340" s="1636"/>
      <c r="S340" s="1072"/>
    </row>
    <row r="341" spans="15:19" ht="15" customHeight="1">
      <c r="O341" s="1636"/>
      <c r="P341" s="1636"/>
      <c r="S341" s="1072"/>
    </row>
    <row r="342" spans="15:19" ht="15" customHeight="1">
      <c r="O342" s="1636"/>
      <c r="P342" s="1636"/>
      <c r="S342" s="1072"/>
    </row>
    <row r="343" spans="15:19" ht="15" customHeight="1">
      <c r="O343" s="1636"/>
      <c r="P343" s="1636"/>
      <c r="S343" s="1072"/>
    </row>
    <row r="344" spans="15:19" ht="15" customHeight="1">
      <c r="O344" s="1636"/>
      <c r="P344" s="1636"/>
      <c r="S344" s="1072"/>
    </row>
    <row r="345" spans="15:19" ht="15" customHeight="1">
      <c r="O345" s="1636"/>
      <c r="P345" s="1636"/>
      <c r="S345" s="1072"/>
    </row>
    <row r="346" spans="15:19" ht="15" customHeight="1">
      <c r="O346" s="1636"/>
      <c r="P346" s="1636"/>
      <c r="S346" s="1072"/>
    </row>
    <row r="347" spans="15:19" ht="15" customHeight="1">
      <c r="O347" s="1636"/>
      <c r="P347" s="1636"/>
      <c r="S347" s="1072"/>
    </row>
    <row r="348" spans="15:19" ht="15" customHeight="1">
      <c r="O348" s="1636"/>
      <c r="P348" s="1636"/>
      <c r="S348" s="1072"/>
    </row>
    <row r="349" spans="15:19" ht="15" customHeight="1">
      <c r="O349" s="1636"/>
      <c r="P349" s="1636"/>
      <c r="S349" s="1072"/>
    </row>
    <row r="350" spans="15:19" ht="15" customHeight="1">
      <c r="O350" s="1636"/>
      <c r="P350" s="1636"/>
      <c r="S350" s="1072"/>
    </row>
    <row r="351" spans="15:19" ht="15" customHeight="1">
      <c r="O351" s="1636"/>
      <c r="P351" s="1636"/>
      <c r="S351" s="1072"/>
    </row>
    <row r="352" spans="15:19" ht="15" customHeight="1">
      <c r="O352" s="1636"/>
      <c r="P352" s="1636"/>
      <c r="S352" s="1072"/>
    </row>
    <row r="353" spans="15:19" ht="15" customHeight="1">
      <c r="O353" s="1636"/>
      <c r="P353" s="1636"/>
      <c r="S353" s="1072"/>
    </row>
    <row r="354" spans="15:19" ht="15" customHeight="1">
      <c r="O354" s="1636"/>
      <c r="P354" s="1636"/>
      <c r="S354" s="1072"/>
    </row>
    <row r="355" spans="15:19" ht="15" customHeight="1">
      <c r="O355" s="1636"/>
      <c r="P355" s="1636"/>
      <c r="S355" s="1072"/>
    </row>
    <row r="356" spans="15:19" ht="15" customHeight="1">
      <c r="O356" s="1636"/>
      <c r="P356" s="1636"/>
      <c r="S356" s="1072"/>
    </row>
    <row r="357" spans="15:19" ht="15" customHeight="1">
      <c r="O357" s="1636"/>
      <c r="P357" s="1636"/>
      <c r="S357" s="1072"/>
    </row>
    <row r="358" spans="15:19" ht="15" customHeight="1">
      <c r="O358" s="1636"/>
      <c r="P358" s="1636"/>
      <c r="S358" s="1072"/>
    </row>
    <row r="359" spans="15:19" ht="15" customHeight="1">
      <c r="O359" s="1636"/>
      <c r="P359" s="1636"/>
      <c r="S359" s="1072"/>
    </row>
    <row r="360" spans="15:19" ht="15" customHeight="1">
      <c r="O360" s="1636"/>
      <c r="P360" s="1636"/>
      <c r="S360" s="1072"/>
    </row>
    <row r="361" spans="15:19" ht="15" customHeight="1">
      <c r="O361" s="1636"/>
      <c r="P361" s="1636"/>
      <c r="S361" s="1072"/>
    </row>
    <row r="362" spans="15:19" ht="15" customHeight="1">
      <c r="O362" s="1636"/>
      <c r="P362" s="1636"/>
      <c r="S362" s="1072"/>
    </row>
    <row r="363" spans="15:19" ht="15" customHeight="1">
      <c r="O363" s="1636"/>
      <c r="P363" s="1636"/>
      <c r="S363" s="1072"/>
    </row>
    <row r="364" spans="15:19" ht="15" customHeight="1">
      <c r="O364" s="1636"/>
      <c r="P364" s="1636"/>
      <c r="S364" s="1072"/>
    </row>
    <row r="365" spans="15:19" ht="15" customHeight="1">
      <c r="O365" s="1636"/>
      <c r="P365" s="1636"/>
      <c r="S365" s="1072"/>
    </row>
    <row r="366" spans="15:19" ht="15" customHeight="1">
      <c r="O366" s="1636"/>
      <c r="P366" s="1636"/>
      <c r="S366" s="1072"/>
    </row>
    <row r="367" spans="15:19" ht="15" customHeight="1">
      <c r="O367" s="1636"/>
      <c r="P367" s="1636"/>
      <c r="S367" s="1072"/>
    </row>
    <row r="368" spans="15:19" ht="15" customHeight="1">
      <c r="O368" s="1636"/>
      <c r="P368" s="1636"/>
      <c r="S368" s="1072"/>
    </row>
    <row r="369" spans="15:19" ht="15" customHeight="1">
      <c r="O369" s="1636"/>
      <c r="P369" s="1636"/>
      <c r="S369" s="1072"/>
    </row>
    <row r="370" spans="15:19" ht="15" customHeight="1">
      <c r="O370" s="1636"/>
      <c r="P370" s="1636"/>
      <c r="S370" s="1072"/>
    </row>
    <row r="371" spans="15:19" ht="15" customHeight="1">
      <c r="O371" s="1636"/>
      <c r="P371" s="1636"/>
      <c r="S371" s="1072"/>
    </row>
    <row r="372" spans="15:19" ht="15" customHeight="1">
      <c r="O372" s="1636"/>
      <c r="P372" s="1636"/>
      <c r="S372" s="1072"/>
    </row>
    <row r="373" spans="15:19" ht="15" customHeight="1">
      <c r="O373" s="1636"/>
      <c r="P373" s="1636"/>
      <c r="S373" s="1072"/>
    </row>
    <row r="374" spans="15:19" ht="15" customHeight="1">
      <c r="O374" s="1636"/>
      <c r="P374" s="1636"/>
      <c r="S374" s="1072"/>
    </row>
    <row r="375" spans="15:19" ht="15" customHeight="1">
      <c r="O375" s="1636"/>
      <c r="P375" s="1636"/>
      <c r="S375" s="1072"/>
    </row>
    <row r="376" spans="15:19" ht="15" customHeight="1">
      <c r="O376" s="1636"/>
      <c r="P376" s="1636"/>
      <c r="S376" s="1072"/>
    </row>
    <row r="377" spans="15:19" ht="15" customHeight="1">
      <c r="O377" s="1636"/>
      <c r="P377" s="1636"/>
      <c r="S377" s="1072"/>
    </row>
    <row r="378" spans="15:19" ht="15" customHeight="1">
      <c r="O378" s="1636"/>
      <c r="P378" s="1636"/>
      <c r="S378" s="1072"/>
    </row>
    <row r="379" spans="15:19" ht="15" customHeight="1">
      <c r="O379" s="1636"/>
      <c r="P379" s="1636"/>
      <c r="S379" s="1072"/>
    </row>
    <row r="380" spans="15:19" ht="15" customHeight="1">
      <c r="O380" s="1636"/>
      <c r="P380" s="1636"/>
      <c r="S380" s="1072"/>
    </row>
    <row r="381" spans="15:19" ht="15" customHeight="1">
      <c r="O381" s="1636"/>
      <c r="P381" s="1636"/>
      <c r="S381" s="1072"/>
    </row>
    <row r="382" spans="15:19" ht="15" customHeight="1">
      <c r="O382" s="1636"/>
      <c r="P382" s="1636"/>
      <c r="S382" s="1072"/>
    </row>
    <row r="383" spans="15:19" ht="15" customHeight="1">
      <c r="O383" s="1636"/>
      <c r="P383" s="1636"/>
      <c r="S383" s="1072"/>
    </row>
    <row r="384" spans="15:19" ht="15" customHeight="1">
      <c r="O384" s="1636"/>
      <c r="P384" s="1636"/>
      <c r="S384" s="1072"/>
    </row>
    <row r="385" spans="15:19" ht="15" customHeight="1">
      <c r="O385" s="1636"/>
      <c r="P385" s="1636"/>
      <c r="S385" s="1072"/>
    </row>
    <row r="386" spans="15:19" ht="15" customHeight="1">
      <c r="O386" s="1636"/>
      <c r="P386" s="1636"/>
      <c r="S386" s="1072"/>
    </row>
    <row r="387" spans="15:19" ht="15" customHeight="1">
      <c r="O387" s="1636"/>
      <c r="P387" s="1636"/>
      <c r="S387" s="1072"/>
    </row>
    <row r="388" spans="15:19" ht="15" customHeight="1">
      <c r="O388" s="1636"/>
      <c r="P388" s="1636"/>
      <c r="S388" s="1072"/>
    </row>
    <row r="389" spans="15:19" ht="15" customHeight="1">
      <c r="O389" s="1636"/>
      <c r="P389" s="1636"/>
      <c r="S389" s="1072"/>
    </row>
    <row r="390" spans="15:19" ht="15" customHeight="1">
      <c r="O390" s="1636"/>
      <c r="P390" s="1636"/>
      <c r="S390" s="1072"/>
    </row>
    <row r="391" spans="15:19" ht="15" customHeight="1">
      <c r="O391" s="1636"/>
      <c r="P391" s="1636"/>
      <c r="S391" s="1072"/>
    </row>
    <row r="392" spans="15:19" ht="15" customHeight="1">
      <c r="O392" s="1636"/>
      <c r="P392" s="1636"/>
      <c r="S392" s="1072"/>
    </row>
    <row r="393" spans="15:19" ht="15" customHeight="1">
      <c r="O393" s="1636"/>
      <c r="P393" s="1636"/>
      <c r="S393" s="1072"/>
    </row>
    <row r="394" spans="15:19" ht="15" customHeight="1">
      <c r="O394" s="1636"/>
      <c r="P394" s="1636"/>
      <c r="S394" s="1072"/>
    </row>
    <row r="395" spans="15:19" ht="15" customHeight="1">
      <c r="O395" s="1636"/>
      <c r="P395" s="1636"/>
      <c r="S395" s="1072"/>
    </row>
    <row r="396" spans="15:19" ht="15" customHeight="1">
      <c r="O396" s="1636"/>
      <c r="P396" s="1636"/>
      <c r="S396" s="1072"/>
    </row>
    <row r="397" spans="15:19" ht="15" customHeight="1">
      <c r="O397" s="1636"/>
      <c r="P397" s="1636"/>
      <c r="S397" s="1072"/>
    </row>
    <row r="398" spans="15:19" ht="15" customHeight="1">
      <c r="O398" s="1636"/>
      <c r="P398" s="1636"/>
      <c r="S398" s="1072"/>
    </row>
    <row r="399" spans="15:19" ht="15" customHeight="1">
      <c r="O399" s="1636"/>
      <c r="P399" s="1636"/>
      <c r="S399" s="1072"/>
    </row>
    <row r="400" spans="15:19" ht="15" customHeight="1">
      <c r="O400" s="1636"/>
      <c r="P400" s="1636"/>
      <c r="S400" s="1072"/>
    </row>
    <row r="401" spans="15:19" ht="15" customHeight="1">
      <c r="O401" s="1636"/>
      <c r="P401" s="1636"/>
      <c r="S401" s="1072"/>
    </row>
    <row r="402" spans="15:19" ht="15" customHeight="1">
      <c r="O402" s="1636"/>
      <c r="P402" s="1636"/>
      <c r="S402" s="1072"/>
    </row>
    <row r="403" spans="15:19" ht="15" customHeight="1">
      <c r="O403" s="1636"/>
      <c r="P403" s="1636"/>
      <c r="S403" s="1072"/>
    </row>
    <row r="404" spans="15:19" ht="15" customHeight="1">
      <c r="O404" s="1636"/>
      <c r="P404" s="1636"/>
      <c r="S404" s="1072"/>
    </row>
    <row r="405" spans="15:19" ht="15" customHeight="1">
      <c r="O405" s="1636"/>
      <c r="P405" s="1636"/>
      <c r="S405" s="1072"/>
    </row>
    <row r="406" spans="15:19" ht="15" customHeight="1">
      <c r="O406" s="1636"/>
      <c r="P406" s="1636"/>
      <c r="S406" s="1072"/>
    </row>
    <row r="407" spans="15:19" ht="15" customHeight="1">
      <c r="O407" s="1636"/>
      <c r="P407" s="1636"/>
      <c r="S407" s="1072"/>
    </row>
    <row r="408" spans="15:19" ht="15" customHeight="1">
      <c r="O408" s="1636"/>
      <c r="P408" s="1636"/>
      <c r="S408" s="1072"/>
    </row>
    <row r="409" spans="15:19" ht="15" customHeight="1">
      <c r="O409" s="1636"/>
      <c r="P409" s="1636"/>
      <c r="S409" s="1072"/>
    </row>
    <row r="410" spans="15:19" ht="15" customHeight="1">
      <c r="O410" s="1636"/>
      <c r="P410" s="1636"/>
      <c r="S410" s="1072"/>
    </row>
    <row r="411" spans="15:19" ht="15" customHeight="1">
      <c r="O411" s="1636"/>
      <c r="P411" s="1636"/>
      <c r="S411" s="1072"/>
    </row>
    <row r="412" spans="15:19" ht="15" customHeight="1">
      <c r="O412" s="1636"/>
      <c r="P412" s="1636"/>
      <c r="S412" s="1072"/>
    </row>
    <row r="413" spans="15:19" ht="15" customHeight="1">
      <c r="O413" s="1636"/>
      <c r="P413" s="1636"/>
      <c r="S413" s="1072"/>
    </row>
    <row r="414" spans="15:19" ht="15" customHeight="1">
      <c r="O414" s="1636"/>
      <c r="P414" s="1636"/>
      <c r="S414" s="1072"/>
    </row>
    <row r="415" spans="15:19" ht="15" customHeight="1">
      <c r="O415" s="1636"/>
      <c r="P415" s="1636"/>
      <c r="S415" s="1072"/>
    </row>
    <row r="416" spans="15:19" ht="15" customHeight="1">
      <c r="O416" s="1636"/>
      <c r="P416" s="1636"/>
      <c r="S416" s="1072"/>
    </row>
    <row r="417" spans="15:19" ht="15" customHeight="1">
      <c r="O417" s="1636"/>
      <c r="P417" s="1636"/>
      <c r="S417" s="1072"/>
    </row>
    <row r="418" spans="15:19" ht="15" customHeight="1">
      <c r="O418" s="1636"/>
      <c r="P418" s="1636"/>
      <c r="S418" s="1072"/>
    </row>
    <row r="419" spans="15:19" ht="15" customHeight="1">
      <c r="O419" s="1636"/>
      <c r="P419" s="1636"/>
      <c r="S419" s="1072"/>
    </row>
    <row r="420" spans="15:19" ht="15" customHeight="1">
      <c r="O420" s="1636"/>
      <c r="P420" s="1636"/>
      <c r="S420" s="1072"/>
    </row>
    <row r="421" spans="15:19" ht="15" customHeight="1">
      <c r="O421" s="1636"/>
      <c r="P421" s="1636"/>
      <c r="S421" s="1072"/>
    </row>
    <row r="422" spans="15:19" ht="15" customHeight="1">
      <c r="O422" s="1636"/>
      <c r="P422" s="1636"/>
      <c r="S422" s="1072"/>
    </row>
    <row r="423" spans="15:19" ht="15" customHeight="1">
      <c r="O423" s="1636"/>
      <c r="P423" s="1636"/>
      <c r="S423" s="1072"/>
    </row>
    <row r="424" spans="15:19" ht="15" customHeight="1">
      <c r="O424" s="1636"/>
      <c r="P424" s="1636"/>
      <c r="S424" s="1072"/>
    </row>
    <row r="425" spans="15:19" ht="15" customHeight="1">
      <c r="O425" s="1636"/>
      <c r="P425" s="1636"/>
      <c r="S425" s="1072"/>
    </row>
    <row r="426" spans="15:19" ht="15" customHeight="1">
      <c r="O426" s="1636"/>
      <c r="P426" s="1636"/>
      <c r="S426" s="1072"/>
    </row>
    <row r="427" spans="15:19" ht="15" customHeight="1">
      <c r="O427" s="1636"/>
      <c r="P427" s="1636"/>
      <c r="S427" s="1072"/>
    </row>
    <row r="428" spans="15:19" ht="15" customHeight="1">
      <c r="O428" s="1636"/>
      <c r="P428" s="1636"/>
      <c r="S428" s="1072"/>
    </row>
    <row r="429" spans="15:19" ht="15" customHeight="1">
      <c r="O429" s="1636"/>
      <c r="P429" s="1636"/>
      <c r="S429" s="1072"/>
    </row>
    <row r="430" spans="15:19" ht="15" customHeight="1">
      <c r="O430" s="1636"/>
      <c r="P430" s="1636"/>
      <c r="S430" s="1072"/>
    </row>
    <row r="431" spans="15:19" ht="15" customHeight="1">
      <c r="O431" s="1636"/>
      <c r="P431" s="1636"/>
      <c r="S431" s="1072"/>
    </row>
    <row r="432" spans="15:19" ht="15" customHeight="1">
      <c r="O432" s="1636"/>
      <c r="P432" s="1636"/>
      <c r="S432" s="1072"/>
    </row>
    <row r="433" spans="15:19" ht="15" customHeight="1">
      <c r="O433" s="1636"/>
      <c r="P433" s="1636"/>
      <c r="S433" s="1072"/>
    </row>
    <row r="434" spans="15:19" ht="15" customHeight="1">
      <c r="O434" s="1636"/>
      <c r="P434" s="1636"/>
      <c r="S434" s="1072"/>
    </row>
    <row r="435" spans="15:19" ht="15" customHeight="1">
      <c r="O435" s="1636"/>
      <c r="P435" s="1636"/>
      <c r="S435" s="1072"/>
    </row>
    <row r="436" spans="15:19" ht="15" customHeight="1">
      <c r="O436" s="1636"/>
      <c r="P436" s="1636"/>
      <c r="S436" s="1072"/>
    </row>
    <row r="437" spans="15:19" ht="15" customHeight="1">
      <c r="O437" s="1636"/>
      <c r="P437" s="1636"/>
      <c r="S437" s="1072"/>
    </row>
    <row r="438" spans="15:19" ht="15" customHeight="1">
      <c r="O438" s="1636"/>
      <c r="P438" s="1636"/>
      <c r="S438" s="1072"/>
    </row>
    <row r="439" spans="15:19" ht="15" customHeight="1">
      <c r="O439" s="1636"/>
      <c r="P439" s="1636"/>
      <c r="S439" s="1072"/>
    </row>
    <row r="440" spans="15:19" ht="15" customHeight="1">
      <c r="O440" s="1636"/>
      <c r="P440" s="1636"/>
      <c r="S440" s="1072"/>
    </row>
    <row r="441" spans="15:19" ht="15" customHeight="1">
      <c r="O441" s="1636"/>
      <c r="P441" s="1636"/>
      <c r="S441" s="1072"/>
    </row>
    <row r="442" spans="15:19" ht="15" customHeight="1">
      <c r="O442" s="1636"/>
      <c r="P442" s="1636"/>
      <c r="S442" s="1072"/>
    </row>
    <row r="443" spans="15:19" ht="15" customHeight="1">
      <c r="O443" s="1636"/>
      <c r="P443" s="1636"/>
      <c r="S443" s="1072"/>
    </row>
    <row r="444" spans="15:19" ht="15" customHeight="1">
      <c r="O444" s="1636"/>
      <c r="P444" s="1636"/>
      <c r="S444" s="1072"/>
    </row>
    <row r="445" spans="15:19" ht="15" customHeight="1">
      <c r="O445" s="1636"/>
      <c r="P445" s="1636"/>
      <c r="S445" s="1072"/>
    </row>
    <row r="446" spans="15:19" ht="15" customHeight="1">
      <c r="O446" s="1636"/>
      <c r="P446" s="1636"/>
      <c r="S446" s="1072"/>
    </row>
    <row r="447" spans="15:19" ht="15" customHeight="1">
      <c r="O447" s="1636"/>
      <c r="P447" s="1636"/>
      <c r="S447" s="1072"/>
    </row>
    <row r="448" spans="15:19" ht="15" customHeight="1">
      <c r="O448" s="1636"/>
      <c r="P448" s="1636"/>
      <c r="S448" s="1072"/>
    </row>
    <row r="449" spans="15:19" ht="15" customHeight="1">
      <c r="O449" s="1636"/>
      <c r="P449" s="1636"/>
      <c r="S449" s="1072"/>
    </row>
    <row r="450" spans="15:19" ht="15" customHeight="1">
      <c r="O450" s="1636"/>
      <c r="P450" s="1636"/>
      <c r="S450" s="1072"/>
    </row>
    <row r="451" spans="15:19" ht="15" customHeight="1">
      <c r="O451" s="1636"/>
      <c r="P451" s="1636"/>
      <c r="S451" s="1072"/>
    </row>
    <row r="452" spans="15:19" ht="15" customHeight="1">
      <c r="O452" s="1636"/>
      <c r="P452" s="1636"/>
      <c r="S452" s="1072"/>
    </row>
    <row r="453" spans="15:19" ht="15" customHeight="1">
      <c r="O453" s="1636"/>
      <c r="P453" s="1636"/>
      <c r="S453" s="1072"/>
    </row>
    <row r="454" spans="15:19" ht="15" customHeight="1">
      <c r="O454" s="1636"/>
      <c r="P454" s="1636"/>
      <c r="S454" s="1072"/>
    </row>
    <row r="455" spans="15:19" ht="15" customHeight="1">
      <c r="O455" s="1636"/>
      <c r="P455" s="1636"/>
      <c r="S455" s="1072"/>
    </row>
    <row r="456" spans="15:19" ht="15" customHeight="1">
      <c r="O456" s="1636"/>
      <c r="P456" s="1636"/>
      <c r="S456" s="1072"/>
    </row>
    <row r="457" spans="15:19" ht="15" customHeight="1">
      <c r="O457" s="1636"/>
      <c r="P457" s="1636"/>
      <c r="S457" s="1072"/>
    </row>
    <row r="458" spans="15:19" ht="15" customHeight="1">
      <c r="O458" s="1636"/>
      <c r="P458" s="1636"/>
      <c r="S458" s="1072"/>
    </row>
    <row r="459" spans="15:19" ht="15" customHeight="1">
      <c r="O459" s="1636"/>
      <c r="P459" s="1636"/>
      <c r="S459" s="1072"/>
    </row>
    <row r="460" spans="15:19" ht="15" customHeight="1">
      <c r="O460" s="1636"/>
      <c r="P460" s="1636"/>
      <c r="S460" s="1072"/>
    </row>
    <row r="461" spans="15:19" ht="15" customHeight="1">
      <c r="O461" s="1636"/>
      <c r="P461" s="1636"/>
      <c r="S461" s="1072"/>
    </row>
    <row r="462" spans="15:19" ht="15" customHeight="1">
      <c r="O462" s="1636"/>
      <c r="P462" s="1636"/>
      <c r="S462" s="1072"/>
    </row>
    <row r="463" spans="15:19" ht="15" customHeight="1">
      <c r="O463" s="1636"/>
      <c r="P463" s="1636"/>
      <c r="S463" s="1072"/>
    </row>
    <row r="464" spans="15:19" ht="15" customHeight="1">
      <c r="O464" s="1636"/>
      <c r="P464" s="1636"/>
      <c r="S464" s="1072"/>
    </row>
    <row r="465" spans="15:19" ht="15" customHeight="1">
      <c r="O465" s="1636"/>
      <c r="P465" s="1636"/>
      <c r="S465" s="1072"/>
    </row>
    <row r="466" spans="15:19" ht="15" customHeight="1">
      <c r="O466" s="1636"/>
      <c r="P466" s="1636"/>
      <c r="S466" s="1072"/>
    </row>
    <row r="467" spans="15:19" ht="15" customHeight="1">
      <c r="O467" s="1636"/>
      <c r="P467" s="1636"/>
      <c r="S467" s="1072"/>
    </row>
    <row r="468" spans="15:19" ht="15" customHeight="1">
      <c r="O468" s="1636"/>
      <c r="P468" s="1636"/>
      <c r="S468" s="1072"/>
    </row>
    <row r="469" spans="15:19" ht="15" customHeight="1">
      <c r="O469" s="1636"/>
      <c r="P469" s="1636"/>
      <c r="S469" s="1072"/>
    </row>
    <row r="470" spans="15:19" ht="15" customHeight="1">
      <c r="O470" s="1636"/>
      <c r="P470" s="1636"/>
      <c r="S470" s="1072"/>
    </row>
    <row r="471" spans="15:19" ht="15" customHeight="1">
      <c r="O471" s="1636"/>
      <c r="P471" s="1636"/>
      <c r="S471" s="1072"/>
    </row>
    <row r="472" spans="15:19" ht="15" customHeight="1">
      <c r="O472" s="1636"/>
      <c r="P472" s="1636"/>
      <c r="S472" s="1072"/>
    </row>
    <row r="473" spans="15:19" ht="15" customHeight="1">
      <c r="O473" s="1636"/>
      <c r="P473" s="1636"/>
      <c r="S473" s="1072"/>
    </row>
    <row r="474" spans="15:19" ht="15" customHeight="1">
      <c r="O474" s="1636"/>
      <c r="P474" s="1636"/>
      <c r="S474" s="1072"/>
    </row>
    <row r="475" spans="15:19" ht="15" customHeight="1">
      <c r="O475" s="1636"/>
      <c r="P475" s="1636"/>
      <c r="S475" s="1072"/>
    </row>
    <row r="476" spans="15:19" ht="15" customHeight="1">
      <c r="O476" s="1636"/>
      <c r="P476" s="1636"/>
      <c r="S476" s="1072"/>
    </row>
    <row r="477" spans="15:19" ht="15" customHeight="1">
      <c r="O477" s="1636"/>
      <c r="P477" s="1636"/>
      <c r="S477" s="1072"/>
    </row>
    <row r="478" spans="15:19" ht="15" customHeight="1">
      <c r="O478" s="1636"/>
      <c r="P478" s="1636"/>
      <c r="S478" s="1072"/>
    </row>
    <row r="479" spans="15:19" ht="15" customHeight="1">
      <c r="O479" s="1636"/>
      <c r="P479" s="1636"/>
      <c r="S479" s="1072"/>
    </row>
    <row r="480" spans="15:19" ht="15" customHeight="1">
      <c r="O480" s="1636"/>
      <c r="P480" s="1636"/>
      <c r="S480" s="1072"/>
    </row>
    <row r="481" spans="15:19" ht="15" customHeight="1">
      <c r="O481" s="1636"/>
      <c r="P481" s="1636"/>
      <c r="S481" s="1072"/>
    </row>
    <row r="482" spans="15:19" ht="15" customHeight="1">
      <c r="O482" s="1636"/>
      <c r="P482" s="1636"/>
      <c r="S482" s="1072"/>
    </row>
    <row r="483" spans="15:19" ht="15" customHeight="1">
      <c r="O483" s="1636"/>
      <c r="P483" s="1636"/>
      <c r="S483" s="1072"/>
    </row>
    <row r="484" spans="15:19" ht="15" customHeight="1">
      <c r="O484" s="1636"/>
      <c r="P484" s="1636"/>
      <c r="S484" s="1072"/>
    </row>
    <row r="485" spans="15:19" ht="15" customHeight="1">
      <c r="O485" s="1636"/>
      <c r="P485" s="1636"/>
      <c r="S485" s="1072"/>
    </row>
    <row r="486" spans="15:19" ht="15" customHeight="1">
      <c r="O486" s="1636"/>
      <c r="P486" s="1636"/>
      <c r="S486" s="1072"/>
    </row>
    <row r="487" spans="15:19" ht="15" customHeight="1">
      <c r="O487" s="1636"/>
      <c r="P487" s="1636"/>
      <c r="S487" s="1072"/>
    </row>
    <row r="488" spans="15:19" ht="15" customHeight="1">
      <c r="O488" s="1636"/>
      <c r="P488" s="1636"/>
      <c r="S488" s="1072"/>
    </row>
    <row r="489" spans="15:19" ht="15" customHeight="1">
      <c r="O489" s="1636"/>
      <c r="P489" s="1636"/>
      <c r="S489" s="1072"/>
    </row>
    <row r="490" spans="15:19" ht="15" customHeight="1">
      <c r="O490" s="1636"/>
      <c r="P490" s="1636"/>
      <c r="S490" s="1072"/>
    </row>
    <row r="491" spans="15:19" ht="15" customHeight="1">
      <c r="O491" s="1636"/>
      <c r="P491" s="1636"/>
      <c r="S491" s="1072"/>
    </row>
    <row r="492" spans="15:19" ht="15" customHeight="1">
      <c r="O492" s="1636"/>
      <c r="P492" s="1636"/>
      <c r="S492" s="1072"/>
    </row>
    <row r="493" spans="15:19" ht="15" customHeight="1">
      <c r="O493" s="1636"/>
      <c r="P493" s="1636"/>
      <c r="S493" s="1072"/>
    </row>
    <row r="494" spans="15:19" ht="15" customHeight="1">
      <c r="O494" s="1636"/>
      <c r="P494" s="1636"/>
      <c r="S494" s="1072"/>
    </row>
    <row r="495" spans="15:19" ht="15" customHeight="1">
      <c r="O495" s="1636"/>
      <c r="P495" s="1636"/>
      <c r="S495" s="1072"/>
    </row>
    <row r="496" spans="15:19" ht="15" customHeight="1">
      <c r="O496" s="1636"/>
      <c r="P496" s="1636"/>
      <c r="S496" s="1072"/>
    </row>
    <row r="497" spans="15:19" ht="15" customHeight="1">
      <c r="O497" s="1636"/>
      <c r="P497" s="1636"/>
      <c r="S497" s="1072"/>
    </row>
    <row r="498" spans="15:19" ht="15" customHeight="1">
      <c r="O498" s="1636"/>
      <c r="P498" s="1636"/>
      <c r="S498" s="1072"/>
    </row>
    <row r="499" spans="15:19" ht="15" customHeight="1">
      <c r="O499" s="1636"/>
      <c r="P499" s="1636"/>
      <c r="S499" s="1072"/>
    </row>
    <row r="500" spans="15:19" ht="15" customHeight="1">
      <c r="O500" s="1636"/>
      <c r="P500" s="1636"/>
      <c r="S500" s="1072"/>
    </row>
    <row r="501" spans="15:19" ht="15" customHeight="1">
      <c r="O501" s="1636"/>
      <c r="P501" s="1636"/>
      <c r="S501" s="1072"/>
    </row>
    <row r="502" spans="15:19" ht="15" customHeight="1">
      <c r="O502" s="1636"/>
      <c r="P502" s="1636"/>
      <c r="S502" s="1072"/>
    </row>
    <row r="503" spans="15:19" ht="15" customHeight="1">
      <c r="O503" s="1636"/>
      <c r="P503" s="1636"/>
      <c r="S503" s="1072"/>
    </row>
    <row r="504" spans="15:19" ht="15" customHeight="1">
      <c r="O504" s="1636"/>
      <c r="P504" s="1636"/>
      <c r="S504" s="1072"/>
    </row>
    <row r="505" spans="15:19" ht="15" customHeight="1">
      <c r="O505" s="1636"/>
      <c r="P505" s="1636"/>
      <c r="S505" s="1072"/>
    </row>
    <row r="506" spans="15:19" ht="15" customHeight="1">
      <c r="O506" s="1636"/>
      <c r="P506" s="1636"/>
      <c r="S506" s="1072"/>
    </row>
    <row r="507" spans="15:19" ht="15" customHeight="1">
      <c r="O507" s="1636"/>
      <c r="P507" s="1636"/>
      <c r="S507" s="1072"/>
    </row>
    <row r="508" spans="15:19" ht="15" customHeight="1">
      <c r="O508" s="1636"/>
      <c r="P508" s="1636"/>
      <c r="S508" s="1072"/>
    </row>
    <row r="509" spans="15:19" ht="15" customHeight="1">
      <c r="O509" s="1636"/>
      <c r="P509" s="1636"/>
      <c r="S509" s="1072"/>
    </row>
    <row r="510" spans="15:19" ht="15" customHeight="1">
      <c r="O510" s="1636"/>
      <c r="P510" s="1636"/>
      <c r="S510" s="1072"/>
    </row>
    <row r="511" spans="15:19" ht="15" customHeight="1">
      <c r="O511" s="1636"/>
      <c r="P511" s="1636"/>
      <c r="S511" s="1072"/>
    </row>
    <row r="512" spans="15:19" ht="15" customHeight="1">
      <c r="O512" s="1636"/>
      <c r="P512" s="1636"/>
      <c r="S512" s="1072"/>
    </row>
    <row r="513" spans="15:19" ht="15" customHeight="1">
      <c r="O513" s="1636"/>
      <c r="P513" s="1636"/>
      <c r="S513" s="1072"/>
    </row>
    <row r="514" spans="15:19" ht="15" customHeight="1">
      <c r="O514" s="1636"/>
      <c r="P514" s="1636"/>
      <c r="S514" s="1072"/>
    </row>
    <row r="515" spans="15:19" ht="15" customHeight="1">
      <c r="O515" s="1636"/>
      <c r="P515" s="1636"/>
      <c r="S515" s="1072"/>
    </row>
    <row r="516" spans="15:19" ht="15" customHeight="1">
      <c r="O516" s="1636"/>
      <c r="P516" s="1636"/>
      <c r="S516" s="1072"/>
    </row>
    <row r="517" spans="15:19" ht="15" customHeight="1">
      <c r="O517" s="1636"/>
      <c r="P517" s="1636"/>
      <c r="S517" s="1072"/>
    </row>
    <row r="518" spans="15:19" ht="15" customHeight="1">
      <c r="O518" s="1636"/>
      <c r="P518" s="1636"/>
      <c r="S518" s="1072"/>
    </row>
    <row r="519" spans="15:19" ht="15" customHeight="1">
      <c r="O519" s="1636"/>
      <c r="P519" s="1636"/>
      <c r="S519" s="1072"/>
    </row>
    <row r="520" spans="15:19" ht="15" customHeight="1">
      <c r="O520" s="1636"/>
      <c r="P520" s="1636"/>
      <c r="S520" s="1072"/>
    </row>
    <row r="521" spans="15:19" ht="15" customHeight="1">
      <c r="O521" s="1636"/>
      <c r="P521" s="1636"/>
      <c r="S521" s="1072"/>
    </row>
    <row r="522" spans="15:19" ht="15" customHeight="1">
      <c r="O522" s="1636"/>
      <c r="P522" s="1636"/>
      <c r="S522" s="1072"/>
    </row>
    <row r="523" spans="15:19" ht="15" customHeight="1">
      <c r="O523" s="1636"/>
      <c r="P523" s="1636"/>
      <c r="S523" s="1072"/>
    </row>
    <row r="524" spans="15:19" ht="15" customHeight="1">
      <c r="O524" s="1636"/>
      <c r="P524" s="1636"/>
      <c r="S524" s="1072"/>
    </row>
    <row r="525" spans="15:19" ht="15" customHeight="1">
      <c r="O525" s="1636"/>
      <c r="P525" s="1636"/>
      <c r="S525" s="1072"/>
    </row>
    <row r="526" spans="15:19" ht="15" customHeight="1">
      <c r="O526" s="1636"/>
      <c r="P526" s="1636"/>
      <c r="S526" s="1072"/>
    </row>
    <row r="527" spans="15:19" ht="15" customHeight="1">
      <c r="O527" s="1636"/>
      <c r="P527" s="1636"/>
      <c r="S527" s="1072"/>
    </row>
    <row r="528" spans="15:19" ht="15" customHeight="1">
      <c r="O528" s="1636"/>
      <c r="P528" s="1636"/>
      <c r="S528" s="1072"/>
    </row>
    <row r="529" spans="15:19" ht="15" customHeight="1">
      <c r="O529" s="1636"/>
      <c r="P529" s="1636"/>
      <c r="S529" s="1072"/>
    </row>
    <row r="530" spans="15:19" ht="15" customHeight="1">
      <c r="O530" s="1636"/>
      <c r="P530" s="1636"/>
      <c r="S530" s="1072"/>
    </row>
    <row r="531" spans="15:19" ht="15" customHeight="1">
      <c r="O531" s="1636"/>
      <c r="P531" s="1636"/>
      <c r="S531" s="1072"/>
    </row>
    <row r="532" spans="15:19" ht="15" customHeight="1">
      <c r="O532" s="1636"/>
      <c r="P532" s="1636"/>
      <c r="S532" s="1072"/>
    </row>
    <row r="533" spans="15:19" ht="15" customHeight="1">
      <c r="O533" s="1636"/>
      <c r="P533" s="1636"/>
      <c r="S533" s="1072"/>
    </row>
    <row r="534" spans="15:19" ht="15" customHeight="1">
      <c r="O534" s="1636"/>
      <c r="P534" s="1636"/>
      <c r="S534" s="1072"/>
    </row>
    <row r="535" spans="15:19" ht="15" customHeight="1">
      <c r="O535" s="1636"/>
      <c r="P535" s="1636"/>
      <c r="S535" s="1072"/>
    </row>
    <row r="536" spans="15:19" ht="15" customHeight="1">
      <c r="O536" s="1636"/>
      <c r="P536" s="1636"/>
      <c r="S536" s="1072"/>
    </row>
    <row r="537" spans="15:19" ht="15" customHeight="1">
      <c r="O537" s="1636"/>
      <c r="P537" s="1636"/>
      <c r="S537" s="1072"/>
    </row>
    <row r="538" spans="15:19" ht="15" customHeight="1">
      <c r="O538" s="1636"/>
      <c r="P538" s="1636"/>
      <c r="S538" s="1072"/>
    </row>
    <row r="539" spans="15:19" ht="15" customHeight="1">
      <c r="O539" s="1636"/>
      <c r="P539" s="1636"/>
      <c r="S539" s="1072"/>
    </row>
    <row r="540" spans="15:19" ht="15" customHeight="1">
      <c r="O540" s="1636"/>
      <c r="P540" s="1636"/>
      <c r="S540" s="1072"/>
    </row>
    <row r="541" spans="15:19" ht="15" customHeight="1">
      <c r="O541" s="1636"/>
      <c r="P541" s="1636"/>
      <c r="S541" s="1072"/>
    </row>
    <row r="542" spans="15:19" ht="15" customHeight="1">
      <c r="O542" s="1636"/>
      <c r="P542" s="1636"/>
      <c r="S542" s="1072"/>
    </row>
    <row r="543" spans="15:19" ht="15" customHeight="1">
      <c r="O543" s="1636"/>
      <c r="P543" s="1636"/>
      <c r="S543" s="1072"/>
    </row>
    <row r="544" spans="15:19" ht="15" customHeight="1">
      <c r="O544" s="1636"/>
      <c r="P544" s="1636"/>
      <c r="S544" s="1072"/>
    </row>
    <row r="545" spans="15:19" ht="15" customHeight="1">
      <c r="O545" s="1636"/>
      <c r="P545" s="1636"/>
      <c r="S545" s="1072"/>
    </row>
    <row r="546" spans="15:19" ht="15" customHeight="1">
      <c r="O546" s="1636"/>
      <c r="P546" s="1636"/>
      <c r="S546" s="1072"/>
    </row>
    <row r="547" spans="15:19" ht="15" customHeight="1">
      <c r="O547" s="1636"/>
      <c r="P547" s="1636"/>
      <c r="S547" s="1072"/>
    </row>
    <row r="548" spans="15:19" ht="15" customHeight="1">
      <c r="O548" s="1636"/>
      <c r="P548" s="1636"/>
      <c r="S548" s="1072"/>
    </row>
    <row r="549" spans="15:19" ht="15" customHeight="1">
      <c r="O549" s="1636"/>
      <c r="P549" s="1636"/>
      <c r="S549" s="1072"/>
    </row>
    <row r="550" spans="15:19" ht="15" customHeight="1">
      <c r="O550" s="1636"/>
      <c r="P550" s="1636"/>
      <c r="S550" s="1072"/>
    </row>
    <row r="551" spans="15:19" ht="15" customHeight="1">
      <c r="O551" s="1636"/>
      <c r="P551" s="1636"/>
      <c r="S551" s="1072"/>
    </row>
    <row r="552" spans="15:19" ht="15" customHeight="1">
      <c r="O552" s="1636"/>
      <c r="P552" s="1636"/>
      <c r="S552" s="1072"/>
    </row>
    <row r="553" spans="15:19" ht="15" customHeight="1">
      <c r="O553" s="1636"/>
      <c r="P553" s="1636"/>
      <c r="S553" s="1072"/>
    </row>
    <row r="554" spans="15:19" ht="15" customHeight="1">
      <c r="O554" s="1636"/>
      <c r="P554" s="1636"/>
      <c r="S554" s="1072"/>
    </row>
    <row r="555" spans="15:19" ht="15" customHeight="1">
      <c r="O555" s="1636"/>
      <c r="P555" s="1636"/>
      <c r="S555" s="1072"/>
    </row>
    <row r="556" spans="15:19" ht="15" customHeight="1">
      <c r="O556" s="1636"/>
      <c r="P556" s="1636"/>
      <c r="S556" s="1072"/>
    </row>
    <row r="557" spans="15:19" ht="15" customHeight="1">
      <c r="O557" s="1636"/>
      <c r="P557" s="1636"/>
      <c r="S557" s="1072"/>
    </row>
    <row r="558" spans="15:19" ht="15" customHeight="1">
      <c r="O558" s="1636"/>
      <c r="P558" s="1636"/>
      <c r="S558" s="1072"/>
    </row>
    <row r="559" spans="15:19" ht="15" customHeight="1">
      <c r="O559" s="1636"/>
      <c r="P559" s="1636"/>
      <c r="S559" s="1072"/>
    </row>
    <row r="560" spans="15:19" ht="15" customHeight="1">
      <c r="O560" s="1636"/>
      <c r="P560" s="1636"/>
      <c r="S560" s="1072"/>
    </row>
    <row r="561" spans="15:19" ht="15" customHeight="1">
      <c r="O561" s="1636"/>
      <c r="P561" s="1636"/>
      <c r="S561" s="1072"/>
    </row>
    <row r="562" spans="15:19" ht="15" customHeight="1">
      <c r="O562" s="1636"/>
      <c r="P562" s="1636"/>
      <c r="S562" s="1072"/>
    </row>
    <row r="563" spans="15:19" ht="15" customHeight="1">
      <c r="O563" s="1636"/>
      <c r="P563" s="1636"/>
      <c r="S563" s="1072"/>
    </row>
    <row r="564" spans="15:19" ht="15" customHeight="1">
      <c r="O564" s="1636"/>
      <c r="P564" s="1636"/>
      <c r="S564" s="1072"/>
    </row>
    <row r="565" spans="15:19" ht="15" customHeight="1">
      <c r="O565" s="1636"/>
      <c r="P565" s="1636"/>
      <c r="S565" s="1072"/>
    </row>
    <row r="566" spans="15:19" ht="15" customHeight="1">
      <c r="O566" s="1636"/>
      <c r="P566" s="1636"/>
      <c r="S566" s="1072"/>
    </row>
    <row r="567" spans="15:19" ht="15" customHeight="1">
      <c r="O567" s="1636"/>
      <c r="P567" s="1636"/>
      <c r="S567" s="1072"/>
    </row>
    <row r="568" spans="15:19" ht="15" customHeight="1">
      <c r="O568" s="1636"/>
      <c r="P568" s="1636"/>
      <c r="S568" s="1072"/>
    </row>
    <row r="569" spans="15:19" ht="15" customHeight="1">
      <c r="O569" s="1636"/>
      <c r="P569" s="1636"/>
      <c r="S569" s="1072"/>
    </row>
    <row r="570" spans="15:19" ht="15" customHeight="1">
      <c r="O570" s="1636"/>
      <c r="P570" s="1636"/>
      <c r="S570" s="1072"/>
    </row>
    <row r="571" spans="15:19" ht="15" customHeight="1">
      <c r="O571" s="1636"/>
      <c r="P571" s="1636"/>
      <c r="S571" s="1072"/>
    </row>
    <row r="572" spans="15:19" ht="15" customHeight="1">
      <c r="O572" s="1636"/>
      <c r="P572" s="1636"/>
      <c r="S572" s="1072"/>
    </row>
    <row r="573" spans="15:19" ht="15" customHeight="1">
      <c r="O573" s="1636"/>
      <c r="P573" s="1636"/>
      <c r="S573" s="1072"/>
    </row>
    <row r="574" spans="15:19" ht="15" customHeight="1">
      <c r="O574" s="1636"/>
      <c r="P574" s="1636"/>
      <c r="S574" s="1072"/>
    </row>
    <row r="575" spans="15:19" ht="15" customHeight="1">
      <c r="O575" s="1636"/>
      <c r="P575" s="1636"/>
      <c r="S575" s="1072"/>
    </row>
    <row r="576" spans="15:19" ht="15" customHeight="1">
      <c r="O576" s="1636"/>
      <c r="P576" s="1636"/>
      <c r="S576" s="1072"/>
    </row>
    <row r="577" spans="15:19" ht="15" customHeight="1">
      <c r="O577" s="1636"/>
      <c r="P577" s="1636"/>
      <c r="S577" s="1072"/>
    </row>
    <row r="578" spans="15:19" ht="15" customHeight="1">
      <c r="O578" s="1636"/>
      <c r="P578" s="1636"/>
      <c r="S578" s="1072"/>
    </row>
    <row r="579" spans="15:19" ht="15" customHeight="1">
      <c r="O579" s="1636"/>
      <c r="P579" s="1636"/>
      <c r="S579" s="1072"/>
    </row>
    <row r="580" spans="15:19" ht="15" customHeight="1">
      <c r="O580" s="1636"/>
      <c r="P580" s="1636"/>
      <c r="S580" s="1072"/>
    </row>
    <row r="581" spans="15:19" ht="15" customHeight="1">
      <c r="O581" s="1636"/>
      <c r="P581" s="1636"/>
      <c r="S581" s="1072"/>
    </row>
    <row r="582" spans="15:19" ht="15" customHeight="1">
      <c r="O582" s="1636"/>
      <c r="P582" s="1636"/>
      <c r="S582" s="1072"/>
    </row>
    <row r="583" spans="15:19" ht="15" customHeight="1">
      <c r="O583" s="1636"/>
      <c r="P583" s="1636"/>
      <c r="S583" s="1072"/>
    </row>
    <row r="584" spans="15:19" ht="15" customHeight="1">
      <c r="O584" s="1636"/>
      <c r="P584" s="1636"/>
      <c r="S584" s="1072"/>
    </row>
    <row r="585" spans="15:19" ht="15" customHeight="1">
      <c r="O585" s="1636"/>
      <c r="P585" s="1636"/>
      <c r="S585" s="1072"/>
    </row>
    <row r="586" spans="15:19" ht="15" customHeight="1">
      <c r="O586" s="1636"/>
      <c r="P586" s="1636"/>
      <c r="S586" s="1072"/>
    </row>
    <row r="587" spans="15:19" ht="15" customHeight="1">
      <c r="O587" s="1636"/>
      <c r="P587" s="1636"/>
      <c r="S587" s="1072"/>
    </row>
    <row r="588" spans="15:19" ht="15" customHeight="1">
      <c r="O588" s="1636"/>
      <c r="P588" s="1636"/>
      <c r="S588" s="1072"/>
    </row>
    <row r="589" spans="15:19" ht="15" customHeight="1">
      <c r="O589" s="1636"/>
      <c r="P589" s="1636"/>
      <c r="S589" s="1072"/>
    </row>
    <row r="590" spans="15:19" ht="15" customHeight="1">
      <c r="O590" s="1636"/>
      <c r="P590" s="1636"/>
      <c r="S590" s="1072"/>
    </row>
    <row r="591" spans="15:19" ht="15" customHeight="1">
      <c r="O591" s="1636"/>
      <c r="P591" s="1636"/>
      <c r="S591" s="1072"/>
    </row>
    <row r="592" spans="15:19" ht="15" customHeight="1">
      <c r="O592" s="1636"/>
      <c r="P592" s="1636"/>
      <c r="S592" s="1072"/>
    </row>
    <row r="593" spans="15:19" ht="15" customHeight="1">
      <c r="O593" s="1636"/>
      <c r="P593" s="1636"/>
      <c r="S593" s="1072"/>
    </row>
    <row r="594" spans="15:19" ht="15" customHeight="1">
      <c r="O594" s="1636"/>
      <c r="P594" s="1636"/>
      <c r="S594" s="1072"/>
    </row>
    <row r="595" spans="15:19" ht="15" customHeight="1">
      <c r="O595" s="1636"/>
      <c r="P595" s="1636"/>
      <c r="S595" s="1072"/>
    </row>
    <row r="596" spans="15:19" ht="15" customHeight="1">
      <c r="O596" s="1636"/>
      <c r="P596" s="1636"/>
      <c r="S596" s="1072"/>
    </row>
    <row r="597" spans="15:19" ht="15" customHeight="1">
      <c r="O597" s="1636"/>
      <c r="P597" s="1636"/>
      <c r="S597" s="1072"/>
    </row>
    <row r="598" spans="15:19" ht="15" customHeight="1">
      <c r="O598" s="1636"/>
      <c r="P598" s="1636"/>
      <c r="S598" s="1072"/>
    </row>
    <row r="599" spans="15:19" ht="15" customHeight="1">
      <c r="O599" s="1636"/>
      <c r="P599" s="1636"/>
      <c r="S599" s="1072"/>
    </row>
    <row r="600" spans="15:19" ht="15" customHeight="1">
      <c r="O600" s="1636"/>
      <c r="P600" s="1636"/>
      <c r="S600" s="1072"/>
    </row>
    <row r="601" spans="15:19" ht="15" customHeight="1">
      <c r="O601" s="1636"/>
      <c r="P601" s="1636"/>
      <c r="S601" s="1072"/>
    </row>
    <row r="602" spans="15:19" ht="15" customHeight="1">
      <c r="O602" s="1636"/>
      <c r="P602" s="1636"/>
      <c r="S602" s="1072"/>
    </row>
    <row r="603" spans="15:19" ht="15" customHeight="1">
      <c r="O603" s="1636"/>
      <c r="P603" s="1636"/>
      <c r="S603" s="1072"/>
    </row>
    <row r="604" spans="15:19" ht="15" customHeight="1">
      <c r="O604" s="1636"/>
      <c r="P604" s="1636"/>
      <c r="S604" s="1072"/>
    </row>
    <row r="605" spans="15:19" ht="15" customHeight="1">
      <c r="O605" s="1636"/>
      <c r="P605" s="1636"/>
      <c r="S605" s="1072"/>
    </row>
    <row r="606" spans="15:19" ht="15" customHeight="1">
      <c r="O606" s="1636"/>
      <c r="P606" s="1636"/>
      <c r="S606" s="1072"/>
    </row>
    <row r="607" spans="15:19" ht="15" customHeight="1">
      <c r="O607" s="1636"/>
      <c r="P607" s="1636"/>
      <c r="S607" s="1072"/>
    </row>
    <row r="608" spans="15:19" ht="15" customHeight="1">
      <c r="O608" s="1636"/>
      <c r="P608" s="1636"/>
      <c r="S608" s="1072"/>
    </row>
    <row r="609" spans="15:19" ht="15" customHeight="1">
      <c r="O609" s="1636"/>
      <c r="P609" s="1636"/>
      <c r="S609" s="1072"/>
    </row>
    <row r="610" spans="15:19" ht="15" customHeight="1">
      <c r="O610" s="1636"/>
      <c r="P610" s="1636"/>
      <c r="S610" s="1072"/>
    </row>
    <row r="611" spans="15:19" ht="15" customHeight="1">
      <c r="O611" s="1636"/>
      <c r="P611" s="1636"/>
      <c r="S611" s="1072"/>
    </row>
    <row r="612" spans="15:19" ht="15" customHeight="1">
      <c r="O612" s="1636"/>
      <c r="P612" s="1636"/>
      <c r="S612" s="1072"/>
    </row>
    <row r="613" spans="15:19" ht="15" customHeight="1">
      <c r="O613" s="1636"/>
      <c r="P613" s="1636"/>
      <c r="S613" s="1072"/>
    </row>
    <row r="614" spans="15:19" ht="15" customHeight="1">
      <c r="O614" s="1636"/>
      <c r="P614" s="1636"/>
      <c r="S614" s="1072"/>
    </row>
    <row r="615" spans="15:19" ht="15" customHeight="1">
      <c r="O615" s="1636"/>
      <c r="P615" s="1636"/>
      <c r="S615" s="1072"/>
    </row>
    <row r="616" spans="15:19" ht="15" customHeight="1">
      <c r="O616" s="1636"/>
      <c r="P616" s="1636"/>
      <c r="S616" s="1072"/>
    </row>
    <row r="617" spans="15:19" ht="15" customHeight="1">
      <c r="O617" s="1636"/>
      <c r="P617" s="1636"/>
      <c r="S617" s="1072"/>
    </row>
    <row r="618" spans="15:19" ht="15" customHeight="1">
      <c r="O618" s="1636"/>
      <c r="P618" s="1636"/>
      <c r="S618" s="1072"/>
    </row>
    <row r="619" spans="15:19" ht="15" customHeight="1">
      <c r="O619" s="1636"/>
      <c r="P619" s="1636"/>
      <c r="S619" s="1072"/>
    </row>
    <row r="620" spans="15:19" ht="15" customHeight="1">
      <c r="O620" s="1636"/>
      <c r="P620" s="1636"/>
      <c r="S620" s="1072"/>
    </row>
    <row r="621" spans="15:19" ht="15" customHeight="1">
      <c r="O621" s="1636"/>
      <c r="P621" s="1636"/>
      <c r="S621" s="1072"/>
    </row>
    <row r="622" spans="15:19" ht="15" customHeight="1">
      <c r="O622" s="1636"/>
      <c r="P622" s="1636"/>
      <c r="S622" s="1072"/>
    </row>
    <row r="623" spans="15:19" ht="15" customHeight="1">
      <c r="O623" s="1636"/>
      <c r="P623" s="1636"/>
      <c r="S623" s="1072"/>
    </row>
    <row r="624" spans="15:19" ht="15" customHeight="1">
      <c r="O624" s="1636"/>
      <c r="P624" s="1636"/>
      <c r="S624" s="1072"/>
    </row>
    <row r="625" spans="15:19" ht="15" customHeight="1">
      <c r="O625" s="1636"/>
      <c r="P625" s="1636"/>
      <c r="S625" s="1072"/>
    </row>
    <row r="626" spans="15:19" ht="15" customHeight="1">
      <c r="O626" s="1636"/>
      <c r="P626" s="1636"/>
      <c r="S626" s="1072"/>
    </row>
    <row r="627" spans="15:19" ht="15" customHeight="1">
      <c r="O627" s="1636"/>
      <c r="P627" s="1636"/>
      <c r="S627" s="1072"/>
    </row>
    <row r="628" spans="15:19" ht="15" customHeight="1">
      <c r="O628" s="1636"/>
      <c r="P628" s="1636"/>
      <c r="S628" s="1072"/>
    </row>
    <row r="629" spans="15:19" ht="15" customHeight="1">
      <c r="O629" s="1636"/>
      <c r="P629" s="1636"/>
      <c r="S629" s="1072"/>
    </row>
    <row r="630" spans="15:19" ht="15" customHeight="1">
      <c r="O630" s="1636"/>
      <c r="P630" s="1636"/>
      <c r="S630" s="1072"/>
    </row>
    <row r="631" spans="15:19" ht="15" customHeight="1">
      <c r="O631" s="1636"/>
      <c r="P631" s="1636"/>
      <c r="S631" s="1072"/>
    </row>
    <row r="632" spans="15:19" ht="15" customHeight="1">
      <c r="O632" s="1636"/>
      <c r="P632" s="1636"/>
      <c r="S632" s="1072"/>
    </row>
    <row r="633" spans="15:19" ht="15" customHeight="1">
      <c r="O633" s="1636"/>
      <c r="P633" s="1636"/>
      <c r="S633" s="1072"/>
    </row>
    <row r="634" spans="15:19" ht="15" customHeight="1">
      <c r="O634" s="1636"/>
      <c r="P634" s="1636"/>
      <c r="S634" s="1072"/>
    </row>
    <row r="635" spans="15:19" ht="15" customHeight="1">
      <c r="O635" s="1636"/>
      <c r="P635" s="1636"/>
      <c r="S635" s="1072"/>
    </row>
    <row r="636" spans="15:19" ht="15" customHeight="1">
      <c r="O636" s="1636"/>
      <c r="P636" s="1636"/>
      <c r="S636" s="1072"/>
    </row>
    <row r="637" spans="15:19" ht="15" customHeight="1">
      <c r="O637" s="1636"/>
      <c r="P637" s="1636"/>
      <c r="S637" s="1072"/>
    </row>
    <row r="638" spans="15:19" ht="15" customHeight="1">
      <c r="O638" s="1636"/>
      <c r="P638" s="1636"/>
      <c r="S638" s="1072"/>
    </row>
    <row r="639" spans="15:19" ht="15" customHeight="1">
      <c r="O639" s="1636"/>
      <c r="P639" s="1636"/>
      <c r="S639" s="1072"/>
    </row>
    <row r="640" spans="15:19" ht="15" customHeight="1">
      <c r="O640" s="1636"/>
      <c r="P640" s="1636"/>
      <c r="S640" s="1072"/>
    </row>
    <row r="641" spans="15:19" ht="15" customHeight="1">
      <c r="O641" s="1636"/>
      <c r="P641" s="1636"/>
      <c r="S641" s="1072"/>
    </row>
    <row r="642" spans="15:19" ht="15" customHeight="1">
      <c r="O642" s="1636"/>
      <c r="P642" s="1636"/>
      <c r="S642" s="1072"/>
    </row>
    <row r="643" spans="15:19" ht="15" customHeight="1">
      <c r="O643" s="1636"/>
      <c r="P643" s="1636"/>
      <c r="S643" s="1072"/>
    </row>
    <row r="644" spans="15:19" ht="15" customHeight="1">
      <c r="O644" s="1636"/>
      <c r="P644" s="1636"/>
      <c r="S644" s="1072"/>
    </row>
    <row r="645" spans="15:19" ht="15" customHeight="1">
      <c r="O645" s="1636"/>
      <c r="P645" s="1636"/>
      <c r="S645" s="1072"/>
    </row>
    <row r="646" spans="15:19" ht="15" customHeight="1">
      <c r="O646" s="1636"/>
      <c r="P646" s="1636"/>
      <c r="S646" s="1072"/>
    </row>
    <row r="647" spans="15:19" ht="15" customHeight="1">
      <c r="O647" s="1636"/>
      <c r="P647" s="1636"/>
      <c r="S647" s="1072"/>
    </row>
    <row r="648" spans="15:19" ht="15" customHeight="1">
      <c r="O648" s="1636"/>
      <c r="P648" s="1636"/>
      <c r="S648" s="1072"/>
    </row>
    <row r="649" spans="15:19" ht="15" customHeight="1">
      <c r="O649" s="1636"/>
      <c r="P649" s="1636"/>
      <c r="S649" s="1072"/>
    </row>
    <row r="650" spans="15:19" ht="15" customHeight="1">
      <c r="O650" s="1636"/>
      <c r="P650" s="1636"/>
      <c r="S650" s="1072"/>
    </row>
    <row r="651" spans="15:19" ht="15" customHeight="1">
      <c r="O651" s="1636"/>
      <c r="P651" s="1636"/>
      <c r="S651" s="1072"/>
    </row>
    <row r="652" spans="15:19" ht="15" customHeight="1">
      <c r="O652" s="1636"/>
      <c r="P652" s="1636"/>
      <c r="S652" s="1072"/>
    </row>
    <row r="653" spans="15:19" ht="15" customHeight="1">
      <c r="O653" s="1636"/>
      <c r="P653" s="1636"/>
      <c r="S653" s="1072"/>
    </row>
    <row r="654" spans="15:19" ht="15" customHeight="1">
      <c r="O654" s="1636"/>
      <c r="P654" s="1636"/>
      <c r="S654" s="1072"/>
    </row>
    <row r="655" spans="15:19" ht="15" customHeight="1">
      <c r="O655" s="1636"/>
      <c r="P655" s="1636"/>
      <c r="S655" s="1072"/>
    </row>
    <row r="656" spans="15:19" ht="15" customHeight="1">
      <c r="O656" s="1636"/>
      <c r="P656" s="1636"/>
      <c r="S656" s="1072"/>
    </row>
    <row r="657" spans="15:19" ht="15" customHeight="1">
      <c r="O657" s="1636"/>
      <c r="P657" s="1636"/>
      <c r="S657" s="1072"/>
    </row>
    <row r="658" spans="15:19" ht="15" customHeight="1">
      <c r="O658" s="1636"/>
      <c r="P658" s="1636"/>
      <c r="S658" s="1072"/>
    </row>
    <row r="659" spans="15:19" ht="15" customHeight="1">
      <c r="O659" s="1636"/>
      <c r="P659" s="1636"/>
      <c r="S659" s="1072"/>
    </row>
    <row r="660" spans="15:19" ht="15" customHeight="1">
      <c r="O660" s="1636"/>
      <c r="P660" s="1636"/>
      <c r="S660" s="1072"/>
    </row>
    <row r="661" spans="15:19" ht="15" customHeight="1">
      <c r="O661" s="1636"/>
      <c r="P661" s="1636"/>
      <c r="S661" s="1072"/>
    </row>
    <row r="662" spans="15:19" ht="15" customHeight="1">
      <c r="O662" s="1636"/>
      <c r="P662" s="1636"/>
      <c r="S662" s="1072"/>
    </row>
    <row r="663" spans="15:19" ht="15" customHeight="1">
      <c r="O663" s="1636"/>
      <c r="P663" s="1636"/>
      <c r="S663" s="1072"/>
    </row>
    <row r="664" spans="15:19" ht="15" customHeight="1">
      <c r="O664" s="1636"/>
      <c r="P664" s="1636"/>
      <c r="S664" s="1072"/>
    </row>
    <row r="665" spans="15:19" ht="15" customHeight="1">
      <c r="O665" s="1636"/>
      <c r="P665" s="1636"/>
      <c r="S665" s="1072"/>
    </row>
    <row r="666" spans="15:19" ht="15" customHeight="1">
      <c r="O666" s="1636"/>
      <c r="P666" s="1636"/>
      <c r="S666" s="1072"/>
    </row>
    <row r="667" spans="15:19" ht="15" customHeight="1">
      <c r="O667" s="1636"/>
      <c r="P667" s="1636"/>
      <c r="S667" s="1072"/>
    </row>
    <row r="668" spans="15:19" ht="15" customHeight="1">
      <c r="O668" s="1636"/>
      <c r="P668" s="1636"/>
      <c r="S668" s="1072"/>
    </row>
    <row r="669" spans="15:19" ht="15" customHeight="1">
      <c r="O669" s="1636"/>
      <c r="P669" s="1636"/>
      <c r="S669" s="1072"/>
    </row>
    <row r="670" spans="15:19" ht="15" customHeight="1">
      <c r="O670" s="1636"/>
      <c r="P670" s="1636"/>
      <c r="S670" s="1072"/>
    </row>
    <row r="671" spans="15:19" ht="15" customHeight="1">
      <c r="O671" s="1636"/>
      <c r="P671" s="1636"/>
      <c r="S671" s="1072"/>
    </row>
    <row r="672" spans="15:19" ht="15" customHeight="1">
      <c r="O672" s="1636"/>
      <c r="P672" s="1636"/>
      <c r="S672" s="1072"/>
    </row>
    <row r="673" spans="15:19" ht="15" customHeight="1">
      <c r="O673" s="1636"/>
      <c r="P673" s="1636"/>
      <c r="S673" s="1072"/>
    </row>
    <row r="674" spans="15:19" ht="15" customHeight="1">
      <c r="O674" s="1636"/>
      <c r="P674" s="1636"/>
      <c r="S674" s="1072"/>
    </row>
    <row r="675" spans="15:19" ht="15" customHeight="1">
      <c r="O675" s="1636"/>
      <c r="P675" s="1636"/>
      <c r="S675" s="1072"/>
    </row>
    <row r="676" spans="15:19" ht="15" customHeight="1">
      <c r="O676" s="1636"/>
      <c r="P676" s="1636"/>
      <c r="S676" s="1072"/>
    </row>
    <row r="677" spans="15:19" ht="15" customHeight="1">
      <c r="O677" s="1636"/>
      <c r="P677" s="1636"/>
      <c r="S677" s="1072"/>
    </row>
    <row r="678" spans="15:19" ht="15" customHeight="1">
      <c r="O678" s="1636"/>
      <c r="P678" s="1636"/>
      <c r="S678" s="1072"/>
    </row>
    <row r="679" spans="15:19" ht="15" customHeight="1">
      <c r="O679" s="1636"/>
      <c r="P679" s="1636"/>
      <c r="S679" s="1072"/>
    </row>
    <row r="680" spans="15:19" ht="15" customHeight="1">
      <c r="O680" s="1636"/>
      <c r="P680" s="1636"/>
      <c r="S680" s="1072"/>
    </row>
    <row r="681" spans="15:19" ht="15" customHeight="1">
      <c r="O681" s="1636"/>
      <c r="P681" s="1636"/>
      <c r="S681" s="1072"/>
    </row>
    <row r="682" spans="15:19" ht="15" customHeight="1">
      <c r="O682" s="1636"/>
      <c r="P682" s="1636"/>
      <c r="S682" s="1072"/>
    </row>
    <row r="683" spans="15:19" ht="15" customHeight="1">
      <c r="O683" s="1636"/>
      <c r="P683" s="1636"/>
      <c r="S683" s="1072"/>
    </row>
    <row r="684" spans="15:19" ht="15" customHeight="1">
      <c r="O684" s="1636"/>
      <c r="P684" s="1636"/>
      <c r="S684" s="1072"/>
    </row>
    <row r="685" spans="15:19" ht="15" customHeight="1">
      <c r="O685" s="1636"/>
      <c r="P685" s="1636"/>
      <c r="S685" s="1072"/>
    </row>
    <row r="686" spans="15:19" ht="15" customHeight="1">
      <c r="O686" s="1636"/>
      <c r="P686" s="1636"/>
      <c r="S686" s="1072"/>
    </row>
    <row r="687" spans="15:19" ht="15" customHeight="1">
      <c r="O687" s="1636"/>
      <c r="P687" s="1636"/>
      <c r="S687" s="1072"/>
    </row>
    <row r="688" spans="15:19" ht="15" customHeight="1">
      <c r="O688" s="1636"/>
      <c r="P688" s="1636"/>
      <c r="S688" s="1072"/>
    </row>
    <row r="689" spans="15:19" ht="15" customHeight="1">
      <c r="O689" s="1636"/>
      <c r="P689" s="1636"/>
      <c r="S689" s="1072"/>
    </row>
    <row r="690" spans="15:19" ht="15" customHeight="1">
      <c r="O690" s="1636"/>
      <c r="P690" s="1636"/>
      <c r="S690" s="1072"/>
    </row>
    <row r="691" spans="15:19" ht="15" customHeight="1">
      <c r="O691" s="1636"/>
      <c r="P691" s="1636"/>
      <c r="S691" s="1072"/>
    </row>
    <row r="692" spans="15:19" ht="15" customHeight="1">
      <c r="O692" s="1636"/>
      <c r="P692" s="1636"/>
      <c r="S692" s="1072"/>
    </row>
    <row r="693" spans="15:19" ht="15" customHeight="1">
      <c r="O693" s="1636"/>
      <c r="P693" s="1636"/>
      <c r="S693" s="1072"/>
    </row>
    <row r="694" spans="15:19" ht="15" customHeight="1">
      <c r="O694" s="1636"/>
      <c r="P694" s="1636"/>
      <c r="S694" s="1072"/>
    </row>
    <row r="695" spans="15:19" ht="15" customHeight="1">
      <c r="O695" s="1636"/>
      <c r="P695" s="1636"/>
      <c r="S695" s="1072"/>
    </row>
    <row r="696" spans="15:19" ht="15" customHeight="1">
      <c r="O696" s="1636"/>
      <c r="P696" s="1636"/>
      <c r="S696" s="1072"/>
    </row>
    <row r="697" spans="15:19" ht="15" customHeight="1">
      <c r="O697" s="1636"/>
      <c r="P697" s="1636"/>
      <c r="S697" s="1072"/>
    </row>
    <row r="698" spans="15:19" ht="15" customHeight="1">
      <c r="O698" s="1636"/>
      <c r="P698" s="1636"/>
      <c r="S698" s="1072"/>
    </row>
    <row r="699" spans="15:19" ht="15" customHeight="1">
      <c r="O699" s="1636"/>
      <c r="P699" s="1636"/>
      <c r="S699" s="1072"/>
    </row>
    <row r="700" spans="15:19" ht="15" customHeight="1">
      <c r="O700" s="1636"/>
      <c r="P700" s="1636"/>
      <c r="S700" s="1072"/>
    </row>
    <row r="701" spans="15:19" ht="15" customHeight="1">
      <c r="O701" s="1636"/>
      <c r="P701" s="1636"/>
      <c r="S701" s="1072"/>
    </row>
    <row r="702" spans="15:19" ht="15" customHeight="1">
      <c r="O702" s="1636"/>
      <c r="P702" s="1636"/>
      <c r="S702" s="1072"/>
    </row>
    <row r="703" spans="15:19" ht="15" customHeight="1">
      <c r="O703" s="1636"/>
      <c r="P703" s="1636"/>
      <c r="S703" s="1072"/>
    </row>
    <row r="704" spans="15:19" ht="15" customHeight="1">
      <c r="O704" s="1636"/>
      <c r="P704" s="1636"/>
      <c r="S704" s="1072"/>
    </row>
    <row r="705" spans="15:19" ht="15" customHeight="1">
      <c r="O705" s="1636"/>
      <c r="P705" s="1636"/>
      <c r="S705" s="1072"/>
    </row>
    <row r="706" spans="15:19" ht="15" customHeight="1">
      <c r="O706" s="1636"/>
      <c r="P706" s="1636"/>
      <c r="S706" s="1072"/>
    </row>
    <row r="707" spans="15:19" ht="15" customHeight="1">
      <c r="O707" s="1636"/>
      <c r="P707" s="1636"/>
      <c r="S707" s="1072"/>
    </row>
    <row r="708" spans="15:19" ht="15" customHeight="1">
      <c r="O708" s="1636"/>
      <c r="P708" s="1636"/>
      <c r="S708" s="1072"/>
    </row>
    <row r="709" spans="15:19" ht="15" customHeight="1">
      <c r="O709" s="1636"/>
      <c r="P709" s="1636"/>
      <c r="S709" s="1072"/>
    </row>
    <row r="710" spans="15:19" ht="15" customHeight="1">
      <c r="O710" s="1636"/>
      <c r="P710" s="1636"/>
      <c r="S710" s="1072"/>
    </row>
    <row r="711" spans="15:19" ht="15" customHeight="1">
      <c r="O711" s="1636"/>
      <c r="P711" s="1636"/>
      <c r="S711" s="1072"/>
    </row>
    <row r="712" spans="15:19" ht="15" customHeight="1">
      <c r="O712" s="1636"/>
      <c r="P712" s="1636"/>
      <c r="S712" s="1072"/>
    </row>
    <row r="713" spans="15:19" ht="15" customHeight="1">
      <c r="O713" s="1636"/>
      <c r="P713" s="1636"/>
      <c r="S713" s="1072"/>
    </row>
    <row r="714" spans="15:19" ht="15" customHeight="1">
      <c r="O714" s="1636"/>
      <c r="P714" s="1636"/>
      <c r="S714" s="1072"/>
    </row>
    <row r="715" spans="15:19" ht="15" customHeight="1">
      <c r="O715" s="1636"/>
      <c r="P715" s="1636"/>
      <c r="S715" s="1072"/>
    </row>
    <row r="716" spans="15:19" ht="15" customHeight="1">
      <c r="O716" s="1636"/>
      <c r="P716" s="1636"/>
      <c r="S716" s="1072"/>
    </row>
    <row r="717" spans="15:19" ht="15" customHeight="1">
      <c r="O717" s="1636"/>
      <c r="P717" s="1636"/>
      <c r="S717" s="1072"/>
    </row>
    <row r="718" spans="15:19" ht="15" customHeight="1">
      <c r="O718" s="1636"/>
      <c r="P718" s="1636"/>
      <c r="S718" s="1072"/>
    </row>
    <row r="719" spans="15:19" ht="15" customHeight="1">
      <c r="O719" s="1636"/>
      <c r="P719" s="1636"/>
      <c r="S719" s="1072"/>
    </row>
    <row r="720" spans="15:19" ht="15" customHeight="1">
      <c r="O720" s="1636"/>
      <c r="P720" s="1636"/>
      <c r="S720" s="1072"/>
    </row>
    <row r="721" spans="15:19" ht="15" customHeight="1">
      <c r="O721" s="1636"/>
      <c r="P721" s="1636"/>
      <c r="S721" s="1072"/>
    </row>
    <row r="722" spans="15:19" ht="15" customHeight="1">
      <c r="O722" s="1636"/>
      <c r="P722" s="1636"/>
      <c r="S722" s="1072"/>
    </row>
    <row r="723" spans="15:19" ht="15" customHeight="1">
      <c r="O723" s="1636"/>
      <c r="P723" s="1636"/>
      <c r="S723" s="1072"/>
    </row>
    <row r="724" spans="15:19" ht="15" customHeight="1">
      <c r="O724" s="1636"/>
      <c r="P724" s="1636"/>
      <c r="S724" s="1072"/>
    </row>
    <row r="725" spans="15:19" ht="15" customHeight="1">
      <c r="O725" s="1636"/>
      <c r="P725" s="1636"/>
      <c r="S725" s="1072"/>
    </row>
    <row r="726" spans="15:19" ht="15" customHeight="1">
      <c r="O726" s="1636"/>
      <c r="P726" s="1636"/>
      <c r="S726" s="1072"/>
    </row>
    <row r="727" spans="15:19" ht="15" customHeight="1">
      <c r="O727" s="1636"/>
      <c r="P727" s="1636"/>
      <c r="S727" s="1072"/>
    </row>
    <row r="728" spans="15:19" ht="15" customHeight="1">
      <c r="O728" s="1636"/>
      <c r="P728" s="1636"/>
      <c r="S728" s="1072"/>
    </row>
    <row r="729" spans="15:19" ht="15" customHeight="1">
      <c r="O729" s="1636"/>
      <c r="P729" s="1636"/>
      <c r="S729" s="1072"/>
    </row>
    <row r="730" spans="15:19" ht="15" customHeight="1">
      <c r="O730" s="1636"/>
      <c r="P730" s="1636"/>
      <c r="S730" s="1072"/>
    </row>
    <row r="731" spans="15:19" ht="15" customHeight="1">
      <c r="O731" s="1636"/>
      <c r="P731" s="1636"/>
      <c r="S731" s="1072"/>
    </row>
    <row r="732" spans="15:19" ht="15" customHeight="1">
      <c r="O732" s="1636"/>
      <c r="P732" s="1636"/>
      <c r="S732" s="1072"/>
    </row>
    <row r="733" spans="15:19" ht="15" customHeight="1">
      <c r="O733" s="1636"/>
      <c r="P733" s="1636"/>
      <c r="S733" s="1072"/>
    </row>
    <row r="734" spans="15:19" ht="15" customHeight="1">
      <c r="O734" s="1636"/>
      <c r="P734" s="1636"/>
      <c r="S734" s="1072"/>
    </row>
    <row r="735" spans="15:19" ht="15" customHeight="1">
      <c r="O735" s="1636"/>
      <c r="P735" s="1636"/>
      <c r="S735" s="1072"/>
    </row>
    <row r="736" spans="15:19" ht="15" customHeight="1">
      <c r="O736" s="1636"/>
      <c r="P736" s="1636"/>
      <c r="S736" s="1072"/>
    </row>
    <row r="737" spans="15:19" ht="15" customHeight="1">
      <c r="O737" s="1636"/>
      <c r="P737" s="1636"/>
      <c r="S737" s="1072"/>
    </row>
    <row r="738" spans="15:19" ht="15" customHeight="1">
      <c r="O738" s="1636"/>
      <c r="P738" s="1636"/>
      <c r="S738" s="1072"/>
    </row>
    <row r="739" spans="15:19" ht="15" customHeight="1">
      <c r="O739" s="1636"/>
      <c r="P739" s="1636"/>
      <c r="S739" s="1072"/>
    </row>
    <row r="740" spans="15:19" ht="15" customHeight="1">
      <c r="O740" s="1636"/>
      <c r="P740" s="1636"/>
      <c r="S740" s="1072"/>
    </row>
    <row r="741" spans="15:19" ht="15" customHeight="1">
      <c r="O741" s="1636"/>
      <c r="P741" s="1636"/>
      <c r="S741" s="1072"/>
    </row>
    <row r="742" spans="15:19" ht="15" customHeight="1">
      <c r="O742" s="1636"/>
      <c r="P742" s="1636"/>
      <c r="S742" s="1072"/>
    </row>
    <row r="743" spans="15:19" ht="15" customHeight="1">
      <c r="O743" s="1636"/>
      <c r="P743" s="1636"/>
      <c r="S743" s="1072"/>
    </row>
    <row r="744" spans="15:19" ht="15" customHeight="1">
      <c r="O744" s="1636"/>
      <c r="P744" s="1636"/>
      <c r="S744" s="1072"/>
    </row>
    <row r="745" spans="15:19" ht="15" customHeight="1">
      <c r="O745" s="1636"/>
      <c r="P745" s="1636"/>
      <c r="S745" s="1072"/>
    </row>
    <row r="746" spans="15:19" ht="15" customHeight="1">
      <c r="O746" s="1636"/>
      <c r="P746" s="1636"/>
      <c r="S746" s="1072"/>
    </row>
    <row r="747" spans="15:19" ht="15" customHeight="1">
      <c r="O747" s="1636"/>
      <c r="P747" s="1636"/>
      <c r="S747" s="1072"/>
    </row>
    <row r="748" spans="15:19" ht="15" customHeight="1">
      <c r="O748" s="1636"/>
      <c r="P748" s="1636"/>
      <c r="S748" s="1072"/>
    </row>
    <row r="749" spans="15:19" ht="15" customHeight="1">
      <c r="O749" s="1636"/>
      <c r="P749" s="1636"/>
      <c r="S749" s="1072"/>
    </row>
    <row r="750" spans="15:19" ht="15" customHeight="1">
      <c r="O750" s="1636"/>
      <c r="P750" s="1636"/>
      <c r="S750" s="1072"/>
    </row>
    <row r="751" spans="15:19" ht="15" customHeight="1">
      <c r="O751" s="1636"/>
      <c r="P751" s="1636"/>
      <c r="S751" s="1072"/>
    </row>
    <row r="752" spans="15:19" ht="15" customHeight="1">
      <c r="O752" s="1636"/>
      <c r="P752" s="1636"/>
      <c r="S752" s="1072"/>
    </row>
    <row r="753" spans="15:19" ht="15" customHeight="1">
      <c r="O753" s="1636"/>
      <c r="P753" s="1636"/>
      <c r="S753" s="1072"/>
    </row>
    <row r="754" spans="15:19" ht="15" customHeight="1">
      <c r="O754" s="1636"/>
      <c r="P754" s="1636"/>
      <c r="S754" s="1072"/>
    </row>
    <row r="755" spans="15:19" ht="15" customHeight="1">
      <c r="O755" s="1636"/>
      <c r="P755" s="1636"/>
      <c r="S755" s="1072"/>
    </row>
    <row r="756" spans="15:19" ht="15" customHeight="1">
      <c r="O756" s="1636"/>
      <c r="P756" s="1636"/>
      <c r="S756" s="1072"/>
    </row>
    <row r="757" spans="15:19" ht="15" customHeight="1">
      <c r="O757" s="1636"/>
      <c r="P757" s="1636"/>
      <c r="S757" s="1072"/>
    </row>
    <row r="758" spans="15:19" ht="15" customHeight="1">
      <c r="O758" s="1636"/>
      <c r="P758" s="1636"/>
      <c r="S758" s="1072"/>
    </row>
    <row r="759" spans="15:19" ht="15" customHeight="1">
      <c r="O759" s="1636"/>
      <c r="P759" s="1636"/>
      <c r="S759" s="1072"/>
    </row>
    <row r="760" spans="15:19" ht="15" customHeight="1">
      <c r="O760" s="1636"/>
      <c r="P760" s="1636"/>
      <c r="S760" s="1072"/>
    </row>
    <row r="761" spans="15:19" ht="15" customHeight="1">
      <c r="O761" s="1636"/>
      <c r="P761" s="1636"/>
      <c r="S761" s="1072"/>
    </row>
    <row r="762" spans="15:19" ht="15" customHeight="1">
      <c r="O762" s="1636"/>
      <c r="P762" s="1636"/>
      <c r="S762" s="1072"/>
    </row>
    <row r="763" spans="15:19" ht="15" customHeight="1">
      <c r="O763" s="1636"/>
      <c r="P763" s="1636"/>
      <c r="S763" s="1072"/>
    </row>
    <row r="764" spans="15:19" ht="15" customHeight="1">
      <c r="O764" s="1636"/>
      <c r="P764" s="1636"/>
      <c r="S764" s="1072"/>
    </row>
    <row r="765" spans="15:19" ht="15" customHeight="1">
      <c r="O765" s="1636"/>
      <c r="P765" s="1636"/>
      <c r="S765" s="1072"/>
    </row>
    <row r="766" spans="15:19" ht="15" customHeight="1">
      <c r="O766" s="1636"/>
      <c r="P766" s="1636"/>
      <c r="S766" s="1072"/>
    </row>
    <row r="767" spans="15:19" ht="15" customHeight="1">
      <c r="O767" s="1636"/>
      <c r="P767" s="1636"/>
      <c r="S767" s="1072"/>
    </row>
    <row r="768" spans="15:19" ht="15" customHeight="1">
      <c r="O768" s="1636"/>
      <c r="P768" s="1636"/>
      <c r="S768" s="1072"/>
    </row>
    <row r="769" spans="15:19" ht="15" customHeight="1">
      <c r="O769" s="1636"/>
      <c r="P769" s="1636"/>
      <c r="S769" s="1072"/>
    </row>
    <row r="770" spans="15:19" ht="15" customHeight="1">
      <c r="O770" s="1636"/>
      <c r="P770" s="1636"/>
      <c r="S770" s="1072"/>
    </row>
    <row r="771" spans="15:19" ht="15" customHeight="1">
      <c r="O771" s="1636"/>
      <c r="P771" s="1636"/>
      <c r="S771" s="1072"/>
    </row>
    <row r="772" spans="15:19" ht="15" customHeight="1">
      <c r="O772" s="1636"/>
      <c r="P772" s="1636"/>
      <c r="S772" s="1072"/>
    </row>
    <row r="773" spans="15:19" ht="15" customHeight="1">
      <c r="O773" s="1636"/>
      <c r="P773" s="1636"/>
      <c r="S773" s="1072"/>
    </row>
    <row r="774" spans="15:19" ht="15" customHeight="1">
      <c r="O774" s="1636"/>
      <c r="P774" s="1636"/>
      <c r="S774" s="1072"/>
    </row>
    <row r="775" spans="15:19" ht="15" customHeight="1">
      <c r="O775" s="1636"/>
      <c r="P775" s="1636"/>
      <c r="S775" s="1072"/>
    </row>
    <row r="776" spans="15:19" ht="15" customHeight="1">
      <c r="O776" s="1636"/>
      <c r="P776" s="1636"/>
      <c r="S776" s="1072"/>
    </row>
    <row r="777" spans="15:19" ht="15" customHeight="1">
      <c r="O777" s="1636"/>
      <c r="P777" s="1636"/>
      <c r="S777" s="1072"/>
    </row>
    <row r="778" spans="15:19" ht="15" customHeight="1">
      <c r="O778" s="1636"/>
      <c r="P778" s="1636"/>
      <c r="S778" s="1072"/>
    </row>
    <row r="779" spans="15:19" ht="15" customHeight="1">
      <c r="O779" s="1636"/>
      <c r="P779" s="1636"/>
      <c r="S779" s="1072"/>
    </row>
    <row r="780" spans="15:19" ht="15" customHeight="1">
      <c r="O780" s="1636"/>
      <c r="P780" s="1636"/>
      <c r="S780" s="1072"/>
    </row>
    <row r="781" spans="15:19" ht="15" customHeight="1">
      <c r="O781" s="1636"/>
      <c r="P781" s="1636"/>
      <c r="S781" s="1072"/>
    </row>
    <row r="782" spans="15:19" ht="15" customHeight="1">
      <c r="O782" s="1636"/>
      <c r="P782" s="1636"/>
      <c r="S782" s="1072"/>
    </row>
    <row r="783" spans="15:19" ht="15" customHeight="1">
      <c r="O783" s="1636"/>
      <c r="P783" s="1636"/>
      <c r="S783" s="1072"/>
    </row>
    <row r="784" spans="15:19" ht="15" customHeight="1">
      <c r="O784" s="1636"/>
      <c r="P784" s="1636"/>
      <c r="S784" s="1072"/>
    </row>
    <row r="785" spans="15:19" ht="15" customHeight="1">
      <c r="O785" s="1636"/>
      <c r="P785" s="1636"/>
      <c r="S785" s="1072"/>
    </row>
    <row r="786" spans="15:19" ht="15" customHeight="1">
      <c r="O786" s="1636"/>
      <c r="P786" s="1636"/>
      <c r="S786" s="1072"/>
    </row>
    <row r="787" spans="15:19" ht="15" customHeight="1">
      <c r="O787" s="1636"/>
      <c r="P787" s="1636"/>
      <c r="S787" s="1072"/>
    </row>
    <row r="788" spans="15:19" ht="15" customHeight="1">
      <c r="O788" s="1636"/>
      <c r="P788" s="1636"/>
      <c r="S788" s="1072"/>
    </row>
    <row r="789" spans="15:19" ht="15" customHeight="1">
      <c r="O789" s="1636"/>
      <c r="P789" s="1636"/>
      <c r="S789" s="1072"/>
    </row>
    <row r="790" spans="15:19" ht="15" customHeight="1">
      <c r="O790" s="1636"/>
      <c r="P790" s="1636"/>
      <c r="S790" s="1072"/>
    </row>
    <row r="791" spans="15:19" ht="15" customHeight="1">
      <c r="O791" s="1636"/>
      <c r="P791" s="1636"/>
      <c r="S791" s="1072"/>
    </row>
    <row r="792" spans="15:19" ht="15" customHeight="1">
      <c r="O792" s="1636"/>
      <c r="P792" s="1636"/>
      <c r="S792" s="1072"/>
    </row>
    <row r="793" spans="15:19" ht="15" customHeight="1">
      <c r="O793" s="1636"/>
      <c r="P793" s="1636"/>
      <c r="S793" s="1072"/>
    </row>
    <row r="794" spans="15:19" ht="15" customHeight="1">
      <c r="O794" s="1636"/>
      <c r="P794" s="1636"/>
      <c r="S794" s="1072"/>
    </row>
    <row r="795" spans="15:19" ht="15" customHeight="1">
      <c r="O795" s="1636"/>
      <c r="P795" s="1636"/>
      <c r="S795" s="1072"/>
    </row>
    <row r="796" spans="15:19" ht="15" customHeight="1">
      <c r="O796" s="1636"/>
      <c r="P796" s="1636"/>
      <c r="S796" s="1072"/>
    </row>
    <row r="797" spans="15:19" ht="15" customHeight="1">
      <c r="O797" s="1636"/>
      <c r="P797" s="1636"/>
      <c r="S797" s="1072"/>
    </row>
    <row r="798" spans="15:19" ht="15" customHeight="1">
      <c r="O798" s="1636"/>
      <c r="P798" s="1636"/>
      <c r="S798" s="1072"/>
    </row>
    <row r="799" spans="15:19" ht="15" customHeight="1">
      <c r="O799" s="1636"/>
      <c r="P799" s="1636"/>
      <c r="S799" s="1072"/>
    </row>
    <row r="800" spans="15:19" ht="15" customHeight="1">
      <c r="O800" s="1636"/>
      <c r="P800" s="1636"/>
      <c r="S800" s="1072"/>
    </row>
    <row r="801" spans="15:19" ht="15" customHeight="1">
      <c r="O801" s="1636"/>
      <c r="P801" s="1636"/>
      <c r="S801" s="1072"/>
    </row>
    <row r="802" spans="15:19" ht="15" customHeight="1">
      <c r="O802" s="1636"/>
      <c r="P802" s="1636"/>
      <c r="S802" s="1072"/>
    </row>
    <row r="803" spans="15:19" ht="15" customHeight="1">
      <c r="O803" s="1636"/>
      <c r="P803" s="1636"/>
      <c r="S803" s="1072"/>
    </row>
    <row r="804" spans="15:19" ht="15" customHeight="1">
      <c r="O804" s="1636"/>
      <c r="P804" s="1636"/>
      <c r="S804" s="1072"/>
    </row>
    <row r="805" spans="15:19" ht="15" customHeight="1">
      <c r="O805" s="1636"/>
      <c r="P805" s="1636"/>
      <c r="S805" s="1072"/>
    </row>
    <row r="806" spans="15:19" ht="15" customHeight="1">
      <c r="O806" s="1636"/>
      <c r="P806" s="1636"/>
      <c r="S806" s="1072"/>
    </row>
    <row r="807" spans="15:19" ht="15" customHeight="1">
      <c r="O807" s="1636"/>
      <c r="P807" s="1636"/>
      <c r="S807" s="1072"/>
    </row>
    <row r="808" spans="15:19" ht="15" customHeight="1">
      <c r="O808" s="1636"/>
      <c r="P808" s="1636"/>
      <c r="S808" s="1072"/>
    </row>
    <row r="809" spans="15:19" ht="15" customHeight="1">
      <c r="O809" s="1636"/>
      <c r="P809" s="1636"/>
      <c r="S809" s="1072"/>
    </row>
    <row r="810" spans="15:19" ht="15" customHeight="1">
      <c r="O810" s="1636"/>
      <c r="P810" s="1636"/>
      <c r="S810" s="1072"/>
    </row>
    <row r="811" spans="15:19" ht="15" customHeight="1">
      <c r="O811" s="1636"/>
      <c r="P811" s="1636"/>
      <c r="S811" s="1072"/>
    </row>
    <row r="812" spans="15:19" ht="15" customHeight="1">
      <c r="O812" s="1636"/>
      <c r="P812" s="1636"/>
      <c r="S812" s="1072"/>
    </row>
    <row r="813" spans="15:19" ht="15" customHeight="1">
      <c r="O813" s="1636"/>
      <c r="P813" s="1636"/>
      <c r="S813" s="1072"/>
    </row>
    <row r="814" spans="15:19" ht="15" customHeight="1">
      <c r="O814" s="1636"/>
      <c r="P814" s="1636"/>
      <c r="S814" s="1072"/>
    </row>
    <row r="815" spans="15:19" ht="15" customHeight="1">
      <c r="O815" s="1636"/>
      <c r="P815" s="1636"/>
      <c r="S815" s="1072"/>
    </row>
    <row r="816" spans="15:19" ht="15" customHeight="1">
      <c r="O816" s="1636"/>
      <c r="P816" s="1636"/>
      <c r="S816" s="1072"/>
    </row>
    <row r="817" spans="15:19" ht="15" customHeight="1">
      <c r="O817" s="1636"/>
      <c r="P817" s="1636"/>
      <c r="S817" s="1072"/>
    </row>
    <row r="818" spans="15:19" ht="15" customHeight="1">
      <c r="O818" s="1636"/>
      <c r="P818" s="1636"/>
      <c r="S818" s="1072"/>
    </row>
    <row r="819" spans="15:19" ht="15" customHeight="1">
      <c r="O819" s="1636"/>
      <c r="P819" s="1636"/>
      <c r="S819" s="1072"/>
    </row>
    <row r="820" spans="15:19" ht="15" customHeight="1">
      <c r="O820" s="1636"/>
      <c r="P820" s="1636"/>
      <c r="S820" s="1072"/>
    </row>
    <row r="821" spans="15:19" ht="15" customHeight="1">
      <c r="O821" s="1636"/>
      <c r="P821" s="1636"/>
      <c r="S821" s="1072"/>
    </row>
    <row r="822" spans="15:19" ht="15" customHeight="1">
      <c r="O822" s="1636"/>
      <c r="P822" s="1636"/>
      <c r="S822" s="1072"/>
    </row>
    <row r="823" spans="15:19" ht="15" customHeight="1">
      <c r="O823" s="1636"/>
      <c r="P823" s="1636"/>
      <c r="S823" s="1072"/>
    </row>
    <row r="824" spans="15:19" ht="15" customHeight="1">
      <c r="O824" s="1636"/>
      <c r="P824" s="1636"/>
      <c r="S824" s="1072"/>
    </row>
    <row r="825" spans="15:19" ht="15" customHeight="1">
      <c r="O825" s="1636"/>
      <c r="P825" s="1636"/>
      <c r="S825" s="1072"/>
    </row>
    <row r="826" spans="15:19" ht="15" customHeight="1">
      <c r="O826" s="1636"/>
      <c r="P826" s="1636"/>
      <c r="S826" s="1072"/>
    </row>
    <row r="827" spans="15:19" ht="15" customHeight="1">
      <c r="O827" s="1636"/>
      <c r="P827" s="1636"/>
      <c r="S827" s="1072"/>
    </row>
    <row r="828" spans="15:19" ht="15" customHeight="1">
      <c r="O828" s="1636"/>
      <c r="P828" s="1636"/>
      <c r="S828" s="1072"/>
    </row>
    <row r="829" spans="15:19" ht="15" customHeight="1">
      <c r="O829" s="1636"/>
      <c r="P829" s="1636"/>
      <c r="S829" s="1072"/>
    </row>
    <row r="830" spans="15:19" ht="15" customHeight="1">
      <c r="O830" s="1636"/>
      <c r="P830" s="1636"/>
      <c r="S830" s="1072"/>
    </row>
    <row r="831" spans="15:19" ht="15" customHeight="1">
      <c r="O831" s="1636"/>
      <c r="P831" s="1636"/>
      <c r="S831" s="1072"/>
    </row>
    <row r="832" spans="15:19" ht="15" customHeight="1">
      <c r="O832" s="1636"/>
      <c r="P832" s="1636"/>
      <c r="S832" s="1072"/>
    </row>
    <row r="833" spans="15:19" ht="15" customHeight="1">
      <c r="O833" s="1636"/>
      <c r="P833" s="1636"/>
      <c r="S833" s="1072"/>
    </row>
    <row r="834" spans="15:19" ht="15" customHeight="1">
      <c r="O834" s="1636"/>
      <c r="P834" s="1636"/>
      <c r="S834" s="1072"/>
    </row>
    <row r="835" spans="15:19" ht="15" customHeight="1">
      <c r="O835" s="1636"/>
      <c r="P835" s="1636"/>
      <c r="S835" s="1072"/>
    </row>
    <row r="836" spans="15:19" ht="15" customHeight="1">
      <c r="O836" s="1636"/>
      <c r="P836" s="1636"/>
      <c r="S836" s="1072"/>
    </row>
    <row r="837" spans="15:19" ht="15" customHeight="1">
      <c r="O837" s="1636"/>
      <c r="P837" s="1636"/>
      <c r="S837" s="1072"/>
    </row>
    <row r="838" spans="15:19" ht="15" customHeight="1">
      <c r="O838" s="1636"/>
      <c r="P838" s="1636"/>
      <c r="S838" s="1072"/>
    </row>
    <row r="839" spans="15:19" ht="15" customHeight="1">
      <c r="O839" s="1636"/>
      <c r="P839" s="1636"/>
      <c r="S839" s="1072"/>
    </row>
    <row r="840" spans="15:19" ht="15" customHeight="1">
      <c r="O840" s="1636"/>
      <c r="P840" s="1636"/>
      <c r="S840" s="1072"/>
    </row>
    <row r="841" spans="15:19" ht="15" customHeight="1">
      <c r="O841" s="1636"/>
      <c r="P841" s="1636"/>
      <c r="S841" s="1072"/>
    </row>
    <row r="842" spans="15:19" ht="15" customHeight="1">
      <c r="O842" s="1636"/>
      <c r="P842" s="1636"/>
      <c r="S842" s="1072"/>
    </row>
    <row r="843" spans="15:19" ht="15" customHeight="1">
      <c r="O843" s="1636"/>
      <c r="P843" s="1636"/>
      <c r="S843" s="1072"/>
    </row>
    <row r="844" spans="15:19" ht="15" customHeight="1">
      <c r="O844" s="1636"/>
      <c r="P844" s="1636"/>
      <c r="S844" s="1072"/>
    </row>
    <row r="845" spans="15:19" ht="15" customHeight="1">
      <c r="O845" s="1636"/>
      <c r="P845" s="1636"/>
      <c r="S845" s="1072"/>
    </row>
    <row r="846" spans="15:19" ht="15" customHeight="1">
      <c r="O846" s="1636"/>
      <c r="P846" s="1636"/>
      <c r="S846" s="1072"/>
    </row>
    <row r="847" spans="15:19" ht="15" customHeight="1">
      <c r="O847" s="1636"/>
      <c r="P847" s="1636"/>
      <c r="S847" s="1072"/>
    </row>
    <row r="848" spans="15:19" ht="15" customHeight="1">
      <c r="O848" s="1636"/>
      <c r="P848" s="1636"/>
      <c r="S848" s="1072"/>
    </row>
    <row r="849" spans="15:19" ht="15" customHeight="1">
      <c r="O849" s="1636"/>
      <c r="P849" s="1636"/>
      <c r="S849" s="1072"/>
    </row>
    <row r="850" spans="15:19" ht="15" customHeight="1">
      <c r="O850" s="1636"/>
      <c r="P850" s="1636"/>
      <c r="S850" s="1072"/>
    </row>
    <row r="851" spans="15:19" ht="15" customHeight="1">
      <c r="O851" s="1636"/>
      <c r="P851" s="1636"/>
      <c r="S851" s="1072"/>
    </row>
    <row r="852" spans="15:19" ht="15" customHeight="1">
      <c r="O852" s="1636"/>
      <c r="P852" s="1636"/>
      <c r="S852" s="1072"/>
    </row>
    <row r="853" spans="15:19" ht="15" customHeight="1">
      <c r="O853" s="1636"/>
      <c r="P853" s="1636"/>
      <c r="S853" s="1072"/>
    </row>
    <row r="854" spans="15:19" ht="15" customHeight="1">
      <c r="O854" s="1636"/>
      <c r="P854" s="1636"/>
      <c r="S854" s="1072"/>
    </row>
    <row r="855" spans="15:19" ht="15" customHeight="1">
      <c r="O855" s="1636"/>
      <c r="P855" s="1636"/>
      <c r="S855" s="1072"/>
    </row>
    <row r="856" spans="15:19" ht="15" customHeight="1">
      <c r="O856" s="1636"/>
      <c r="P856" s="1636"/>
      <c r="S856" s="1072"/>
    </row>
    <row r="857" spans="15:19" ht="15" customHeight="1">
      <c r="O857" s="1636"/>
      <c r="P857" s="1636"/>
      <c r="S857" s="1072"/>
    </row>
    <row r="858" spans="15:19" ht="15" customHeight="1">
      <c r="O858" s="1636"/>
      <c r="P858" s="1636"/>
      <c r="S858" s="1072"/>
    </row>
    <row r="859" spans="15:19" ht="15" customHeight="1">
      <c r="O859" s="1636"/>
      <c r="P859" s="1636"/>
      <c r="S859" s="1072"/>
    </row>
    <row r="860" spans="15:19" ht="15" customHeight="1">
      <c r="O860" s="1636"/>
      <c r="P860" s="1636"/>
      <c r="S860" s="1072"/>
    </row>
    <row r="861" spans="15:19" ht="15" customHeight="1">
      <c r="O861" s="1636"/>
      <c r="P861" s="1636"/>
      <c r="S861" s="1072"/>
    </row>
    <row r="862" spans="15:19" ht="15" customHeight="1">
      <c r="O862" s="1636"/>
      <c r="P862" s="1636"/>
      <c r="S862" s="1072"/>
    </row>
    <row r="863" spans="15:19" ht="15" customHeight="1">
      <c r="O863" s="1636"/>
      <c r="P863" s="1636"/>
      <c r="S863" s="1072"/>
    </row>
    <row r="864" spans="15:19" ht="15" customHeight="1">
      <c r="O864" s="1636"/>
      <c r="P864" s="1636"/>
      <c r="S864" s="1072"/>
    </row>
    <row r="865" spans="15:19" ht="15" customHeight="1">
      <c r="O865" s="1636"/>
      <c r="P865" s="1636"/>
      <c r="S865" s="1072"/>
    </row>
    <row r="866" spans="15:19" ht="15" customHeight="1">
      <c r="O866" s="1636"/>
      <c r="P866" s="1636"/>
      <c r="S866" s="1072"/>
    </row>
    <row r="867" spans="15:19" ht="15" customHeight="1">
      <c r="O867" s="1636"/>
      <c r="P867" s="1636"/>
      <c r="S867" s="1072"/>
    </row>
    <row r="868" spans="15:19" ht="15" customHeight="1">
      <c r="O868" s="1636"/>
      <c r="P868" s="1636"/>
      <c r="S868" s="1072"/>
    </row>
    <row r="869" spans="15:19" ht="15" customHeight="1">
      <c r="O869" s="1636"/>
      <c r="P869" s="1636"/>
      <c r="S869" s="1072"/>
    </row>
    <row r="870" spans="15:19" ht="15" customHeight="1">
      <c r="O870" s="1636"/>
      <c r="P870" s="1636"/>
      <c r="S870" s="1072"/>
    </row>
    <row r="871" spans="15:19" ht="15" customHeight="1">
      <c r="O871" s="1636"/>
      <c r="P871" s="1636"/>
      <c r="S871" s="1072"/>
    </row>
    <row r="872" spans="15:19" ht="15" customHeight="1">
      <c r="O872" s="1636"/>
      <c r="P872" s="1636"/>
      <c r="S872" s="1072"/>
    </row>
    <row r="873" spans="15:19" ht="15" customHeight="1">
      <c r="O873" s="1636"/>
      <c r="P873" s="1636"/>
      <c r="S873" s="1072"/>
    </row>
    <row r="874" spans="15:19" ht="15" customHeight="1">
      <c r="O874" s="1636"/>
      <c r="P874" s="1636"/>
      <c r="S874" s="1072"/>
    </row>
    <row r="875" spans="15:19" ht="15" customHeight="1">
      <c r="O875" s="1636"/>
      <c r="P875" s="1636"/>
      <c r="S875" s="1072"/>
    </row>
    <row r="876" spans="15:19" ht="15" customHeight="1">
      <c r="O876" s="1636"/>
      <c r="P876" s="1636"/>
      <c r="S876" s="1072"/>
    </row>
    <row r="877" spans="15:19" ht="15" customHeight="1">
      <c r="O877" s="1636"/>
      <c r="P877" s="1636"/>
      <c r="S877" s="1072"/>
    </row>
    <row r="878" spans="15:19" ht="15" customHeight="1">
      <c r="O878" s="1636"/>
      <c r="P878" s="1636"/>
      <c r="S878" s="1072"/>
    </row>
    <row r="879" spans="15:19" ht="15" customHeight="1">
      <c r="O879" s="1636"/>
      <c r="P879" s="1636"/>
      <c r="S879" s="1072"/>
    </row>
    <row r="880" spans="15:19" ht="15" customHeight="1">
      <c r="O880" s="1636"/>
      <c r="P880" s="1636"/>
      <c r="S880" s="1072"/>
    </row>
    <row r="881" spans="15:19" ht="15" customHeight="1">
      <c r="O881" s="1636"/>
      <c r="P881" s="1636"/>
      <c r="S881" s="1072"/>
    </row>
    <row r="882" spans="15:19" ht="15" customHeight="1">
      <c r="O882" s="1636"/>
      <c r="P882" s="1636"/>
      <c r="S882" s="1072"/>
    </row>
    <row r="883" spans="15:19" ht="15" customHeight="1">
      <c r="O883" s="1636"/>
      <c r="P883" s="1636"/>
      <c r="S883" s="1072"/>
    </row>
    <row r="884" spans="15:19" ht="15" customHeight="1">
      <c r="O884" s="1636"/>
      <c r="P884" s="1636"/>
      <c r="S884" s="1072"/>
    </row>
    <row r="885" spans="15:19" ht="15" customHeight="1">
      <c r="O885" s="1636"/>
      <c r="P885" s="1636"/>
      <c r="S885" s="1072"/>
    </row>
    <row r="886" spans="15:19" ht="15" customHeight="1">
      <c r="O886" s="1636"/>
      <c r="P886" s="1636"/>
      <c r="S886" s="1072"/>
    </row>
    <row r="887" spans="15:19" ht="15" customHeight="1">
      <c r="O887" s="1636"/>
      <c r="P887" s="1636"/>
      <c r="S887" s="1072"/>
    </row>
    <row r="888" spans="15:19" ht="15" customHeight="1">
      <c r="O888" s="1636"/>
      <c r="P888" s="1636"/>
      <c r="S888" s="1072"/>
    </row>
    <row r="889" spans="15:19" ht="15" customHeight="1">
      <c r="O889" s="1636"/>
      <c r="P889" s="1636"/>
      <c r="S889" s="1072"/>
    </row>
    <row r="890" spans="15:19" ht="15" customHeight="1">
      <c r="O890" s="1636"/>
      <c r="P890" s="1636"/>
      <c r="S890" s="1072"/>
    </row>
    <row r="891" spans="15:19" ht="15" customHeight="1">
      <c r="O891" s="1636"/>
      <c r="P891" s="1636"/>
      <c r="S891" s="1072"/>
    </row>
    <row r="892" spans="15:19" ht="15" customHeight="1">
      <c r="O892" s="1636"/>
      <c r="P892" s="1636"/>
      <c r="S892" s="1072"/>
    </row>
    <row r="893" spans="15:19" ht="15" customHeight="1">
      <c r="O893" s="1636"/>
      <c r="P893" s="1636"/>
      <c r="S893" s="1072"/>
    </row>
    <row r="894" spans="15:19" ht="15" customHeight="1">
      <c r="O894" s="1636"/>
      <c r="P894" s="1636"/>
      <c r="S894" s="1072"/>
    </row>
    <row r="895" spans="15:19" ht="15" customHeight="1">
      <c r="O895" s="1636"/>
      <c r="P895" s="1636"/>
      <c r="S895" s="1072"/>
    </row>
    <row r="896" spans="15:19" ht="15" customHeight="1">
      <c r="O896" s="1636"/>
      <c r="P896" s="1636"/>
      <c r="S896" s="1072"/>
    </row>
    <row r="897" spans="15:19" ht="15" customHeight="1">
      <c r="O897" s="1636"/>
      <c r="P897" s="1636"/>
      <c r="S897" s="1072"/>
    </row>
    <row r="898" spans="15:19" ht="15" customHeight="1">
      <c r="O898" s="1636"/>
      <c r="P898" s="1636"/>
      <c r="S898" s="1072"/>
    </row>
    <row r="899" spans="15:19" ht="15" customHeight="1">
      <c r="O899" s="1636"/>
      <c r="P899" s="1636"/>
      <c r="S899" s="1072"/>
    </row>
    <row r="900" spans="15:19" ht="15" customHeight="1">
      <c r="O900" s="1636"/>
      <c r="P900" s="1636"/>
      <c r="S900" s="1072"/>
    </row>
    <row r="901" spans="15:19" ht="15" customHeight="1">
      <c r="O901" s="1636"/>
      <c r="P901" s="1636"/>
      <c r="S901" s="1072"/>
    </row>
    <row r="902" spans="15:19" ht="15" customHeight="1">
      <c r="O902" s="1636"/>
      <c r="P902" s="1636"/>
      <c r="S902" s="1072"/>
    </row>
    <row r="903" spans="15:19" ht="15" customHeight="1">
      <c r="O903" s="1636"/>
      <c r="P903" s="1636"/>
      <c r="S903" s="1072"/>
    </row>
    <row r="904" spans="15:19" ht="15" customHeight="1">
      <c r="O904" s="1636"/>
      <c r="P904" s="1636"/>
      <c r="S904" s="1072"/>
    </row>
    <row r="905" spans="15:19" ht="15" customHeight="1">
      <c r="O905" s="1636"/>
      <c r="P905" s="1636"/>
      <c r="S905" s="1072"/>
    </row>
    <row r="906" spans="15:19" ht="15" customHeight="1">
      <c r="O906" s="1636"/>
      <c r="P906" s="1636"/>
      <c r="S906" s="1072"/>
    </row>
    <row r="907" spans="15:19" ht="15" customHeight="1">
      <c r="O907" s="1636"/>
      <c r="P907" s="1636"/>
      <c r="S907" s="1072"/>
    </row>
    <row r="908" spans="15:19" ht="15" customHeight="1">
      <c r="O908" s="1636"/>
      <c r="P908" s="1636"/>
      <c r="S908" s="1072"/>
    </row>
    <row r="909" spans="15:19" ht="15" customHeight="1">
      <c r="O909" s="1636"/>
      <c r="P909" s="1636"/>
      <c r="S909" s="1072"/>
    </row>
    <row r="910" spans="15:19" ht="15" customHeight="1">
      <c r="O910" s="1636"/>
      <c r="P910" s="1636"/>
      <c r="S910" s="1072"/>
    </row>
    <row r="911" spans="15:19" ht="15" customHeight="1">
      <c r="O911" s="1636"/>
      <c r="P911" s="1636"/>
      <c r="S911" s="1072"/>
    </row>
    <row r="912" spans="15:19" ht="15" customHeight="1">
      <c r="O912" s="1636"/>
      <c r="P912" s="1636"/>
      <c r="S912" s="1072"/>
    </row>
    <row r="913" spans="15:19" ht="15" customHeight="1">
      <c r="O913" s="1636"/>
      <c r="P913" s="1636"/>
      <c r="S913" s="1072"/>
    </row>
    <row r="914" spans="15:19" ht="15" customHeight="1">
      <c r="O914" s="1636"/>
      <c r="P914" s="1636"/>
      <c r="S914" s="1072"/>
    </row>
    <row r="915" spans="15:19" ht="15" customHeight="1">
      <c r="O915" s="1636"/>
      <c r="P915" s="1636"/>
      <c r="S915" s="1072"/>
    </row>
    <row r="916" spans="15:19" ht="15" customHeight="1">
      <c r="O916" s="1636"/>
      <c r="P916" s="1636"/>
      <c r="S916" s="1072"/>
    </row>
    <row r="917" spans="15:19" ht="15" customHeight="1">
      <c r="O917" s="1636"/>
      <c r="P917" s="1636"/>
      <c r="S917" s="1072"/>
    </row>
    <row r="918" spans="15:19" ht="15" customHeight="1">
      <c r="O918" s="1636"/>
      <c r="P918" s="1636"/>
      <c r="S918" s="1072"/>
    </row>
    <row r="919" spans="15:19" ht="15" customHeight="1">
      <c r="O919" s="1636"/>
      <c r="P919" s="1636"/>
      <c r="S919" s="1072"/>
    </row>
    <row r="920" spans="15:19" ht="15" customHeight="1">
      <c r="O920" s="1636"/>
      <c r="P920" s="1636"/>
      <c r="S920" s="1072"/>
    </row>
    <row r="921" spans="15:19" ht="15" customHeight="1">
      <c r="O921" s="1636"/>
      <c r="P921" s="1636"/>
      <c r="S921" s="1072"/>
    </row>
    <row r="922" spans="15:19" ht="15" customHeight="1">
      <c r="O922" s="1636"/>
      <c r="P922" s="1636"/>
      <c r="S922" s="1072"/>
    </row>
    <row r="923" spans="15:19" ht="15" customHeight="1">
      <c r="O923" s="1636"/>
      <c r="P923" s="1636"/>
      <c r="S923" s="1072"/>
    </row>
    <row r="924" spans="15:19" ht="15" customHeight="1">
      <c r="O924" s="1636"/>
      <c r="P924" s="1636"/>
      <c r="S924" s="1072"/>
    </row>
    <row r="925" spans="15:19" ht="15" customHeight="1">
      <c r="O925" s="1636"/>
      <c r="P925" s="1636"/>
      <c r="S925" s="1072"/>
    </row>
    <row r="926" spans="15:19" ht="15" customHeight="1">
      <c r="O926" s="1636"/>
      <c r="P926" s="1636"/>
      <c r="S926" s="1072"/>
    </row>
    <row r="927" spans="15:19" ht="15" customHeight="1">
      <c r="O927" s="1636"/>
      <c r="P927" s="1636"/>
      <c r="S927" s="1072"/>
    </row>
    <row r="928" spans="15:19" ht="15" customHeight="1">
      <c r="O928" s="1636"/>
      <c r="P928" s="1636"/>
      <c r="S928" s="1072"/>
    </row>
    <row r="929" spans="15:19" ht="15" customHeight="1">
      <c r="O929" s="1636"/>
      <c r="P929" s="1636"/>
      <c r="S929" s="1072"/>
    </row>
    <row r="930" spans="15:19" ht="15" customHeight="1">
      <c r="O930" s="1636"/>
      <c r="P930" s="1636"/>
      <c r="S930" s="1072"/>
    </row>
    <row r="931" spans="15:19" ht="15" customHeight="1">
      <c r="O931" s="1636"/>
      <c r="P931" s="1636"/>
      <c r="S931" s="1072"/>
    </row>
    <row r="932" spans="15:19" ht="15" customHeight="1">
      <c r="O932" s="1636"/>
      <c r="P932" s="1636"/>
      <c r="S932" s="1072"/>
    </row>
    <row r="933" spans="15:19" ht="15" customHeight="1">
      <c r="O933" s="1636"/>
      <c r="P933" s="1636"/>
      <c r="S933" s="1072"/>
    </row>
    <row r="934" spans="15:19" ht="15" customHeight="1">
      <c r="O934" s="1636"/>
      <c r="P934" s="1636"/>
      <c r="S934" s="1072"/>
    </row>
    <row r="935" spans="15:19" ht="15" customHeight="1">
      <c r="O935" s="1636"/>
      <c r="P935" s="1636"/>
      <c r="S935" s="1072"/>
    </row>
    <row r="936" spans="15:19" ht="15" customHeight="1">
      <c r="O936" s="1636"/>
      <c r="P936" s="1636"/>
      <c r="S936" s="1072"/>
    </row>
    <row r="937" spans="15:19" ht="15" customHeight="1">
      <c r="O937" s="1636"/>
      <c r="P937" s="1636"/>
      <c r="S937" s="1072"/>
    </row>
    <row r="938" spans="15:19" ht="15" customHeight="1">
      <c r="O938" s="1636"/>
      <c r="P938" s="1636"/>
      <c r="S938" s="1072"/>
    </row>
    <row r="939" spans="15:19" ht="15" customHeight="1">
      <c r="O939" s="1636"/>
      <c r="P939" s="1636"/>
      <c r="S939" s="1072"/>
    </row>
    <row r="940" spans="15:19" ht="15" customHeight="1">
      <c r="O940" s="1636"/>
      <c r="P940" s="1636"/>
      <c r="S940" s="1072"/>
    </row>
    <row r="941" spans="15:19" ht="15" customHeight="1">
      <c r="O941" s="1636"/>
      <c r="P941" s="1636"/>
      <c r="S941" s="1072"/>
    </row>
    <row r="942" spans="15:19" ht="15" customHeight="1">
      <c r="O942" s="1636"/>
      <c r="P942" s="1636"/>
      <c r="S942" s="1072"/>
    </row>
    <row r="943" spans="15:19" ht="15" customHeight="1">
      <c r="O943" s="1636"/>
      <c r="P943" s="1636"/>
      <c r="S943" s="1072"/>
    </row>
    <row r="944" spans="15:19" ht="15" customHeight="1">
      <c r="O944" s="1636"/>
      <c r="P944" s="1636"/>
      <c r="S944" s="1072"/>
    </row>
    <row r="945" spans="15:19" ht="15" customHeight="1">
      <c r="O945" s="1636"/>
      <c r="P945" s="1636"/>
      <c r="S945" s="1072"/>
    </row>
    <row r="946" spans="15:19" ht="15" customHeight="1">
      <c r="O946" s="1636"/>
      <c r="P946" s="1636"/>
      <c r="S946" s="1072"/>
    </row>
    <row r="947" spans="15:19" ht="15" customHeight="1">
      <c r="O947" s="1636"/>
      <c r="P947" s="1636"/>
      <c r="S947" s="1072"/>
    </row>
    <row r="948" spans="15:19" ht="15" customHeight="1">
      <c r="O948" s="1636"/>
      <c r="P948" s="1636"/>
      <c r="S948" s="1072"/>
    </row>
    <row r="949" spans="15:19" ht="15" customHeight="1">
      <c r="O949" s="1636"/>
      <c r="P949" s="1636"/>
      <c r="S949" s="1072"/>
    </row>
    <row r="950" spans="15:19" ht="15" customHeight="1">
      <c r="O950" s="1636"/>
      <c r="P950" s="1636"/>
      <c r="S950" s="1072"/>
    </row>
    <row r="951" spans="15:19" ht="15" customHeight="1">
      <c r="O951" s="1636"/>
      <c r="P951" s="1636"/>
      <c r="S951" s="1072"/>
    </row>
    <row r="952" spans="15:19" ht="15" customHeight="1">
      <c r="O952" s="1636"/>
      <c r="P952" s="1636"/>
      <c r="S952" s="1072"/>
    </row>
    <row r="953" spans="15:19" ht="15" customHeight="1">
      <c r="O953" s="1636"/>
      <c r="P953" s="1636"/>
      <c r="S953" s="1072"/>
    </row>
    <row r="954" spans="15:19" ht="15" customHeight="1">
      <c r="O954" s="1636"/>
      <c r="P954" s="1636"/>
      <c r="S954" s="1072"/>
    </row>
    <row r="955" spans="15:19" ht="15" customHeight="1">
      <c r="O955" s="1636"/>
      <c r="P955" s="1636"/>
      <c r="S955" s="1072"/>
    </row>
    <row r="956" spans="15:19" ht="15" customHeight="1">
      <c r="O956" s="1636"/>
      <c r="P956" s="1636"/>
      <c r="S956" s="1072"/>
    </row>
    <row r="957" spans="15:19" ht="15" customHeight="1">
      <c r="O957" s="1636"/>
      <c r="P957" s="1636"/>
      <c r="S957" s="1072"/>
    </row>
    <row r="958" spans="15:19" ht="15" customHeight="1">
      <c r="O958" s="1636"/>
      <c r="P958" s="1636"/>
      <c r="S958" s="1072"/>
    </row>
    <row r="959" spans="15:19" ht="15" customHeight="1">
      <c r="O959" s="1636"/>
      <c r="P959" s="1636"/>
      <c r="S959" s="1072"/>
    </row>
    <row r="960" spans="15:19" ht="15" customHeight="1">
      <c r="O960" s="1636"/>
      <c r="P960" s="1636"/>
      <c r="S960" s="1072"/>
    </row>
    <row r="961" spans="15:19" ht="15" customHeight="1">
      <c r="O961" s="1636"/>
      <c r="P961" s="1636"/>
      <c r="S961" s="1072"/>
    </row>
    <row r="962" spans="15:19" ht="15" customHeight="1">
      <c r="O962" s="1636"/>
      <c r="P962" s="1636"/>
      <c r="S962" s="1072"/>
    </row>
    <row r="963" spans="15:19" ht="15" customHeight="1">
      <c r="O963" s="1636"/>
      <c r="P963" s="1636"/>
      <c r="S963" s="1072"/>
    </row>
    <row r="964" spans="15:19" ht="15" customHeight="1">
      <c r="O964" s="1636"/>
      <c r="P964" s="1636"/>
      <c r="S964" s="1072"/>
    </row>
    <row r="965" spans="15:19" ht="15" customHeight="1">
      <c r="O965" s="1636"/>
      <c r="P965" s="1636"/>
      <c r="S965" s="1072"/>
    </row>
    <row r="966" spans="15:19" ht="15" customHeight="1">
      <c r="O966" s="1636"/>
      <c r="P966" s="1636"/>
      <c r="S966" s="1072"/>
    </row>
    <row r="967" spans="15:19" ht="15" customHeight="1">
      <c r="O967" s="1636"/>
      <c r="P967" s="1636"/>
      <c r="S967" s="1072"/>
    </row>
    <row r="968" spans="15:19" ht="15" customHeight="1">
      <c r="O968" s="1636"/>
      <c r="P968" s="1636"/>
      <c r="S968" s="1072"/>
    </row>
    <row r="969" spans="15:19" ht="15" customHeight="1">
      <c r="O969" s="1636"/>
      <c r="P969" s="1636"/>
      <c r="S969" s="1072"/>
    </row>
    <row r="970" spans="15:19" ht="15" customHeight="1">
      <c r="O970" s="1636"/>
      <c r="P970" s="1636"/>
      <c r="S970" s="1072"/>
    </row>
    <row r="971" spans="15:19" ht="15" customHeight="1">
      <c r="O971" s="1636"/>
      <c r="P971" s="1636"/>
      <c r="S971" s="1072"/>
    </row>
    <row r="972" spans="15:19" ht="15" customHeight="1">
      <c r="O972" s="1636"/>
      <c r="P972" s="1636"/>
      <c r="S972" s="1072"/>
    </row>
    <row r="973" spans="15:19" ht="15" customHeight="1">
      <c r="O973" s="1636"/>
      <c r="P973" s="1636"/>
      <c r="S973" s="1072"/>
    </row>
    <row r="974" spans="15:19" ht="15" customHeight="1">
      <c r="O974" s="1636"/>
      <c r="P974" s="1636"/>
      <c r="S974" s="1072"/>
    </row>
    <row r="975" spans="15:19" ht="15" customHeight="1">
      <c r="O975" s="1636"/>
      <c r="P975" s="1636"/>
      <c r="S975" s="1072"/>
    </row>
    <row r="976" spans="15:19" ht="15" customHeight="1">
      <c r="O976" s="1636"/>
      <c r="P976" s="1636"/>
      <c r="S976" s="1072"/>
    </row>
    <row r="977" spans="15:19" ht="15" customHeight="1">
      <c r="O977" s="1636"/>
      <c r="P977" s="1636"/>
      <c r="S977" s="1072"/>
    </row>
    <row r="978" spans="15:19" ht="15" customHeight="1">
      <c r="O978" s="1636"/>
      <c r="P978" s="1636"/>
      <c r="S978" s="1072"/>
    </row>
    <row r="979" spans="15:19" ht="15" customHeight="1">
      <c r="O979" s="1636"/>
      <c r="P979" s="1636"/>
      <c r="S979" s="1072"/>
    </row>
    <row r="980" spans="15:19" ht="15" customHeight="1">
      <c r="O980" s="1636"/>
      <c r="P980" s="1636"/>
      <c r="S980" s="1072"/>
    </row>
    <row r="981" spans="15:19" ht="15" customHeight="1">
      <c r="O981" s="1636"/>
      <c r="P981" s="1636"/>
      <c r="S981" s="1072"/>
    </row>
    <row r="982" spans="15:19" ht="15" customHeight="1">
      <c r="O982" s="1636"/>
      <c r="P982" s="1636"/>
      <c r="S982" s="1072"/>
    </row>
    <row r="983" spans="15:19" ht="15" customHeight="1">
      <c r="O983" s="1636"/>
      <c r="P983" s="1636"/>
      <c r="S983" s="1072"/>
    </row>
    <row r="984" spans="15:19" ht="15" customHeight="1">
      <c r="O984" s="1636"/>
      <c r="P984" s="1636"/>
      <c r="S984" s="1072"/>
    </row>
    <row r="985" spans="15:19" ht="15" customHeight="1">
      <c r="O985" s="1636"/>
      <c r="P985" s="1636"/>
      <c r="S985" s="1072"/>
    </row>
    <row r="986" spans="15:19" ht="15" customHeight="1">
      <c r="O986" s="1636"/>
      <c r="P986" s="1636"/>
      <c r="S986" s="1072"/>
    </row>
    <row r="987" spans="15:19" ht="15" customHeight="1">
      <c r="O987" s="1636"/>
      <c r="P987" s="1636"/>
      <c r="S987" s="1072"/>
    </row>
    <row r="988" spans="15:19" ht="15" customHeight="1">
      <c r="O988" s="1636"/>
      <c r="P988" s="1636"/>
      <c r="S988" s="1072"/>
    </row>
    <row r="989" spans="15:19" ht="15" customHeight="1">
      <c r="O989" s="1636"/>
      <c r="P989" s="1636"/>
      <c r="S989" s="1072"/>
    </row>
    <row r="990" spans="15:19" ht="15" customHeight="1">
      <c r="O990" s="1636"/>
      <c r="P990" s="1636"/>
      <c r="S990" s="1072"/>
    </row>
    <row r="991" spans="15:19" ht="15" customHeight="1">
      <c r="O991" s="1636"/>
      <c r="P991" s="1636"/>
      <c r="S991" s="1072"/>
    </row>
    <row r="992" spans="15:19" ht="15" customHeight="1">
      <c r="O992" s="1636"/>
      <c r="P992" s="1636"/>
      <c r="S992" s="1072"/>
    </row>
    <row r="993" spans="15:19" ht="15" customHeight="1">
      <c r="O993" s="1636"/>
      <c r="P993" s="1636"/>
      <c r="S993" s="1072"/>
    </row>
    <row r="994" spans="15:19" ht="15" customHeight="1">
      <c r="O994" s="1636"/>
      <c r="P994" s="1636"/>
      <c r="S994" s="1072"/>
    </row>
    <row r="995" spans="15:19" ht="15" customHeight="1">
      <c r="O995" s="1636"/>
      <c r="P995" s="1636"/>
      <c r="S995" s="1072"/>
    </row>
    <row r="996" spans="15:19" ht="15" customHeight="1">
      <c r="O996" s="1636"/>
      <c r="P996" s="1636"/>
      <c r="S996" s="1072"/>
    </row>
    <row r="997" spans="15:19" ht="15" customHeight="1">
      <c r="O997" s="1636"/>
      <c r="P997" s="1636"/>
      <c r="S997" s="1072"/>
    </row>
    <row r="998" spans="15:19" ht="15" customHeight="1">
      <c r="O998" s="1636"/>
      <c r="P998" s="1636"/>
      <c r="S998" s="1072"/>
    </row>
    <row r="999" spans="15:19" ht="15" customHeight="1">
      <c r="O999" s="1636"/>
      <c r="P999" s="1636"/>
      <c r="S999" s="1072"/>
    </row>
    <row r="1000" spans="15:19" ht="15" customHeight="1">
      <c r="O1000" s="1636"/>
      <c r="P1000" s="1636"/>
      <c r="S1000" s="1072"/>
    </row>
    <row r="1001" spans="15:19" ht="15" customHeight="1">
      <c r="O1001" s="1636"/>
      <c r="P1001" s="1636"/>
      <c r="S1001" s="1072"/>
    </row>
    <row r="1002" spans="15:19" ht="15" customHeight="1">
      <c r="O1002" s="1636"/>
      <c r="P1002" s="1636"/>
      <c r="S1002" s="1072"/>
    </row>
    <row r="1003" spans="15:19" ht="15" customHeight="1">
      <c r="O1003" s="1636"/>
      <c r="P1003" s="1636"/>
      <c r="S1003" s="1072"/>
    </row>
    <row r="1004" spans="15:19" ht="15" customHeight="1">
      <c r="O1004" s="1636"/>
      <c r="P1004" s="1636"/>
      <c r="S1004" s="1072"/>
    </row>
    <row r="1005" spans="15:19" ht="15" customHeight="1">
      <c r="O1005" s="1636"/>
      <c r="P1005" s="1636"/>
      <c r="S1005" s="1072"/>
    </row>
    <row r="1006" spans="15:19" ht="15" customHeight="1">
      <c r="O1006" s="1636"/>
      <c r="P1006" s="1636"/>
      <c r="S1006" s="1072"/>
    </row>
    <row r="1007" spans="15:19" ht="15" customHeight="1">
      <c r="O1007" s="1636"/>
      <c r="P1007" s="1636"/>
      <c r="S1007" s="1072"/>
    </row>
    <row r="1008" spans="15:19" ht="15" customHeight="1">
      <c r="O1008" s="1636"/>
      <c r="P1008" s="1636"/>
      <c r="S1008" s="1072"/>
    </row>
    <row r="1009" spans="15:19" ht="15" customHeight="1">
      <c r="O1009" s="1636"/>
      <c r="P1009" s="1636"/>
      <c r="S1009" s="1072"/>
    </row>
    <row r="1010" spans="15:19" ht="15" customHeight="1">
      <c r="O1010" s="1636"/>
      <c r="P1010" s="1636"/>
      <c r="S1010" s="1072"/>
    </row>
    <row r="1011" spans="15:19" ht="15" customHeight="1">
      <c r="O1011" s="1636"/>
      <c r="P1011" s="1636"/>
      <c r="S1011" s="1072"/>
    </row>
    <row r="1012" spans="15:19" ht="15" customHeight="1">
      <c r="O1012" s="1636"/>
      <c r="P1012" s="1636"/>
      <c r="S1012" s="1072"/>
    </row>
    <row r="1013" spans="15:19" ht="15" customHeight="1">
      <c r="O1013" s="1636"/>
      <c r="P1013" s="1636"/>
      <c r="S1013" s="1072"/>
    </row>
    <row r="1014" spans="15:19" ht="15" customHeight="1">
      <c r="O1014" s="1636"/>
      <c r="P1014" s="1636"/>
      <c r="S1014" s="1072"/>
    </row>
    <row r="1015" spans="15:19" ht="15" customHeight="1">
      <c r="O1015" s="1636"/>
      <c r="P1015" s="1636"/>
      <c r="S1015" s="1072"/>
    </row>
    <row r="1016" spans="15:19" ht="15" customHeight="1">
      <c r="O1016" s="1636"/>
      <c r="P1016" s="1636"/>
      <c r="S1016" s="1072"/>
    </row>
    <row r="1017" spans="15:19" ht="15" customHeight="1">
      <c r="O1017" s="1636"/>
      <c r="P1017" s="1636"/>
      <c r="S1017" s="1072"/>
    </row>
    <row r="1018" spans="15:19" ht="15" customHeight="1">
      <c r="O1018" s="1636"/>
      <c r="P1018" s="1636"/>
      <c r="S1018" s="1072"/>
    </row>
    <row r="1019" spans="15:19" ht="15" customHeight="1">
      <c r="O1019" s="1636"/>
      <c r="P1019" s="1636"/>
      <c r="S1019" s="1072"/>
    </row>
    <row r="1020" spans="15:19" ht="15" customHeight="1">
      <c r="O1020" s="1636"/>
      <c r="P1020" s="1636"/>
      <c r="S1020" s="1072"/>
    </row>
    <row r="1021" spans="15:19" ht="15" customHeight="1">
      <c r="O1021" s="1636"/>
      <c r="P1021" s="1636"/>
      <c r="S1021" s="1072"/>
    </row>
    <row r="1022" spans="15:19" ht="15" customHeight="1">
      <c r="O1022" s="1636"/>
      <c r="P1022" s="1636"/>
      <c r="S1022" s="1072"/>
    </row>
    <row r="1023" spans="15:19" ht="15" customHeight="1">
      <c r="O1023" s="1636"/>
      <c r="P1023" s="1636"/>
      <c r="S1023" s="1072"/>
    </row>
    <row r="1024" spans="15:19" ht="15" customHeight="1">
      <c r="O1024" s="1636"/>
      <c r="P1024" s="1636"/>
      <c r="S1024" s="1072"/>
    </row>
    <row r="1025" spans="15:19" ht="15" customHeight="1">
      <c r="O1025" s="1636"/>
      <c r="P1025" s="1636"/>
      <c r="S1025" s="1072"/>
    </row>
    <row r="1026" spans="15:19" ht="15" customHeight="1">
      <c r="O1026" s="1636"/>
      <c r="P1026" s="1636"/>
      <c r="S1026" s="1072"/>
    </row>
    <row r="1027" spans="15:19" ht="15" customHeight="1">
      <c r="O1027" s="1636"/>
      <c r="P1027" s="1636"/>
      <c r="S1027" s="1072"/>
    </row>
    <row r="1028" spans="15:19" ht="15" customHeight="1">
      <c r="O1028" s="1636"/>
      <c r="P1028" s="1636"/>
      <c r="S1028" s="1072"/>
    </row>
    <row r="1029" spans="15:19" ht="15" customHeight="1">
      <c r="O1029" s="1636"/>
      <c r="P1029" s="1636"/>
      <c r="S1029" s="1072"/>
    </row>
    <row r="1030" spans="15:19" ht="15" customHeight="1">
      <c r="O1030" s="1636"/>
      <c r="P1030" s="1636"/>
      <c r="S1030" s="1072"/>
    </row>
    <row r="1031" spans="15:19" ht="15" customHeight="1">
      <c r="O1031" s="1636"/>
      <c r="P1031" s="1636"/>
      <c r="S1031" s="1072"/>
    </row>
    <row r="1032" spans="15:19" ht="15" customHeight="1">
      <c r="O1032" s="1636"/>
      <c r="P1032" s="1636"/>
      <c r="S1032" s="1072"/>
    </row>
    <row r="1033" spans="15:19" ht="15" customHeight="1">
      <c r="O1033" s="1636"/>
      <c r="P1033" s="1636"/>
      <c r="S1033" s="1072"/>
    </row>
    <row r="1034" spans="15:19" ht="15" customHeight="1">
      <c r="O1034" s="1636"/>
      <c r="P1034" s="1636"/>
      <c r="S1034" s="1072"/>
    </row>
    <row r="1035" spans="15:19" ht="15" customHeight="1">
      <c r="O1035" s="1636"/>
      <c r="P1035" s="1636"/>
      <c r="S1035" s="1072"/>
    </row>
    <row r="1036" spans="15:19" ht="15" customHeight="1">
      <c r="O1036" s="1636"/>
      <c r="P1036" s="1636"/>
      <c r="S1036" s="1072"/>
    </row>
    <row r="1037" spans="15:19" ht="15" customHeight="1">
      <c r="O1037" s="1636"/>
      <c r="P1037" s="1636"/>
      <c r="S1037" s="1072"/>
    </row>
    <row r="1038" spans="15:19" ht="15" customHeight="1">
      <c r="O1038" s="1636"/>
      <c r="P1038" s="1636"/>
      <c r="S1038" s="1072"/>
    </row>
    <row r="1039" spans="15:19" ht="15" customHeight="1">
      <c r="O1039" s="1636"/>
      <c r="P1039" s="1636"/>
      <c r="S1039" s="1072"/>
    </row>
    <row r="1040" spans="15:19" ht="15" customHeight="1">
      <c r="O1040" s="1636"/>
      <c r="P1040" s="1636"/>
      <c r="S1040" s="1072"/>
    </row>
    <row r="1041" spans="15:19" ht="15" customHeight="1">
      <c r="O1041" s="1636"/>
      <c r="P1041" s="1636"/>
      <c r="S1041" s="1072"/>
    </row>
    <row r="1042" spans="15:19" ht="15" customHeight="1">
      <c r="O1042" s="1636"/>
      <c r="P1042" s="1636"/>
      <c r="S1042" s="1072"/>
    </row>
    <row r="1043" spans="15:19" ht="15" customHeight="1">
      <c r="O1043" s="1636"/>
      <c r="P1043" s="1636"/>
      <c r="S1043" s="1072"/>
    </row>
    <row r="1044" spans="15:19" ht="15" customHeight="1">
      <c r="O1044" s="1636"/>
      <c r="P1044" s="1636"/>
      <c r="S1044" s="1072"/>
    </row>
    <row r="1045" spans="15:19" ht="15" customHeight="1">
      <c r="O1045" s="1636"/>
      <c r="P1045" s="1636"/>
      <c r="S1045" s="1072"/>
    </row>
    <row r="1046" spans="15:19" ht="15" customHeight="1">
      <c r="O1046" s="1636"/>
      <c r="P1046" s="1636"/>
      <c r="S1046" s="1072"/>
    </row>
    <row r="1047" spans="15:19" ht="15" customHeight="1">
      <c r="O1047" s="1636"/>
      <c r="P1047" s="1636"/>
      <c r="S1047" s="1072"/>
    </row>
    <row r="1048" spans="15:19" ht="15" customHeight="1">
      <c r="O1048" s="1636"/>
      <c r="P1048" s="1636"/>
      <c r="S1048" s="1072"/>
    </row>
    <row r="1049" spans="15:19" ht="15" customHeight="1">
      <c r="O1049" s="1636"/>
      <c r="P1049" s="1636"/>
      <c r="S1049" s="1072"/>
    </row>
    <row r="1050" spans="15:19" ht="15" customHeight="1">
      <c r="O1050" s="1636"/>
      <c r="P1050" s="1636"/>
      <c r="S1050" s="1072"/>
    </row>
    <row r="1051" spans="15:19" ht="15" customHeight="1">
      <c r="O1051" s="1636"/>
      <c r="P1051" s="1636"/>
      <c r="S1051" s="1072"/>
    </row>
    <row r="1052" spans="15:19" ht="15" customHeight="1">
      <c r="O1052" s="1636"/>
      <c r="P1052" s="1636"/>
      <c r="S1052" s="1072"/>
    </row>
    <row r="1053" spans="15:19" ht="15" customHeight="1">
      <c r="O1053" s="1636"/>
      <c r="P1053" s="1636"/>
      <c r="S1053" s="1072"/>
    </row>
    <row r="1054" spans="15:19" ht="15" customHeight="1">
      <c r="O1054" s="1636"/>
      <c r="P1054" s="1636"/>
      <c r="S1054" s="1072"/>
    </row>
    <row r="1055" spans="15:19" ht="15" customHeight="1">
      <c r="O1055" s="1636"/>
      <c r="P1055" s="1636"/>
      <c r="S1055" s="1072"/>
    </row>
    <row r="1056" spans="15:19" ht="15" customHeight="1">
      <c r="O1056" s="1636"/>
      <c r="P1056" s="1636"/>
      <c r="S1056" s="1072"/>
    </row>
    <row r="1057" spans="15:19" ht="15" customHeight="1">
      <c r="O1057" s="1636"/>
      <c r="P1057" s="1636"/>
      <c r="S1057" s="1072"/>
    </row>
    <row r="1058" spans="15:19" ht="15" customHeight="1">
      <c r="O1058" s="1636"/>
      <c r="P1058" s="1636"/>
      <c r="S1058" s="1072"/>
    </row>
    <row r="1059" spans="15:19" ht="15" customHeight="1">
      <c r="O1059" s="1636"/>
      <c r="P1059" s="1636"/>
      <c r="S1059" s="1072"/>
    </row>
    <row r="1060" spans="15:19" ht="15" customHeight="1">
      <c r="O1060" s="1636"/>
      <c r="P1060" s="1636"/>
      <c r="S1060" s="1072"/>
    </row>
    <row r="1061" spans="15:19" ht="15" customHeight="1">
      <c r="O1061" s="1636"/>
      <c r="P1061" s="1636"/>
      <c r="S1061" s="1072"/>
    </row>
    <row r="1062" spans="15:19" ht="15" customHeight="1">
      <c r="O1062" s="1636"/>
      <c r="P1062" s="1636"/>
      <c r="S1062" s="1072"/>
    </row>
    <row r="1063" spans="15:19" ht="15" customHeight="1">
      <c r="O1063" s="1636"/>
      <c r="P1063" s="1636"/>
      <c r="S1063" s="1072"/>
    </row>
    <row r="1064" spans="15:19" ht="15" customHeight="1">
      <c r="O1064" s="1636"/>
      <c r="P1064" s="1636"/>
      <c r="S1064" s="1072"/>
    </row>
    <row r="1065" spans="15:19" ht="15" customHeight="1">
      <c r="O1065" s="1636"/>
      <c r="P1065" s="1636"/>
      <c r="S1065" s="1072"/>
    </row>
    <row r="1066" spans="15:19" ht="15" customHeight="1">
      <c r="O1066" s="1636"/>
      <c r="P1066" s="1636"/>
      <c r="S1066" s="1072"/>
    </row>
    <row r="1067" spans="15:19" ht="15" customHeight="1">
      <c r="O1067" s="1636"/>
      <c r="P1067" s="1636"/>
      <c r="S1067" s="1072"/>
    </row>
    <row r="1068" spans="15:19" ht="15" customHeight="1">
      <c r="O1068" s="1636"/>
      <c r="P1068" s="1636"/>
      <c r="S1068" s="1072"/>
    </row>
    <row r="1069" spans="15:19" ht="15" customHeight="1">
      <c r="O1069" s="1636"/>
      <c r="P1069" s="1636"/>
      <c r="S1069" s="1072"/>
    </row>
    <row r="1070" spans="15:19" ht="15" customHeight="1">
      <c r="O1070" s="1636"/>
      <c r="P1070" s="1636"/>
      <c r="S1070" s="1072"/>
    </row>
    <row r="1071" spans="15:19" ht="15" customHeight="1">
      <c r="O1071" s="1636"/>
      <c r="P1071" s="1636"/>
      <c r="S1071" s="1072"/>
    </row>
    <row r="1072" spans="15:19" ht="15" customHeight="1">
      <c r="O1072" s="1636"/>
      <c r="P1072" s="1636"/>
      <c r="S1072" s="1072"/>
    </row>
    <row r="1073" spans="15:19" ht="15" customHeight="1">
      <c r="O1073" s="1636"/>
      <c r="P1073" s="1636"/>
      <c r="S1073" s="1072"/>
    </row>
    <row r="1074" spans="15:19" ht="15" customHeight="1">
      <c r="O1074" s="1636"/>
      <c r="P1074" s="1636"/>
      <c r="S1074" s="1072"/>
    </row>
    <row r="1075" spans="15:19" ht="15" customHeight="1">
      <c r="O1075" s="1636"/>
      <c r="P1075" s="1636"/>
      <c r="S1075" s="1072"/>
    </row>
    <row r="1076" spans="15:19" ht="15" customHeight="1">
      <c r="O1076" s="1636"/>
      <c r="P1076" s="1636"/>
      <c r="S1076" s="1072"/>
    </row>
    <row r="1077" spans="15:19" ht="15" customHeight="1">
      <c r="O1077" s="1636"/>
      <c r="P1077" s="1636"/>
      <c r="S1077" s="1072"/>
    </row>
    <row r="1078" spans="15:19" ht="15" customHeight="1">
      <c r="O1078" s="1636"/>
      <c r="P1078" s="1636"/>
      <c r="S1078" s="1072"/>
    </row>
    <row r="1079" spans="15:19" ht="15" customHeight="1">
      <c r="O1079" s="1636"/>
      <c r="P1079" s="1636"/>
      <c r="S1079" s="1072"/>
    </row>
    <row r="1080" spans="15:19" ht="15" customHeight="1">
      <c r="O1080" s="1636"/>
      <c r="P1080" s="1636"/>
      <c r="S1080" s="1072"/>
    </row>
    <row r="1081" spans="15:19" ht="15" customHeight="1">
      <c r="O1081" s="1636"/>
      <c r="P1081" s="1636"/>
      <c r="S1081" s="1072"/>
    </row>
    <row r="1082" spans="15:19" ht="15" customHeight="1">
      <c r="O1082" s="1636"/>
      <c r="P1082" s="1636"/>
      <c r="S1082" s="1072"/>
    </row>
    <row r="1083" spans="15:19" ht="15" customHeight="1">
      <c r="O1083" s="1636"/>
      <c r="P1083" s="1636"/>
      <c r="S1083" s="1072"/>
    </row>
    <row r="1084" spans="15:19" ht="15" customHeight="1">
      <c r="O1084" s="1636"/>
      <c r="P1084" s="1636"/>
      <c r="S1084" s="1072"/>
    </row>
    <row r="1085" spans="15:19" ht="15" customHeight="1">
      <c r="O1085" s="1636"/>
      <c r="P1085" s="1636"/>
      <c r="S1085" s="1072"/>
    </row>
    <row r="1086" spans="15:19" ht="15" customHeight="1">
      <c r="O1086" s="1636"/>
      <c r="P1086" s="1636"/>
      <c r="S1086" s="1072"/>
    </row>
    <row r="1087" spans="15:19" ht="15" customHeight="1">
      <c r="O1087" s="1636"/>
      <c r="P1087" s="1636"/>
      <c r="S1087" s="1072"/>
    </row>
    <row r="1088" spans="15:19" ht="15" customHeight="1">
      <c r="O1088" s="1636"/>
      <c r="P1088" s="1636"/>
      <c r="S1088" s="1072"/>
    </row>
    <row r="1089" spans="15:19" ht="15" customHeight="1">
      <c r="O1089" s="1636"/>
      <c r="P1089" s="1636"/>
      <c r="S1089" s="1072"/>
    </row>
    <row r="1090" spans="15:19" ht="15" customHeight="1">
      <c r="O1090" s="1636"/>
      <c r="P1090" s="1636"/>
      <c r="S1090" s="1072"/>
    </row>
    <row r="1091" spans="15:19" ht="15" customHeight="1">
      <c r="O1091" s="1636"/>
      <c r="P1091" s="1636"/>
      <c r="S1091" s="1072"/>
    </row>
    <row r="1092" spans="15:19" ht="15" customHeight="1">
      <c r="O1092" s="1636"/>
      <c r="P1092" s="1636"/>
      <c r="S1092" s="1072"/>
    </row>
    <row r="1093" spans="15:19" ht="15" customHeight="1">
      <c r="O1093" s="1636"/>
      <c r="P1093" s="1636"/>
      <c r="S1093" s="1072"/>
    </row>
    <row r="1094" spans="15:19" ht="15" customHeight="1">
      <c r="O1094" s="1636"/>
      <c r="P1094" s="1636"/>
      <c r="S1094" s="1072"/>
    </row>
    <row r="1095" spans="15:19" ht="15" customHeight="1">
      <c r="O1095" s="1636"/>
      <c r="P1095" s="1636"/>
      <c r="S1095" s="1072"/>
    </row>
    <row r="1096" spans="15:19" ht="15" customHeight="1">
      <c r="O1096" s="1636"/>
      <c r="P1096" s="1636"/>
      <c r="S1096" s="1072"/>
    </row>
    <row r="1097" spans="15:19" ht="15" customHeight="1">
      <c r="O1097" s="1636"/>
      <c r="P1097" s="1636"/>
      <c r="S1097" s="1072"/>
    </row>
    <row r="1098" spans="15:19" ht="15" customHeight="1">
      <c r="O1098" s="1636"/>
      <c r="P1098" s="1636"/>
      <c r="S1098" s="1072"/>
    </row>
    <row r="1099" spans="15:19" ht="15" customHeight="1">
      <c r="O1099" s="1636"/>
      <c r="P1099" s="1636"/>
      <c r="S1099" s="1072"/>
    </row>
    <row r="1100" spans="15:19" ht="15" customHeight="1">
      <c r="O1100" s="1636"/>
      <c r="P1100" s="1636"/>
      <c r="S1100" s="1072"/>
    </row>
    <row r="1101" spans="15:19" ht="15" customHeight="1">
      <c r="O1101" s="1636"/>
      <c r="P1101" s="1636"/>
      <c r="S1101" s="1072"/>
    </row>
    <row r="1102" spans="15:19" ht="15" customHeight="1">
      <c r="O1102" s="1636"/>
      <c r="P1102" s="1636"/>
      <c r="S1102" s="1072"/>
    </row>
    <row r="1103" spans="15:19" ht="15" customHeight="1">
      <c r="O1103" s="1636"/>
      <c r="P1103" s="1636"/>
      <c r="S1103" s="1072"/>
    </row>
    <row r="1104" spans="15:19" ht="15" customHeight="1">
      <c r="O1104" s="1636"/>
      <c r="P1104" s="1636"/>
      <c r="S1104" s="1072"/>
    </row>
    <row r="1105" spans="15:19" ht="15" customHeight="1">
      <c r="O1105" s="1636"/>
      <c r="P1105" s="1636"/>
      <c r="S1105" s="1072"/>
    </row>
    <row r="1106" spans="15:19" ht="15" customHeight="1">
      <c r="O1106" s="1636"/>
      <c r="P1106" s="1636"/>
      <c r="S1106" s="1072"/>
    </row>
    <row r="1107" spans="15:19" ht="15" customHeight="1">
      <c r="O1107" s="1636"/>
      <c r="P1107" s="1636"/>
      <c r="S1107" s="1072"/>
    </row>
    <row r="1108" spans="15:19" ht="15" customHeight="1">
      <c r="O1108" s="1636"/>
      <c r="P1108" s="1636"/>
      <c r="S1108" s="1072"/>
    </row>
    <row r="1109" spans="15:19" ht="15" customHeight="1">
      <c r="O1109" s="1636"/>
      <c r="P1109" s="1636"/>
      <c r="S1109" s="1072"/>
    </row>
    <row r="1110" spans="15:19" ht="15" customHeight="1">
      <c r="O1110" s="1636"/>
      <c r="P1110" s="1636"/>
      <c r="S1110" s="1072"/>
    </row>
    <row r="1111" spans="15:19" ht="15" customHeight="1">
      <c r="O1111" s="1636"/>
      <c r="P1111" s="1636"/>
      <c r="S1111" s="1072"/>
    </row>
    <row r="1112" spans="15:19" ht="15" customHeight="1">
      <c r="O1112" s="1636"/>
      <c r="P1112" s="1636"/>
      <c r="S1112" s="1072"/>
    </row>
    <row r="1113" spans="15:19" ht="15" customHeight="1">
      <c r="O1113" s="1636"/>
      <c r="P1113" s="1636"/>
      <c r="S1113" s="1072"/>
    </row>
    <row r="1114" spans="15:19" ht="15" customHeight="1">
      <c r="O1114" s="1636"/>
      <c r="P1114" s="1636"/>
      <c r="S1114" s="1072"/>
    </row>
    <row r="1115" spans="15:19" ht="15" customHeight="1">
      <c r="O1115" s="1636"/>
      <c r="P1115" s="1636"/>
      <c r="S1115" s="1072"/>
    </row>
    <row r="1116" spans="15:19" ht="15" customHeight="1">
      <c r="O1116" s="1636"/>
      <c r="P1116" s="1636"/>
      <c r="S1116" s="1072"/>
    </row>
    <row r="1117" spans="15:19" ht="15" customHeight="1">
      <c r="O1117" s="1636"/>
      <c r="P1117" s="1636"/>
      <c r="S1117" s="1072"/>
    </row>
    <row r="1118" spans="15:19" ht="15" customHeight="1">
      <c r="O1118" s="1636"/>
      <c r="P1118" s="1636"/>
      <c r="S1118" s="1072"/>
    </row>
    <row r="1119" spans="15:19" ht="15" customHeight="1">
      <c r="O1119" s="1636"/>
      <c r="P1119" s="1636"/>
      <c r="S1119" s="1072"/>
    </row>
    <row r="1120" spans="15:19" ht="15" customHeight="1">
      <c r="O1120" s="1636"/>
      <c r="P1120" s="1636"/>
      <c r="S1120" s="1072"/>
    </row>
    <row r="1121" spans="15:19" ht="15" customHeight="1">
      <c r="O1121" s="1636"/>
      <c r="P1121" s="1636"/>
      <c r="S1121" s="1072"/>
    </row>
    <row r="1122" spans="15:19" ht="15" customHeight="1">
      <c r="O1122" s="1636"/>
      <c r="P1122" s="1636"/>
      <c r="S1122" s="1072"/>
    </row>
    <row r="1123" spans="15:19" ht="15" customHeight="1">
      <c r="O1123" s="1636"/>
      <c r="P1123" s="1636"/>
      <c r="S1123" s="1072"/>
    </row>
    <row r="1124" spans="15:19" ht="15" customHeight="1">
      <c r="O1124" s="1636"/>
      <c r="P1124" s="1636"/>
      <c r="S1124" s="1072"/>
    </row>
    <row r="1125" spans="15:19" ht="15" customHeight="1">
      <c r="O1125" s="1636"/>
      <c r="P1125" s="1636"/>
      <c r="S1125" s="1072"/>
    </row>
    <row r="1126" spans="15:19" ht="15" customHeight="1">
      <c r="O1126" s="1636"/>
      <c r="P1126" s="1636"/>
      <c r="S1126" s="1072"/>
    </row>
    <row r="1127" spans="15:19" ht="15" customHeight="1">
      <c r="O1127" s="1636"/>
      <c r="P1127" s="1636"/>
      <c r="S1127" s="1072"/>
    </row>
    <row r="1128" spans="15:19" ht="15" customHeight="1">
      <c r="O1128" s="1636"/>
      <c r="P1128" s="1636"/>
      <c r="S1128" s="1072"/>
    </row>
    <row r="1129" spans="15:19" ht="15" customHeight="1">
      <c r="O1129" s="1636"/>
      <c r="P1129" s="1636"/>
      <c r="S1129" s="1072"/>
    </row>
    <row r="1130" spans="15:19" ht="15" customHeight="1">
      <c r="O1130" s="1636"/>
      <c r="P1130" s="1636"/>
      <c r="S1130" s="1072"/>
    </row>
    <row r="1131" spans="15:19" ht="15" customHeight="1">
      <c r="O1131" s="1636"/>
      <c r="P1131" s="1636"/>
      <c r="S1131" s="1072"/>
    </row>
    <row r="1132" spans="15:19" ht="15" customHeight="1">
      <c r="O1132" s="1636"/>
      <c r="P1132" s="1636"/>
      <c r="S1132" s="1072"/>
    </row>
    <row r="1133" spans="15:19" ht="15" customHeight="1">
      <c r="O1133" s="1636"/>
      <c r="P1133" s="1636"/>
      <c r="S1133" s="1072"/>
    </row>
    <row r="1134" spans="15:19" ht="15" customHeight="1">
      <c r="O1134" s="1636"/>
      <c r="P1134" s="1636"/>
      <c r="S1134" s="1072"/>
    </row>
    <row r="1135" spans="15:19" ht="15" customHeight="1">
      <c r="O1135" s="1636"/>
      <c r="P1135" s="1636"/>
      <c r="S1135" s="1072"/>
    </row>
    <row r="1136" spans="15:19" ht="15" customHeight="1">
      <c r="O1136" s="1636"/>
      <c r="P1136" s="1636"/>
      <c r="S1136" s="1072"/>
    </row>
    <row r="1137" spans="15:19" ht="15" customHeight="1">
      <c r="O1137" s="1636"/>
      <c r="P1137" s="1636"/>
      <c r="S1137" s="1072"/>
    </row>
    <row r="1138" spans="15:19" ht="15" customHeight="1">
      <c r="O1138" s="1636"/>
      <c r="P1138" s="1636"/>
      <c r="S1138" s="1072"/>
    </row>
    <row r="1139" spans="15:19" ht="15" customHeight="1">
      <c r="O1139" s="1636"/>
      <c r="P1139" s="1636"/>
      <c r="S1139" s="1072"/>
    </row>
    <row r="1140" spans="15:19" ht="15" customHeight="1">
      <c r="O1140" s="1636"/>
      <c r="P1140" s="1636"/>
      <c r="S1140" s="1072"/>
    </row>
    <row r="1141" spans="15:19" ht="15" customHeight="1">
      <c r="O1141" s="1636"/>
      <c r="P1141" s="1636"/>
      <c r="S1141" s="1072"/>
    </row>
    <row r="1142" spans="15:19" ht="15" customHeight="1">
      <c r="O1142" s="1636"/>
      <c r="P1142" s="1636"/>
      <c r="S1142" s="1072"/>
    </row>
    <row r="1143" spans="15:19" ht="15" customHeight="1">
      <c r="O1143" s="1636"/>
      <c r="P1143" s="1636"/>
      <c r="S1143" s="1072"/>
    </row>
    <row r="1144" spans="15:19" ht="15" customHeight="1">
      <c r="O1144" s="1636"/>
      <c r="P1144" s="1636"/>
      <c r="S1144" s="1072"/>
    </row>
    <row r="1145" spans="15:19" ht="15" customHeight="1">
      <c r="O1145" s="1636"/>
      <c r="P1145" s="1636"/>
      <c r="S1145" s="1072"/>
    </row>
    <row r="1146" spans="15:19" ht="15" customHeight="1">
      <c r="O1146" s="1636"/>
      <c r="P1146" s="1636"/>
      <c r="S1146" s="1072"/>
    </row>
    <row r="1147" spans="15:19" ht="15" customHeight="1">
      <c r="O1147" s="1636"/>
      <c r="P1147" s="1636"/>
      <c r="S1147" s="1072"/>
    </row>
    <row r="1148" spans="15:19" ht="15" customHeight="1">
      <c r="O1148" s="1636"/>
      <c r="P1148" s="1636"/>
      <c r="S1148" s="1072"/>
    </row>
    <row r="1149" spans="15:19" ht="15" customHeight="1">
      <c r="O1149" s="1636"/>
      <c r="P1149" s="1636"/>
      <c r="S1149" s="1072"/>
    </row>
    <row r="1150" spans="15:19" ht="15" customHeight="1">
      <c r="O1150" s="1636"/>
      <c r="P1150" s="1636"/>
      <c r="S1150" s="1072"/>
    </row>
    <row r="1151" spans="15:19" ht="15" customHeight="1">
      <c r="O1151" s="1636"/>
      <c r="P1151" s="1636"/>
      <c r="S1151" s="1072"/>
    </row>
    <row r="1152" spans="15:19" ht="15" customHeight="1">
      <c r="O1152" s="1636"/>
      <c r="P1152" s="1636"/>
      <c r="S1152" s="1072"/>
    </row>
    <row r="1153" spans="15:19" ht="15" customHeight="1">
      <c r="O1153" s="1636"/>
      <c r="P1153" s="1636"/>
      <c r="S1153" s="1072"/>
    </row>
    <row r="1154" spans="15:19" ht="15" customHeight="1">
      <c r="O1154" s="1636"/>
      <c r="P1154" s="1636"/>
      <c r="S1154" s="1072"/>
    </row>
    <row r="1155" spans="15:19" ht="15" customHeight="1">
      <c r="O1155" s="1636"/>
      <c r="P1155" s="1636"/>
      <c r="S1155" s="1072"/>
    </row>
    <row r="1156" spans="15:19" ht="15" customHeight="1">
      <c r="O1156" s="1636"/>
      <c r="P1156" s="1636"/>
      <c r="S1156" s="1072"/>
    </row>
    <row r="1157" spans="15:19" ht="15" customHeight="1">
      <c r="O1157" s="1636"/>
      <c r="P1157" s="1636"/>
      <c r="S1157" s="1072"/>
    </row>
    <row r="1158" spans="15:19" ht="15" customHeight="1">
      <c r="O1158" s="1636"/>
      <c r="P1158" s="1636"/>
      <c r="S1158" s="1072"/>
    </row>
    <row r="1159" spans="15:19" ht="15" customHeight="1">
      <c r="O1159" s="1636"/>
      <c r="P1159" s="1636"/>
      <c r="S1159" s="1072"/>
    </row>
    <row r="1160" spans="15:19" ht="15" customHeight="1">
      <c r="O1160" s="1636"/>
      <c r="P1160" s="1636"/>
      <c r="S1160" s="1072"/>
    </row>
    <row r="1161" spans="15:19" ht="15" customHeight="1">
      <c r="O1161" s="1636"/>
      <c r="P1161" s="1636"/>
      <c r="S1161" s="1072"/>
    </row>
    <row r="1162" spans="15:19" ht="15" customHeight="1">
      <c r="O1162" s="1636"/>
      <c r="P1162" s="1636"/>
      <c r="S1162" s="1072"/>
    </row>
    <row r="1163" spans="15:19" ht="15" customHeight="1">
      <c r="O1163" s="1636"/>
      <c r="P1163" s="1636"/>
      <c r="S1163" s="1072"/>
    </row>
    <row r="1164" spans="15:19" ht="15" customHeight="1">
      <c r="O1164" s="1636"/>
      <c r="P1164" s="1636"/>
      <c r="S1164" s="1072"/>
    </row>
    <row r="1165" spans="15:19" ht="15" customHeight="1">
      <c r="O1165" s="1636"/>
      <c r="P1165" s="1636"/>
      <c r="S1165" s="1072"/>
    </row>
    <row r="1166" spans="15:19" ht="15" customHeight="1">
      <c r="O1166" s="1636"/>
      <c r="P1166" s="1636"/>
      <c r="S1166" s="1072"/>
    </row>
    <row r="1167" spans="15:19" ht="15" customHeight="1">
      <c r="O1167" s="1636"/>
      <c r="P1167" s="1636"/>
      <c r="S1167" s="1072"/>
    </row>
    <row r="1168" spans="15:19" ht="15" customHeight="1">
      <c r="O1168" s="1636"/>
      <c r="P1168" s="1636"/>
      <c r="S1168" s="1072"/>
    </row>
    <row r="1169" spans="15:19" ht="15" customHeight="1">
      <c r="O1169" s="1636"/>
      <c r="P1169" s="1636"/>
      <c r="S1169" s="1072"/>
    </row>
    <row r="1170" spans="15:19" ht="15" customHeight="1">
      <c r="O1170" s="1636"/>
      <c r="P1170" s="1636"/>
      <c r="S1170" s="1072"/>
    </row>
    <row r="1171" spans="15:19" ht="15" customHeight="1">
      <c r="O1171" s="1636"/>
      <c r="P1171" s="1636"/>
      <c r="S1171" s="1072"/>
    </row>
    <row r="1172" spans="15:19" ht="15" customHeight="1">
      <c r="O1172" s="1636"/>
      <c r="P1172" s="1636"/>
      <c r="S1172" s="1072"/>
    </row>
    <row r="1173" spans="15:19" ht="15" customHeight="1">
      <c r="O1173" s="1636"/>
      <c r="P1173" s="1636"/>
      <c r="S1173" s="1072"/>
    </row>
    <row r="1174" spans="15:19" ht="15" customHeight="1">
      <c r="O1174" s="1636"/>
      <c r="P1174" s="1636"/>
      <c r="S1174" s="1072"/>
    </row>
    <row r="1175" spans="15:19" ht="15" customHeight="1">
      <c r="O1175" s="1636"/>
      <c r="P1175" s="1636"/>
      <c r="S1175" s="1072"/>
    </row>
    <row r="1176" spans="15:19" ht="15" customHeight="1">
      <c r="O1176" s="1636"/>
      <c r="P1176" s="1636"/>
      <c r="S1176" s="1072"/>
    </row>
    <row r="1177" spans="15:19" ht="15" customHeight="1">
      <c r="O1177" s="1636"/>
      <c r="P1177" s="1636"/>
      <c r="S1177" s="1072"/>
    </row>
    <row r="1178" spans="15:19" ht="15" customHeight="1">
      <c r="O1178" s="1636"/>
      <c r="P1178" s="1636"/>
      <c r="S1178" s="1072"/>
    </row>
    <row r="1179" spans="15:19" ht="15" customHeight="1">
      <c r="O1179" s="1636"/>
      <c r="P1179" s="1636"/>
      <c r="S1179" s="1072"/>
    </row>
    <row r="1180" spans="15:19" ht="15" customHeight="1">
      <c r="O1180" s="1636"/>
      <c r="P1180" s="1636"/>
      <c r="S1180" s="1072"/>
    </row>
    <row r="1181" spans="15:19" ht="15" customHeight="1">
      <c r="O1181" s="1636"/>
      <c r="P1181" s="1636"/>
      <c r="S1181" s="1072"/>
    </row>
    <row r="1182" spans="15:19" ht="15" customHeight="1">
      <c r="O1182" s="1636"/>
      <c r="P1182" s="1636"/>
      <c r="S1182" s="1072"/>
    </row>
    <row r="1183" spans="15:19" ht="15" customHeight="1">
      <c r="O1183" s="1636"/>
      <c r="P1183" s="1636"/>
      <c r="S1183" s="1072"/>
    </row>
    <row r="1184" spans="15:19" ht="15" customHeight="1">
      <c r="O1184" s="1636"/>
      <c r="P1184" s="1636"/>
      <c r="S1184" s="1072"/>
    </row>
    <row r="1185" spans="15:19" ht="15" customHeight="1">
      <c r="O1185" s="1636"/>
      <c r="P1185" s="1636"/>
      <c r="S1185" s="1072"/>
    </row>
    <row r="1186" spans="15:19" ht="15" customHeight="1">
      <c r="O1186" s="1636"/>
      <c r="P1186" s="1636"/>
      <c r="S1186" s="1072"/>
    </row>
    <row r="1187" spans="15:19" ht="15" customHeight="1">
      <c r="O1187" s="1636"/>
      <c r="P1187" s="1636"/>
      <c r="S1187" s="1072"/>
    </row>
    <row r="1188" spans="15:19" ht="15" customHeight="1">
      <c r="O1188" s="1636"/>
      <c r="P1188" s="1636"/>
      <c r="S1188" s="1072"/>
    </row>
    <row r="1189" spans="15:19" ht="15" customHeight="1">
      <c r="O1189" s="1636"/>
      <c r="P1189" s="1636"/>
      <c r="S1189" s="1072"/>
    </row>
    <row r="1190" spans="15:19" ht="15" customHeight="1">
      <c r="O1190" s="1636"/>
      <c r="P1190" s="1636"/>
      <c r="S1190" s="1072"/>
    </row>
    <row r="1191" spans="15:19" ht="15" customHeight="1">
      <c r="O1191" s="1636"/>
      <c r="P1191" s="1636"/>
      <c r="S1191" s="1072"/>
    </row>
    <row r="1192" spans="15:19" ht="15" customHeight="1">
      <c r="O1192" s="1636"/>
      <c r="P1192" s="1636"/>
      <c r="S1192" s="1072"/>
    </row>
    <row r="1193" spans="15:19" ht="15" customHeight="1">
      <c r="O1193" s="1636"/>
      <c r="P1193" s="1636"/>
      <c r="S1193" s="1072"/>
    </row>
    <row r="1194" spans="15:19" ht="15" customHeight="1">
      <c r="O1194" s="1636"/>
      <c r="P1194" s="1636"/>
      <c r="S1194" s="1072"/>
    </row>
    <row r="1195" spans="15:19" ht="15" customHeight="1">
      <c r="O1195" s="1636"/>
      <c r="P1195" s="1636"/>
      <c r="S1195" s="1072"/>
    </row>
    <row r="1196" spans="15:19" ht="15" customHeight="1">
      <c r="O1196" s="1636"/>
      <c r="P1196" s="1636"/>
      <c r="S1196" s="1072"/>
    </row>
    <row r="1197" spans="15:19" ht="15" customHeight="1">
      <c r="O1197" s="1636"/>
      <c r="P1197" s="1636"/>
      <c r="S1197" s="1072"/>
    </row>
    <row r="1198" spans="15:19" ht="15" customHeight="1">
      <c r="O1198" s="1636"/>
      <c r="P1198" s="1636"/>
      <c r="S1198" s="1072"/>
    </row>
    <row r="1199" spans="15:19" ht="15" customHeight="1">
      <c r="O1199" s="1636"/>
      <c r="P1199" s="1636"/>
      <c r="S1199" s="1072"/>
    </row>
    <row r="1200" spans="15:19" ht="15" customHeight="1">
      <c r="O1200" s="1636"/>
      <c r="P1200" s="1636"/>
      <c r="S1200" s="1072"/>
    </row>
    <row r="1201" spans="15:19" ht="15" customHeight="1">
      <c r="O1201" s="1636"/>
      <c r="P1201" s="1636"/>
      <c r="S1201" s="1072"/>
    </row>
    <row r="1202" spans="15:19" ht="15" customHeight="1">
      <c r="O1202" s="1636"/>
      <c r="P1202" s="1636"/>
      <c r="S1202" s="1072"/>
    </row>
    <row r="1203" spans="15:19" ht="15" customHeight="1">
      <c r="O1203" s="1636"/>
      <c r="P1203" s="1636"/>
      <c r="S1203" s="1072"/>
    </row>
    <row r="1204" spans="15:19" ht="15" customHeight="1">
      <c r="O1204" s="1636"/>
      <c r="P1204" s="1636"/>
      <c r="S1204" s="1072"/>
    </row>
    <row r="1205" spans="15:19" ht="15" customHeight="1">
      <c r="O1205" s="1636"/>
      <c r="P1205" s="1636"/>
      <c r="S1205" s="1072"/>
    </row>
    <row r="1206" spans="15:19" ht="15" customHeight="1">
      <c r="O1206" s="1636"/>
      <c r="P1206" s="1636"/>
      <c r="S1206" s="1072"/>
    </row>
    <row r="1207" spans="15:19" ht="15" customHeight="1">
      <c r="O1207" s="1636"/>
      <c r="P1207" s="1636"/>
      <c r="S1207" s="1072"/>
    </row>
    <row r="1208" spans="15:19" ht="15" customHeight="1">
      <c r="O1208" s="1636"/>
      <c r="P1208" s="1636"/>
      <c r="S1208" s="1072"/>
    </row>
    <row r="1209" spans="15:19" ht="15" customHeight="1">
      <c r="O1209" s="1636"/>
      <c r="P1209" s="1636"/>
      <c r="S1209" s="1072"/>
    </row>
    <row r="1210" spans="15:19" ht="15" customHeight="1">
      <c r="O1210" s="1636"/>
      <c r="P1210" s="1636"/>
      <c r="S1210" s="1072"/>
    </row>
    <row r="1211" spans="15:19" ht="15" customHeight="1">
      <c r="O1211" s="1636"/>
      <c r="P1211" s="1636"/>
      <c r="S1211" s="1072"/>
    </row>
    <row r="1212" spans="15:19" ht="15" customHeight="1">
      <c r="O1212" s="1636"/>
      <c r="P1212" s="1636"/>
      <c r="S1212" s="1072"/>
    </row>
    <row r="1213" spans="15:19" ht="15" customHeight="1">
      <c r="O1213" s="1636"/>
      <c r="P1213" s="1636"/>
      <c r="S1213" s="1072"/>
    </row>
    <row r="1214" spans="15:19" ht="15" customHeight="1">
      <c r="O1214" s="1636"/>
      <c r="P1214" s="1636"/>
      <c r="S1214" s="1072"/>
    </row>
    <row r="1215" spans="15:19" ht="15" customHeight="1">
      <c r="O1215" s="1636"/>
      <c r="P1215" s="1636"/>
      <c r="S1215" s="1072"/>
    </row>
    <row r="1216" spans="15:19" ht="15" customHeight="1">
      <c r="O1216" s="1636"/>
      <c r="P1216" s="1636"/>
      <c r="S1216" s="1072"/>
    </row>
    <row r="1217" spans="15:19" ht="15" customHeight="1">
      <c r="O1217" s="1636"/>
      <c r="P1217" s="1636"/>
      <c r="S1217" s="1072"/>
    </row>
    <row r="1218" spans="15:19" ht="15" customHeight="1">
      <c r="O1218" s="1636"/>
      <c r="P1218" s="1636"/>
      <c r="S1218" s="1072"/>
    </row>
    <row r="1219" spans="15:19" ht="15" customHeight="1">
      <c r="O1219" s="1636"/>
      <c r="P1219" s="1636"/>
      <c r="S1219" s="1072"/>
    </row>
    <row r="1220" spans="15:19" ht="15" customHeight="1">
      <c r="O1220" s="1636"/>
      <c r="P1220" s="1636"/>
      <c r="S1220" s="1072"/>
    </row>
    <row r="1221" spans="15:19" ht="15" customHeight="1">
      <c r="O1221" s="1636"/>
      <c r="P1221" s="1636"/>
      <c r="S1221" s="1072"/>
    </row>
    <row r="1222" spans="15:19" ht="15" customHeight="1">
      <c r="O1222" s="1636"/>
      <c r="P1222" s="1636"/>
      <c r="S1222" s="1072"/>
    </row>
    <row r="1223" spans="15:19" ht="15" customHeight="1">
      <c r="O1223" s="1636"/>
      <c r="P1223" s="1636"/>
      <c r="S1223" s="1072"/>
    </row>
    <row r="1224" spans="15:19" ht="15" customHeight="1">
      <c r="O1224" s="1636"/>
      <c r="P1224" s="1636"/>
      <c r="S1224" s="1072"/>
    </row>
    <row r="1225" spans="15:19" ht="15" customHeight="1">
      <c r="O1225" s="1636"/>
      <c r="P1225" s="1636"/>
      <c r="S1225" s="1072"/>
    </row>
    <row r="1226" spans="15:19" ht="15" customHeight="1">
      <c r="O1226" s="1636"/>
      <c r="P1226" s="1636"/>
      <c r="S1226" s="1072"/>
    </row>
    <row r="1227" spans="15:19" ht="15" customHeight="1">
      <c r="O1227" s="1636"/>
      <c r="P1227" s="1636"/>
      <c r="S1227" s="1072"/>
    </row>
    <row r="1228" spans="15:19" ht="15" customHeight="1">
      <c r="O1228" s="1636"/>
      <c r="P1228" s="1636"/>
      <c r="S1228" s="1072"/>
    </row>
    <row r="1229" spans="15:19" ht="15" customHeight="1">
      <c r="O1229" s="1636"/>
      <c r="P1229" s="1636"/>
      <c r="S1229" s="1072"/>
    </row>
    <row r="1230" spans="15:19" ht="15" customHeight="1">
      <c r="O1230" s="1636"/>
      <c r="P1230" s="1636"/>
      <c r="S1230" s="1072"/>
    </row>
    <row r="1231" spans="15:19" ht="15" customHeight="1">
      <c r="O1231" s="1636"/>
      <c r="P1231" s="1636"/>
      <c r="S1231" s="1072"/>
    </row>
    <row r="1232" spans="15:19" ht="15" customHeight="1">
      <c r="O1232" s="1636"/>
      <c r="P1232" s="1636"/>
      <c r="S1232" s="1072"/>
    </row>
    <row r="1233" spans="15:19" ht="15" customHeight="1">
      <c r="O1233" s="1636"/>
      <c r="P1233" s="1636"/>
      <c r="S1233" s="1072"/>
    </row>
    <row r="1234" spans="15:19" ht="15" customHeight="1">
      <c r="O1234" s="1636"/>
      <c r="P1234" s="1636"/>
      <c r="S1234" s="1072"/>
    </row>
    <row r="1235" spans="15:19" ht="15" customHeight="1">
      <c r="O1235" s="1636"/>
      <c r="P1235" s="1636"/>
      <c r="S1235" s="1072"/>
    </row>
    <row r="1236" spans="15:19" ht="15" customHeight="1">
      <c r="O1236" s="1636"/>
      <c r="P1236" s="1636"/>
      <c r="S1236" s="1072"/>
    </row>
    <row r="1237" spans="15:19" ht="15" customHeight="1">
      <c r="O1237" s="1636"/>
      <c r="P1237" s="1636"/>
      <c r="S1237" s="1072"/>
    </row>
    <row r="1238" spans="15:19" ht="15" customHeight="1">
      <c r="O1238" s="1636"/>
      <c r="P1238" s="1636"/>
      <c r="S1238" s="1072"/>
    </row>
    <row r="1239" spans="15:19" ht="15" customHeight="1">
      <c r="O1239" s="1636"/>
      <c r="P1239" s="1636"/>
      <c r="S1239" s="1072"/>
    </row>
    <row r="1240" spans="15:19" ht="15" customHeight="1">
      <c r="O1240" s="1636"/>
      <c r="P1240" s="1636"/>
      <c r="S1240" s="1072"/>
    </row>
    <row r="1241" spans="15:19" ht="15" customHeight="1">
      <c r="O1241" s="1636"/>
      <c r="P1241" s="1636"/>
      <c r="S1241" s="1072"/>
    </row>
    <row r="1242" spans="15:19" ht="15" customHeight="1">
      <c r="O1242" s="1636"/>
      <c r="P1242" s="1636"/>
      <c r="S1242" s="1072"/>
    </row>
    <row r="1243" spans="15:19" ht="15" customHeight="1">
      <c r="O1243" s="1636"/>
      <c r="P1243" s="1636"/>
      <c r="S1243" s="1072"/>
    </row>
    <row r="1244" spans="15:19" ht="15" customHeight="1">
      <c r="O1244" s="1636"/>
      <c r="P1244" s="1636"/>
      <c r="S1244" s="1072"/>
    </row>
    <row r="1245" spans="15:19" ht="15" customHeight="1">
      <c r="O1245" s="1636"/>
      <c r="P1245" s="1636"/>
      <c r="S1245" s="1072"/>
    </row>
    <row r="1246" spans="15:19" ht="15" customHeight="1">
      <c r="O1246" s="1636"/>
      <c r="P1246" s="1636"/>
      <c r="S1246" s="1072"/>
    </row>
    <row r="1247" spans="15:19" ht="15" customHeight="1">
      <c r="O1247" s="1636"/>
      <c r="P1247" s="1636"/>
      <c r="S1247" s="1072"/>
    </row>
    <row r="1248" spans="15:19" ht="15" customHeight="1">
      <c r="O1248" s="1636"/>
      <c r="P1248" s="1636"/>
      <c r="S1248" s="1072"/>
    </row>
    <row r="1249" spans="15:19" ht="15" customHeight="1">
      <c r="O1249" s="1636"/>
      <c r="P1249" s="1636"/>
      <c r="S1249" s="1072"/>
    </row>
    <row r="1250" spans="15:19" ht="15" customHeight="1">
      <c r="O1250" s="1636"/>
      <c r="P1250" s="1636"/>
      <c r="S1250" s="1072"/>
    </row>
    <row r="1251" spans="15:19" ht="15" customHeight="1">
      <c r="O1251" s="1636"/>
      <c r="P1251" s="1636"/>
      <c r="S1251" s="1072"/>
    </row>
    <row r="1252" spans="15:19" ht="15" customHeight="1">
      <c r="O1252" s="1636"/>
      <c r="P1252" s="1636"/>
      <c r="S1252" s="1072"/>
    </row>
    <row r="1253" spans="15:19" ht="15" customHeight="1">
      <c r="O1253" s="1636"/>
      <c r="P1253" s="1636"/>
      <c r="S1253" s="1072"/>
    </row>
    <row r="1254" spans="15:19" ht="15" customHeight="1">
      <c r="O1254" s="1636"/>
      <c r="P1254" s="1636"/>
      <c r="S1254" s="1072"/>
    </row>
    <row r="1255" spans="15:19" ht="15" customHeight="1">
      <c r="O1255" s="1636"/>
      <c r="P1255" s="1636"/>
      <c r="S1255" s="1072"/>
    </row>
    <row r="1256" spans="15:19" ht="15" customHeight="1">
      <c r="O1256" s="1636"/>
      <c r="P1256" s="1636"/>
      <c r="S1256" s="1072"/>
    </row>
    <row r="1257" spans="15:19" ht="15" customHeight="1">
      <c r="O1257" s="1636"/>
      <c r="P1257" s="1636"/>
      <c r="S1257" s="1072"/>
    </row>
    <row r="1258" spans="15:19" ht="15" customHeight="1">
      <c r="O1258" s="1636"/>
      <c r="P1258" s="1636"/>
      <c r="S1258" s="1072"/>
    </row>
    <row r="1259" spans="15:19" ht="15" customHeight="1">
      <c r="O1259" s="1636"/>
      <c r="P1259" s="1636"/>
      <c r="S1259" s="1072"/>
    </row>
    <row r="1260" spans="15:19" ht="15" customHeight="1">
      <c r="O1260" s="1636"/>
      <c r="P1260" s="1636"/>
      <c r="S1260" s="1072"/>
    </row>
    <row r="1261" spans="15:19" ht="15" customHeight="1">
      <c r="O1261" s="1636"/>
      <c r="P1261" s="1636"/>
      <c r="S1261" s="1072"/>
    </row>
    <row r="1262" spans="15:19" ht="15" customHeight="1">
      <c r="O1262" s="1636"/>
      <c r="P1262" s="1636"/>
      <c r="S1262" s="1072"/>
    </row>
    <row r="1263" spans="15:19" ht="15" customHeight="1">
      <c r="O1263" s="1636"/>
      <c r="P1263" s="1636"/>
      <c r="S1263" s="1072"/>
    </row>
    <row r="1264" spans="15:19" ht="15" customHeight="1">
      <c r="O1264" s="1636"/>
      <c r="P1264" s="1636"/>
      <c r="S1264" s="1072"/>
    </row>
    <row r="1265" spans="15:19" ht="15" customHeight="1">
      <c r="O1265" s="1636"/>
      <c r="P1265" s="1636"/>
      <c r="S1265" s="1072"/>
    </row>
    <row r="1266" spans="15:19" ht="15" customHeight="1">
      <c r="O1266" s="1636"/>
      <c r="P1266" s="1636"/>
      <c r="S1266" s="1072"/>
    </row>
    <row r="1267" spans="15:19" ht="15" customHeight="1">
      <c r="O1267" s="1636"/>
      <c r="P1267" s="1636"/>
      <c r="S1267" s="1072"/>
    </row>
    <row r="1268" spans="15:19" ht="15" customHeight="1">
      <c r="O1268" s="1636"/>
      <c r="P1268" s="1636"/>
      <c r="S1268" s="1072"/>
    </row>
    <row r="1269" spans="15:19" ht="15" customHeight="1">
      <c r="O1269" s="1636"/>
      <c r="P1269" s="1636"/>
      <c r="S1269" s="1072"/>
    </row>
    <row r="1270" spans="15:19" ht="15" customHeight="1">
      <c r="O1270" s="1636"/>
      <c r="P1270" s="1636"/>
      <c r="S1270" s="1072"/>
    </row>
    <row r="1271" spans="15:19" ht="15" customHeight="1">
      <c r="O1271" s="1636"/>
      <c r="P1271" s="1636"/>
      <c r="S1271" s="1072"/>
    </row>
    <row r="1272" spans="15:19" ht="15" customHeight="1">
      <c r="O1272" s="1636"/>
      <c r="P1272" s="1636"/>
      <c r="S1272" s="1072"/>
    </row>
    <row r="1273" spans="15:19" ht="15" customHeight="1">
      <c r="O1273" s="1636"/>
      <c r="P1273" s="1636"/>
      <c r="S1273" s="1072"/>
    </row>
    <row r="1274" spans="15:19" ht="15" customHeight="1">
      <c r="O1274" s="1636"/>
      <c r="P1274" s="1636"/>
      <c r="S1274" s="1072"/>
    </row>
    <row r="1275" spans="15:19" ht="15" customHeight="1">
      <c r="O1275" s="1636"/>
      <c r="P1275" s="1636"/>
      <c r="S1275" s="1072"/>
    </row>
    <row r="1276" spans="15:19" ht="15" customHeight="1">
      <c r="O1276" s="1636"/>
      <c r="P1276" s="1636"/>
      <c r="S1276" s="1072"/>
    </row>
    <row r="1277" spans="15:19" ht="15" customHeight="1">
      <c r="O1277" s="1636"/>
      <c r="P1277" s="1636"/>
      <c r="S1277" s="1072"/>
    </row>
    <row r="1278" spans="15:19" ht="15" customHeight="1">
      <c r="O1278" s="1636"/>
      <c r="P1278" s="1636"/>
      <c r="S1278" s="1072"/>
    </row>
    <row r="1279" spans="15:19" ht="15" customHeight="1">
      <c r="O1279" s="1636"/>
      <c r="P1279" s="1636"/>
      <c r="S1279" s="1072"/>
    </row>
    <row r="1280" spans="15:19" ht="15" customHeight="1">
      <c r="O1280" s="1636"/>
      <c r="P1280" s="1636"/>
      <c r="S1280" s="1072"/>
    </row>
    <row r="1281" spans="15:19" ht="15" customHeight="1">
      <c r="O1281" s="1636"/>
      <c r="P1281" s="1636"/>
      <c r="S1281" s="1072"/>
    </row>
    <row r="1282" spans="15:19" ht="15" customHeight="1">
      <c r="O1282" s="1636"/>
      <c r="P1282" s="1636"/>
      <c r="S1282" s="1072"/>
    </row>
    <row r="1283" spans="15:19" ht="15" customHeight="1">
      <c r="O1283" s="1636"/>
      <c r="P1283" s="1636"/>
      <c r="S1283" s="1072"/>
    </row>
    <row r="1284" spans="15:19" ht="15" customHeight="1">
      <c r="O1284" s="1636"/>
      <c r="P1284" s="1636"/>
      <c r="S1284" s="1072"/>
    </row>
    <row r="1285" spans="15:19" ht="15" customHeight="1">
      <c r="O1285" s="1636"/>
      <c r="P1285" s="1636"/>
      <c r="S1285" s="1072"/>
    </row>
    <row r="1286" spans="15:19" ht="15" customHeight="1">
      <c r="O1286" s="1636"/>
      <c r="P1286" s="1636"/>
      <c r="S1286" s="1072"/>
    </row>
    <row r="1287" spans="15:19" ht="15" customHeight="1">
      <c r="O1287" s="1636"/>
      <c r="P1287" s="1636"/>
      <c r="S1287" s="1072"/>
    </row>
    <row r="1288" spans="15:19" ht="15" customHeight="1">
      <c r="O1288" s="1636"/>
      <c r="P1288" s="1636"/>
      <c r="S1288" s="1072"/>
    </row>
    <row r="1289" spans="15:19" ht="15" customHeight="1">
      <c r="O1289" s="1636"/>
      <c r="P1289" s="1636"/>
      <c r="S1289" s="1072"/>
    </row>
    <row r="1290" spans="15:19" ht="15" customHeight="1">
      <c r="O1290" s="1636"/>
      <c r="P1290" s="1636"/>
      <c r="S1290" s="1072"/>
    </row>
    <row r="1291" spans="15:19" ht="15" customHeight="1">
      <c r="O1291" s="1636"/>
      <c r="P1291" s="1636"/>
      <c r="S1291" s="1072"/>
    </row>
    <row r="1292" spans="15:19" ht="15" customHeight="1">
      <c r="O1292" s="1636"/>
      <c r="P1292" s="1636"/>
      <c r="S1292" s="1072"/>
    </row>
    <row r="1293" spans="15:19" ht="15" customHeight="1">
      <c r="O1293" s="1636"/>
      <c r="P1293" s="1636"/>
      <c r="S1293" s="1072"/>
    </row>
    <row r="1294" spans="15:19" ht="15" customHeight="1">
      <c r="O1294" s="1636"/>
      <c r="P1294" s="1636"/>
      <c r="S1294" s="1072"/>
    </row>
    <row r="1295" spans="15:19" ht="15" customHeight="1">
      <c r="O1295" s="1636"/>
      <c r="P1295" s="1636"/>
      <c r="S1295" s="1072"/>
    </row>
    <row r="1296" spans="15:19" ht="15" customHeight="1">
      <c r="O1296" s="1636"/>
      <c r="P1296" s="1636"/>
      <c r="S1296" s="1072"/>
    </row>
    <row r="1297" spans="15:19" ht="15" customHeight="1">
      <c r="O1297" s="1636"/>
      <c r="P1297" s="1636"/>
      <c r="S1297" s="1072"/>
    </row>
    <row r="1298" spans="15:19" ht="15" customHeight="1">
      <c r="O1298" s="1636"/>
      <c r="P1298" s="1636"/>
      <c r="S1298" s="1072"/>
    </row>
    <row r="1299" spans="15:19" ht="15" customHeight="1">
      <c r="O1299" s="1636"/>
      <c r="P1299" s="1636"/>
      <c r="S1299" s="1072"/>
    </row>
    <row r="1300" spans="15:19" ht="15" customHeight="1">
      <c r="O1300" s="1636"/>
      <c r="P1300" s="1636"/>
      <c r="S1300" s="1072"/>
    </row>
    <row r="1301" spans="15:19" ht="15" customHeight="1">
      <c r="O1301" s="1636"/>
      <c r="P1301" s="1636"/>
      <c r="S1301" s="1072"/>
    </row>
    <row r="1302" spans="15:19" ht="15" customHeight="1">
      <c r="O1302" s="1636"/>
      <c r="P1302" s="1636"/>
      <c r="S1302" s="1072"/>
    </row>
    <row r="1303" spans="15:19" ht="15" customHeight="1">
      <c r="O1303" s="1636"/>
      <c r="P1303" s="1636"/>
      <c r="S1303" s="1072"/>
    </row>
    <row r="1304" spans="15:19" ht="15" customHeight="1">
      <c r="O1304" s="1636"/>
      <c r="P1304" s="1636"/>
      <c r="S1304" s="1072"/>
    </row>
    <row r="1305" spans="15:19" ht="15" customHeight="1">
      <c r="O1305" s="1636"/>
      <c r="P1305" s="1636"/>
      <c r="S1305" s="1072"/>
    </row>
    <row r="1306" spans="15:19" ht="15" customHeight="1">
      <c r="O1306" s="1636"/>
      <c r="P1306" s="1636"/>
      <c r="S1306" s="1072"/>
    </row>
    <row r="1307" spans="15:19" ht="15" customHeight="1">
      <c r="O1307" s="1636"/>
      <c r="P1307" s="1636"/>
      <c r="S1307" s="1072"/>
    </row>
    <row r="1308" spans="15:19" ht="15" customHeight="1">
      <c r="O1308" s="1636"/>
      <c r="P1308" s="1636"/>
      <c r="S1308" s="1072"/>
    </row>
    <row r="1309" spans="15:19" ht="15" customHeight="1">
      <c r="O1309" s="1636"/>
      <c r="P1309" s="1636"/>
      <c r="S1309" s="1072"/>
    </row>
    <row r="1310" spans="15:19" ht="15" customHeight="1">
      <c r="O1310" s="1636"/>
      <c r="P1310" s="1636"/>
      <c r="S1310" s="1072"/>
    </row>
    <row r="1311" spans="15:19" ht="15" customHeight="1">
      <c r="O1311" s="1636"/>
      <c r="P1311" s="1636"/>
      <c r="S1311" s="1072"/>
    </row>
    <row r="1312" spans="15:19" ht="15" customHeight="1">
      <c r="O1312" s="1636"/>
      <c r="P1312" s="1636"/>
      <c r="S1312" s="1072"/>
    </row>
    <row r="1313" spans="15:19" ht="15" customHeight="1">
      <c r="O1313" s="1636"/>
      <c r="P1313" s="1636"/>
      <c r="S1313" s="1072"/>
    </row>
    <row r="1314" spans="15:19" ht="15" customHeight="1">
      <c r="O1314" s="1636"/>
      <c r="P1314" s="1636"/>
      <c r="S1314" s="1072"/>
    </row>
    <row r="1315" spans="15:19" ht="15" customHeight="1">
      <c r="O1315" s="1636"/>
      <c r="P1315" s="1636"/>
      <c r="S1315" s="1072"/>
    </row>
    <row r="1316" spans="15:19" ht="15" customHeight="1">
      <c r="O1316" s="1636"/>
      <c r="P1316" s="1636"/>
      <c r="S1316" s="1072"/>
    </row>
    <row r="1317" spans="15:19" ht="15" customHeight="1">
      <c r="O1317" s="1636"/>
      <c r="P1317" s="1636"/>
      <c r="S1317" s="1072"/>
    </row>
    <row r="1318" spans="15:19" ht="15" customHeight="1">
      <c r="O1318" s="1636"/>
      <c r="P1318" s="1636"/>
      <c r="S1318" s="1072"/>
    </row>
    <row r="1319" spans="15:19" ht="15" customHeight="1">
      <c r="O1319" s="1636"/>
      <c r="P1319" s="1636"/>
      <c r="S1319" s="1072"/>
    </row>
    <row r="1320" spans="15:19" ht="15" customHeight="1">
      <c r="O1320" s="1636"/>
      <c r="P1320" s="1636"/>
      <c r="S1320" s="1072"/>
    </row>
    <row r="1321" spans="15:19" ht="15" customHeight="1">
      <c r="O1321" s="1636"/>
      <c r="P1321" s="1636"/>
      <c r="S1321" s="1072"/>
    </row>
    <row r="1322" spans="15:19" ht="15" customHeight="1">
      <c r="O1322" s="1636"/>
      <c r="P1322" s="1636"/>
      <c r="S1322" s="1072"/>
    </row>
    <row r="1323" spans="15:19" ht="15" customHeight="1">
      <c r="O1323" s="1636"/>
      <c r="P1323" s="1636"/>
      <c r="S1323" s="1072"/>
    </row>
    <row r="1324" spans="15:19" ht="15" customHeight="1">
      <c r="O1324" s="1636"/>
      <c r="P1324" s="1636"/>
      <c r="S1324" s="1072"/>
    </row>
    <row r="1325" spans="15:19" ht="15" customHeight="1">
      <c r="O1325" s="1636"/>
      <c r="P1325" s="1636"/>
      <c r="S1325" s="1072"/>
    </row>
    <row r="1326" spans="15:19" ht="15" customHeight="1">
      <c r="O1326" s="1636"/>
      <c r="P1326" s="1636"/>
      <c r="S1326" s="1072"/>
    </row>
    <row r="1327" spans="15:19" ht="15" customHeight="1">
      <c r="O1327" s="1636"/>
      <c r="P1327" s="1636"/>
      <c r="S1327" s="1072"/>
    </row>
    <row r="1328" spans="15:19" ht="15" customHeight="1">
      <c r="O1328" s="1636"/>
      <c r="P1328" s="1636"/>
      <c r="S1328" s="1072"/>
    </row>
    <row r="1329" spans="15:19" ht="15" customHeight="1">
      <c r="O1329" s="1636"/>
      <c r="P1329" s="1636"/>
      <c r="S1329" s="1072"/>
    </row>
    <row r="1330" spans="15:19" ht="15" customHeight="1">
      <c r="O1330" s="1636"/>
      <c r="P1330" s="1636"/>
      <c r="S1330" s="1072"/>
    </row>
    <row r="1331" spans="15:19" ht="15" customHeight="1">
      <c r="O1331" s="1636"/>
      <c r="P1331" s="1636"/>
      <c r="S1331" s="1072"/>
    </row>
    <row r="1332" spans="15:19" ht="15" customHeight="1">
      <c r="O1332" s="1636"/>
      <c r="P1332" s="1636"/>
      <c r="S1332" s="1072"/>
    </row>
    <row r="1333" spans="15:19" ht="15" customHeight="1">
      <c r="O1333" s="1636"/>
      <c r="P1333" s="1636"/>
      <c r="S1333" s="1072"/>
    </row>
    <row r="1334" spans="15:19" ht="15" customHeight="1">
      <c r="O1334" s="1636"/>
      <c r="P1334" s="1636"/>
      <c r="S1334" s="1072"/>
    </row>
    <row r="1335" spans="15:19" ht="15" customHeight="1">
      <c r="O1335" s="1636"/>
      <c r="P1335" s="1636"/>
      <c r="S1335" s="1072"/>
    </row>
    <row r="1336" spans="15:19" ht="15" customHeight="1">
      <c r="O1336" s="1636"/>
      <c r="P1336" s="1636"/>
      <c r="S1336" s="1072"/>
    </row>
    <row r="1337" spans="15:19" ht="15" customHeight="1">
      <c r="O1337" s="1636"/>
      <c r="P1337" s="1636"/>
      <c r="S1337" s="1072"/>
    </row>
    <row r="1338" spans="15:19" ht="15" customHeight="1">
      <c r="O1338" s="1636"/>
      <c r="P1338" s="1636"/>
      <c r="S1338" s="1072"/>
    </row>
    <row r="1339" spans="15:19" ht="15" customHeight="1">
      <c r="O1339" s="1636"/>
      <c r="P1339" s="1636"/>
      <c r="S1339" s="1072"/>
    </row>
    <row r="1340" spans="15:19" ht="15" customHeight="1">
      <c r="O1340" s="1636"/>
      <c r="P1340" s="1636"/>
      <c r="S1340" s="1072"/>
    </row>
    <row r="1341" spans="15:19" ht="15" customHeight="1">
      <c r="O1341" s="1636"/>
      <c r="P1341" s="1636"/>
      <c r="S1341" s="1072"/>
    </row>
    <row r="1342" spans="15:19" ht="15" customHeight="1">
      <c r="O1342" s="1636"/>
      <c r="P1342" s="1636"/>
      <c r="S1342" s="1072"/>
    </row>
    <row r="1343" spans="15:19" ht="15" customHeight="1">
      <c r="O1343" s="1636"/>
      <c r="P1343" s="1636"/>
      <c r="S1343" s="1072"/>
    </row>
    <row r="1344" spans="15:19" ht="15" customHeight="1">
      <c r="O1344" s="1636"/>
      <c r="P1344" s="1636"/>
      <c r="S1344" s="1072"/>
    </row>
    <row r="1345" spans="15:19" ht="15" customHeight="1">
      <c r="O1345" s="1636"/>
      <c r="P1345" s="1636"/>
      <c r="S1345" s="1072"/>
    </row>
    <row r="1346" spans="15:19" ht="15" customHeight="1">
      <c r="O1346" s="1636"/>
      <c r="P1346" s="1636"/>
      <c r="S1346" s="1072"/>
    </row>
    <row r="1347" spans="15:19" ht="15" customHeight="1">
      <c r="O1347" s="1636"/>
      <c r="P1347" s="1636"/>
      <c r="S1347" s="1072"/>
    </row>
    <row r="1348" spans="15:19" ht="15" customHeight="1">
      <c r="O1348" s="1636"/>
      <c r="P1348" s="1636"/>
      <c r="S1348" s="1072"/>
    </row>
    <row r="1349" spans="15:19" ht="15" customHeight="1">
      <c r="O1349" s="1636"/>
      <c r="P1349" s="1636"/>
      <c r="S1349" s="1072"/>
    </row>
    <row r="1350" spans="15:19" ht="15" customHeight="1">
      <c r="O1350" s="1636"/>
      <c r="P1350" s="1636"/>
      <c r="S1350" s="1072"/>
    </row>
    <row r="1351" spans="15:19" ht="15" customHeight="1">
      <c r="O1351" s="1636"/>
      <c r="P1351" s="1636"/>
      <c r="S1351" s="1072"/>
    </row>
    <row r="1352" spans="15:19" ht="15" customHeight="1">
      <c r="O1352" s="1636"/>
      <c r="P1352" s="1636"/>
      <c r="S1352" s="1072"/>
    </row>
    <row r="1353" spans="15:19" ht="15" customHeight="1">
      <c r="O1353" s="1636"/>
      <c r="P1353" s="1636"/>
      <c r="S1353" s="1072"/>
    </row>
    <row r="1354" spans="15:19" ht="15" customHeight="1">
      <c r="O1354" s="1636"/>
      <c r="P1354" s="1636"/>
      <c r="S1354" s="1072"/>
    </row>
    <row r="1355" spans="15:19" ht="15" customHeight="1">
      <c r="O1355" s="1636"/>
      <c r="P1355" s="1636"/>
      <c r="S1355" s="1072"/>
    </row>
    <row r="1356" spans="15:19" ht="15" customHeight="1">
      <c r="O1356" s="1636"/>
      <c r="P1356" s="1636"/>
      <c r="S1356" s="1072"/>
    </row>
    <row r="1357" spans="15:19" ht="15" customHeight="1">
      <c r="O1357" s="1636"/>
      <c r="P1357" s="1636"/>
      <c r="S1357" s="1072"/>
    </row>
    <row r="1358" spans="15:19" ht="15" customHeight="1">
      <c r="O1358" s="1636"/>
      <c r="P1358" s="1636"/>
      <c r="S1358" s="1072"/>
    </row>
    <row r="1359" spans="15:19" ht="15" customHeight="1">
      <c r="O1359" s="1636"/>
      <c r="P1359" s="1636"/>
      <c r="S1359" s="1072"/>
    </row>
    <row r="1360" spans="15:19" ht="15" customHeight="1">
      <c r="O1360" s="1636"/>
      <c r="P1360" s="1636"/>
      <c r="S1360" s="1072"/>
    </row>
    <row r="1361" spans="15:19" ht="15" customHeight="1">
      <c r="O1361" s="1636"/>
      <c r="P1361" s="1636"/>
      <c r="S1361" s="1072"/>
    </row>
    <row r="1362" spans="15:19" ht="15" customHeight="1">
      <c r="O1362" s="1636"/>
      <c r="P1362" s="1636"/>
      <c r="S1362" s="1072"/>
    </row>
    <row r="1363" spans="15:19" ht="15" customHeight="1">
      <c r="O1363" s="1636"/>
      <c r="P1363" s="1636"/>
      <c r="S1363" s="1072"/>
    </row>
    <row r="1364" spans="15:19" ht="15" customHeight="1">
      <c r="O1364" s="1636"/>
      <c r="P1364" s="1636"/>
      <c r="S1364" s="1072"/>
    </row>
    <row r="1365" spans="15:19" ht="15" customHeight="1">
      <c r="O1365" s="1636"/>
      <c r="P1365" s="1636"/>
      <c r="S1365" s="1072"/>
    </row>
    <row r="1366" spans="15:19" ht="15" customHeight="1">
      <c r="O1366" s="1636"/>
      <c r="P1366" s="1636"/>
      <c r="S1366" s="1072"/>
    </row>
    <row r="1367" spans="15:19" ht="15" customHeight="1">
      <c r="O1367" s="1636"/>
      <c r="P1367" s="1636"/>
      <c r="S1367" s="1072"/>
    </row>
    <row r="1368" spans="15:19" ht="15" customHeight="1">
      <c r="O1368" s="1636"/>
      <c r="P1368" s="1636"/>
      <c r="S1368" s="1072"/>
    </row>
    <row r="1369" spans="15:19" ht="15" customHeight="1">
      <c r="O1369" s="1636"/>
      <c r="P1369" s="1636"/>
      <c r="S1369" s="1072"/>
    </row>
    <row r="1370" spans="15:19" ht="15" customHeight="1">
      <c r="O1370" s="1636"/>
      <c r="P1370" s="1636"/>
      <c r="S1370" s="1072"/>
    </row>
    <row r="1371" spans="15:19" ht="15" customHeight="1">
      <c r="O1371" s="1636"/>
      <c r="P1371" s="1636"/>
      <c r="S1371" s="1072"/>
    </row>
    <row r="1372" spans="15:19" ht="15" customHeight="1">
      <c r="O1372" s="1636"/>
      <c r="P1372" s="1636"/>
      <c r="S1372" s="1072"/>
    </row>
    <row r="1373" spans="15:19" ht="15" customHeight="1">
      <c r="O1373" s="1636"/>
      <c r="P1373" s="1636"/>
      <c r="S1373" s="1072"/>
    </row>
    <row r="1374" spans="15:19" ht="15" customHeight="1">
      <c r="O1374" s="1636"/>
      <c r="P1374" s="1636"/>
      <c r="S1374" s="1072"/>
    </row>
    <row r="1375" spans="15:19" ht="15" customHeight="1">
      <c r="O1375" s="1636"/>
      <c r="P1375" s="1636"/>
      <c r="S1375" s="1072"/>
    </row>
    <row r="1376" spans="15:19" ht="15" customHeight="1">
      <c r="O1376" s="1636"/>
      <c r="P1376" s="1636"/>
      <c r="S1376" s="1072"/>
    </row>
    <row r="1377" spans="15:19" ht="15" customHeight="1">
      <c r="O1377" s="1636"/>
      <c r="P1377" s="1636"/>
      <c r="S1377" s="1072"/>
    </row>
    <row r="1378" spans="15:19" ht="15" customHeight="1">
      <c r="O1378" s="1636"/>
      <c r="P1378" s="1636"/>
      <c r="S1378" s="1072"/>
    </row>
    <row r="1379" spans="15:19" ht="15" customHeight="1">
      <c r="O1379" s="1636"/>
      <c r="P1379" s="1636"/>
      <c r="S1379" s="1072"/>
    </row>
    <row r="1380" spans="15:19" ht="15" customHeight="1">
      <c r="O1380" s="1636"/>
      <c r="P1380" s="1636"/>
      <c r="S1380" s="1072"/>
    </row>
    <row r="1381" spans="15:19" ht="15" customHeight="1">
      <c r="O1381" s="1636"/>
      <c r="P1381" s="1636"/>
      <c r="S1381" s="1072"/>
    </row>
    <row r="1382" spans="15:19" ht="15" customHeight="1">
      <c r="O1382" s="1636"/>
      <c r="P1382" s="1636"/>
      <c r="S1382" s="1072"/>
    </row>
    <row r="1383" spans="15:19" ht="15" customHeight="1">
      <c r="O1383" s="1636"/>
      <c r="P1383" s="1636"/>
      <c r="S1383" s="1072"/>
    </row>
    <row r="1384" spans="15:19" ht="15" customHeight="1">
      <c r="O1384" s="1636"/>
      <c r="P1384" s="1636"/>
      <c r="S1384" s="1072"/>
    </row>
    <row r="1385" spans="15:19" ht="15" customHeight="1">
      <c r="O1385" s="1636"/>
      <c r="P1385" s="1636"/>
      <c r="S1385" s="1072"/>
    </row>
    <row r="1386" spans="15:19" ht="15" customHeight="1">
      <c r="O1386" s="1636"/>
      <c r="P1386" s="1636"/>
      <c r="S1386" s="1072"/>
    </row>
    <row r="1387" spans="15:19" ht="15" customHeight="1">
      <c r="O1387" s="1636"/>
      <c r="P1387" s="1636"/>
      <c r="S1387" s="1072"/>
    </row>
    <row r="1388" spans="15:19" ht="15" customHeight="1">
      <c r="O1388" s="1636"/>
      <c r="P1388" s="1636"/>
      <c r="S1388" s="1072"/>
    </row>
    <row r="1389" spans="15:19" ht="15" customHeight="1">
      <c r="O1389" s="1636"/>
      <c r="P1389" s="1636"/>
      <c r="S1389" s="1072"/>
    </row>
    <row r="1390" spans="15:19" ht="15" customHeight="1">
      <c r="O1390" s="1636"/>
      <c r="P1390" s="1636"/>
      <c r="S1390" s="1072"/>
    </row>
    <row r="1391" spans="15:19" ht="15" customHeight="1">
      <c r="O1391" s="1636"/>
      <c r="P1391" s="1636"/>
      <c r="S1391" s="1072"/>
    </row>
    <row r="1392" spans="15:19" ht="15" customHeight="1">
      <c r="O1392" s="1636"/>
      <c r="P1392" s="1636"/>
      <c r="S1392" s="1072"/>
    </row>
    <row r="1393" spans="15:19" ht="15" customHeight="1">
      <c r="O1393" s="1636"/>
      <c r="P1393" s="1636"/>
      <c r="S1393" s="1072"/>
    </row>
    <row r="1394" spans="15:19" ht="15" customHeight="1">
      <c r="O1394" s="1636"/>
      <c r="P1394" s="1636"/>
      <c r="S1394" s="1072"/>
    </row>
    <row r="1395" spans="15:19" ht="15" customHeight="1">
      <c r="O1395" s="1636"/>
      <c r="P1395" s="1636"/>
      <c r="S1395" s="1072"/>
    </row>
    <row r="1396" spans="15:19" ht="15" customHeight="1">
      <c r="O1396" s="1636"/>
      <c r="P1396" s="1636"/>
      <c r="S1396" s="1072"/>
    </row>
    <row r="1397" spans="15:19" ht="15" customHeight="1">
      <c r="O1397" s="1636"/>
      <c r="P1397" s="1636"/>
      <c r="S1397" s="1072"/>
    </row>
    <row r="1398" spans="15:19" ht="15" customHeight="1">
      <c r="O1398" s="1636"/>
      <c r="P1398" s="1636"/>
      <c r="S1398" s="1072"/>
    </row>
    <row r="1399" spans="15:19" ht="15" customHeight="1">
      <c r="O1399" s="1636"/>
      <c r="P1399" s="1636"/>
      <c r="S1399" s="1072"/>
    </row>
    <row r="1400" spans="15:19" ht="15" customHeight="1">
      <c r="O1400" s="1636"/>
      <c r="P1400" s="1636"/>
      <c r="S1400" s="1072"/>
    </row>
    <row r="1401" spans="15:19" ht="15" customHeight="1">
      <c r="O1401" s="1636"/>
      <c r="P1401" s="1636"/>
      <c r="S1401" s="1072"/>
    </row>
    <row r="1402" spans="15:19" ht="15" customHeight="1">
      <c r="O1402" s="1636"/>
      <c r="P1402" s="1636"/>
      <c r="S1402" s="1072"/>
    </row>
    <row r="1403" spans="15:19" ht="15" customHeight="1">
      <c r="O1403" s="1636"/>
      <c r="P1403" s="1636"/>
      <c r="S1403" s="1072"/>
    </row>
    <row r="1404" spans="15:19" ht="15" customHeight="1">
      <c r="O1404" s="1636"/>
      <c r="P1404" s="1636"/>
      <c r="S1404" s="1072"/>
    </row>
    <row r="1405" spans="15:19" ht="15" customHeight="1">
      <c r="O1405" s="1636"/>
      <c r="P1405" s="1636"/>
      <c r="S1405" s="1072"/>
    </row>
    <row r="1406" spans="15:19" ht="15" customHeight="1">
      <c r="O1406" s="1636"/>
      <c r="P1406" s="1636"/>
      <c r="S1406" s="1072"/>
    </row>
    <row r="1407" spans="15:19" ht="15" customHeight="1">
      <c r="O1407" s="1636"/>
      <c r="P1407" s="1636"/>
      <c r="S1407" s="1072"/>
    </row>
    <row r="1408" spans="15:19" ht="15" customHeight="1">
      <c r="O1408" s="1636"/>
      <c r="P1408" s="1636"/>
      <c r="S1408" s="1072"/>
    </row>
    <row r="1409" spans="15:19" ht="15" customHeight="1">
      <c r="O1409" s="1636"/>
      <c r="P1409" s="1636"/>
      <c r="S1409" s="1072"/>
    </row>
    <row r="1410" spans="15:19" ht="15" customHeight="1">
      <c r="O1410" s="1636"/>
      <c r="P1410" s="1636"/>
      <c r="S1410" s="1072"/>
    </row>
    <row r="1411" spans="15:19" ht="15" customHeight="1">
      <c r="O1411" s="1636"/>
      <c r="P1411" s="1636"/>
      <c r="S1411" s="1072"/>
    </row>
    <row r="1412" spans="15:19" ht="15" customHeight="1">
      <c r="O1412" s="1636"/>
      <c r="P1412" s="1636"/>
      <c r="S1412" s="1072"/>
    </row>
    <row r="1413" spans="15:19" ht="15" customHeight="1">
      <c r="O1413" s="1636"/>
      <c r="P1413" s="1636"/>
      <c r="S1413" s="1072"/>
    </row>
    <row r="1414" spans="15:19" ht="15" customHeight="1">
      <c r="O1414" s="1636"/>
      <c r="P1414" s="1636"/>
      <c r="S1414" s="1072"/>
    </row>
    <row r="1415" spans="15:19" ht="15" customHeight="1">
      <c r="O1415" s="1636"/>
      <c r="P1415" s="1636"/>
      <c r="S1415" s="1072"/>
    </row>
    <row r="1416" spans="15:19" ht="15" customHeight="1">
      <c r="O1416" s="1636"/>
      <c r="P1416" s="1636"/>
      <c r="S1416" s="1072"/>
    </row>
    <row r="1417" spans="15:19" ht="15" customHeight="1">
      <c r="O1417" s="1636"/>
      <c r="P1417" s="1636"/>
      <c r="S1417" s="1072"/>
    </row>
    <row r="1418" spans="15:19" ht="15" customHeight="1">
      <c r="O1418" s="1636"/>
      <c r="P1418" s="1636"/>
      <c r="S1418" s="1072"/>
    </row>
    <row r="1419" spans="15:19" ht="15" customHeight="1">
      <c r="O1419" s="1636"/>
      <c r="P1419" s="1636"/>
      <c r="S1419" s="1072"/>
    </row>
    <row r="1420" spans="15:19" ht="15" customHeight="1">
      <c r="O1420" s="1636"/>
      <c r="P1420" s="1636"/>
      <c r="S1420" s="1072"/>
    </row>
    <row r="1421" spans="15:19" ht="15" customHeight="1">
      <c r="O1421" s="1636"/>
      <c r="P1421" s="1636"/>
      <c r="S1421" s="1072"/>
    </row>
    <row r="1422" spans="15:19" ht="15" customHeight="1">
      <c r="O1422" s="1636"/>
      <c r="P1422" s="1636"/>
      <c r="S1422" s="1072"/>
    </row>
    <row r="1423" spans="15:19" ht="15" customHeight="1">
      <c r="O1423" s="1636"/>
      <c r="P1423" s="1636"/>
      <c r="S1423" s="1072"/>
    </row>
    <row r="1424" spans="15:19" ht="15" customHeight="1">
      <c r="O1424" s="1636"/>
      <c r="P1424" s="1636"/>
      <c r="S1424" s="1072"/>
    </row>
    <row r="1425" spans="15:19" ht="15" customHeight="1">
      <c r="O1425" s="1636"/>
      <c r="P1425" s="1636"/>
      <c r="S1425" s="1072"/>
    </row>
    <row r="1426" spans="15:19" ht="15" customHeight="1">
      <c r="O1426" s="1636"/>
      <c r="P1426" s="1636"/>
      <c r="S1426" s="1072"/>
    </row>
    <row r="1427" spans="15:19" ht="15" customHeight="1">
      <c r="O1427" s="1636"/>
      <c r="P1427" s="1636"/>
      <c r="S1427" s="1072"/>
    </row>
    <row r="1428" spans="15:19" ht="15" customHeight="1">
      <c r="O1428" s="1636"/>
      <c r="P1428" s="1636"/>
      <c r="S1428" s="1072"/>
    </row>
    <row r="1429" spans="15:19" ht="15" customHeight="1">
      <c r="O1429" s="1636"/>
      <c r="P1429" s="1636"/>
      <c r="S1429" s="1072"/>
    </row>
    <row r="1430" spans="15:19" ht="15" customHeight="1">
      <c r="O1430" s="1636"/>
      <c r="P1430" s="1636"/>
      <c r="S1430" s="1072"/>
    </row>
    <row r="1431" spans="15:19" ht="15" customHeight="1">
      <c r="O1431" s="1636"/>
      <c r="P1431" s="1636"/>
      <c r="S1431" s="1072"/>
    </row>
    <row r="1432" spans="15:19" ht="15" customHeight="1">
      <c r="O1432" s="1636"/>
      <c r="P1432" s="1636"/>
      <c r="S1432" s="1072"/>
    </row>
    <row r="1433" spans="15:19" ht="15" customHeight="1">
      <c r="O1433" s="1636"/>
      <c r="P1433" s="1636"/>
      <c r="S1433" s="1072"/>
    </row>
    <row r="1434" spans="15:19" ht="15" customHeight="1">
      <c r="O1434" s="1636"/>
      <c r="P1434" s="1636"/>
      <c r="S1434" s="1072"/>
    </row>
    <row r="1435" spans="15:19" ht="15" customHeight="1">
      <c r="O1435" s="1636"/>
      <c r="P1435" s="1636"/>
      <c r="S1435" s="1072"/>
    </row>
    <row r="1436" spans="15:19" ht="15" customHeight="1">
      <c r="O1436" s="1636"/>
      <c r="P1436" s="1636"/>
      <c r="S1436" s="1072"/>
    </row>
    <row r="1437" spans="15:19" ht="15" customHeight="1">
      <c r="O1437" s="1636"/>
      <c r="P1437" s="1636"/>
      <c r="S1437" s="1072"/>
    </row>
    <row r="1438" spans="15:19" ht="15" customHeight="1">
      <c r="O1438" s="1636"/>
      <c r="P1438" s="1636"/>
      <c r="S1438" s="1072"/>
    </row>
    <row r="1439" spans="15:19" ht="15" customHeight="1">
      <c r="O1439" s="1636"/>
      <c r="P1439" s="1636"/>
      <c r="S1439" s="1072"/>
    </row>
    <row r="1440" spans="15:19" ht="15" customHeight="1">
      <c r="O1440" s="1636"/>
      <c r="P1440" s="1636"/>
      <c r="S1440" s="1072"/>
    </row>
    <row r="1441" spans="15:19" ht="15" customHeight="1">
      <c r="O1441" s="1636"/>
      <c r="P1441" s="1636"/>
      <c r="S1441" s="1072"/>
    </row>
    <row r="1442" spans="15:19" ht="15" customHeight="1">
      <c r="O1442" s="1636"/>
      <c r="P1442" s="1636"/>
      <c r="S1442" s="1072"/>
    </row>
    <row r="1443" spans="15:19" ht="15" customHeight="1">
      <c r="O1443" s="1636"/>
      <c r="P1443" s="1636"/>
      <c r="S1443" s="1072"/>
    </row>
    <row r="1444" spans="15:19" ht="15" customHeight="1">
      <c r="O1444" s="1636"/>
      <c r="P1444" s="1636"/>
      <c r="S1444" s="1072"/>
    </row>
    <row r="1445" spans="15:19" ht="15" customHeight="1">
      <c r="O1445" s="1636"/>
      <c r="P1445" s="1636"/>
      <c r="S1445" s="1072"/>
    </row>
    <row r="1446" spans="15:19" ht="15" customHeight="1">
      <c r="O1446" s="1636"/>
      <c r="P1446" s="1636"/>
      <c r="S1446" s="1072"/>
    </row>
    <row r="1447" spans="15:19" ht="15" customHeight="1">
      <c r="O1447" s="1636"/>
      <c r="P1447" s="1636"/>
      <c r="S1447" s="1072"/>
    </row>
    <row r="1448" spans="15:19" ht="15" customHeight="1">
      <c r="O1448" s="1636"/>
      <c r="P1448" s="1636"/>
      <c r="S1448" s="1072"/>
    </row>
    <row r="1449" spans="15:19" ht="15" customHeight="1">
      <c r="O1449" s="1636"/>
      <c r="P1449" s="1636"/>
      <c r="S1449" s="1072"/>
    </row>
    <row r="1450" spans="15:19" ht="15" customHeight="1">
      <c r="O1450" s="1636"/>
      <c r="P1450" s="1636"/>
      <c r="S1450" s="1072"/>
    </row>
    <row r="1451" spans="15:19" ht="15" customHeight="1">
      <c r="O1451" s="1636"/>
      <c r="P1451" s="1636"/>
      <c r="S1451" s="1072"/>
    </row>
    <row r="1452" spans="15:19" ht="15" customHeight="1">
      <c r="O1452" s="1636"/>
      <c r="P1452" s="1636"/>
      <c r="S1452" s="1072"/>
    </row>
    <row r="1453" spans="15:19" ht="15" customHeight="1">
      <c r="O1453" s="1636"/>
      <c r="P1453" s="1636"/>
      <c r="S1453" s="1072"/>
    </row>
    <row r="1454" spans="15:19" ht="15" customHeight="1">
      <c r="O1454" s="1636"/>
      <c r="P1454" s="1636"/>
      <c r="S1454" s="1072"/>
    </row>
    <row r="1455" spans="15:19" ht="15" customHeight="1">
      <c r="O1455" s="1636"/>
      <c r="P1455" s="1636"/>
      <c r="S1455" s="1072"/>
    </row>
    <row r="1456" spans="15:19" ht="15" customHeight="1">
      <c r="O1456" s="1636"/>
      <c r="P1456" s="1636"/>
      <c r="S1456" s="1072"/>
    </row>
    <row r="1457" spans="15:19" ht="15" customHeight="1">
      <c r="O1457" s="1636"/>
      <c r="P1457" s="1636"/>
      <c r="S1457" s="1072"/>
    </row>
    <row r="1458" spans="15:19" ht="15" customHeight="1">
      <c r="O1458" s="1636"/>
      <c r="P1458" s="1636"/>
      <c r="S1458" s="1072"/>
    </row>
    <row r="1459" spans="15:19" ht="15" customHeight="1">
      <c r="O1459" s="1636"/>
      <c r="P1459" s="1636"/>
      <c r="S1459" s="1072"/>
    </row>
    <row r="1460" spans="15:19" ht="15" customHeight="1">
      <c r="O1460" s="1636"/>
      <c r="P1460" s="1636"/>
      <c r="S1460" s="1072"/>
    </row>
    <row r="1461" spans="15:19" ht="15" customHeight="1">
      <c r="O1461" s="1636"/>
      <c r="P1461" s="1636"/>
      <c r="S1461" s="1072"/>
    </row>
    <row r="1462" spans="15:19" ht="15" customHeight="1">
      <c r="O1462" s="1636"/>
      <c r="P1462" s="1636"/>
      <c r="S1462" s="1072"/>
    </row>
    <row r="1463" spans="15:19" ht="15" customHeight="1">
      <c r="O1463" s="1636"/>
      <c r="P1463" s="1636"/>
      <c r="S1463" s="1072"/>
    </row>
    <row r="1464" spans="15:19" ht="15" customHeight="1">
      <c r="O1464" s="1636"/>
      <c r="P1464" s="1636"/>
      <c r="S1464" s="1072"/>
    </row>
    <row r="1465" spans="15:19" ht="15" customHeight="1">
      <c r="O1465" s="1636"/>
      <c r="P1465" s="1636"/>
      <c r="S1465" s="1072"/>
    </row>
    <row r="1466" spans="15:19" ht="15" customHeight="1">
      <c r="O1466" s="1636"/>
      <c r="P1466" s="1636"/>
      <c r="S1466" s="1072"/>
    </row>
    <row r="1467" spans="15:19" ht="15" customHeight="1">
      <c r="O1467" s="1636"/>
      <c r="P1467" s="1636"/>
      <c r="S1467" s="1072"/>
    </row>
    <row r="1468" spans="15:19" ht="15" customHeight="1">
      <c r="O1468" s="1636"/>
      <c r="P1468" s="1636"/>
      <c r="S1468" s="1072"/>
    </row>
    <row r="1469" spans="15:19" ht="15" customHeight="1">
      <c r="O1469" s="1636"/>
      <c r="P1469" s="1636"/>
      <c r="S1469" s="1072"/>
    </row>
    <row r="1470" spans="15:19" ht="15" customHeight="1">
      <c r="O1470" s="1636"/>
      <c r="P1470" s="1636"/>
      <c r="S1470" s="1072"/>
    </row>
    <row r="1471" spans="15:19" ht="15" customHeight="1">
      <c r="O1471" s="1636"/>
      <c r="P1471" s="1636"/>
      <c r="S1471" s="1072"/>
    </row>
    <row r="1472" spans="15:19" ht="15" customHeight="1">
      <c r="O1472" s="1636"/>
      <c r="P1472" s="1636"/>
      <c r="S1472" s="1072"/>
    </row>
    <row r="1473" spans="15:19" ht="15" customHeight="1">
      <c r="O1473" s="1636"/>
      <c r="P1473" s="1636"/>
      <c r="S1473" s="1072"/>
    </row>
    <row r="1474" spans="15:19" ht="15" customHeight="1">
      <c r="O1474" s="1636"/>
      <c r="P1474" s="1636"/>
      <c r="S1474" s="1072"/>
    </row>
    <row r="1475" spans="15:19" ht="15" customHeight="1">
      <c r="O1475" s="1636"/>
      <c r="P1475" s="1636"/>
      <c r="S1475" s="1072"/>
    </row>
    <row r="1476" spans="15:19" ht="15" customHeight="1">
      <c r="O1476" s="1636"/>
      <c r="P1476" s="1636"/>
      <c r="S1476" s="1072"/>
    </row>
    <row r="1477" spans="15:19" ht="15" customHeight="1">
      <c r="O1477" s="1636"/>
      <c r="P1477" s="1636"/>
      <c r="S1477" s="1072"/>
    </row>
    <row r="1478" spans="15:19" ht="15" customHeight="1">
      <c r="O1478" s="1636"/>
      <c r="P1478" s="1636"/>
      <c r="S1478" s="1072"/>
    </row>
    <row r="1479" spans="15:19" ht="15" customHeight="1">
      <c r="O1479" s="1636"/>
      <c r="P1479" s="1636"/>
      <c r="S1479" s="1072"/>
    </row>
    <row r="1480" spans="15:19" ht="15" customHeight="1">
      <c r="O1480" s="1636"/>
      <c r="P1480" s="1636"/>
      <c r="S1480" s="1072"/>
    </row>
    <row r="1481" spans="15:19" ht="15" customHeight="1">
      <c r="O1481" s="1636"/>
      <c r="P1481" s="1636"/>
      <c r="S1481" s="1072"/>
    </row>
    <row r="1482" spans="15:19" ht="15" customHeight="1">
      <c r="O1482" s="1636"/>
      <c r="P1482" s="1636"/>
      <c r="S1482" s="1072"/>
    </row>
    <row r="1483" spans="15:19" ht="15" customHeight="1">
      <c r="O1483" s="1636"/>
      <c r="P1483" s="1636"/>
      <c r="S1483" s="1072"/>
    </row>
    <row r="1484" spans="15:19" ht="15" customHeight="1">
      <c r="O1484" s="1636"/>
      <c r="P1484" s="1636"/>
      <c r="S1484" s="1072"/>
    </row>
    <row r="1485" spans="15:19" ht="15" customHeight="1">
      <c r="O1485" s="1636"/>
      <c r="P1485" s="1636"/>
      <c r="S1485" s="1072"/>
    </row>
    <row r="1486" spans="15:19" ht="15" customHeight="1">
      <c r="O1486" s="1636"/>
      <c r="P1486" s="1636"/>
      <c r="S1486" s="1072"/>
    </row>
    <row r="1487" spans="15:19" ht="15" customHeight="1">
      <c r="O1487" s="1636"/>
      <c r="P1487" s="1636"/>
      <c r="S1487" s="1072"/>
    </row>
    <row r="1488" spans="15:19" ht="15" customHeight="1">
      <c r="O1488" s="1636"/>
      <c r="P1488" s="1636"/>
      <c r="S1488" s="1072"/>
    </row>
    <row r="1489" spans="15:19" ht="15" customHeight="1">
      <c r="O1489" s="1636"/>
      <c r="P1489" s="1636"/>
      <c r="S1489" s="1072"/>
    </row>
    <row r="1490" spans="15:19" ht="15" customHeight="1">
      <c r="O1490" s="1636"/>
      <c r="P1490" s="1636"/>
      <c r="S1490" s="1072"/>
    </row>
    <row r="1491" spans="15:19" ht="15" customHeight="1">
      <c r="O1491" s="1636"/>
      <c r="P1491" s="1636"/>
      <c r="S1491" s="1072"/>
    </row>
    <row r="1492" spans="15:19" ht="15" customHeight="1">
      <c r="O1492" s="1636"/>
      <c r="P1492" s="1636"/>
      <c r="S1492" s="1072"/>
    </row>
    <row r="1493" spans="15:19" ht="15" customHeight="1">
      <c r="O1493" s="1636"/>
      <c r="P1493" s="1636"/>
      <c r="S1493" s="1072"/>
    </row>
    <row r="1494" spans="15:19" ht="15" customHeight="1">
      <c r="O1494" s="1636"/>
      <c r="P1494" s="1636"/>
      <c r="S1494" s="1072"/>
    </row>
    <row r="1495" spans="15:19" ht="15" customHeight="1">
      <c r="O1495" s="1636"/>
      <c r="P1495" s="1636"/>
      <c r="S1495" s="1072"/>
    </row>
    <row r="1496" spans="15:19" ht="15" customHeight="1">
      <c r="O1496" s="1636"/>
      <c r="P1496" s="1636"/>
      <c r="S1496" s="1072"/>
    </row>
    <row r="1497" spans="15:19" ht="15" customHeight="1">
      <c r="O1497" s="1636"/>
      <c r="P1497" s="1636"/>
      <c r="S1497" s="1072"/>
    </row>
    <row r="1498" spans="15:19" ht="15" customHeight="1">
      <c r="O1498" s="1636"/>
      <c r="P1498" s="1636"/>
      <c r="S1498" s="1072"/>
    </row>
    <row r="1499" spans="15:19" ht="15" customHeight="1">
      <c r="O1499" s="1636"/>
      <c r="P1499" s="1636"/>
      <c r="S1499" s="1072"/>
    </row>
    <row r="1500" spans="15:19" ht="15" customHeight="1">
      <c r="O1500" s="1636"/>
      <c r="P1500" s="1636"/>
      <c r="S1500" s="1072"/>
    </row>
    <row r="1501" spans="15:19" ht="15" customHeight="1">
      <c r="O1501" s="1636"/>
      <c r="P1501" s="1636"/>
      <c r="S1501" s="1072"/>
    </row>
    <row r="1502" spans="15:19" ht="15" customHeight="1">
      <c r="O1502" s="1636"/>
      <c r="P1502" s="1636"/>
      <c r="S1502" s="1072"/>
    </row>
    <row r="1503" spans="15:19" ht="15" customHeight="1">
      <c r="O1503" s="1636"/>
      <c r="P1503" s="1636"/>
      <c r="S1503" s="1072"/>
    </row>
    <row r="1504" spans="15:19" ht="15" customHeight="1">
      <c r="O1504" s="1636"/>
      <c r="P1504" s="1636"/>
      <c r="S1504" s="1072"/>
    </row>
    <row r="1505" spans="15:19" ht="15" customHeight="1">
      <c r="O1505" s="1636"/>
      <c r="P1505" s="1636"/>
      <c r="S1505" s="1072"/>
    </row>
    <row r="1506" spans="15:19" ht="15" customHeight="1">
      <c r="O1506" s="1636"/>
      <c r="P1506" s="1636"/>
      <c r="S1506" s="1072"/>
    </row>
    <row r="1507" spans="15:19" ht="15" customHeight="1">
      <c r="O1507" s="1636"/>
      <c r="P1507" s="1636"/>
      <c r="S1507" s="1072"/>
    </row>
    <row r="1508" spans="15:19" ht="15" customHeight="1">
      <c r="O1508" s="1636"/>
      <c r="P1508" s="1636"/>
      <c r="S1508" s="1072"/>
    </row>
    <row r="1509" spans="15:19" ht="15" customHeight="1">
      <c r="O1509" s="1636"/>
      <c r="P1509" s="1636"/>
      <c r="S1509" s="1072"/>
    </row>
    <row r="1510" spans="15:19" ht="15" customHeight="1">
      <c r="O1510" s="1636"/>
      <c r="P1510" s="1636"/>
      <c r="S1510" s="1072"/>
    </row>
    <row r="1511" spans="15:19" ht="15" customHeight="1">
      <c r="O1511" s="1636"/>
      <c r="P1511" s="1636"/>
      <c r="S1511" s="1072"/>
    </row>
    <row r="1512" spans="15:19" ht="15" customHeight="1">
      <c r="O1512" s="1636"/>
      <c r="P1512" s="1636"/>
      <c r="S1512" s="1072"/>
    </row>
    <row r="1513" spans="15:19" ht="15" customHeight="1">
      <c r="O1513" s="1636"/>
      <c r="P1513" s="1636"/>
      <c r="S1513" s="1072"/>
    </row>
    <row r="1514" spans="15:19" ht="15" customHeight="1">
      <c r="O1514" s="1636"/>
      <c r="P1514" s="1636"/>
      <c r="S1514" s="1072"/>
    </row>
    <row r="1515" spans="15:19" ht="15" customHeight="1">
      <c r="O1515" s="1636"/>
      <c r="P1515" s="1636"/>
      <c r="S1515" s="1072"/>
    </row>
    <row r="1516" spans="15:19" ht="15" customHeight="1">
      <c r="O1516" s="1636"/>
      <c r="P1516" s="1636"/>
      <c r="S1516" s="1072"/>
    </row>
    <row r="1517" spans="15:19" ht="15" customHeight="1">
      <c r="O1517" s="1636"/>
      <c r="P1517" s="1636"/>
      <c r="S1517" s="1072"/>
    </row>
    <row r="1518" spans="15:19" ht="15" customHeight="1">
      <c r="O1518" s="1636"/>
      <c r="P1518" s="1636"/>
      <c r="S1518" s="1072"/>
    </row>
    <row r="1519" spans="15:19" ht="15" customHeight="1">
      <c r="O1519" s="1636"/>
      <c r="P1519" s="1636"/>
      <c r="S1519" s="1072"/>
    </row>
    <row r="1520" spans="15:19" ht="15" customHeight="1">
      <c r="O1520" s="1636"/>
      <c r="P1520" s="1636"/>
      <c r="S1520" s="1072"/>
    </row>
    <row r="1521" spans="15:19" ht="15" customHeight="1">
      <c r="O1521" s="1636"/>
      <c r="P1521" s="1636"/>
      <c r="S1521" s="1072"/>
    </row>
    <row r="1522" spans="15:19" ht="15" customHeight="1">
      <c r="O1522" s="1636"/>
      <c r="P1522" s="1636"/>
      <c r="S1522" s="1072"/>
    </row>
    <row r="1523" spans="15:19" ht="15" customHeight="1">
      <c r="O1523" s="1636"/>
      <c r="P1523" s="1636"/>
      <c r="S1523" s="1072"/>
    </row>
    <row r="1524" spans="15:19" ht="15" customHeight="1">
      <c r="O1524" s="1636"/>
      <c r="P1524" s="1636"/>
      <c r="S1524" s="1072"/>
    </row>
    <row r="1525" spans="15:19" ht="15" customHeight="1">
      <c r="O1525" s="1636"/>
      <c r="P1525" s="1636"/>
      <c r="S1525" s="1072"/>
    </row>
    <row r="1526" spans="15:19" ht="15" customHeight="1">
      <c r="O1526" s="1636"/>
      <c r="P1526" s="1636"/>
      <c r="S1526" s="1072"/>
    </row>
    <row r="1527" spans="15:19" ht="15" customHeight="1">
      <c r="O1527" s="1636"/>
      <c r="P1527" s="1636"/>
      <c r="S1527" s="1072"/>
    </row>
    <row r="1528" spans="15:19" ht="15" customHeight="1">
      <c r="O1528" s="1636"/>
      <c r="P1528" s="1636"/>
      <c r="S1528" s="1072"/>
    </row>
    <row r="1529" spans="15:19" ht="15" customHeight="1">
      <c r="O1529" s="1636"/>
      <c r="P1529" s="1636"/>
      <c r="S1529" s="1072"/>
    </row>
    <row r="1530" spans="15:19" ht="15" customHeight="1">
      <c r="O1530" s="1636"/>
      <c r="P1530" s="1636"/>
      <c r="S1530" s="1072"/>
    </row>
    <row r="1531" spans="15:19" ht="15" customHeight="1">
      <c r="O1531" s="1636"/>
      <c r="P1531" s="1636"/>
      <c r="S1531" s="1072"/>
    </row>
    <row r="1532" spans="15:19" ht="15" customHeight="1">
      <c r="O1532" s="1636"/>
      <c r="P1532" s="1636"/>
      <c r="S1532" s="1072"/>
    </row>
    <row r="1533" spans="15:19" ht="15" customHeight="1">
      <c r="O1533" s="1636"/>
      <c r="P1533" s="1636"/>
      <c r="S1533" s="1072"/>
    </row>
    <row r="1534" spans="15:19" ht="15" customHeight="1">
      <c r="O1534" s="1636"/>
      <c r="P1534" s="1636"/>
      <c r="S1534" s="1072"/>
    </row>
    <row r="1535" spans="15:19" ht="15" customHeight="1">
      <c r="O1535" s="1636"/>
      <c r="P1535" s="1636"/>
      <c r="S1535" s="1072"/>
    </row>
    <row r="1536" spans="15:19" ht="15" customHeight="1">
      <c r="O1536" s="1636"/>
      <c r="P1536" s="1636"/>
      <c r="S1536" s="1072"/>
    </row>
    <row r="1537" spans="15:19" ht="15" customHeight="1">
      <c r="O1537" s="1636"/>
      <c r="P1537" s="1636"/>
      <c r="S1537" s="1072"/>
    </row>
    <row r="1538" spans="15:19" ht="15" customHeight="1">
      <c r="O1538" s="1636"/>
      <c r="P1538" s="1636"/>
      <c r="S1538" s="1072"/>
    </row>
    <row r="1539" spans="15:19" ht="15" customHeight="1">
      <c r="O1539" s="1636"/>
      <c r="P1539" s="1636"/>
      <c r="S1539" s="1072"/>
    </row>
    <row r="1540" spans="15:19" ht="15" customHeight="1">
      <c r="O1540" s="1636"/>
      <c r="P1540" s="1636"/>
      <c r="S1540" s="1072"/>
    </row>
    <row r="1541" spans="15:19" ht="15" customHeight="1">
      <c r="O1541" s="1636"/>
      <c r="P1541" s="1636"/>
      <c r="S1541" s="1072"/>
    </row>
    <row r="1542" spans="15:19" ht="15" customHeight="1">
      <c r="O1542" s="1636"/>
      <c r="P1542" s="1636"/>
      <c r="S1542" s="1072"/>
    </row>
    <row r="1543" spans="15:19" ht="15" customHeight="1">
      <c r="O1543" s="1636"/>
      <c r="P1543" s="1636"/>
      <c r="S1543" s="1072"/>
    </row>
    <row r="1544" spans="15:19" ht="15" customHeight="1">
      <c r="O1544" s="1636"/>
      <c r="P1544" s="1636"/>
      <c r="S1544" s="1072"/>
    </row>
    <row r="1545" spans="15:19" ht="15" customHeight="1">
      <c r="O1545" s="1636"/>
      <c r="P1545" s="1636"/>
      <c r="S1545" s="1072"/>
    </row>
    <row r="1546" spans="15:19" ht="15" customHeight="1">
      <c r="O1546" s="1636"/>
      <c r="P1546" s="1636"/>
      <c r="S1546" s="1072"/>
    </row>
    <row r="1547" spans="15:19" ht="15" customHeight="1">
      <c r="O1547" s="1636"/>
      <c r="P1547" s="1636"/>
      <c r="S1547" s="1072"/>
    </row>
    <row r="1548" spans="15:19" ht="15" customHeight="1">
      <c r="O1548" s="1636"/>
      <c r="P1548" s="1636"/>
      <c r="S1548" s="1072"/>
    </row>
    <row r="1549" spans="15:19" ht="15" customHeight="1">
      <c r="O1549" s="1636"/>
      <c r="P1549" s="1636"/>
      <c r="S1549" s="1072"/>
    </row>
    <row r="1550" spans="15:19" ht="15" customHeight="1">
      <c r="O1550" s="1636"/>
      <c r="P1550" s="1636"/>
      <c r="S1550" s="1072"/>
    </row>
    <row r="1551" spans="15:19" ht="15" customHeight="1">
      <c r="O1551" s="1636"/>
      <c r="P1551" s="1636"/>
      <c r="S1551" s="1072"/>
    </row>
    <row r="1552" spans="15:19" ht="15" customHeight="1">
      <c r="O1552" s="1636"/>
      <c r="P1552" s="1636"/>
      <c r="S1552" s="1072"/>
    </row>
    <row r="1553" spans="15:19" ht="15" customHeight="1">
      <c r="O1553" s="1636"/>
      <c r="P1553" s="1636"/>
      <c r="S1553" s="1072"/>
    </row>
    <row r="1554" spans="15:19" ht="15" customHeight="1">
      <c r="O1554" s="1636"/>
      <c r="P1554" s="1636"/>
      <c r="S1554" s="1072"/>
    </row>
    <row r="1555" spans="15:19" ht="15" customHeight="1">
      <c r="O1555" s="1636"/>
      <c r="P1555" s="1636"/>
      <c r="S1555" s="1072"/>
    </row>
    <row r="1556" spans="15:19" ht="15" customHeight="1">
      <c r="O1556" s="1636"/>
      <c r="P1556" s="1636"/>
      <c r="S1556" s="1072"/>
    </row>
    <row r="1557" spans="15:19" ht="15" customHeight="1">
      <c r="O1557" s="1636"/>
      <c r="P1557" s="1636"/>
      <c r="S1557" s="1072"/>
    </row>
    <row r="1558" spans="15:19" ht="15" customHeight="1">
      <c r="O1558" s="1636"/>
      <c r="P1558" s="1636"/>
      <c r="S1558" s="1072"/>
    </row>
    <row r="1559" spans="15:19" ht="15" customHeight="1">
      <c r="O1559" s="1636"/>
      <c r="P1559" s="1636"/>
      <c r="S1559" s="1072"/>
    </row>
    <row r="1560" spans="15:19" ht="15" customHeight="1">
      <c r="O1560" s="1636"/>
      <c r="P1560" s="1636"/>
      <c r="S1560" s="1072"/>
    </row>
    <row r="1561" spans="15:19" ht="15" customHeight="1">
      <c r="O1561" s="1636"/>
      <c r="P1561" s="1636"/>
      <c r="S1561" s="1072"/>
    </row>
    <row r="1562" spans="15:19" ht="15" customHeight="1">
      <c r="O1562" s="1636"/>
      <c r="P1562" s="1636"/>
      <c r="S1562" s="1072"/>
    </row>
    <row r="1563" spans="15:19" ht="15" customHeight="1">
      <c r="O1563" s="1636"/>
      <c r="P1563" s="1636"/>
      <c r="S1563" s="1072"/>
    </row>
    <row r="1564" spans="15:19" ht="15" customHeight="1">
      <c r="O1564" s="1636"/>
      <c r="P1564" s="1636"/>
      <c r="S1564" s="1072"/>
    </row>
    <row r="1565" spans="15:19" ht="15" customHeight="1">
      <c r="O1565" s="1636"/>
      <c r="P1565" s="1636"/>
      <c r="S1565" s="1072"/>
    </row>
    <row r="1566" spans="15:19" ht="15" customHeight="1">
      <c r="O1566" s="1636"/>
      <c r="P1566" s="1636"/>
      <c r="S1566" s="1072"/>
    </row>
    <row r="1567" spans="15:19" ht="15" customHeight="1">
      <c r="O1567" s="1636"/>
      <c r="P1567" s="1636"/>
      <c r="S1567" s="1072"/>
    </row>
    <row r="1568" spans="15:19" ht="15" customHeight="1">
      <c r="O1568" s="1636"/>
      <c r="P1568" s="1636"/>
      <c r="S1568" s="1072"/>
    </row>
    <row r="1569" spans="15:19" ht="15" customHeight="1">
      <c r="O1569" s="1636"/>
      <c r="P1569" s="1636"/>
      <c r="S1569" s="1072"/>
    </row>
    <row r="1570" spans="15:19" ht="15" customHeight="1">
      <c r="O1570" s="1636"/>
      <c r="P1570" s="1636"/>
      <c r="S1570" s="1072"/>
    </row>
    <row r="1571" spans="15:19" ht="15" customHeight="1">
      <c r="O1571" s="1636"/>
      <c r="P1571" s="1636"/>
      <c r="S1571" s="1072"/>
    </row>
    <row r="1572" spans="15:19" ht="15" customHeight="1">
      <c r="O1572" s="1636"/>
      <c r="P1572" s="1636"/>
      <c r="S1572" s="1072"/>
    </row>
    <row r="1573" spans="15:19" ht="15" customHeight="1">
      <c r="O1573" s="1636"/>
      <c r="P1573" s="1636"/>
      <c r="S1573" s="1072"/>
    </row>
    <row r="1574" spans="15:19" ht="15" customHeight="1">
      <c r="O1574" s="1636"/>
      <c r="P1574" s="1636"/>
      <c r="S1574" s="1072"/>
    </row>
    <row r="1575" spans="15:19" ht="15" customHeight="1">
      <c r="O1575" s="1636"/>
      <c r="P1575" s="1636"/>
      <c r="S1575" s="1072"/>
    </row>
    <row r="1576" spans="15:19" ht="15" customHeight="1">
      <c r="O1576" s="1636"/>
      <c r="P1576" s="1636"/>
      <c r="S1576" s="1072"/>
    </row>
    <row r="1577" spans="15:19" ht="15" customHeight="1">
      <c r="O1577" s="1636"/>
      <c r="P1577" s="1636"/>
      <c r="S1577" s="1072"/>
    </row>
    <row r="1578" spans="15:19" ht="15" customHeight="1">
      <c r="O1578" s="1636"/>
      <c r="P1578" s="1636"/>
      <c r="S1578" s="1072"/>
    </row>
    <row r="1579" spans="15:19" ht="15" customHeight="1">
      <c r="O1579" s="1636"/>
      <c r="P1579" s="1636"/>
      <c r="S1579" s="1072"/>
    </row>
    <row r="1580" spans="15:19" ht="15" customHeight="1">
      <c r="O1580" s="1636"/>
      <c r="P1580" s="1636"/>
      <c r="S1580" s="1072"/>
    </row>
    <row r="1581" spans="15:19" ht="15" customHeight="1">
      <c r="O1581" s="1636"/>
      <c r="P1581" s="1636"/>
      <c r="S1581" s="1072"/>
    </row>
    <row r="1582" spans="15:19" ht="15" customHeight="1">
      <c r="O1582" s="1636"/>
      <c r="P1582" s="1636"/>
      <c r="S1582" s="1072"/>
    </row>
    <row r="1583" spans="15:19" ht="15" customHeight="1">
      <c r="O1583" s="1636"/>
      <c r="P1583" s="1636"/>
      <c r="S1583" s="1072"/>
    </row>
    <row r="1584" spans="15:19" ht="15" customHeight="1">
      <c r="O1584" s="1636"/>
      <c r="P1584" s="1636"/>
      <c r="S1584" s="1072"/>
    </row>
    <row r="1585" spans="15:19" ht="15" customHeight="1">
      <c r="O1585" s="1636"/>
      <c r="P1585" s="1636"/>
      <c r="S1585" s="1072"/>
    </row>
    <row r="1586" spans="15:19" ht="15" customHeight="1">
      <c r="O1586" s="1636"/>
      <c r="P1586" s="1636"/>
      <c r="S1586" s="1072"/>
    </row>
    <row r="1587" spans="15:19" ht="15" customHeight="1">
      <c r="O1587" s="1636"/>
      <c r="P1587" s="1636"/>
      <c r="S1587" s="1072"/>
    </row>
    <row r="1588" spans="15:19" ht="15" customHeight="1">
      <c r="O1588" s="1636"/>
      <c r="P1588" s="1636"/>
      <c r="S1588" s="1072"/>
    </row>
    <row r="1589" spans="15:19" ht="15" customHeight="1">
      <c r="O1589" s="1636"/>
      <c r="P1589" s="1636"/>
      <c r="S1589" s="1072"/>
    </row>
    <row r="1590" spans="15:19" ht="15" customHeight="1">
      <c r="O1590" s="1636"/>
      <c r="P1590" s="1636"/>
      <c r="S1590" s="1072"/>
    </row>
    <row r="1591" spans="15:19" ht="15" customHeight="1">
      <c r="O1591" s="1636"/>
      <c r="P1591" s="1636"/>
      <c r="S1591" s="1072"/>
    </row>
    <row r="1592" spans="15:19" ht="15" customHeight="1">
      <c r="O1592" s="1636"/>
      <c r="P1592" s="1636"/>
      <c r="S1592" s="1072"/>
    </row>
    <row r="1593" spans="15:19" ht="15" customHeight="1">
      <c r="O1593" s="1636"/>
      <c r="P1593" s="1636"/>
      <c r="S1593" s="1072"/>
    </row>
    <row r="1594" spans="15:19" ht="15" customHeight="1">
      <c r="O1594" s="1636"/>
      <c r="P1594" s="1636"/>
      <c r="S1594" s="1072"/>
    </row>
    <row r="1595" spans="15:19" ht="15" customHeight="1">
      <c r="O1595" s="1636"/>
      <c r="P1595" s="1636"/>
      <c r="S1595" s="1072"/>
    </row>
    <row r="1596" spans="15:19" ht="15" customHeight="1">
      <c r="O1596" s="1636"/>
      <c r="P1596" s="1636"/>
      <c r="S1596" s="1072"/>
    </row>
    <row r="1597" spans="15:19" ht="15" customHeight="1">
      <c r="O1597" s="1636"/>
      <c r="P1597" s="1636"/>
      <c r="S1597" s="1072"/>
    </row>
    <row r="1598" spans="15:19" ht="15" customHeight="1">
      <c r="O1598" s="1636"/>
      <c r="P1598" s="1636"/>
      <c r="S1598" s="1072"/>
    </row>
    <row r="1599" spans="15:19" ht="15" customHeight="1">
      <c r="O1599" s="1636"/>
      <c r="P1599" s="1636"/>
      <c r="S1599" s="1072"/>
    </row>
    <row r="1600" spans="15:19" ht="15" customHeight="1">
      <c r="O1600" s="1636"/>
      <c r="P1600" s="1636"/>
      <c r="S1600" s="1072"/>
    </row>
    <row r="1601" spans="15:19" ht="15" customHeight="1">
      <c r="O1601" s="1636"/>
      <c r="P1601" s="1636"/>
      <c r="S1601" s="1072"/>
    </row>
    <row r="1602" spans="15:19" ht="15" customHeight="1">
      <c r="O1602" s="1636"/>
      <c r="P1602" s="1636"/>
      <c r="S1602" s="1072"/>
    </row>
    <row r="1603" spans="15:19" ht="15" customHeight="1">
      <c r="O1603" s="1636"/>
      <c r="P1603" s="1636"/>
      <c r="S1603" s="1072"/>
    </row>
    <row r="1604" spans="15:19" ht="15" customHeight="1">
      <c r="O1604" s="1636"/>
      <c r="P1604" s="1636"/>
      <c r="S1604" s="1072"/>
    </row>
    <row r="1605" spans="15:19" ht="15" customHeight="1">
      <c r="O1605" s="1636"/>
      <c r="P1605" s="1636"/>
      <c r="S1605" s="1072"/>
    </row>
    <row r="1606" spans="15:19" ht="15" customHeight="1">
      <c r="O1606" s="1636"/>
      <c r="P1606" s="1636"/>
      <c r="S1606" s="1072"/>
    </row>
    <row r="1607" spans="15:19" ht="15" customHeight="1">
      <c r="O1607" s="1636"/>
      <c r="P1607" s="1636"/>
      <c r="S1607" s="1072"/>
    </row>
    <row r="1608" spans="15:19" ht="15" customHeight="1">
      <c r="O1608" s="1636"/>
      <c r="P1608" s="1636"/>
      <c r="S1608" s="1072"/>
    </row>
    <row r="1609" spans="15:19" ht="15" customHeight="1">
      <c r="O1609" s="1636"/>
      <c r="P1609" s="1636"/>
      <c r="S1609" s="1072"/>
    </row>
    <row r="1610" spans="15:19" ht="15" customHeight="1">
      <c r="O1610" s="1636"/>
      <c r="P1610" s="1636"/>
      <c r="S1610" s="1072"/>
    </row>
    <row r="1611" spans="15:19" ht="15" customHeight="1">
      <c r="O1611" s="1636"/>
      <c r="P1611" s="1636"/>
      <c r="S1611" s="1072"/>
    </row>
    <row r="1612" spans="15:19" ht="15" customHeight="1">
      <c r="O1612" s="1636"/>
      <c r="P1612" s="1636"/>
      <c r="S1612" s="1072"/>
    </row>
    <row r="1613" spans="15:19" ht="15" customHeight="1">
      <c r="O1613" s="1636"/>
      <c r="P1613" s="1636"/>
      <c r="S1613" s="1072"/>
    </row>
    <row r="1614" spans="15:19" ht="15" customHeight="1">
      <c r="O1614" s="1636"/>
      <c r="P1614" s="1636"/>
      <c r="S1614" s="1072"/>
    </row>
    <row r="1615" spans="15:19" ht="15" customHeight="1">
      <c r="O1615" s="1636"/>
      <c r="P1615" s="1636"/>
      <c r="S1615" s="1072"/>
    </row>
    <row r="1616" spans="15:19" ht="15" customHeight="1">
      <c r="O1616" s="1636"/>
      <c r="P1616" s="1636"/>
      <c r="S1616" s="1072"/>
    </row>
    <row r="1617" spans="15:19" ht="15" customHeight="1">
      <c r="O1617" s="1636"/>
      <c r="P1617" s="1636"/>
      <c r="S1617" s="1072"/>
    </row>
    <row r="1618" spans="15:19" ht="15" customHeight="1">
      <c r="O1618" s="1636"/>
      <c r="P1618" s="1636"/>
      <c r="S1618" s="1072"/>
    </row>
    <row r="1619" spans="15:19" ht="15" customHeight="1">
      <c r="O1619" s="1636"/>
      <c r="P1619" s="1636"/>
      <c r="S1619" s="1072"/>
    </row>
    <row r="1620" spans="15:19" ht="15" customHeight="1">
      <c r="O1620" s="1636"/>
      <c r="P1620" s="1636"/>
      <c r="S1620" s="1072"/>
    </row>
    <row r="1621" spans="15:19" ht="15" customHeight="1">
      <c r="O1621" s="1636"/>
      <c r="P1621" s="1636"/>
      <c r="S1621" s="1072"/>
    </row>
    <row r="1622" spans="15:19" ht="15" customHeight="1">
      <c r="O1622" s="1636"/>
      <c r="P1622" s="1636"/>
      <c r="S1622" s="1072"/>
    </row>
    <row r="1623" spans="15:19" ht="15" customHeight="1">
      <c r="O1623" s="1636"/>
      <c r="P1623" s="1636"/>
      <c r="S1623" s="1072"/>
    </row>
    <row r="1624" spans="15:19" ht="15" customHeight="1">
      <c r="O1624" s="1636"/>
      <c r="P1624" s="1636"/>
      <c r="S1624" s="1072"/>
    </row>
    <row r="1625" spans="15:19" ht="15" customHeight="1">
      <c r="O1625" s="1636"/>
      <c r="P1625" s="1636"/>
      <c r="S1625" s="1072"/>
    </row>
    <row r="1626" spans="15:19" ht="15" customHeight="1">
      <c r="O1626" s="1636"/>
      <c r="P1626" s="1636"/>
      <c r="S1626" s="1072"/>
    </row>
    <row r="1627" spans="15:19" ht="15" customHeight="1">
      <c r="O1627" s="1636"/>
      <c r="P1627" s="1636"/>
      <c r="S1627" s="1072"/>
    </row>
    <row r="1628" spans="15:19" ht="15" customHeight="1">
      <c r="O1628" s="1636"/>
      <c r="P1628" s="1636"/>
      <c r="S1628" s="1072"/>
    </row>
    <row r="1629" spans="15:19" ht="15" customHeight="1">
      <c r="O1629" s="1636"/>
      <c r="P1629" s="1636"/>
      <c r="S1629" s="1072"/>
    </row>
    <row r="1630" spans="15:19" ht="15" customHeight="1">
      <c r="O1630" s="1636"/>
      <c r="P1630" s="1636"/>
      <c r="S1630" s="1072"/>
    </row>
    <row r="1631" spans="15:19" ht="15" customHeight="1">
      <c r="O1631" s="1636"/>
      <c r="P1631" s="1636"/>
      <c r="S1631" s="1072"/>
    </row>
    <row r="1632" spans="15:19" ht="15" customHeight="1">
      <c r="O1632" s="1636"/>
      <c r="P1632" s="1636"/>
      <c r="S1632" s="1072"/>
    </row>
    <row r="1633" spans="15:19" ht="15" customHeight="1">
      <c r="O1633" s="1636"/>
      <c r="P1633" s="1636"/>
      <c r="S1633" s="1072"/>
    </row>
    <row r="1634" spans="15:19" ht="15" customHeight="1">
      <c r="O1634" s="1636"/>
      <c r="P1634" s="1636"/>
      <c r="S1634" s="1072"/>
    </row>
    <row r="1635" spans="15:19" ht="15" customHeight="1">
      <c r="O1635" s="1636"/>
      <c r="P1635" s="1636"/>
      <c r="S1635" s="1072"/>
    </row>
    <row r="1636" spans="15:19" ht="15" customHeight="1">
      <c r="O1636" s="1636"/>
      <c r="P1636" s="1636"/>
      <c r="S1636" s="1072"/>
    </row>
    <row r="1637" spans="15:19" ht="15" customHeight="1">
      <c r="O1637" s="1636"/>
      <c r="P1637" s="1636"/>
      <c r="S1637" s="1072"/>
    </row>
    <row r="1638" spans="15:19" ht="15" customHeight="1">
      <c r="O1638" s="1636"/>
      <c r="P1638" s="1636"/>
      <c r="S1638" s="1072"/>
    </row>
    <row r="1639" spans="15:19" ht="15" customHeight="1">
      <c r="O1639" s="1636"/>
      <c r="P1639" s="1636"/>
      <c r="S1639" s="1072"/>
    </row>
    <row r="1640" spans="15:19" ht="15" customHeight="1">
      <c r="O1640" s="1636"/>
      <c r="P1640" s="1636"/>
      <c r="S1640" s="1072"/>
    </row>
    <row r="1641" spans="15:19" ht="15" customHeight="1">
      <c r="O1641" s="1636"/>
      <c r="P1641" s="1636"/>
      <c r="S1641" s="1072"/>
    </row>
    <row r="1642" spans="15:19" ht="15" customHeight="1">
      <c r="O1642" s="1636"/>
      <c r="P1642" s="1636"/>
      <c r="S1642" s="1072"/>
    </row>
    <row r="1643" spans="15:19" ht="15" customHeight="1">
      <c r="O1643" s="1636"/>
      <c r="P1643" s="1636"/>
      <c r="S1643" s="1072"/>
    </row>
    <row r="1644" spans="15:19" ht="15" customHeight="1">
      <c r="O1644" s="1636"/>
      <c r="P1644" s="1636"/>
      <c r="S1644" s="1072"/>
    </row>
    <row r="1645" spans="15:19" ht="15" customHeight="1">
      <c r="O1645" s="1636"/>
      <c r="P1645" s="1636"/>
      <c r="S1645" s="1072"/>
    </row>
    <row r="1646" spans="15:19" ht="15" customHeight="1">
      <c r="O1646" s="1636"/>
      <c r="P1646" s="1636"/>
      <c r="S1646" s="1072"/>
    </row>
    <row r="1647" spans="15:19" ht="15" customHeight="1">
      <c r="O1647" s="1636"/>
      <c r="P1647" s="1636"/>
      <c r="S1647" s="1072"/>
    </row>
    <row r="1648" spans="15:19" ht="15" customHeight="1">
      <c r="O1648" s="1636"/>
      <c r="P1648" s="1636"/>
      <c r="S1648" s="1072"/>
    </row>
    <row r="1649" spans="15:19" ht="15" customHeight="1">
      <c r="O1649" s="1636"/>
      <c r="P1649" s="1636"/>
      <c r="S1649" s="1072"/>
    </row>
    <row r="1650" spans="15:19" ht="15" customHeight="1">
      <c r="O1650" s="1636"/>
      <c r="P1650" s="1636"/>
      <c r="S1650" s="1072"/>
    </row>
    <row r="1651" spans="15:19" ht="15" customHeight="1">
      <c r="O1651" s="1636"/>
      <c r="P1651" s="1636"/>
      <c r="S1651" s="1072"/>
    </row>
    <row r="1652" spans="15:19" ht="15" customHeight="1">
      <c r="O1652" s="1636"/>
      <c r="P1652" s="1636"/>
      <c r="S1652" s="1072"/>
    </row>
    <row r="1653" spans="15:19" ht="15" customHeight="1">
      <c r="O1653" s="1636"/>
      <c r="P1653" s="1636"/>
      <c r="S1653" s="1072"/>
    </row>
    <row r="1654" spans="15:19" ht="15" customHeight="1">
      <c r="O1654" s="1636"/>
      <c r="P1654" s="1636"/>
      <c r="S1654" s="1072"/>
    </row>
    <row r="1655" spans="15:19" ht="15" customHeight="1">
      <c r="O1655" s="1636"/>
      <c r="P1655" s="1636"/>
      <c r="S1655" s="1072"/>
    </row>
    <row r="1656" spans="15:19" ht="15" customHeight="1">
      <c r="O1656" s="1636"/>
      <c r="P1656" s="1636"/>
      <c r="S1656" s="1072"/>
    </row>
    <row r="1657" spans="15:19" ht="15" customHeight="1">
      <c r="O1657" s="1636"/>
      <c r="P1657" s="1636"/>
      <c r="S1657" s="1072"/>
    </row>
    <row r="1658" spans="15:19" ht="15" customHeight="1">
      <c r="O1658" s="1636"/>
      <c r="P1658" s="1636"/>
      <c r="S1658" s="1072"/>
    </row>
    <row r="1659" spans="15:19" ht="15" customHeight="1">
      <c r="O1659" s="1636"/>
      <c r="P1659" s="1636"/>
      <c r="S1659" s="1072"/>
    </row>
    <row r="1660" spans="15:19" ht="15" customHeight="1">
      <c r="O1660" s="1636"/>
      <c r="P1660" s="1636"/>
      <c r="S1660" s="1072"/>
    </row>
    <row r="1661" spans="15:19" ht="15" customHeight="1">
      <c r="O1661" s="1636"/>
      <c r="P1661" s="1636"/>
      <c r="S1661" s="1072"/>
    </row>
    <row r="1662" spans="15:19" ht="15" customHeight="1">
      <c r="O1662" s="1636"/>
      <c r="P1662" s="1636"/>
      <c r="S1662" s="1072"/>
    </row>
    <row r="1663" spans="15:19" ht="15" customHeight="1">
      <c r="O1663" s="1636"/>
      <c r="P1663" s="1636"/>
      <c r="S1663" s="1072"/>
    </row>
    <row r="1664" spans="15:19" ht="15" customHeight="1">
      <c r="O1664" s="1636"/>
      <c r="P1664" s="1636"/>
      <c r="S1664" s="1072"/>
    </row>
    <row r="1665" spans="15:19" ht="15" customHeight="1">
      <c r="O1665" s="1636"/>
      <c r="P1665" s="1636"/>
      <c r="S1665" s="1072"/>
    </row>
    <row r="1666" spans="15:19" ht="15" customHeight="1">
      <c r="O1666" s="1636"/>
      <c r="P1666" s="1636"/>
      <c r="S1666" s="1072"/>
    </row>
    <row r="1667" spans="15:19" ht="15" customHeight="1">
      <c r="O1667" s="1636"/>
      <c r="P1667" s="1636"/>
      <c r="S1667" s="1072"/>
    </row>
    <row r="1668" spans="15:19" ht="15" customHeight="1">
      <c r="O1668" s="1636"/>
      <c r="P1668" s="1636"/>
      <c r="S1668" s="1072"/>
    </row>
    <row r="1669" spans="15:19" ht="15" customHeight="1">
      <c r="O1669" s="1636"/>
      <c r="P1669" s="1636"/>
      <c r="S1669" s="1072"/>
    </row>
    <row r="1670" spans="15:19" ht="15" customHeight="1">
      <c r="O1670" s="1636"/>
      <c r="P1670" s="1636"/>
      <c r="S1670" s="1072"/>
    </row>
    <row r="1671" spans="15:19" ht="15" customHeight="1">
      <c r="O1671" s="1636"/>
      <c r="P1671" s="1636"/>
      <c r="S1671" s="1072"/>
    </row>
    <row r="1672" spans="15:19" ht="15" customHeight="1">
      <c r="O1672" s="1636"/>
      <c r="P1672" s="1636"/>
      <c r="S1672" s="1072"/>
    </row>
    <row r="1673" spans="15:19" ht="15" customHeight="1">
      <c r="O1673" s="1636"/>
      <c r="P1673" s="1636"/>
      <c r="S1673" s="1072"/>
    </row>
    <row r="1674" spans="15:19" ht="15" customHeight="1">
      <c r="O1674" s="1636"/>
      <c r="P1674" s="1636"/>
      <c r="S1674" s="1072"/>
    </row>
    <row r="1675" spans="15:19" ht="15" customHeight="1">
      <c r="O1675" s="1636"/>
      <c r="P1675" s="1636"/>
      <c r="S1675" s="1072"/>
    </row>
    <row r="1676" spans="15:19" ht="15" customHeight="1">
      <c r="O1676" s="1636"/>
      <c r="P1676" s="1636"/>
      <c r="S1676" s="1072"/>
    </row>
    <row r="1677" spans="15:19" ht="15" customHeight="1">
      <c r="O1677" s="1636"/>
      <c r="P1677" s="1636"/>
      <c r="S1677" s="1072"/>
    </row>
    <row r="1678" spans="15:19" ht="15" customHeight="1">
      <c r="O1678" s="1636"/>
      <c r="P1678" s="1636"/>
      <c r="S1678" s="1072"/>
    </row>
    <row r="1679" spans="15:19" ht="15" customHeight="1">
      <c r="O1679" s="1636"/>
      <c r="P1679" s="1636"/>
      <c r="S1679" s="1072"/>
    </row>
    <row r="1680" spans="15:19" ht="15" customHeight="1">
      <c r="O1680" s="1636"/>
      <c r="P1680" s="1636"/>
      <c r="S1680" s="1072"/>
    </row>
    <row r="1681" spans="15:19" ht="15" customHeight="1">
      <c r="O1681" s="1636"/>
      <c r="P1681" s="1636"/>
      <c r="S1681" s="1072"/>
    </row>
    <row r="1682" spans="15:19" ht="15" customHeight="1">
      <c r="O1682" s="1636"/>
      <c r="P1682" s="1636"/>
      <c r="S1682" s="1072"/>
    </row>
    <row r="1683" spans="15:19" ht="15" customHeight="1">
      <c r="O1683" s="1636"/>
      <c r="P1683" s="1636"/>
      <c r="S1683" s="1072"/>
    </row>
    <row r="1684" spans="15:19" ht="15" customHeight="1">
      <c r="O1684" s="1636"/>
      <c r="P1684" s="1636"/>
      <c r="S1684" s="1072"/>
    </row>
    <row r="1685" spans="15:19" ht="15" customHeight="1">
      <c r="O1685" s="1636"/>
      <c r="P1685" s="1636"/>
      <c r="S1685" s="1072"/>
    </row>
    <row r="1686" spans="15:19" ht="15" customHeight="1">
      <c r="O1686" s="1636"/>
      <c r="P1686" s="1636"/>
      <c r="S1686" s="1072"/>
    </row>
    <row r="1687" spans="15:19" ht="15" customHeight="1">
      <c r="O1687" s="1636"/>
      <c r="P1687" s="1636"/>
      <c r="S1687" s="1072"/>
    </row>
    <row r="1688" spans="15:19" ht="15" customHeight="1">
      <c r="O1688" s="1636"/>
      <c r="P1688" s="1636"/>
      <c r="S1688" s="1072"/>
    </row>
    <row r="1689" spans="15:19" ht="15" customHeight="1">
      <c r="O1689" s="1636"/>
      <c r="P1689" s="1636"/>
      <c r="S1689" s="1072"/>
    </row>
    <row r="1690" spans="15:19" ht="15" customHeight="1">
      <c r="O1690" s="1636"/>
      <c r="P1690" s="1636"/>
      <c r="S1690" s="1072"/>
    </row>
    <row r="1691" spans="15:19" ht="15" customHeight="1">
      <c r="O1691" s="1636"/>
      <c r="P1691" s="1636"/>
      <c r="S1691" s="1072"/>
    </row>
    <row r="1692" spans="15:19" ht="15" customHeight="1">
      <c r="O1692" s="1636"/>
      <c r="P1692" s="1636"/>
      <c r="S1692" s="1072"/>
    </row>
    <row r="1693" spans="15:19" ht="15" customHeight="1">
      <c r="O1693" s="1636"/>
      <c r="P1693" s="1636"/>
      <c r="S1693" s="1072"/>
    </row>
    <row r="1694" spans="15:19" ht="15" customHeight="1">
      <c r="O1694" s="1636"/>
      <c r="P1694" s="1636"/>
      <c r="S1694" s="1072"/>
    </row>
    <row r="1695" spans="15:19" ht="15" customHeight="1">
      <c r="O1695" s="1636"/>
      <c r="P1695" s="1636"/>
      <c r="S1695" s="1072"/>
    </row>
    <row r="1696" spans="15:19" ht="15" customHeight="1">
      <c r="O1696" s="1636"/>
      <c r="P1696" s="1636"/>
      <c r="S1696" s="1072"/>
    </row>
    <row r="1697" spans="15:19" ht="15" customHeight="1">
      <c r="O1697" s="1636"/>
      <c r="P1697" s="1636"/>
      <c r="S1697" s="1072"/>
    </row>
    <row r="1698" spans="15:19" ht="15" customHeight="1">
      <c r="O1698" s="1636"/>
      <c r="P1698" s="1636"/>
      <c r="S1698" s="1072"/>
    </row>
    <row r="1699" spans="15:19" ht="15" customHeight="1">
      <c r="O1699" s="1636"/>
      <c r="P1699" s="1636"/>
      <c r="S1699" s="1072"/>
    </row>
    <row r="1700" spans="15:19" ht="15" customHeight="1">
      <c r="O1700" s="1636"/>
      <c r="P1700" s="1636"/>
      <c r="S1700" s="1072"/>
    </row>
    <row r="1701" spans="15:19" ht="15" customHeight="1">
      <c r="O1701" s="1636"/>
      <c r="P1701" s="1636"/>
      <c r="S1701" s="1072"/>
    </row>
    <row r="1702" spans="15:19" ht="15" customHeight="1">
      <c r="O1702" s="1636"/>
      <c r="P1702" s="1636"/>
      <c r="S1702" s="1072"/>
    </row>
    <row r="1703" spans="15:19" ht="15" customHeight="1">
      <c r="O1703" s="1636"/>
      <c r="P1703" s="1636"/>
      <c r="S1703" s="1072"/>
    </row>
    <row r="1704" spans="15:19" ht="15" customHeight="1">
      <c r="O1704" s="1636"/>
      <c r="P1704" s="1636"/>
      <c r="S1704" s="1072"/>
    </row>
    <row r="1705" spans="15:19" ht="15" customHeight="1">
      <c r="O1705" s="1636"/>
      <c r="P1705" s="1636"/>
      <c r="S1705" s="1072"/>
    </row>
    <row r="1706" spans="15:19" ht="15" customHeight="1">
      <c r="O1706" s="1636"/>
      <c r="P1706" s="1636"/>
      <c r="S1706" s="1072"/>
    </row>
    <row r="1707" spans="15:19" ht="15" customHeight="1">
      <c r="O1707" s="1636"/>
      <c r="P1707" s="1636"/>
      <c r="S1707" s="1072"/>
    </row>
    <row r="1708" spans="15:19" ht="15" customHeight="1">
      <c r="O1708" s="1636"/>
      <c r="P1708" s="1636"/>
      <c r="S1708" s="1072"/>
    </row>
    <row r="1709" spans="15:19" ht="15" customHeight="1">
      <c r="O1709" s="1636"/>
      <c r="P1709" s="1636"/>
      <c r="S1709" s="1072"/>
    </row>
    <row r="1710" spans="15:19" ht="15" customHeight="1">
      <c r="O1710" s="1636"/>
      <c r="P1710" s="1636"/>
      <c r="S1710" s="1072"/>
    </row>
    <row r="1711" spans="15:19" ht="15" customHeight="1">
      <c r="O1711" s="1636"/>
      <c r="P1711" s="1636"/>
      <c r="S1711" s="1072"/>
    </row>
    <row r="1712" spans="15:19" ht="15" customHeight="1">
      <c r="O1712" s="1636"/>
      <c r="P1712" s="1636"/>
      <c r="S1712" s="1072"/>
    </row>
    <row r="1713" spans="15:19" ht="15" customHeight="1">
      <c r="O1713" s="1636"/>
      <c r="P1713" s="1636"/>
      <c r="S1713" s="1072"/>
    </row>
    <row r="1714" spans="15:19" ht="15" customHeight="1">
      <c r="O1714" s="1636"/>
      <c r="P1714" s="1636"/>
      <c r="S1714" s="1072"/>
    </row>
    <row r="1715" spans="15:19" ht="15" customHeight="1">
      <c r="O1715" s="1636"/>
      <c r="P1715" s="1636"/>
      <c r="S1715" s="1072"/>
    </row>
    <row r="1716" spans="15:19" ht="15" customHeight="1">
      <c r="O1716" s="1636"/>
      <c r="P1716" s="1636"/>
      <c r="S1716" s="1072"/>
    </row>
    <row r="1717" spans="15:19" ht="15" customHeight="1">
      <c r="O1717" s="1636"/>
      <c r="P1717" s="1636"/>
      <c r="S1717" s="1072"/>
    </row>
    <row r="1718" spans="15:19" ht="15" customHeight="1">
      <c r="O1718" s="1636"/>
      <c r="P1718" s="1636"/>
      <c r="S1718" s="1072"/>
    </row>
    <row r="1719" spans="15:19" ht="15" customHeight="1">
      <c r="O1719" s="1636"/>
      <c r="P1719" s="1636"/>
      <c r="S1719" s="1072"/>
    </row>
    <row r="1720" spans="15:19" ht="15" customHeight="1">
      <c r="O1720" s="1636"/>
      <c r="P1720" s="1636"/>
      <c r="S1720" s="1072"/>
    </row>
    <row r="1721" spans="15:19" ht="15" customHeight="1">
      <c r="O1721" s="1636"/>
      <c r="P1721" s="1636"/>
      <c r="S1721" s="1072"/>
    </row>
    <row r="1722" spans="15:19" ht="15" customHeight="1">
      <c r="O1722" s="1636"/>
      <c r="P1722" s="1636"/>
      <c r="S1722" s="1072"/>
    </row>
    <row r="1723" spans="15:19" ht="15" customHeight="1">
      <c r="O1723" s="1636"/>
      <c r="P1723" s="1636"/>
      <c r="S1723" s="1072"/>
    </row>
    <row r="1724" spans="15:19" ht="15" customHeight="1">
      <c r="O1724" s="1636"/>
      <c r="P1724" s="1636"/>
      <c r="S1724" s="1072"/>
    </row>
    <row r="1725" spans="15:19" ht="15" customHeight="1">
      <c r="O1725" s="1636"/>
      <c r="P1725" s="1636"/>
      <c r="S1725" s="1072"/>
    </row>
    <row r="1726" spans="15:19" ht="15" customHeight="1">
      <c r="O1726" s="1636"/>
      <c r="P1726" s="1636"/>
      <c r="S1726" s="1072"/>
    </row>
    <row r="1727" spans="15:19" ht="15" customHeight="1">
      <c r="O1727" s="1636"/>
      <c r="P1727" s="1636"/>
      <c r="S1727" s="1072"/>
    </row>
    <row r="1728" spans="15:19" ht="15" customHeight="1">
      <c r="O1728" s="1636"/>
      <c r="P1728" s="1636"/>
      <c r="S1728" s="1072"/>
    </row>
    <row r="1729" spans="15:19" ht="15" customHeight="1">
      <c r="O1729" s="1636"/>
      <c r="P1729" s="1636"/>
      <c r="S1729" s="1072"/>
    </row>
    <row r="1730" spans="15:19" ht="15" customHeight="1">
      <c r="O1730" s="1636"/>
      <c r="P1730" s="1636"/>
      <c r="S1730" s="1072"/>
    </row>
    <row r="1731" spans="15:19" ht="15" customHeight="1">
      <c r="O1731" s="1636"/>
      <c r="P1731" s="1636"/>
      <c r="S1731" s="1072"/>
    </row>
    <row r="1732" spans="15:19" ht="15" customHeight="1">
      <c r="O1732" s="1636"/>
      <c r="P1732" s="1636"/>
      <c r="S1732" s="1072"/>
    </row>
    <row r="1733" spans="15:19" ht="15" customHeight="1">
      <c r="O1733" s="1636"/>
      <c r="P1733" s="1636"/>
      <c r="S1733" s="1072"/>
    </row>
    <row r="1734" spans="15:19" ht="15" customHeight="1">
      <c r="O1734" s="1636"/>
      <c r="P1734" s="1636"/>
      <c r="S1734" s="1072"/>
    </row>
    <row r="1735" spans="15:19" ht="15" customHeight="1">
      <c r="O1735" s="1636"/>
      <c r="P1735" s="1636"/>
      <c r="S1735" s="1072"/>
    </row>
    <row r="1736" spans="15:19" ht="15" customHeight="1">
      <c r="O1736" s="1636"/>
      <c r="P1736" s="1636"/>
      <c r="S1736" s="1072"/>
    </row>
    <row r="1737" spans="15:19" ht="15" customHeight="1">
      <c r="O1737" s="1636"/>
      <c r="P1737" s="1636"/>
      <c r="S1737" s="1072"/>
    </row>
    <row r="1738" spans="15:19" ht="15" customHeight="1">
      <c r="O1738" s="1636"/>
      <c r="P1738" s="1636"/>
      <c r="S1738" s="1072"/>
    </row>
    <row r="1739" spans="15:19" ht="15" customHeight="1">
      <c r="O1739" s="1636"/>
      <c r="P1739" s="1636"/>
      <c r="S1739" s="1072"/>
    </row>
    <row r="1740" spans="15:19" ht="15" customHeight="1">
      <c r="O1740" s="1636"/>
      <c r="P1740" s="1636"/>
      <c r="S1740" s="1072"/>
    </row>
    <row r="1741" spans="15:19" ht="15" customHeight="1">
      <c r="O1741" s="1636"/>
      <c r="P1741" s="1636"/>
      <c r="S1741" s="1072"/>
    </row>
    <row r="1742" spans="15:19" ht="15" customHeight="1">
      <c r="O1742" s="1636"/>
      <c r="P1742" s="1636"/>
      <c r="S1742" s="1072"/>
    </row>
    <row r="1743" spans="15:19" ht="15" customHeight="1">
      <c r="O1743" s="1636"/>
      <c r="P1743" s="1636"/>
      <c r="S1743" s="1072"/>
    </row>
    <row r="1744" spans="15:19" ht="15" customHeight="1">
      <c r="O1744" s="1636"/>
      <c r="P1744" s="1636"/>
      <c r="S1744" s="1072"/>
    </row>
    <row r="1745" spans="15:19" ht="15" customHeight="1">
      <c r="O1745" s="1636"/>
      <c r="P1745" s="1636"/>
      <c r="S1745" s="1072"/>
    </row>
    <row r="1746" spans="15:19" ht="15" customHeight="1">
      <c r="O1746" s="1636"/>
      <c r="P1746" s="1636"/>
      <c r="S1746" s="1072"/>
    </row>
    <row r="1747" spans="15:19" ht="15" customHeight="1">
      <c r="O1747" s="1636"/>
      <c r="P1747" s="1636"/>
      <c r="S1747" s="1072"/>
    </row>
    <row r="1748" spans="15:19" ht="15" customHeight="1">
      <c r="O1748" s="1636"/>
      <c r="P1748" s="1636"/>
      <c r="S1748" s="1072"/>
    </row>
    <row r="1749" spans="15:19" ht="15" customHeight="1">
      <c r="O1749" s="1636"/>
      <c r="P1749" s="1636"/>
      <c r="S1749" s="1072"/>
    </row>
    <row r="1750" spans="15:19" ht="15" customHeight="1">
      <c r="O1750" s="1636"/>
      <c r="P1750" s="1636"/>
      <c r="S1750" s="1072"/>
    </row>
    <row r="1751" spans="15:19" ht="15" customHeight="1">
      <c r="O1751" s="1636"/>
      <c r="P1751" s="1636"/>
      <c r="S1751" s="1072"/>
    </row>
    <row r="1752" spans="15:19" ht="15" customHeight="1">
      <c r="O1752" s="1636"/>
      <c r="P1752" s="1636"/>
      <c r="S1752" s="1072"/>
    </row>
    <row r="1753" spans="15:19" ht="15" customHeight="1">
      <c r="O1753" s="1636"/>
      <c r="P1753" s="1636"/>
      <c r="S1753" s="1072"/>
    </row>
    <row r="1754" spans="15:19" ht="15" customHeight="1">
      <c r="O1754" s="1636"/>
      <c r="P1754" s="1636"/>
      <c r="S1754" s="1072"/>
    </row>
    <row r="1755" spans="15:19" ht="15" customHeight="1">
      <c r="O1755" s="1636"/>
      <c r="P1755" s="1636"/>
      <c r="S1755" s="1072"/>
    </row>
    <row r="1756" spans="15:19" ht="15" customHeight="1">
      <c r="O1756" s="1636"/>
      <c r="P1756" s="1636"/>
      <c r="S1756" s="1072"/>
    </row>
    <row r="1757" spans="15:19" ht="15" customHeight="1">
      <c r="O1757" s="1636"/>
      <c r="P1757" s="1636"/>
      <c r="S1757" s="1072"/>
    </row>
    <row r="1758" spans="15:19" ht="15" customHeight="1">
      <c r="O1758" s="1636"/>
      <c r="P1758" s="1636"/>
      <c r="S1758" s="1072"/>
    </row>
    <row r="1759" spans="15:19" ht="15" customHeight="1">
      <c r="O1759" s="1636"/>
      <c r="P1759" s="1636"/>
      <c r="S1759" s="1072"/>
    </row>
    <row r="1760" spans="15:19" ht="15" customHeight="1">
      <c r="O1760" s="1636"/>
      <c r="P1760" s="1636"/>
      <c r="S1760" s="1072"/>
    </row>
    <row r="1761" spans="15:19" ht="15" customHeight="1">
      <c r="O1761" s="1636"/>
      <c r="P1761" s="1636"/>
      <c r="S1761" s="1072"/>
    </row>
    <row r="1762" spans="15:19" ht="15" customHeight="1">
      <c r="O1762" s="1636"/>
      <c r="P1762" s="1636"/>
      <c r="S1762" s="1072"/>
    </row>
    <row r="1763" spans="15:19" ht="15" customHeight="1">
      <c r="O1763" s="1636"/>
      <c r="P1763" s="1636"/>
      <c r="S1763" s="1072"/>
    </row>
    <row r="1764" spans="15:19" ht="15" customHeight="1">
      <c r="O1764" s="1636"/>
      <c r="P1764" s="1636"/>
      <c r="S1764" s="1072"/>
    </row>
    <row r="1765" spans="15:19" ht="15" customHeight="1">
      <c r="O1765" s="1636"/>
      <c r="P1765" s="1636"/>
      <c r="S1765" s="1072"/>
    </row>
    <row r="1766" spans="15:19" ht="15" customHeight="1">
      <c r="O1766" s="1636"/>
      <c r="P1766" s="1636"/>
      <c r="S1766" s="1072"/>
    </row>
    <row r="1767" spans="15:19" ht="15" customHeight="1">
      <c r="O1767" s="1636"/>
      <c r="P1767" s="1636"/>
      <c r="S1767" s="1072"/>
    </row>
    <row r="1768" spans="15:19" ht="15" customHeight="1">
      <c r="O1768" s="1636"/>
      <c r="P1768" s="1636"/>
      <c r="S1768" s="1072"/>
    </row>
    <row r="1769" spans="15:19" ht="15" customHeight="1">
      <c r="O1769" s="1636"/>
      <c r="P1769" s="1636"/>
      <c r="S1769" s="1072"/>
    </row>
    <row r="1770" spans="15:19" ht="15" customHeight="1">
      <c r="O1770" s="1636"/>
      <c r="P1770" s="1636"/>
      <c r="S1770" s="1072"/>
    </row>
    <row r="1771" spans="15:19" ht="15" customHeight="1">
      <c r="O1771" s="1636"/>
      <c r="P1771" s="1636"/>
      <c r="S1771" s="1072"/>
    </row>
    <row r="1772" spans="15:19" ht="15" customHeight="1">
      <c r="O1772" s="1636"/>
      <c r="P1772" s="1636"/>
      <c r="S1772" s="1072"/>
    </row>
    <row r="1773" spans="15:19" ht="15" customHeight="1">
      <c r="O1773" s="1636"/>
      <c r="P1773" s="1636"/>
      <c r="S1773" s="1072"/>
    </row>
    <row r="1774" spans="15:19" ht="15" customHeight="1">
      <c r="O1774" s="1636"/>
      <c r="P1774" s="1636"/>
      <c r="S1774" s="1072"/>
    </row>
    <row r="1775" spans="15:19" ht="15" customHeight="1">
      <c r="O1775" s="1636"/>
      <c r="P1775" s="1636"/>
      <c r="S1775" s="1072"/>
    </row>
    <row r="1776" spans="15:19" ht="15" customHeight="1">
      <c r="O1776" s="1636"/>
      <c r="P1776" s="1636"/>
      <c r="S1776" s="1072"/>
    </row>
    <row r="1777" spans="15:19" ht="15" customHeight="1">
      <c r="O1777" s="1636"/>
      <c r="P1777" s="1636"/>
      <c r="S1777" s="1072"/>
    </row>
    <row r="1778" spans="15:19" ht="15" customHeight="1">
      <c r="O1778" s="1636"/>
      <c r="P1778" s="1636"/>
      <c r="S1778" s="1072"/>
    </row>
    <row r="1779" spans="15:19" ht="15" customHeight="1">
      <c r="O1779" s="1636"/>
      <c r="P1779" s="1636"/>
      <c r="S1779" s="1072"/>
    </row>
    <row r="1780" spans="15:19" ht="15" customHeight="1">
      <c r="O1780" s="1636"/>
      <c r="P1780" s="1636"/>
      <c r="S1780" s="1072"/>
    </row>
    <row r="1781" spans="15:19" ht="15" customHeight="1">
      <c r="O1781" s="1636"/>
      <c r="P1781" s="1636"/>
      <c r="S1781" s="1072"/>
    </row>
    <row r="1782" spans="15:19" ht="15" customHeight="1">
      <c r="O1782" s="1636"/>
      <c r="P1782" s="1636"/>
      <c r="S1782" s="1072"/>
    </row>
    <row r="1783" spans="15:19" ht="15" customHeight="1">
      <c r="O1783" s="1636"/>
      <c r="P1783" s="1636"/>
      <c r="S1783" s="1072"/>
    </row>
    <row r="1784" spans="15:19" ht="15" customHeight="1">
      <c r="O1784" s="1636"/>
      <c r="P1784" s="1636"/>
      <c r="S1784" s="1072"/>
    </row>
    <row r="1785" spans="15:19" ht="15" customHeight="1">
      <c r="O1785" s="1636"/>
      <c r="P1785" s="1636"/>
      <c r="S1785" s="1072"/>
    </row>
    <row r="1786" spans="15:19" ht="15" customHeight="1">
      <c r="O1786" s="1636"/>
      <c r="P1786" s="1636"/>
      <c r="S1786" s="1072"/>
    </row>
    <row r="1787" spans="15:19" ht="15" customHeight="1">
      <c r="O1787" s="1636"/>
      <c r="P1787" s="1636"/>
      <c r="S1787" s="1072"/>
    </row>
    <row r="1788" spans="15:19" ht="15" customHeight="1">
      <c r="O1788" s="1636"/>
      <c r="P1788" s="1636"/>
      <c r="S1788" s="1072"/>
    </row>
    <row r="1789" spans="15:19" ht="15" customHeight="1">
      <c r="O1789" s="1636"/>
      <c r="P1789" s="1636"/>
      <c r="S1789" s="1072"/>
    </row>
    <row r="1790" spans="15:19" ht="15" customHeight="1">
      <c r="O1790" s="1636"/>
      <c r="P1790" s="1636"/>
      <c r="S1790" s="1072"/>
    </row>
    <row r="1791" spans="15:19" ht="15" customHeight="1">
      <c r="O1791" s="1636"/>
      <c r="P1791" s="1636"/>
      <c r="S1791" s="1072"/>
    </row>
    <row r="1792" spans="15:19" ht="15" customHeight="1">
      <c r="O1792" s="1636"/>
      <c r="P1792" s="1636"/>
      <c r="S1792" s="1072"/>
    </row>
    <row r="1793" spans="15:19" ht="15" customHeight="1">
      <c r="O1793" s="1636"/>
      <c r="P1793" s="1636"/>
      <c r="S1793" s="1072"/>
    </row>
    <row r="1794" spans="15:19" ht="15" customHeight="1">
      <c r="O1794" s="1636"/>
      <c r="P1794" s="1636"/>
      <c r="S1794" s="1072"/>
    </row>
    <row r="1795" spans="15:19" ht="15" customHeight="1">
      <c r="O1795" s="1636"/>
      <c r="P1795" s="1636"/>
      <c r="S1795" s="1072"/>
    </row>
    <row r="1796" spans="15:19" ht="15" customHeight="1">
      <c r="O1796" s="1636"/>
      <c r="P1796" s="1636"/>
      <c r="S1796" s="1072"/>
    </row>
    <row r="1797" spans="15:19" ht="15" customHeight="1">
      <c r="O1797" s="1636"/>
      <c r="P1797" s="1636"/>
      <c r="S1797" s="1072"/>
    </row>
    <row r="1798" spans="15:19" ht="15" customHeight="1">
      <c r="O1798" s="1636"/>
      <c r="P1798" s="1636"/>
      <c r="S1798" s="1072"/>
    </row>
    <row r="1799" spans="15:19" ht="15" customHeight="1">
      <c r="O1799" s="1636"/>
      <c r="P1799" s="1636"/>
      <c r="S1799" s="1072"/>
    </row>
    <row r="1800" spans="15:19" ht="15" customHeight="1">
      <c r="O1800" s="1636"/>
      <c r="P1800" s="1636"/>
      <c r="S1800" s="1072"/>
    </row>
    <row r="1801" spans="15:19" ht="15" customHeight="1">
      <c r="O1801" s="1636"/>
      <c r="P1801" s="1636"/>
      <c r="S1801" s="1072"/>
    </row>
    <row r="1802" spans="15:19" ht="15" customHeight="1">
      <c r="O1802" s="1636"/>
      <c r="P1802" s="1636"/>
      <c r="S1802" s="1072"/>
    </row>
    <row r="1803" spans="15:19" ht="15" customHeight="1">
      <c r="O1803" s="1636"/>
      <c r="P1803" s="1636"/>
      <c r="S1803" s="1072"/>
    </row>
    <row r="1804" spans="15:19" ht="15" customHeight="1">
      <c r="O1804" s="1636"/>
      <c r="P1804" s="1636"/>
      <c r="S1804" s="1072"/>
    </row>
    <row r="1805" spans="15:19" ht="15" customHeight="1">
      <c r="O1805" s="1636"/>
      <c r="P1805" s="1636"/>
      <c r="S1805" s="1072"/>
    </row>
    <row r="1806" spans="15:19" ht="15" customHeight="1">
      <c r="O1806" s="1636"/>
      <c r="P1806" s="1636"/>
      <c r="S1806" s="1072"/>
    </row>
    <row r="1807" spans="15:19" ht="15" customHeight="1">
      <c r="O1807" s="1636"/>
      <c r="P1807" s="1636"/>
      <c r="S1807" s="1072"/>
    </row>
    <row r="1808" spans="15:19" ht="15" customHeight="1">
      <c r="O1808" s="1636"/>
      <c r="P1808" s="1636"/>
      <c r="S1808" s="1072"/>
    </row>
    <row r="1809" spans="15:19" ht="15" customHeight="1">
      <c r="O1809" s="1636"/>
      <c r="P1809" s="1636"/>
      <c r="S1809" s="1072"/>
    </row>
    <row r="1810" spans="15:19" ht="15" customHeight="1">
      <c r="O1810" s="1636"/>
      <c r="P1810" s="1636"/>
      <c r="S1810" s="1072"/>
    </row>
    <row r="1811" spans="15:19" ht="15" customHeight="1">
      <c r="O1811" s="1636"/>
      <c r="P1811" s="1636"/>
      <c r="S1811" s="1072"/>
    </row>
    <row r="1812" spans="15:19" ht="15" customHeight="1">
      <c r="O1812" s="1636"/>
      <c r="P1812" s="1636"/>
      <c r="S1812" s="1072"/>
    </row>
    <row r="1813" spans="15:19" ht="15" customHeight="1">
      <c r="O1813" s="1636"/>
      <c r="P1813" s="1636"/>
      <c r="S1813" s="1072"/>
    </row>
    <row r="1814" spans="15:19" ht="15" customHeight="1">
      <c r="O1814" s="1636"/>
      <c r="P1814" s="1636"/>
      <c r="S1814" s="1072"/>
    </row>
    <row r="1815" spans="15:19" ht="15" customHeight="1">
      <c r="O1815" s="1636"/>
      <c r="P1815" s="1636"/>
      <c r="S1815" s="1072"/>
    </row>
    <row r="1816" spans="15:19" ht="15" customHeight="1">
      <c r="O1816" s="1636"/>
      <c r="P1816" s="1636"/>
      <c r="S1816" s="1072"/>
    </row>
    <row r="1817" spans="15:19" ht="15" customHeight="1">
      <c r="O1817" s="1636"/>
      <c r="P1817" s="1636"/>
      <c r="S1817" s="1072"/>
    </row>
    <row r="1818" spans="15:19" ht="15" customHeight="1">
      <c r="O1818" s="1636"/>
      <c r="P1818" s="1636"/>
      <c r="S1818" s="1072"/>
    </row>
    <row r="1819" spans="15:19" ht="15" customHeight="1">
      <c r="O1819" s="1636"/>
      <c r="P1819" s="1636"/>
      <c r="S1819" s="1072"/>
    </row>
    <row r="1820" spans="15:19" ht="15" customHeight="1">
      <c r="O1820" s="1636"/>
      <c r="P1820" s="1636"/>
      <c r="S1820" s="1072"/>
    </row>
    <row r="1821" spans="15:19" ht="15" customHeight="1">
      <c r="O1821" s="1636"/>
      <c r="P1821" s="1636"/>
      <c r="S1821" s="1072"/>
    </row>
    <row r="1822" spans="15:19" ht="15" customHeight="1">
      <c r="O1822" s="1636"/>
      <c r="P1822" s="1636"/>
      <c r="S1822" s="1072"/>
    </row>
    <row r="1823" spans="15:19" ht="15" customHeight="1">
      <c r="O1823" s="1636"/>
      <c r="P1823" s="1636"/>
      <c r="S1823" s="1072"/>
    </row>
    <row r="1824" spans="15:19" ht="15" customHeight="1">
      <c r="O1824" s="1636"/>
      <c r="P1824" s="1636"/>
      <c r="S1824" s="1072"/>
    </row>
    <row r="1825" spans="15:19" ht="15" customHeight="1">
      <c r="O1825" s="1636"/>
      <c r="P1825" s="1636"/>
      <c r="S1825" s="1072"/>
    </row>
    <row r="1826" spans="15:19" ht="15" customHeight="1">
      <c r="O1826" s="1636"/>
      <c r="P1826" s="1636"/>
      <c r="S1826" s="1072"/>
    </row>
    <row r="1827" spans="15:19" ht="15" customHeight="1">
      <c r="O1827" s="1636"/>
      <c r="P1827" s="1636"/>
      <c r="S1827" s="1072"/>
    </row>
    <row r="1828" spans="15:19" ht="15" customHeight="1">
      <c r="O1828" s="1636"/>
      <c r="P1828" s="1636"/>
      <c r="S1828" s="1072"/>
    </row>
    <row r="1829" spans="15:19" ht="15" customHeight="1">
      <c r="O1829" s="1636"/>
      <c r="P1829" s="1636"/>
      <c r="S1829" s="1072"/>
    </row>
    <row r="1830" spans="15:19" ht="15" customHeight="1">
      <c r="O1830" s="1636"/>
      <c r="P1830" s="1636"/>
      <c r="S1830" s="1072"/>
    </row>
    <row r="1831" spans="15:19" ht="15" customHeight="1">
      <c r="O1831" s="1636"/>
      <c r="P1831" s="1636"/>
      <c r="S1831" s="1072"/>
    </row>
    <row r="1832" spans="15:19" ht="15" customHeight="1">
      <c r="O1832" s="1636"/>
      <c r="P1832" s="1636"/>
      <c r="S1832" s="1072"/>
    </row>
    <row r="1833" spans="15:19" ht="15" customHeight="1">
      <c r="O1833" s="1636"/>
      <c r="P1833" s="1636"/>
      <c r="S1833" s="1072"/>
    </row>
    <row r="1834" spans="15:19" ht="15" customHeight="1">
      <c r="O1834" s="1636"/>
      <c r="P1834" s="1636"/>
      <c r="S1834" s="1072"/>
    </row>
    <row r="1835" spans="15:19" ht="15" customHeight="1">
      <c r="O1835" s="1636"/>
      <c r="P1835" s="1636"/>
      <c r="S1835" s="1072"/>
    </row>
    <row r="1836" spans="15:19" ht="15" customHeight="1">
      <c r="O1836" s="1636"/>
      <c r="P1836" s="1636"/>
      <c r="S1836" s="1072"/>
    </row>
    <row r="1837" spans="15:19" ht="15" customHeight="1">
      <c r="O1837" s="1636"/>
      <c r="P1837" s="1636"/>
      <c r="S1837" s="1072"/>
    </row>
    <row r="1838" spans="15:19" ht="15" customHeight="1">
      <c r="O1838" s="1636"/>
      <c r="P1838" s="1636"/>
      <c r="S1838" s="1072"/>
    </row>
    <row r="1839" spans="15:19" ht="15" customHeight="1">
      <c r="O1839" s="1636"/>
      <c r="P1839" s="1636"/>
      <c r="S1839" s="1072"/>
    </row>
    <row r="1840" spans="15:19" ht="15" customHeight="1">
      <c r="O1840" s="1636"/>
      <c r="P1840" s="1636"/>
      <c r="S1840" s="1072"/>
    </row>
    <row r="1841" spans="15:19" ht="15" customHeight="1">
      <c r="O1841" s="1636"/>
      <c r="P1841" s="1636"/>
      <c r="S1841" s="1072"/>
    </row>
    <row r="1842" spans="15:19" ht="15" customHeight="1">
      <c r="O1842" s="1636"/>
      <c r="P1842" s="1636"/>
      <c r="S1842" s="1072"/>
    </row>
    <row r="1843" spans="15:19" ht="15" customHeight="1">
      <c r="O1843" s="1636"/>
      <c r="P1843" s="1636"/>
      <c r="S1843" s="1072"/>
    </row>
    <row r="1844" spans="15:19" ht="15" customHeight="1">
      <c r="O1844" s="1636"/>
      <c r="P1844" s="1636"/>
      <c r="S1844" s="1072"/>
    </row>
    <row r="1845" spans="15:19" ht="15" customHeight="1">
      <c r="O1845" s="1636"/>
      <c r="P1845" s="1636"/>
      <c r="S1845" s="1072"/>
    </row>
    <row r="1846" spans="15:19" ht="15" customHeight="1">
      <c r="O1846" s="1636"/>
      <c r="P1846" s="1636"/>
      <c r="S1846" s="1072"/>
    </row>
    <row r="1847" spans="15:19" ht="15" customHeight="1">
      <c r="O1847" s="1636"/>
      <c r="P1847" s="1636"/>
      <c r="S1847" s="1072"/>
    </row>
    <row r="1848" spans="15:19" ht="15" customHeight="1">
      <c r="O1848" s="1636"/>
      <c r="P1848" s="1636"/>
      <c r="S1848" s="1072"/>
    </row>
    <row r="1849" spans="15:19" ht="15" customHeight="1">
      <c r="O1849" s="1636"/>
      <c r="P1849" s="1636"/>
      <c r="S1849" s="1072"/>
    </row>
    <row r="1850" spans="15:19" ht="15" customHeight="1">
      <c r="O1850" s="1636"/>
      <c r="P1850" s="1636"/>
      <c r="S1850" s="1072"/>
    </row>
    <row r="1851" spans="15:19" ht="15" customHeight="1">
      <c r="O1851" s="1636"/>
      <c r="P1851" s="1636"/>
      <c r="S1851" s="1072"/>
    </row>
    <row r="1852" spans="15:19" ht="15" customHeight="1">
      <c r="O1852" s="1636"/>
      <c r="P1852" s="1636"/>
      <c r="S1852" s="1072"/>
    </row>
    <row r="1853" spans="15:19" ht="15" customHeight="1">
      <c r="O1853" s="1636"/>
      <c r="P1853" s="1636"/>
      <c r="S1853" s="1072"/>
    </row>
    <row r="1854" spans="15:19" ht="15" customHeight="1">
      <c r="O1854" s="1636"/>
      <c r="P1854" s="1636"/>
      <c r="S1854" s="1072"/>
    </row>
    <row r="1855" spans="15:19" ht="15" customHeight="1">
      <c r="O1855" s="1636"/>
      <c r="P1855" s="1636"/>
      <c r="S1855" s="1072"/>
    </row>
    <row r="1856" spans="15:19" ht="15" customHeight="1">
      <c r="O1856" s="1636"/>
      <c r="P1856" s="1636"/>
      <c r="S1856" s="1072"/>
    </row>
    <row r="1857" spans="15:19" ht="15" customHeight="1">
      <c r="O1857" s="1636"/>
      <c r="P1857" s="1636"/>
      <c r="S1857" s="1072"/>
    </row>
    <row r="1858" spans="15:19" ht="15" customHeight="1">
      <c r="O1858" s="1636"/>
      <c r="P1858" s="1636"/>
      <c r="S1858" s="1072"/>
    </row>
    <row r="1859" spans="15:19" ht="15" customHeight="1">
      <c r="O1859" s="1636"/>
      <c r="P1859" s="1636"/>
      <c r="S1859" s="1072"/>
    </row>
    <row r="1860" spans="15:19" ht="15" customHeight="1">
      <c r="O1860" s="1636"/>
      <c r="P1860" s="1636"/>
      <c r="S1860" s="1072"/>
    </row>
    <row r="1861" spans="15:19" ht="15" customHeight="1">
      <c r="O1861" s="1636"/>
      <c r="P1861" s="1636"/>
      <c r="S1861" s="1072"/>
    </row>
    <row r="1862" spans="15:19" ht="15" customHeight="1">
      <c r="O1862" s="1636"/>
      <c r="P1862" s="1636"/>
      <c r="S1862" s="1072"/>
    </row>
    <row r="1863" spans="15:19" ht="15" customHeight="1">
      <c r="O1863" s="1636"/>
      <c r="P1863" s="1636"/>
      <c r="S1863" s="1072"/>
    </row>
    <row r="1864" spans="15:19" ht="15" customHeight="1">
      <c r="O1864" s="1636"/>
      <c r="P1864" s="1636"/>
      <c r="S1864" s="1072"/>
    </row>
    <row r="1865" spans="15:19" ht="15" customHeight="1">
      <c r="O1865" s="1636"/>
      <c r="P1865" s="1636"/>
      <c r="S1865" s="1072"/>
    </row>
    <row r="1866" spans="15:19" ht="15" customHeight="1">
      <c r="O1866" s="1636"/>
      <c r="P1866" s="1636"/>
      <c r="S1866" s="1072"/>
    </row>
    <row r="1867" spans="15:19" ht="15" customHeight="1">
      <c r="O1867" s="1636"/>
      <c r="P1867" s="1636"/>
      <c r="S1867" s="1072"/>
    </row>
    <row r="1868" spans="15:19" ht="15" customHeight="1">
      <c r="O1868" s="1636"/>
      <c r="P1868" s="1636"/>
      <c r="S1868" s="1072"/>
    </row>
    <row r="1869" spans="15:19" ht="15" customHeight="1">
      <c r="O1869" s="1636"/>
      <c r="P1869" s="1636"/>
      <c r="S1869" s="1072"/>
    </row>
    <row r="1870" spans="15:19" ht="15" customHeight="1">
      <c r="O1870" s="1636"/>
      <c r="P1870" s="1636"/>
      <c r="S1870" s="1072"/>
    </row>
    <row r="1871" spans="15:19" ht="15" customHeight="1">
      <c r="O1871" s="1636"/>
      <c r="P1871" s="1636"/>
      <c r="S1871" s="1072"/>
    </row>
    <row r="1872" spans="15:19" ht="15" customHeight="1">
      <c r="O1872" s="1636"/>
      <c r="P1872" s="1636"/>
      <c r="S1872" s="1072"/>
    </row>
    <row r="1873" spans="15:19" ht="15" customHeight="1">
      <c r="O1873" s="1636"/>
      <c r="P1873" s="1636"/>
      <c r="S1873" s="1072"/>
    </row>
    <row r="1874" spans="15:19" ht="15" customHeight="1">
      <c r="O1874" s="1636"/>
      <c r="P1874" s="1636"/>
      <c r="S1874" s="1072"/>
    </row>
    <row r="1875" spans="15:19" ht="15" customHeight="1">
      <c r="O1875" s="1636"/>
      <c r="P1875" s="1636"/>
      <c r="S1875" s="1072"/>
    </row>
    <row r="1876" spans="15:19" ht="15" customHeight="1">
      <c r="O1876" s="1636"/>
      <c r="P1876" s="1636"/>
      <c r="S1876" s="1072"/>
    </row>
    <row r="1877" spans="15:19" ht="15" customHeight="1">
      <c r="O1877" s="1636"/>
      <c r="P1877" s="1636"/>
      <c r="S1877" s="1072"/>
    </row>
    <row r="1878" spans="15:19" ht="15" customHeight="1">
      <c r="O1878" s="1636"/>
      <c r="P1878" s="1636"/>
      <c r="S1878" s="1072"/>
    </row>
    <row r="1879" spans="15:19" ht="15" customHeight="1">
      <c r="O1879" s="1636"/>
      <c r="P1879" s="1636"/>
      <c r="S1879" s="1072"/>
    </row>
    <row r="1880" spans="15:19" ht="15" customHeight="1">
      <c r="O1880" s="1636"/>
      <c r="P1880" s="1636"/>
      <c r="S1880" s="1072"/>
    </row>
    <row r="1881" spans="15:19" ht="15" customHeight="1">
      <c r="O1881" s="1636"/>
      <c r="P1881" s="1636"/>
      <c r="S1881" s="1072"/>
    </row>
    <row r="1882" spans="15:19" ht="15" customHeight="1">
      <c r="O1882" s="1636"/>
      <c r="P1882" s="1636"/>
      <c r="S1882" s="1072"/>
    </row>
    <row r="1883" spans="15:19" ht="15" customHeight="1">
      <c r="O1883" s="1636"/>
      <c r="P1883" s="1636"/>
      <c r="S1883" s="1072"/>
    </row>
    <row r="1884" spans="15:19" ht="15" customHeight="1">
      <c r="O1884" s="1636"/>
      <c r="P1884" s="1636"/>
      <c r="S1884" s="1072"/>
    </row>
    <row r="1885" spans="15:19" ht="15" customHeight="1">
      <c r="O1885" s="1636"/>
      <c r="P1885" s="1636"/>
      <c r="S1885" s="1072"/>
    </row>
    <row r="1886" spans="15:19" ht="15" customHeight="1">
      <c r="O1886" s="1636"/>
      <c r="P1886" s="1636"/>
      <c r="S1886" s="1072"/>
    </row>
    <row r="1887" spans="15:19" ht="15" customHeight="1">
      <c r="O1887" s="1636"/>
      <c r="P1887" s="1636"/>
      <c r="S1887" s="1072"/>
    </row>
    <row r="1888" spans="15:19" ht="15" customHeight="1">
      <c r="O1888" s="1636"/>
      <c r="P1888" s="1636"/>
      <c r="S1888" s="1072"/>
    </row>
    <row r="1889" spans="15:19" ht="15" customHeight="1">
      <c r="O1889" s="1636"/>
      <c r="P1889" s="1636"/>
      <c r="S1889" s="1072"/>
    </row>
    <row r="1890" spans="15:19" ht="15" customHeight="1">
      <c r="O1890" s="1636"/>
      <c r="P1890" s="1636"/>
      <c r="S1890" s="1072"/>
    </row>
    <row r="1891" spans="15:19" ht="15" customHeight="1">
      <c r="O1891" s="1636"/>
      <c r="P1891" s="1636"/>
      <c r="S1891" s="1072"/>
    </row>
    <row r="1892" spans="15:19" ht="15" customHeight="1">
      <c r="O1892" s="1636"/>
      <c r="P1892" s="1636"/>
      <c r="S1892" s="1072"/>
    </row>
    <row r="1893" spans="15:19" ht="15" customHeight="1">
      <c r="O1893" s="1636"/>
      <c r="P1893" s="1636"/>
      <c r="S1893" s="1072"/>
    </row>
    <row r="1894" spans="15:19" ht="15" customHeight="1">
      <c r="O1894" s="1636"/>
      <c r="P1894" s="1636"/>
      <c r="S1894" s="1072"/>
    </row>
    <row r="1895" spans="15:19" ht="15" customHeight="1">
      <c r="O1895" s="1636"/>
      <c r="P1895" s="1636"/>
      <c r="S1895" s="1072"/>
    </row>
    <row r="1896" spans="15:19" ht="15" customHeight="1">
      <c r="O1896" s="1636"/>
      <c r="P1896" s="1636"/>
      <c r="S1896" s="1072"/>
    </row>
    <row r="1897" spans="15:19" ht="15" customHeight="1">
      <c r="O1897" s="1636"/>
      <c r="P1897" s="1636"/>
      <c r="S1897" s="1072"/>
    </row>
    <row r="1898" spans="15:19" ht="15" customHeight="1">
      <c r="O1898" s="1636"/>
      <c r="P1898" s="1636"/>
      <c r="S1898" s="1072"/>
    </row>
    <row r="1899" spans="15:19" ht="15" customHeight="1">
      <c r="O1899" s="1636"/>
      <c r="P1899" s="1636"/>
      <c r="S1899" s="1072"/>
    </row>
    <row r="1900" spans="15:19" ht="15" customHeight="1">
      <c r="O1900" s="1636"/>
      <c r="P1900" s="1636"/>
      <c r="S1900" s="1072"/>
    </row>
    <row r="1901" spans="15:19" ht="15" customHeight="1">
      <c r="O1901" s="1636"/>
      <c r="P1901" s="1636"/>
      <c r="S1901" s="1072"/>
    </row>
    <row r="1902" spans="15:19" ht="15" customHeight="1">
      <c r="O1902" s="1636"/>
      <c r="P1902" s="1636"/>
      <c r="S1902" s="1072"/>
    </row>
    <row r="1903" spans="15:19" ht="15" customHeight="1">
      <c r="O1903" s="1636"/>
      <c r="P1903" s="1636"/>
      <c r="S1903" s="1072"/>
    </row>
    <row r="1904" spans="15:19" ht="15" customHeight="1">
      <c r="O1904" s="1636"/>
      <c r="P1904" s="1636"/>
      <c r="S1904" s="1072"/>
    </row>
    <row r="1905" spans="15:19" ht="15" customHeight="1">
      <c r="O1905" s="1636"/>
      <c r="P1905" s="1636"/>
      <c r="S1905" s="1072"/>
    </row>
    <row r="1906" spans="15:19" ht="15" customHeight="1">
      <c r="O1906" s="1636"/>
      <c r="P1906" s="1636"/>
      <c r="S1906" s="1072"/>
    </row>
    <row r="1907" spans="15:19" ht="15" customHeight="1">
      <c r="O1907" s="1636"/>
      <c r="P1907" s="1636"/>
      <c r="S1907" s="1072"/>
    </row>
    <row r="1908" spans="15:19" ht="15" customHeight="1">
      <c r="O1908" s="1636"/>
      <c r="P1908" s="1636"/>
      <c r="S1908" s="1072"/>
    </row>
    <row r="1909" spans="15:19" ht="15" customHeight="1">
      <c r="O1909" s="1636"/>
      <c r="P1909" s="1636"/>
      <c r="S1909" s="1072"/>
    </row>
    <row r="1910" spans="15:19" ht="15" customHeight="1">
      <c r="O1910" s="1636"/>
      <c r="P1910" s="1636"/>
      <c r="S1910" s="1072"/>
    </row>
    <row r="1911" spans="15:19" ht="15" customHeight="1">
      <c r="O1911" s="1636"/>
      <c r="P1911" s="1636"/>
      <c r="S1911" s="1072"/>
    </row>
    <row r="1912" spans="15:19" ht="15" customHeight="1">
      <c r="O1912" s="1636"/>
      <c r="P1912" s="1636"/>
      <c r="S1912" s="1072"/>
    </row>
    <row r="1913" spans="15:19" ht="15" customHeight="1">
      <c r="O1913" s="1636"/>
      <c r="P1913" s="1636"/>
      <c r="S1913" s="1072"/>
    </row>
    <row r="1914" spans="15:19" ht="15" customHeight="1">
      <c r="O1914" s="1636"/>
      <c r="P1914" s="1636"/>
      <c r="S1914" s="1072"/>
    </row>
    <row r="1915" spans="15:19" ht="15" customHeight="1">
      <c r="O1915" s="1636"/>
      <c r="P1915" s="1636"/>
      <c r="S1915" s="1072"/>
    </row>
    <row r="1916" spans="15:19" ht="15" customHeight="1">
      <c r="O1916" s="1636"/>
      <c r="P1916" s="1636"/>
      <c r="S1916" s="1072"/>
    </row>
    <row r="1917" spans="15:19" ht="15" customHeight="1">
      <c r="O1917" s="1636"/>
      <c r="P1917" s="1636"/>
      <c r="S1917" s="1072"/>
    </row>
    <row r="1918" spans="15:19" ht="15" customHeight="1">
      <c r="O1918" s="1636"/>
      <c r="P1918" s="1636"/>
      <c r="S1918" s="1072"/>
    </row>
    <row r="1919" spans="15:19" ht="15" customHeight="1">
      <c r="O1919" s="1636"/>
      <c r="P1919" s="1636"/>
      <c r="S1919" s="1072"/>
    </row>
    <row r="1920" spans="15:19" ht="15" customHeight="1">
      <c r="O1920" s="1636"/>
      <c r="P1920" s="1636"/>
      <c r="S1920" s="1072"/>
    </row>
    <row r="1921" spans="15:19" ht="15" customHeight="1">
      <c r="O1921" s="1636"/>
      <c r="P1921" s="1636"/>
      <c r="S1921" s="1072"/>
    </row>
    <row r="1922" spans="15:19" ht="15" customHeight="1">
      <c r="O1922" s="1636"/>
      <c r="P1922" s="1636"/>
      <c r="S1922" s="1072"/>
    </row>
    <row r="1923" spans="15:19" ht="15" customHeight="1">
      <c r="O1923" s="1636"/>
      <c r="P1923" s="1636"/>
      <c r="S1923" s="1072"/>
    </row>
    <row r="1924" spans="15:19" ht="15" customHeight="1">
      <c r="O1924" s="1636"/>
      <c r="P1924" s="1636"/>
      <c r="S1924" s="1072"/>
    </row>
    <row r="1925" spans="15:19" ht="15" customHeight="1">
      <c r="O1925" s="1636"/>
      <c r="P1925" s="1636"/>
      <c r="S1925" s="1072"/>
    </row>
    <row r="1926" spans="15:19" ht="15" customHeight="1">
      <c r="O1926" s="1636"/>
      <c r="P1926" s="1636"/>
      <c r="S1926" s="1072"/>
    </row>
    <row r="1927" spans="15:19" ht="15" customHeight="1">
      <c r="O1927" s="1636"/>
      <c r="P1927" s="1636"/>
      <c r="S1927" s="1072"/>
    </row>
    <row r="1928" spans="15:19" ht="15" customHeight="1">
      <c r="O1928" s="1636"/>
      <c r="P1928" s="1636"/>
      <c r="S1928" s="1072"/>
    </row>
    <row r="1929" spans="15:19" ht="15" customHeight="1">
      <c r="O1929" s="1636"/>
      <c r="P1929" s="1636"/>
      <c r="S1929" s="1072"/>
    </row>
    <row r="1930" spans="15:19" ht="15" customHeight="1">
      <c r="O1930" s="1636"/>
      <c r="P1930" s="1636"/>
      <c r="S1930" s="1072"/>
    </row>
    <row r="1931" spans="15:19" ht="15" customHeight="1">
      <c r="O1931" s="1636"/>
      <c r="P1931" s="1636"/>
      <c r="S1931" s="1072"/>
    </row>
    <row r="1932" spans="15:19" ht="15" customHeight="1">
      <c r="O1932" s="1636"/>
      <c r="P1932" s="1636"/>
      <c r="S1932" s="1072"/>
    </row>
    <row r="1933" spans="15:19" ht="15" customHeight="1">
      <c r="O1933" s="1636"/>
      <c r="P1933" s="1636"/>
      <c r="S1933" s="1072"/>
    </row>
    <row r="1934" spans="15:19" ht="15" customHeight="1">
      <c r="O1934" s="1636"/>
      <c r="P1934" s="1636"/>
      <c r="S1934" s="1072"/>
    </row>
    <row r="1935" spans="15:19" ht="15" customHeight="1">
      <c r="O1935" s="1636"/>
      <c r="P1935" s="1636"/>
      <c r="S1935" s="1072"/>
    </row>
    <row r="1936" spans="15:19" ht="15" customHeight="1">
      <c r="O1936" s="1636"/>
      <c r="P1936" s="1636"/>
      <c r="S1936" s="1072"/>
    </row>
    <row r="1937" spans="15:19" ht="15" customHeight="1">
      <c r="O1937" s="1636"/>
      <c r="P1937" s="1636"/>
      <c r="S1937" s="1072"/>
    </row>
    <row r="1938" spans="15:19" ht="15" customHeight="1">
      <c r="O1938" s="1636"/>
      <c r="P1938" s="1636"/>
      <c r="S1938" s="1072"/>
    </row>
    <row r="1939" spans="15:19" ht="15" customHeight="1">
      <c r="O1939" s="1636"/>
      <c r="P1939" s="1636"/>
      <c r="S1939" s="1072"/>
    </row>
    <row r="1940" spans="15:19" ht="15" customHeight="1">
      <c r="O1940" s="1636"/>
      <c r="P1940" s="1636"/>
      <c r="S1940" s="1072"/>
    </row>
    <row r="1941" spans="15:19" ht="15" customHeight="1">
      <c r="O1941" s="1636"/>
      <c r="P1941" s="1636"/>
      <c r="S1941" s="1072"/>
    </row>
    <row r="1942" spans="15:19" ht="15" customHeight="1">
      <c r="O1942" s="1636"/>
      <c r="P1942" s="1636"/>
      <c r="S1942" s="1072"/>
    </row>
    <row r="1943" spans="15:19" ht="15" customHeight="1">
      <c r="O1943" s="1636"/>
      <c r="P1943" s="1636"/>
      <c r="S1943" s="1072"/>
    </row>
    <row r="1944" spans="15:19" ht="15" customHeight="1">
      <c r="O1944" s="1636"/>
      <c r="P1944" s="1636"/>
      <c r="S1944" s="1072"/>
    </row>
    <row r="1945" spans="15:19" ht="15" customHeight="1">
      <c r="O1945" s="1636"/>
      <c r="P1945" s="1636"/>
      <c r="S1945" s="1072"/>
    </row>
    <row r="1946" spans="15:19" ht="15" customHeight="1">
      <c r="O1946" s="1636"/>
      <c r="P1946" s="1636"/>
      <c r="S1946" s="1072"/>
    </row>
    <row r="1947" spans="15:19" ht="15" customHeight="1">
      <c r="O1947" s="1636"/>
      <c r="P1947" s="1636"/>
      <c r="S1947" s="1072"/>
    </row>
    <row r="1948" spans="15:19" ht="15" customHeight="1">
      <c r="O1948" s="1636"/>
      <c r="P1948" s="1636"/>
      <c r="S1948" s="1072"/>
    </row>
    <row r="1949" spans="15:19" ht="15" customHeight="1">
      <c r="O1949" s="1636"/>
      <c r="P1949" s="1636"/>
      <c r="S1949" s="1072"/>
    </row>
    <row r="1950" spans="15:19" ht="15" customHeight="1">
      <c r="O1950" s="1636"/>
      <c r="P1950" s="1636"/>
      <c r="S1950" s="1072"/>
    </row>
    <row r="1951" spans="15:19" ht="15" customHeight="1">
      <c r="O1951" s="1636"/>
      <c r="P1951" s="1636"/>
      <c r="S1951" s="1072"/>
    </row>
    <row r="1952" spans="15:19" ht="15" customHeight="1">
      <c r="O1952" s="1636"/>
      <c r="P1952" s="1636"/>
      <c r="S1952" s="1072"/>
    </row>
    <row r="1953" spans="15:19" ht="15" customHeight="1">
      <c r="O1953" s="1636"/>
      <c r="P1953" s="1636"/>
      <c r="S1953" s="1072"/>
    </row>
    <row r="1954" spans="15:19" ht="15" customHeight="1">
      <c r="O1954" s="1636"/>
      <c r="P1954" s="1636"/>
      <c r="S1954" s="1072"/>
    </row>
    <row r="1955" spans="15:19" ht="15" customHeight="1">
      <c r="O1955" s="1636"/>
      <c r="P1955" s="1636"/>
      <c r="S1955" s="1072"/>
    </row>
    <row r="1956" spans="15:19" ht="15" customHeight="1">
      <c r="O1956" s="1636"/>
      <c r="P1956" s="1636"/>
      <c r="S1956" s="1072"/>
    </row>
    <row r="1957" spans="15:19" ht="15" customHeight="1">
      <c r="O1957" s="1636"/>
      <c r="P1957" s="1636"/>
      <c r="S1957" s="1072"/>
    </row>
    <row r="1958" spans="15:19" ht="15" customHeight="1">
      <c r="O1958" s="1636"/>
      <c r="P1958" s="1636"/>
      <c r="S1958" s="1072"/>
    </row>
    <row r="1959" spans="15:19" ht="15" customHeight="1">
      <c r="O1959" s="1636"/>
      <c r="P1959" s="1636"/>
      <c r="S1959" s="1072"/>
    </row>
    <row r="1960" spans="15:19" ht="15" customHeight="1">
      <c r="O1960" s="1636"/>
      <c r="P1960" s="1636"/>
      <c r="S1960" s="1072"/>
    </row>
    <row r="1961" spans="15:19" ht="15" customHeight="1">
      <c r="O1961" s="1636"/>
      <c r="P1961" s="1636"/>
      <c r="S1961" s="1072"/>
    </row>
    <row r="1962" spans="15:19" ht="15" customHeight="1">
      <c r="O1962" s="1636"/>
      <c r="P1962" s="1636"/>
      <c r="S1962" s="1072"/>
    </row>
    <row r="1963" spans="15:19" ht="15" customHeight="1">
      <c r="O1963" s="1636"/>
      <c r="P1963" s="1636"/>
      <c r="S1963" s="1072"/>
    </row>
    <row r="1964" spans="15:19" ht="15" customHeight="1">
      <c r="O1964" s="1636"/>
      <c r="P1964" s="1636"/>
      <c r="S1964" s="1072"/>
    </row>
    <row r="1965" spans="15:19" ht="15" customHeight="1">
      <c r="O1965" s="1636"/>
      <c r="P1965" s="1636"/>
      <c r="S1965" s="1072"/>
    </row>
    <row r="1966" spans="15:19" ht="15" customHeight="1">
      <c r="O1966" s="1636"/>
      <c r="P1966" s="1636"/>
      <c r="S1966" s="1072"/>
    </row>
    <row r="1967" spans="15:19" ht="15" customHeight="1">
      <c r="O1967" s="1636"/>
      <c r="P1967" s="1636"/>
      <c r="S1967" s="1072"/>
    </row>
    <row r="1968" spans="15:19" ht="15" customHeight="1">
      <c r="O1968" s="1636"/>
      <c r="P1968" s="1636"/>
      <c r="S1968" s="1072"/>
    </row>
    <row r="1969" spans="15:19" ht="15" customHeight="1">
      <c r="O1969" s="1636"/>
      <c r="P1969" s="1636"/>
      <c r="S1969" s="1072"/>
    </row>
    <row r="1970" spans="15:19" ht="15" customHeight="1">
      <c r="O1970" s="1636"/>
      <c r="P1970" s="1636"/>
      <c r="S1970" s="1072"/>
    </row>
    <row r="1971" spans="15:19" ht="15" customHeight="1">
      <c r="O1971" s="1636"/>
      <c r="P1971" s="1636"/>
      <c r="S1971" s="1072"/>
    </row>
    <row r="1972" spans="15:19" ht="15" customHeight="1">
      <c r="O1972" s="1636"/>
      <c r="P1972" s="1636"/>
      <c r="S1972" s="1072"/>
    </row>
    <row r="1973" spans="15:19" ht="15" customHeight="1">
      <c r="O1973" s="1636"/>
      <c r="P1973" s="1636"/>
      <c r="S1973" s="1072"/>
    </row>
    <row r="1974" spans="15:19" ht="15" customHeight="1">
      <c r="O1974" s="1636"/>
      <c r="P1974" s="1636"/>
      <c r="S1974" s="1072"/>
    </row>
    <row r="1975" spans="15:19" ht="15" customHeight="1">
      <c r="O1975" s="1636"/>
      <c r="P1975" s="1636"/>
      <c r="S1975" s="1072"/>
    </row>
    <row r="1976" spans="15:19" ht="15" customHeight="1">
      <c r="O1976" s="1636"/>
      <c r="P1976" s="1636"/>
      <c r="S1976" s="1072"/>
    </row>
    <row r="1977" spans="15:19" ht="15" customHeight="1">
      <c r="O1977" s="1636"/>
      <c r="P1977" s="1636"/>
      <c r="S1977" s="1072"/>
    </row>
    <row r="1978" spans="15:19" ht="15" customHeight="1">
      <c r="O1978" s="1636"/>
      <c r="P1978" s="1636"/>
      <c r="S1978" s="1072"/>
    </row>
    <row r="1979" spans="15:19" ht="15" customHeight="1">
      <c r="O1979" s="1636"/>
      <c r="P1979" s="1636"/>
      <c r="S1979" s="1072"/>
    </row>
    <row r="1980" spans="15:19" ht="15" customHeight="1">
      <c r="O1980" s="1636"/>
      <c r="P1980" s="1636"/>
      <c r="S1980" s="1072"/>
    </row>
    <row r="1981" spans="15:19" ht="15" customHeight="1">
      <c r="O1981" s="1636"/>
      <c r="P1981" s="1636"/>
      <c r="S1981" s="1072"/>
    </row>
    <row r="1982" spans="15:19" ht="15" customHeight="1">
      <c r="O1982" s="1636"/>
      <c r="P1982" s="1636"/>
      <c r="S1982" s="1072"/>
    </row>
    <row r="1983" spans="15:19" ht="15" customHeight="1">
      <c r="O1983" s="1636"/>
      <c r="P1983" s="1636"/>
      <c r="S1983" s="1072"/>
    </row>
    <row r="1984" spans="15:19" ht="15" customHeight="1">
      <c r="O1984" s="1636"/>
      <c r="P1984" s="1636"/>
      <c r="S1984" s="1072"/>
    </row>
    <row r="1985" spans="15:19" ht="15" customHeight="1">
      <c r="O1985" s="1636"/>
      <c r="P1985" s="1636"/>
      <c r="S1985" s="1072"/>
    </row>
    <row r="1986" spans="15:19" ht="15" customHeight="1">
      <c r="O1986" s="1636"/>
      <c r="P1986" s="1636"/>
      <c r="S1986" s="1072"/>
    </row>
    <row r="1987" spans="15:19" ht="15" customHeight="1">
      <c r="O1987" s="1636"/>
      <c r="P1987" s="1636"/>
      <c r="S1987" s="1072"/>
    </row>
    <row r="1988" spans="15:19" ht="15" customHeight="1">
      <c r="O1988" s="1636"/>
      <c r="P1988" s="1636"/>
      <c r="S1988" s="1072"/>
    </row>
    <row r="1989" spans="15:19" ht="15" customHeight="1">
      <c r="O1989" s="1636"/>
      <c r="P1989" s="1636"/>
      <c r="S1989" s="1072"/>
    </row>
    <row r="1990" spans="15:19" ht="15" customHeight="1">
      <c r="O1990" s="1636"/>
      <c r="P1990" s="1636"/>
      <c r="S1990" s="1072"/>
    </row>
    <row r="1991" spans="15:19" ht="15" customHeight="1">
      <c r="O1991" s="1636"/>
      <c r="P1991" s="1636"/>
      <c r="S1991" s="1072"/>
    </row>
    <row r="1992" spans="15:19" ht="15" customHeight="1">
      <c r="O1992" s="1636"/>
      <c r="P1992" s="1636"/>
      <c r="S1992" s="1072"/>
    </row>
    <row r="1993" spans="15:19" ht="15" customHeight="1">
      <c r="O1993" s="1636"/>
      <c r="P1993" s="1636"/>
      <c r="S1993" s="1072"/>
    </row>
    <row r="1994" spans="15:19" ht="15" customHeight="1">
      <c r="O1994" s="1636"/>
      <c r="P1994" s="1636"/>
      <c r="S1994" s="1072"/>
    </row>
    <row r="1995" spans="15:19" ht="15" customHeight="1">
      <c r="O1995" s="1636"/>
      <c r="P1995" s="1636"/>
      <c r="S1995" s="1072"/>
    </row>
    <row r="1996" spans="15:19" ht="15" customHeight="1">
      <c r="O1996" s="1636"/>
      <c r="P1996" s="1636"/>
      <c r="S1996" s="1072"/>
    </row>
    <row r="1997" spans="15:19" ht="15" customHeight="1">
      <c r="O1997" s="1636"/>
      <c r="P1997" s="1636"/>
      <c r="S1997" s="1072"/>
    </row>
    <row r="1998" spans="15:19" ht="15" customHeight="1">
      <c r="O1998" s="1636"/>
      <c r="P1998" s="1636"/>
      <c r="S1998" s="1072"/>
    </row>
    <row r="1999" spans="15:19" ht="15" customHeight="1">
      <c r="O1999" s="1636"/>
      <c r="P1999" s="1636"/>
      <c r="S1999" s="1072"/>
    </row>
    <row r="2000" spans="15:19" ht="15" customHeight="1">
      <c r="O2000" s="1636"/>
      <c r="P2000" s="1636"/>
      <c r="S2000" s="1072"/>
    </row>
    <row r="2001" spans="15:19" ht="15" customHeight="1">
      <c r="O2001" s="1636"/>
      <c r="P2001" s="1636"/>
      <c r="S2001" s="1072"/>
    </row>
    <row r="2002" spans="15:19" ht="15" customHeight="1">
      <c r="O2002" s="1636"/>
      <c r="P2002" s="1636"/>
      <c r="S2002" s="1072"/>
    </row>
    <row r="2003" spans="15:19" ht="15" customHeight="1">
      <c r="O2003" s="1636"/>
      <c r="P2003" s="1636"/>
      <c r="S2003" s="1072"/>
    </row>
    <row r="2004" spans="15:19" ht="15" customHeight="1">
      <c r="O2004" s="1636"/>
      <c r="P2004" s="1636"/>
      <c r="S2004" s="1072"/>
    </row>
    <row r="2005" spans="15:19" ht="15" customHeight="1">
      <c r="O2005" s="1636"/>
      <c r="P2005" s="1636"/>
      <c r="S2005" s="1072"/>
    </row>
    <row r="2006" spans="15:19" ht="15" customHeight="1">
      <c r="O2006" s="1636"/>
      <c r="P2006" s="1636"/>
      <c r="S2006" s="1072"/>
    </row>
    <row r="2007" spans="15:19" ht="15" customHeight="1">
      <c r="O2007" s="1636"/>
      <c r="P2007" s="1636"/>
      <c r="S2007" s="1072"/>
    </row>
    <row r="2008" spans="15:19" ht="15" customHeight="1">
      <c r="O2008" s="1636"/>
      <c r="P2008" s="1636"/>
      <c r="S2008" s="1072"/>
    </row>
    <row r="2009" spans="15:19" ht="15" customHeight="1">
      <c r="O2009" s="1636"/>
      <c r="P2009" s="1636"/>
      <c r="S2009" s="1072"/>
    </row>
    <row r="2010" spans="15:19" ht="15" customHeight="1">
      <c r="O2010" s="1636"/>
      <c r="P2010" s="1636"/>
      <c r="S2010" s="1072"/>
    </row>
    <row r="2011" spans="15:19" ht="15" customHeight="1">
      <c r="O2011" s="1636"/>
      <c r="P2011" s="1636"/>
      <c r="S2011" s="1072"/>
    </row>
    <row r="2012" spans="15:19" ht="15" customHeight="1">
      <c r="O2012" s="1636"/>
      <c r="P2012" s="1636"/>
      <c r="S2012" s="1072"/>
    </row>
    <row r="2013" spans="15:19" ht="15" customHeight="1">
      <c r="O2013" s="1636"/>
      <c r="P2013" s="1636"/>
      <c r="S2013" s="1072"/>
    </row>
    <row r="2014" spans="15:19" ht="15" customHeight="1">
      <c r="O2014" s="1636"/>
      <c r="P2014" s="1636"/>
      <c r="S2014" s="1072"/>
    </row>
    <row r="2015" spans="15:19" ht="15" customHeight="1">
      <c r="O2015" s="1636"/>
      <c r="P2015" s="1636"/>
      <c r="S2015" s="1072"/>
    </row>
    <row r="2016" spans="15:19" ht="15" customHeight="1">
      <c r="O2016" s="1636"/>
      <c r="P2016" s="1636"/>
      <c r="S2016" s="1072"/>
    </row>
    <row r="2017" spans="15:19" ht="15" customHeight="1">
      <c r="O2017" s="1636"/>
      <c r="P2017" s="1636"/>
      <c r="S2017" s="1072"/>
    </row>
    <row r="2018" spans="15:19" ht="15" customHeight="1">
      <c r="O2018" s="1636"/>
      <c r="P2018" s="1636"/>
      <c r="S2018" s="1072"/>
    </row>
    <row r="2019" spans="15:19" ht="15" customHeight="1">
      <c r="O2019" s="1636"/>
      <c r="P2019" s="1636"/>
      <c r="S2019" s="1072"/>
    </row>
    <row r="2020" spans="15:19" ht="15" customHeight="1">
      <c r="O2020" s="1636"/>
      <c r="P2020" s="1636"/>
      <c r="S2020" s="1072"/>
    </row>
    <row r="2021" spans="15:19" ht="15" customHeight="1">
      <c r="O2021" s="1636"/>
      <c r="P2021" s="1636"/>
      <c r="S2021" s="1072"/>
    </row>
    <row r="2022" spans="15:19" ht="15" customHeight="1">
      <c r="O2022" s="1636"/>
      <c r="P2022" s="1636"/>
      <c r="S2022" s="1072"/>
    </row>
    <row r="2023" spans="15:19" ht="15" customHeight="1">
      <c r="O2023" s="1636"/>
      <c r="P2023" s="1636"/>
      <c r="S2023" s="1072"/>
    </row>
    <row r="2024" spans="15:19" ht="15" customHeight="1">
      <c r="O2024" s="1636"/>
      <c r="P2024" s="1636"/>
      <c r="S2024" s="1072"/>
    </row>
    <row r="2025" spans="15:19" ht="15" customHeight="1">
      <c r="O2025" s="1636"/>
      <c r="P2025" s="1636"/>
      <c r="S2025" s="1072"/>
    </row>
    <row r="2026" spans="15:19" ht="15" customHeight="1">
      <c r="O2026" s="1636"/>
      <c r="P2026" s="1636"/>
      <c r="S2026" s="1072"/>
    </row>
    <row r="2027" spans="15:19" ht="15" customHeight="1">
      <c r="O2027" s="1636"/>
      <c r="P2027" s="1636"/>
      <c r="S2027" s="1072"/>
    </row>
    <row r="2028" spans="15:19" ht="15" customHeight="1">
      <c r="O2028" s="1636"/>
      <c r="P2028" s="1636"/>
      <c r="S2028" s="1072"/>
    </row>
    <row r="2029" spans="15:19" ht="15" customHeight="1">
      <c r="O2029" s="1636"/>
      <c r="P2029" s="1636"/>
      <c r="S2029" s="1072"/>
    </row>
    <row r="2030" spans="15:19" ht="15" customHeight="1">
      <c r="O2030" s="1636"/>
      <c r="P2030" s="1636"/>
      <c r="S2030" s="1072"/>
    </row>
    <row r="2031" spans="15:19" ht="15" customHeight="1">
      <c r="O2031" s="1636"/>
      <c r="P2031" s="1636"/>
      <c r="S2031" s="1072"/>
    </row>
    <row r="2032" spans="15:19" ht="15" customHeight="1">
      <c r="O2032" s="1636"/>
      <c r="P2032" s="1636"/>
      <c r="S2032" s="1072"/>
    </row>
    <row r="2033" spans="15:19" ht="15" customHeight="1">
      <c r="O2033" s="1636"/>
      <c r="P2033" s="1636"/>
      <c r="S2033" s="1072"/>
    </row>
    <row r="2034" spans="15:19" ht="15" customHeight="1">
      <c r="O2034" s="1636"/>
      <c r="P2034" s="1636"/>
      <c r="S2034" s="1072"/>
    </row>
    <row r="2035" spans="15:19" ht="15" customHeight="1">
      <c r="O2035" s="1636"/>
      <c r="P2035" s="1636"/>
      <c r="S2035" s="1072"/>
    </row>
    <row r="2036" spans="15:19" ht="15" customHeight="1">
      <c r="O2036" s="1636"/>
      <c r="P2036" s="1636"/>
      <c r="S2036" s="1072"/>
    </row>
    <row r="2037" spans="15:19" ht="15" customHeight="1">
      <c r="O2037" s="1636"/>
      <c r="P2037" s="1636"/>
      <c r="S2037" s="1072"/>
    </row>
    <row r="2038" spans="15:19" ht="15" customHeight="1">
      <c r="O2038" s="1636"/>
      <c r="P2038" s="1636"/>
      <c r="S2038" s="1072"/>
    </row>
    <row r="2039" spans="15:19" ht="15" customHeight="1">
      <c r="O2039" s="1636"/>
      <c r="P2039" s="1636"/>
      <c r="S2039" s="1072"/>
    </row>
    <row r="2040" spans="15:19" ht="15" customHeight="1">
      <c r="O2040" s="1636"/>
      <c r="P2040" s="1636"/>
      <c r="S2040" s="1072"/>
    </row>
    <row r="2041" spans="15:19" ht="15" customHeight="1">
      <c r="O2041" s="1636"/>
      <c r="P2041" s="1636"/>
      <c r="S2041" s="1072"/>
    </row>
    <row r="2042" spans="15:19" ht="15" customHeight="1">
      <c r="O2042" s="1636"/>
      <c r="P2042" s="1636"/>
      <c r="S2042" s="1072"/>
    </row>
    <row r="2043" spans="15:19" ht="15" customHeight="1">
      <c r="O2043" s="1636"/>
      <c r="P2043" s="1636"/>
      <c r="S2043" s="1072"/>
    </row>
    <row r="2044" spans="15:19" ht="15" customHeight="1">
      <c r="O2044" s="1636"/>
      <c r="P2044" s="1636"/>
      <c r="S2044" s="1072"/>
    </row>
    <row r="2045" spans="15:19" ht="15" customHeight="1">
      <c r="O2045" s="1636"/>
      <c r="P2045" s="1636"/>
      <c r="S2045" s="1072"/>
    </row>
    <row r="2046" spans="15:19" ht="15" customHeight="1">
      <c r="O2046" s="1636"/>
      <c r="P2046" s="1636"/>
      <c r="S2046" s="1072"/>
    </row>
    <row r="2047" spans="15:19" ht="15" customHeight="1">
      <c r="O2047" s="1636"/>
      <c r="P2047" s="1636"/>
      <c r="S2047" s="1072"/>
    </row>
    <row r="2048" spans="15:19" ht="15" customHeight="1">
      <c r="O2048" s="1636"/>
      <c r="P2048" s="1636"/>
      <c r="S2048" s="1072"/>
    </row>
    <row r="2049" spans="15:19" ht="15" customHeight="1">
      <c r="O2049" s="1636"/>
      <c r="P2049" s="1636"/>
      <c r="S2049" s="1072"/>
    </row>
    <row r="2050" spans="15:19" ht="15" customHeight="1">
      <c r="O2050" s="1636"/>
      <c r="P2050" s="1636"/>
      <c r="S2050" s="1072"/>
    </row>
    <row r="2051" spans="15:19" ht="15" customHeight="1">
      <c r="O2051" s="1636"/>
      <c r="P2051" s="1636"/>
      <c r="S2051" s="1072"/>
    </row>
    <row r="2052" spans="15:19" ht="15" customHeight="1">
      <c r="O2052" s="1636"/>
      <c r="P2052" s="1636"/>
      <c r="S2052" s="1072"/>
    </row>
    <row r="2053" spans="15:19" ht="15" customHeight="1">
      <c r="O2053" s="1636"/>
      <c r="P2053" s="1636"/>
      <c r="S2053" s="1072"/>
    </row>
    <row r="2054" spans="15:19" ht="15" customHeight="1">
      <c r="O2054" s="1636"/>
      <c r="P2054" s="1636"/>
      <c r="S2054" s="1072"/>
    </row>
    <row r="2055" spans="15:19" ht="15" customHeight="1">
      <c r="O2055" s="1636"/>
      <c r="P2055" s="1636"/>
      <c r="S2055" s="1072"/>
    </row>
    <row r="2056" spans="15:19" ht="15" customHeight="1">
      <c r="O2056" s="1636"/>
      <c r="P2056" s="1636"/>
      <c r="S2056" s="1072"/>
    </row>
    <row r="2057" spans="15:19" ht="15" customHeight="1">
      <c r="O2057" s="1636"/>
      <c r="P2057" s="1636"/>
      <c r="S2057" s="1072"/>
    </row>
    <row r="2058" spans="15:19" ht="15" customHeight="1">
      <c r="O2058" s="1636"/>
      <c r="P2058" s="1636"/>
      <c r="S2058" s="1072"/>
    </row>
    <row r="2059" spans="15:19" ht="15" customHeight="1">
      <c r="O2059" s="1636"/>
      <c r="P2059" s="1636"/>
      <c r="S2059" s="1072"/>
    </row>
    <row r="2060" spans="15:19" ht="15" customHeight="1">
      <c r="O2060" s="1636"/>
      <c r="P2060" s="1636"/>
      <c r="S2060" s="1072"/>
    </row>
    <row r="2061" spans="15:19" ht="15" customHeight="1">
      <c r="O2061" s="1636"/>
      <c r="P2061" s="1636"/>
      <c r="S2061" s="1072"/>
    </row>
    <row r="2062" spans="15:19" ht="15" customHeight="1">
      <c r="O2062" s="1636"/>
      <c r="P2062" s="1636"/>
      <c r="S2062" s="1072"/>
    </row>
    <row r="2063" spans="15:19" ht="15" customHeight="1">
      <c r="O2063" s="1636"/>
      <c r="P2063" s="1636"/>
      <c r="S2063" s="1072"/>
    </row>
    <row r="2064" spans="15:19" ht="15" customHeight="1">
      <c r="O2064" s="1636"/>
      <c r="P2064" s="1636"/>
      <c r="S2064" s="1072"/>
    </row>
    <row r="2065" spans="15:19" ht="15" customHeight="1">
      <c r="O2065" s="1636"/>
      <c r="P2065" s="1636"/>
      <c r="S2065" s="1072"/>
    </row>
    <row r="2066" spans="15:19" ht="15" customHeight="1">
      <c r="O2066" s="1636"/>
      <c r="P2066" s="1636"/>
      <c r="S2066" s="1072"/>
    </row>
    <row r="2067" spans="15:19" ht="15" customHeight="1">
      <c r="O2067" s="1636"/>
      <c r="P2067" s="1636"/>
      <c r="S2067" s="1072"/>
    </row>
    <row r="2068" spans="15:19" ht="15" customHeight="1">
      <c r="O2068" s="1636"/>
      <c r="P2068" s="1636"/>
      <c r="S2068" s="1072"/>
    </row>
    <row r="2069" spans="15:19" ht="15" customHeight="1">
      <c r="O2069" s="1636"/>
      <c r="P2069" s="1636"/>
      <c r="S2069" s="1072"/>
    </row>
    <row r="2070" spans="15:19" ht="15" customHeight="1">
      <c r="O2070" s="1636"/>
      <c r="P2070" s="1636"/>
      <c r="S2070" s="1072"/>
    </row>
    <row r="2071" spans="15:19" ht="15" customHeight="1">
      <c r="O2071" s="1636"/>
      <c r="P2071" s="1636"/>
      <c r="S2071" s="1072"/>
    </row>
    <row r="2072" spans="15:19" ht="15" customHeight="1">
      <c r="O2072" s="1636"/>
      <c r="P2072" s="1636"/>
      <c r="S2072" s="1072"/>
    </row>
    <row r="2073" spans="15:19" ht="15" customHeight="1">
      <c r="O2073" s="1636"/>
      <c r="P2073" s="1636"/>
      <c r="S2073" s="1072"/>
    </row>
    <row r="2074" spans="15:19" ht="15" customHeight="1">
      <c r="O2074" s="1636"/>
      <c r="P2074" s="1636"/>
      <c r="S2074" s="1072"/>
    </row>
    <row r="2075" spans="15:19" ht="15" customHeight="1">
      <c r="O2075" s="1636"/>
      <c r="P2075" s="1636"/>
      <c r="S2075" s="1072"/>
    </row>
    <row r="2076" spans="15:19" ht="15" customHeight="1">
      <c r="O2076" s="1636"/>
      <c r="P2076" s="1636"/>
      <c r="S2076" s="1072"/>
    </row>
    <row r="2077" spans="15:19" ht="15" customHeight="1">
      <c r="O2077" s="1636"/>
      <c r="P2077" s="1636"/>
      <c r="S2077" s="1072"/>
    </row>
    <row r="2078" spans="15:19" ht="15" customHeight="1">
      <c r="O2078" s="1636"/>
      <c r="P2078" s="1636"/>
      <c r="S2078" s="1072"/>
    </row>
    <row r="2079" spans="15:19" ht="15" customHeight="1">
      <c r="O2079" s="1636"/>
      <c r="P2079" s="1636"/>
      <c r="S2079" s="1072"/>
    </row>
    <row r="2080" spans="15:19" ht="15" customHeight="1">
      <c r="O2080" s="1636"/>
      <c r="P2080" s="1636"/>
      <c r="S2080" s="1072"/>
    </row>
    <row r="2081" spans="15:19" ht="15" customHeight="1">
      <c r="O2081" s="1636"/>
      <c r="P2081" s="1636"/>
      <c r="S2081" s="1072"/>
    </row>
    <row r="2082" spans="15:19" ht="15" customHeight="1">
      <c r="O2082" s="1636"/>
      <c r="P2082" s="1636"/>
      <c r="S2082" s="1072"/>
    </row>
    <row r="2083" spans="15:19" ht="15" customHeight="1">
      <c r="O2083" s="1636"/>
      <c r="P2083" s="1636"/>
      <c r="S2083" s="1072"/>
    </row>
    <row r="2084" spans="15:19" ht="15" customHeight="1">
      <c r="O2084" s="1636"/>
      <c r="P2084" s="1636"/>
      <c r="S2084" s="1072"/>
    </row>
    <row r="2085" spans="15:19" ht="15" customHeight="1">
      <c r="O2085" s="1636"/>
      <c r="P2085" s="1636"/>
      <c r="S2085" s="1072"/>
    </row>
    <row r="2086" spans="15:19" ht="15" customHeight="1">
      <c r="O2086" s="1636"/>
      <c r="P2086" s="1636"/>
      <c r="S2086" s="1072"/>
    </row>
    <row r="2087" spans="15:19" ht="15" customHeight="1">
      <c r="O2087" s="1636"/>
      <c r="P2087" s="1636"/>
      <c r="S2087" s="1072"/>
    </row>
    <row r="2088" spans="15:19" ht="15" customHeight="1">
      <c r="O2088" s="1636"/>
      <c r="P2088" s="1636"/>
      <c r="S2088" s="1072"/>
    </row>
    <row r="2089" spans="15:19" ht="15" customHeight="1">
      <c r="O2089" s="1636"/>
      <c r="P2089" s="1636"/>
      <c r="S2089" s="1072"/>
    </row>
    <row r="2090" spans="15:19" ht="15" customHeight="1">
      <c r="O2090" s="1636"/>
      <c r="P2090" s="1636"/>
      <c r="S2090" s="1072"/>
    </row>
    <row r="2091" spans="15:19" ht="15" customHeight="1">
      <c r="O2091" s="1636"/>
      <c r="P2091" s="1636"/>
      <c r="S2091" s="1072"/>
    </row>
    <row r="2092" spans="15:19" ht="15" customHeight="1">
      <c r="O2092" s="1636"/>
      <c r="P2092" s="1636"/>
      <c r="S2092" s="1072"/>
    </row>
    <row r="2093" spans="15:19" ht="15" customHeight="1">
      <c r="O2093" s="1636"/>
      <c r="P2093" s="1636"/>
      <c r="S2093" s="1072"/>
    </row>
    <row r="2094" spans="15:19" ht="15" customHeight="1">
      <c r="O2094" s="1636"/>
      <c r="P2094" s="1636"/>
      <c r="S2094" s="1072"/>
    </row>
    <row r="2095" spans="15:19" ht="15" customHeight="1">
      <c r="O2095" s="1636"/>
      <c r="P2095" s="1636"/>
      <c r="S2095" s="1072"/>
    </row>
    <row r="2096" spans="15:19" ht="15" customHeight="1">
      <c r="O2096" s="1636"/>
      <c r="P2096" s="1636"/>
      <c r="S2096" s="1072"/>
    </row>
    <row r="2097" spans="15:19" ht="15" customHeight="1">
      <c r="O2097" s="1636"/>
      <c r="P2097" s="1636"/>
      <c r="S2097" s="1072"/>
    </row>
    <row r="2098" spans="15:19" ht="15" customHeight="1">
      <c r="O2098" s="1636"/>
      <c r="P2098" s="1636"/>
      <c r="S2098" s="1072"/>
    </row>
    <row r="2099" spans="15:19" ht="15" customHeight="1">
      <c r="O2099" s="1636"/>
      <c r="P2099" s="1636"/>
      <c r="S2099" s="1072"/>
    </row>
    <row r="2100" spans="15:19" ht="15" customHeight="1">
      <c r="O2100" s="1636"/>
      <c r="P2100" s="1636"/>
      <c r="S2100" s="1072"/>
    </row>
    <row r="2101" spans="15:19" ht="15" customHeight="1">
      <c r="O2101" s="1636"/>
      <c r="P2101" s="1636"/>
      <c r="S2101" s="1072"/>
    </row>
    <row r="2102" spans="15:19" ht="15" customHeight="1">
      <c r="O2102" s="1636"/>
      <c r="P2102" s="1636"/>
      <c r="S2102" s="1072"/>
    </row>
    <row r="2103" spans="15:19" ht="15" customHeight="1">
      <c r="O2103" s="1636"/>
      <c r="P2103" s="1636"/>
      <c r="S2103" s="1072"/>
    </row>
    <row r="2104" spans="15:19" ht="15" customHeight="1">
      <c r="O2104" s="1636"/>
      <c r="P2104" s="1636"/>
      <c r="S2104" s="1072"/>
    </row>
    <row r="2105" spans="15:19" ht="15" customHeight="1">
      <c r="O2105" s="1636"/>
      <c r="P2105" s="1636"/>
      <c r="S2105" s="1072"/>
    </row>
    <row r="2106" spans="15:19" ht="15" customHeight="1">
      <c r="O2106" s="1636"/>
      <c r="P2106" s="1636"/>
      <c r="S2106" s="1072"/>
    </row>
    <row r="2107" spans="15:19" ht="15" customHeight="1">
      <c r="O2107" s="1636"/>
      <c r="P2107" s="1636"/>
      <c r="S2107" s="1072"/>
    </row>
    <row r="2108" spans="15:19" ht="15" customHeight="1">
      <c r="O2108" s="1636"/>
      <c r="P2108" s="1636"/>
      <c r="S2108" s="1072"/>
    </row>
    <row r="2109" spans="15:19" ht="15" customHeight="1">
      <c r="O2109" s="1636"/>
      <c r="P2109" s="1636"/>
      <c r="S2109" s="1072"/>
    </row>
    <row r="2110" spans="15:19" ht="15" customHeight="1">
      <c r="O2110" s="1636"/>
      <c r="P2110" s="1636"/>
      <c r="S2110" s="1072"/>
    </row>
    <row r="2111" spans="15:19" ht="15" customHeight="1">
      <c r="O2111" s="1636"/>
      <c r="P2111" s="1636"/>
      <c r="S2111" s="1072"/>
    </row>
    <row r="2112" spans="15:19" ht="15" customHeight="1">
      <c r="O2112" s="1636"/>
      <c r="P2112" s="1636"/>
      <c r="S2112" s="1072"/>
    </row>
    <row r="2113" spans="15:19" ht="15" customHeight="1">
      <c r="O2113" s="1636"/>
      <c r="P2113" s="1636"/>
      <c r="S2113" s="1072"/>
    </row>
    <row r="2114" spans="15:19" ht="15" customHeight="1">
      <c r="O2114" s="1636"/>
      <c r="P2114" s="1636"/>
      <c r="S2114" s="1072"/>
    </row>
    <row r="2115" spans="15:19" ht="15" customHeight="1">
      <c r="O2115" s="1636"/>
      <c r="P2115" s="1636"/>
      <c r="S2115" s="1072"/>
    </row>
    <row r="2116" spans="15:19" ht="15" customHeight="1">
      <c r="O2116" s="1636"/>
      <c r="P2116" s="1636"/>
      <c r="S2116" s="1072"/>
    </row>
    <row r="2117" spans="15:19" ht="15" customHeight="1">
      <c r="O2117" s="1636"/>
      <c r="P2117" s="1636"/>
      <c r="S2117" s="1072"/>
    </row>
    <row r="2118" spans="15:19" ht="15" customHeight="1">
      <c r="O2118" s="1636"/>
      <c r="P2118" s="1636"/>
      <c r="S2118" s="1072"/>
    </row>
    <row r="2119" spans="15:19" ht="15" customHeight="1">
      <c r="O2119" s="1636"/>
      <c r="P2119" s="1636"/>
      <c r="S2119" s="1072"/>
    </row>
    <row r="2120" spans="15:19" ht="15" customHeight="1">
      <c r="O2120" s="1636"/>
      <c r="P2120" s="1636"/>
      <c r="S2120" s="1072"/>
    </row>
    <row r="2121" spans="15:19" ht="15" customHeight="1">
      <c r="O2121" s="1636"/>
      <c r="P2121" s="1636"/>
      <c r="S2121" s="1072"/>
    </row>
    <row r="2122" spans="15:19" ht="15" customHeight="1">
      <c r="O2122" s="1636"/>
      <c r="P2122" s="1636"/>
      <c r="S2122" s="1072"/>
    </row>
    <row r="2123" spans="15:19" ht="15" customHeight="1">
      <c r="O2123" s="1636"/>
      <c r="P2123" s="1636"/>
      <c r="S2123" s="1072"/>
    </row>
    <row r="2124" spans="15:19" ht="15" customHeight="1">
      <c r="O2124" s="1636"/>
      <c r="P2124" s="1636"/>
      <c r="S2124" s="1072"/>
    </row>
    <row r="2125" spans="15:19" ht="15" customHeight="1">
      <c r="O2125" s="1636"/>
      <c r="P2125" s="1636"/>
      <c r="S2125" s="1072"/>
    </row>
    <row r="2126" spans="15:19" ht="15" customHeight="1">
      <c r="O2126" s="1636"/>
      <c r="P2126" s="1636"/>
      <c r="S2126" s="1072"/>
    </row>
    <row r="2127" spans="15:19" ht="15" customHeight="1">
      <c r="O2127" s="1636"/>
      <c r="P2127" s="1636"/>
      <c r="S2127" s="1072"/>
    </row>
    <row r="2128" spans="15:19" ht="15" customHeight="1">
      <c r="O2128" s="1636"/>
      <c r="P2128" s="1636"/>
      <c r="S2128" s="1072"/>
    </row>
    <row r="2129" spans="15:19" ht="15" customHeight="1">
      <c r="O2129" s="1636"/>
      <c r="P2129" s="1636"/>
      <c r="S2129" s="1072"/>
    </row>
    <row r="2130" spans="15:19" ht="15" customHeight="1">
      <c r="O2130" s="1636"/>
      <c r="P2130" s="1636"/>
      <c r="S2130" s="1072"/>
    </row>
    <row r="2131" spans="15:19" ht="15" customHeight="1">
      <c r="O2131" s="1636"/>
      <c r="P2131" s="1636"/>
      <c r="S2131" s="1072"/>
    </row>
    <row r="2132" spans="15:19" ht="15" customHeight="1">
      <c r="O2132" s="1636"/>
      <c r="P2132" s="1636"/>
      <c r="S2132" s="1072"/>
    </row>
    <row r="2133" spans="15:19" ht="15" customHeight="1">
      <c r="O2133" s="1636"/>
      <c r="P2133" s="1636"/>
      <c r="S2133" s="1072"/>
    </row>
    <row r="2134" spans="15:19" ht="15" customHeight="1">
      <c r="O2134" s="1636"/>
      <c r="P2134" s="1636"/>
      <c r="S2134" s="1072"/>
    </row>
    <row r="2135" spans="15:19" ht="15" customHeight="1">
      <c r="O2135" s="1636"/>
      <c r="P2135" s="1636"/>
      <c r="S2135" s="1072"/>
    </row>
    <row r="2136" spans="15:19" ht="15" customHeight="1">
      <c r="O2136" s="1636"/>
      <c r="P2136" s="1636"/>
      <c r="S2136" s="1072"/>
    </row>
    <row r="2137" spans="15:19" ht="15" customHeight="1">
      <c r="O2137" s="1636"/>
      <c r="P2137" s="1636"/>
      <c r="S2137" s="1072"/>
    </row>
    <row r="2138" spans="15:19" ht="15" customHeight="1">
      <c r="O2138" s="1636"/>
      <c r="P2138" s="1636"/>
      <c r="S2138" s="1072"/>
    </row>
    <row r="2139" spans="15:19" ht="15" customHeight="1">
      <c r="O2139" s="1636"/>
      <c r="P2139" s="1636"/>
      <c r="S2139" s="1072"/>
    </row>
    <row r="2140" spans="15:19" ht="15" customHeight="1">
      <c r="O2140" s="1636"/>
      <c r="P2140" s="1636"/>
      <c r="S2140" s="1072"/>
    </row>
    <row r="2141" spans="15:19" ht="15" customHeight="1">
      <c r="O2141" s="1636"/>
      <c r="P2141" s="1636"/>
      <c r="S2141" s="1072"/>
    </row>
    <row r="2142" spans="15:19" ht="15" customHeight="1">
      <c r="O2142" s="1636"/>
      <c r="P2142" s="1636"/>
      <c r="S2142" s="1072"/>
    </row>
    <row r="2143" spans="15:19" ht="15" customHeight="1">
      <c r="O2143" s="1636"/>
      <c r="P2143" s="1636"/>
      <c r="S2143" s="1072"/>
    </row>
    <row r="2144" spans="15:19" ht="15" customHeight="1">
      <c r="O2144" s="1636"/>
      <c r="P2144" s="1636"/>
      <c r="S2144" s="1072"/>
    </row>
    <row r="2145" spans="15:19" ht="15" customHeight="1">
      <c r="O2145" s="1636"/>
      <c r="P2145" s="1636"/>
      <c r="S2145" s="1072"/>
    </row>
    <row r="2146" spans="15:19" ht="15" customHeight="1">
      <c r="O2146" s="1636"/>
      <c r="P2146" s="1636"/>
      <c r="S2146" s="1072"/>
    </row>
    <row r="2147" spans="15:19" ht="15" customHeight="1">
      <c r="O2147" s="1636"/>
      <c r="P2147" s="1636"/>
      <c r="S2147" s="1072"/>
    </row>
    <row r="2148" spans="15:19" ht="15" customHeight="1">
      <c r="O2148" s="1636"/>
      <c r="P2148" s="1636"/>
      <c r="S2148" s="1072"/>
    </row>
    <row r="2149" spans="15:19" ht="15" customHeight="1">
      <c r="O2149" s="1636"/>
      <c r="P2149" s="1636"/>
      <c r="S2149" s="1072"/>
    </row>
    <row r="2150" spans="15:19" ht="15" customHeight="1">
      <c r="O2150" s="1636"/>
      <c r="P2150" s="1636"/>
      <c r="S2150" s="1072"/>
    </row>
    <row r="2151" spans="15:19" ht="15" customHeight="1">
      <c r="O2151" s="1636"/>
      <c r="P2151" s="1636"/>
      <c r="S2151" s="1072"/>
    </row>
    <row r="2152" spans="15:19" ht="15" customHeight="1">
      <c r="O2152" s="1636"/>
      <c r="P2152" s="1636"/>
      <c r="S2152" s="1072"/>
    </row>
    <row r="2153" spans="15:19" ht="15" customHeight="1">
      <c r="O2153" s="1636"/>
      <c r="P2153" s="1636"/>
      <c r="S2153" s="1072"/>
    </row>
    <row r="2154" spans="15:19" ht="15" customHeight="1">
      <c r="O2154" s="1636"/>
      <c r="P2154" s="1636"/>
      <c r="S2154" s="1072"/>
    </row>
    <row r="2155" spans="15:19" ht="15" customHeight="1">
      <c r="O2155" s="1636"/>
      <c r="P2155" s="1636"/>
      <c r="S2155" s="1072"/>
    </row>
    <row r="2156" spans="15:19" ht="15" customHeight="1">
      <c r="O2156" s="1636"/>
      <c r="P2156" s="1636"/>
      <c r="S2156" s="1072"/>
    </row>
    <row r="2157" spans="15:19" ht="15" customHeight="1">
      <c r="O2157" s="1636"/>
      <c r="P2157" s="1636"/>
      <c r="S2157" s="1072"/>
    </row>
    <row r="2158" spans="15:19" ht="15" customHeight="1">
      <c r="O2158" s="1636"/>
      <c r="P2158" s="1636"/>
      <c r="S2158" s="1072"/>
    </row>
    <row r="2159" spans="15:19" ht="15" customHeight="1">
      <c r="O2159" s="1636"/>
      <c r="P2159" s="1636"/>
      <c r="S2159" s="1072"/>
    </row>
    <row r="2160" spans="15:19" ht="15" customHeight="1">
      <c r="O2160" s="1636"/>
      <c r="P2160" s="1636"/>
      <c r="S2160" s="1072"/>
    </row>
    <row r="2161" spans="15:19" ht="15" customHeight="1">
      <c r="O2161" s="1636"/>
      <c r="P2161" s="1636"/>
      <c r="S2161" s="1072"/>
    </row>
    <row r="2162" spans="15:19" ht="15" customHeight="1">
      <c r="O2162" s="1636"/>
      <c r="P2162" s="1636"/>
      <c r="S2162" s="1072"/>
    </row>
    <row r="2163" spans="15:19" ht="15" customHeight="1">
      <c r="O2163" s="1636"/>
      <c r="P2163" s="1636"/>
      <c r="S2163" s="1072"/>
    </row>
    <row r="2164" spans="15:19" ht="15" customHeight="1">
      <c r="O2164" s="1636"/>
      <c r="P2164" s="1636"/>
      <c r="S2164" s="1072"/>
    </row>
    <row r="2165" spans="15:19" ht="15" customHeight="1">
      <c r="O2165" s="1636"/>
      <c r="P2165" s="1636"/>
      <c r="S2165" s="1072"/>
    </row>
    <row r="2166" spans="15:19" ht="15" customHeight="1">
      <c r="O2166" s="1636"/>
      <c r="P2166" s="1636"/>
      <c r="S2166" s="1072"/>
    </row>
    <row r="2167" spans="15:19" ht="15" customHeight="1">
      <c r="O2167" s="1636"/>
      <c r="P2167" s="1636"/>
      <c r="S2167" s="1072"/>
    </row>
    <row r="2168" spans="15:19" ht="15" customHeight="1">
      <c r="O2168" s="1636"/>
      <c r="P2168" s="1636"/>
      <c r="S2168" s="1072"/>
    </row>
    <row r="2169" spans="15:19" ht="15" customHeight="1">
      <c r="O2169" s="1636"/>
      <c r="P2169" s="1636"/>
      <c r="S2169" s="1072"/>
    </row>
    <row r="2170" spans="15:19" ht="15" customHeight="1">
      <c r="O2170" s="1636"/>
      <c r="P2170" s="1636"/>
      <c r="S2170" s="1072"/>
    </row>
    <row r="2171" spans="15:19" ht="15" customHeight="1">
      <c r="O2171" s="1636"/>
      <c r="P2171" s="1636"/>
      <c r="S2171" s="1072"/>
    </row>
    <row r="2172" spans="15:19" ht="15" customHeight="1">
      <c r="O2172" s="1636"/>
      <c r="P2172" s="1636"/>
      <c r="S2172" s="1072"/>
    </row>
    <row r="2173" spans="15:19" ht="15" customHeight="1">
      <c r="O2173" s="1636"/>
      <c r="P2173" s="1636"/>
      <c r="S2173" s="1072"/>
    </row>
    <row r="2174" spans="15:19" ht="15" customHeight="1">
      <c r="O2174" s="1636"/>
      <c r="P2174" s="1636"/>
      <c r="S2174" s="1072"/>
    </row>
    <row r="2175" spans="15:19" ht="15" customHeight="1">
      <c r="O2175" s="1636"/>
      <c r="P2175" s="1636"/>
      <c r="S2175" s="1072"/>
    </row>
    <row r="2176" spans="15:19" ht="15" customHeight="1">
      <c r="O2176" s="1636"/>
      <c r="P2176" s="1636"/>
      <c r="S2176" s="1072"/>
    </row>
    <row r="2177" spans="15:19" ht="15" customHeight="1">
      <c r="O2177" s="1636"/>
      <c r="P2177" s="1636"/>
      <c r="S2177" s="1072"/>
    </row>
    <row r="2178" spans="15:19" ht="15" customHeight="1">
      <c r="O2178" s="1636"/>
      <c r="P2178" s="1636"/>
      <c r="S2178" s="1072"/>
    </row>
    <row r="2179" spans="15:19" ht="15" customHeight="1">
      <c r="O2179" s="1636"/>
      <c r="P2179" s="1636"/>
      <c r="S2179" s="1072"/>
    </row>
    <row r="2180" spans="15:19" ht="15" customHeight="1">
      <c r="O2180" s="1636"/>
      <c r="P2180" s="1636"/>
      <c r="S2180" s="1072"/>
    </row>
    <row r="2181" spans="15:19" ht="15" customHeight="1">
      <c r="O2181" s="1636"/>
      <c r="P2181" s="1636"/>
      <c r="S2181" s="1072"/>
    </row>
    <row r="2182" spans="15:19" ht="15" customHeight="1">
      <c r="O2182" s="1636"/>
      <c r="P2182" s="1636"/>
      <c r="S2182" s="1072"/>
    </row>
    <row r="2183" spans="15:19" ht="15" customHeight="1">
      <c r="O2183" s="1636"/>
      <c r="P2183" s="1636"/>
      <c r="S2183" s="1072"/>
    </row>
    <row r="2184" spans="15:19" ht="15" customHeight="1">
      <c r="O2184" s="1636"/>
      <c r="P2184" s="1636"/>
      <c r="S2184" s="1072"/>
    </row>
    <row r="2185" spans="15:19" ht="15" customHeight="1">
      <c r="O2185" s="1636"/>
      <c r="P2185" s="1636"/>
      <c r="S2185" s="1072"/>
    </row>
    <row r="2186" spans="15:19" ht="15" customHeight="1">
      <c r="O2186" s="1636"/>
      <c r="P2186" s="1636"/>
      <c r="S2186" s="1072"/>
    </row>
    <row r="2187" spans="15:19" ht="15" customHeight="1">
      <c r="O2187" s="1636"/>
      <c r="P2187" s="1636"/>
      <c r="S2187" s="1072"/>
    </row>
    <row r="2188" spans="15:19" ht="15" customHeight="1">
      <c r="O2188" s="1636"/>
      <c r="P2188" s="1636"/>
      <c r="S2188" s="1072"/>
    </row>
    <row r="2189" spans="15:19" ht="15" customHeight="1">
      <c r="O2189" s="1636"/>
      <c r="P2189" s="1636"/>
      <c r="S2189" s="1072"/>
    </row>
    <row r="2190" spans="15:19" ht="15" customHeight="1">
      <c r="O2190" s="1636"/>
      <c r="P2190" s="1636"/>
      <c r="S2190" s="1072"/>
    </row>
    <row r="2191" spans="15:19" ht="15" customHeight="1">
      <c r="O2191" s="1636"/>
      <c r="P2191" s="1636"/>
      <c r="S2191" s="1072"/>
    </row>
    <row r="2192" spans="15:19" ht="15" customHeight="1">
      <c r="O2192" s="1636"/>
      <c r="P2192" s="1636"/>
      <c r="S2192" s="1072"/>
    </row>
    <row r="2193" spans="15:19" ht="15" customHeight="1">
      <c r="O2193" s="1636"/>
      <c r="P2193" s="1636"/>
      <c r="S2193" s="1072"/>
    </row>
    <row r="2194" spans="15:19" ht="15" customHeight="1">
      <c r="O2194" s="1636"/>
      <c r="P2194" s="1636"/>
      <c r="S2194" s="1072"/>
    </row>
    <row r="2195" spans="15:19" ht="15" customHeight="1">
      <c r="O2195" s="1636"/>
      <c r="P2195" s="1636"/>
      <c r="S2195" s="1072"/>
    </row>
    <row r="2196" spans="15:19" ht="15" customHeight="1">
      <c r="O2196" s="1636"/>
      <c r="P2196" s="1636"/>
      <c r="S2196" s="1072"/>
    </row>
    <row r="2197" spans="15:19" ht="15" customHeight="1">
      <c r="O2197" s="1636"/>
      <c r="P2197" s="1636"/>
      <c r="S2197" s="1072"/>
    </row>
    <row r="2198" spans="15:19" ht="15" customHeight="1">
      <c r="O2198" s="1636"/>
      <c r="P2198" s="1636"/>
      <c r="S2198" s="1072"/>
    </row>
    <row r="2199" spans="15:19" ht="15" customHeight="1">
      <c r="O2199" s="1636"/>
      <c r="P2199" s="1636"/>
      <c r="S2199" s="1072"/>
    </row>
    <row r="2200" spans="15:19" ht="15" customHeight="1">
      <c r="O2200" s="1636"/>
      <c r="P2200" s="1636"/>
      <c r="S2200" s="1072"/>
    </row>
    <row r="2201" spans="15:19" ht="15" customHeight="1">
      <c r="O2201" s="1636"/>
      <c r="P2201" s="1636"/>
      <c r="S2201" s="1072"/>
    </row>
    <row r="2202" spans="15:19" ht="15" customHeight="1">
      <c r="O2202" s="1636"/>
      <c r="P2202" s="1636"/>
      <c r="S2202" s="1072"/>
    </row>
    <row r="2203" spans="15:19" ht="15" customHeight="1">
      <c r="O2203" s="1636"/>
      <c r="P2203" s="1636"/>
      <c r="S2203" s="1072"/>
    </row>
    <row r="2204" spans="15:19" ht="15" customHeight="1">
      <c r="O2204" s="1636"/>
      <c r="P2204" s="1636"/>
      <c r="S2204" s="1072"/>
    </row>
    <row r="2205" spans="15:19" ht="15" customHeight="1">
      <c r="O2205" s="1636"/>
      <c r="P2205" s="1636"/>
      <c r="S2205" s="1072"/>
    </row>
    <row r="2206" spans="15:19" ht="15" customHeight="1">
      <c r="O2206" s="1636"/>
      <c r="P2206" s="1636"/>
      <c r="S2206" s="1072"/>
    </row>
    <row r="2207" spans="15:19" ht="15" customHeight="1">
      <c r="O2207" s="1636"/>
      <c r="P2207" s="1636"/>
      <c r="S2207" s="1072"/>
    </row>
    <row r="2208" spans="15:19" ht="15" customHeight="1">
      <c r="O2208" s="1636"/>
      <c r="P2208" s="1636"/>
      <c r="S2208" s="1072"/>
    </row>
    <row r="2209" spans="15:19" ht="15" customHeight="1">
      <c r="O2209" s="1636"/>
      <c r="P2209" s="1636"/>
      <c r="S2209" s="1072"/>
    </row>
    <row r="2210" spans="15:19" ht="15" customHeight="1">
      <c r="O2210" s="1636"/>
      <c r="P2210" s="1636"/>
      <c r="S2210" s="1072"/>
    </row>
    <row r="2211" spans="15:19" ht="15" customHeight="1">
      <c r="O2211" s="1636"/>
      <c r="P2211" s="1636"/>
      <c r="S2211" s="1072"/>
    </row>
    <row r="2212" spans="15:19" ht="15" customHeight="1">
      <c r="O2212" s="1636"/>
      <c r="P2212" s="1636"/>
      <c r="S2212" s="1072"/>
    </row>
    <row r="2213" spans="15:19" ht="15" customHeight="1">
      <c r="O2213" s="1636"/>
      <c r="P2213" s="1636"/>
      <c r="S2213" s="1072"/>
    </row>
    <row r="2214" spans="15:19" ht="15" customHeight="1">
      <c r="O2214" s="1636"/>
      <c r="P2214" s="1636"/>
      <c r="S2214" s="1072"/>
    </row>
    <row r="2215" spans="15:19" ht="15" customHeight="1">
      <c r="O2215" s="1636"/>
      <c r="P2215" s="1636"/>
      <c r="S2215" s="1072"/>
    </row>
    <row r="2216" spans="15:19" ht="15" customHeight="1">
      <c r="O2216" s="1636"/>
      <c r="P2216" s="1636"/>
      <c r="S2216" s="1072"/>
    </row>
    <row r="2217" spans="15:19" ht="15" customHeight="1">
      <c r="O2217" s="1636"/>
      <c r="P2217" s="1636"/>
      <c r="S2217" s="1072"/>
    </row>
    <row r="2218" spans="15:19" ht="15" customHeight="1">
      <c r="O2218" s="1636"/>
      <c r="P2218" s="1636"/>
      <c r="S2218" s="1072"/>
    </row>
    <row r="2219" spans="15:19" ht="15" customHeight="1">
      <c r="O2219" s="1636"/>
      <c r="P2219" s="1636"/>
      <c r="S2219" s="1072"/>
    </row>
    <row r="2220" spans="15:19" ht="15" customHeight="1">
      <c r="O2220" s="1636"/>
      <c r="P2220" s="1636"/>
      <c r="S2220" s="1072"/>
    </row>
    <row r="2221" spans="15:19" ht="15" customHeight="1">
      <c r="O2221" s="1636"/>
      <c r="P2221" s="1636"/>
      <c r="S2221" s="1072"/>
    </row>
    <row r="2222" spans="15:19" ht="15" customHeight="1">
      <c r="O2222" s="1636"/>
      <c r="P2222" s="1636"/>
      <c r="S2222" s="1072"/>
    </row>
    <row r="2223" spans="15:19" ht="15" customHeight="1">
      <c r="O2223" s="1636"/>
      <c r="P2223" s="1636"/>
      <c r="S2223" s="1072"/>
    </row>
    <row r="2224" spans="15:19" ht="15" customHeight="1">
      <c r="O2224" s="1636"/>
      <c r="P2224" s="1636"/>
      <c r="S2224" s="1072"/>
    </row>
    <row r="2225" spans="15:19" ht="15" customHeight="1">
      <c r="O2225" s="1636"/>
      <c r="P2225" s="1636"/>
      <c r="S2225" s="1072"/>
    </row>
    <row r="2226" spans="15:19" ht="15" customHeight="1">
      <c r="O2226" s="1636"/>
      <c r="P2226" s="1636"/>
      <c r="S2226" s="1072"/>
    </row>
    <row r="2227" spans="15:19" ht="15" customHeight="1">
      <c r="O2227" s="1636"/>
      <c r="P2227" s="1636"/>
      <c r="S2227" s="1072"/>
    </row>
    <row r="2228" spans="15:19" ht="15" customHeight="1">
      <c r="O2228" s="1636"/>
      <c r="P2228" s="1636"/>
      <c r="S2228" s="1072"/>
    </row>
    <row r="2229" spans="15:19" ht="15" customHeight="1">
      <c r="O2229" s="1636"/>
      <c r="P2229" s="1636"/>
      <c r="S2229" s="1072"/>
    </row>
    <row r="2230" spans="15:19" ht="15" customHeight="1">
      <c r="O2230" s="1636"/>
      <c r="P2230" s="1636"/>
      <c r="S2230" s="1072"/>
    </row>
    <row r="2231" spans="15:19" ht="15" customHeight="1">
      <c r="O2231" s="1636"/>
      <c r="P2231" s="1636"/>
      <c r="S2231" s="1072"/>
    </row>
    <row r="2232" spans="15:19" ht="15" customHeight="1">
      <c r="O2232" s="1636"/>
      <c r="P2232" s="1636"/>
      <c r="S2232" s="1072"/>
    </row>
    <row r="2233" spans="15:19" ht="15" customHeight="1">
      <c r="O2233" s="1636"/>
      <c r="P2233" s="1636"/>
      <c r="S2233" s="1072"/>
    </row>
    <row r="2234" spans="15:19" ht="15" customHeight="1">
      <c r="O2234" s="1636"/>
      <c r="P2234" s="1636"/>
      <c r="S2234" s="1072"/>
    </row>
    <row r="2235" spans="15:19" ht="15" customHeight="1">
      <c r="O2235" s="1636"/>
      <c r="P2235" s="1636"/>
      <c r="S2235" s="1072"/>
    </row>
    <row r="2236" spans="15:19" ht="15" customHeight="1">
      <c r="O2236" s="1636"/>
      <c r="P2236" s="1636"/>
      <c r="S2236" s="1072"/>
    </row>
    <row r="2237" spans="15:19" ht="15" customHeight="1">
      <c r="O2237" s="1636"/>
      <c r="P2237" s="1636"/>
      <c r="S2237" s="1072"/>
    </row>
    <row r="2238" spans="15:19" ht="15" customHeight="1">
      <c r="O2238" s="1636"/>
      <c r="P2238" s="1636"/>
      <c r="S2238" s="1072"/>
    </row>
    <row r="2239" spans="15:19" ht="15" customHeight="1">
      <c r="O2239" s="1636"/>
      <c r="P2239" s="1636"/>
      <c r="S2239" s="1072"/>
    </row>
    <row r="2240" spans="15:19" ht="15" customHeight="1">
      <c r="O2240" s="1636"/>
      <c r="P2240" s="1636"/>
      <c r="S2240" s="1072"/>
    </row>
    <row r="2241" spans="15:19" ht="15" customHeight="1">
      <c r="O2241" s="1636"/>
      <c r="P2241" s="1636"/>
      <c r="S2241" s="1072"/>
    </row>
    <row r="2242" spans="15:19" ht="15" customHeight="1">
      <c r="O2242" s="1636"/>
      <c r="P2242" s="1636"/>
      <c r="S2242" s="1072"/>
    </row>
    <row r="2243" spans="15:19" ht="15" customHeight="1">
      <c r="O2243" s="1636"/>
      <c r="P2243" s="1636"/>
      <c r="S2243" s="1072"/>
    </row>
    <row r="2244" spans="15:19" ht="15" customHeight="1">
      <c r="O2244" s="1636"/>
      <c r="P2244" s="1636"/>
      <c r="S2244" s="1072"/>
    </row>
    <row r="2245" spans="15:19" ht="15" customHeight="1">
      <c r="O2245" s="1636"/>
      <c r="P2245" s="1636"/>
      <c r="S2245" s="1072"/>
    </row>
    <row r="2246" spans="15:19" ht="15" customHeight="1">
      <c r="O2246" s="1636"/>
      <c r="P2246" s="1636"/>
      <c r="S2246" s="1072"/>
    </row>
    <row r="2247" spans="15:19" ht="15" customHeight="1">
      <c r="O2247" s="1636"/>
      <c r="P2247" s="1636"/>
      <c r="S2247" s="1072"/>
    </row>
    <row r="2248" spans="15:19" ht="15" customHeight="1">
      <c r="O2248" s="1636"/>
      <c r="P2248" s="1636"/>
      <c r="S2248" s="1072"/>
    </row>
    <row r="2249" spans="15:19" ht="15" customHeight="1">
      <c r="O2249" s="1636"/>
      <c r="P2249" s="1636"/>
      <c r="S2249" s="1072"/>
    </row>
    <row r="2250" spans="15:19" ht="15" customHeight="1">
      <c r="O2250" s="1636"/>
      <c r="P2250" s="1636"/>
      <c r="S2250" s="1072"/>
    </row>
    <row r="2251" spans="15:19" ht="15" customHeight="1">
      <c r="O2251" s="1636"/>
      <c r="P2251" s="1636"/>
      <c r="S2251" s="1072"/>
    </row>
    <row r="2252" spans="15:19" ht="15" customHeight="1">
      <c r="O2252" s="1636"/>
      <c r="P2252" s="1636"/>
      <c r="S2252" s="1072"/>
    </row>
    <row r="2253" spans="15:19" ht="15" customHeight="1">
      <c r="O2253" s="1636"/>
      <c r="P2253" s="1636"/>
      <c r="S2253" s="1072"/>
    </row>
    <row r="2254" spans="15:19" ht="15" customHeight="1">
      <c r="O2254" s="1636"/>
      <c r="P2254" s="1636"/>
      <c r="S2254" s="1072"/>
    </row>
    <row r="2255" spans="15:19" ht="15" customHeight="1">
      <c r="O2255" s="1636"/>
      <c r="P2255" s="1636"/>
      <c r="S2255" s="1072"/>
    </row>
    <row r="2256" spans="15:19" ht="15" customHeight="1">
      <c r="O2256" s="1636"/>
      <c r="P2256" s="1636"/>
      <c r="S2256" s="1072"/>
    </row>
    <row r="2257" spans="15:19" ht="15" customHeight="1">
      <c r="O2257" s="1636"/>
      <c r="P2257" s="1636"/>
      <c r="S2257" s="1072"/>
    </row>
    <row r="2258" spans="15:19" ht="15" customHeight="1">
      <c r="O2258" s="1636"/>
      <c r="P2258" s="1636"/>
      <c r="S2258" s="1072"/>
    </row>
    <row r="2259" spans="15:19" ht="15" customHeight="1">
      <c r="O2259" s="1636"/>
      <c r="P2259" s="1636"/>
      <c r="S2259" s="1072"/>
    </row>
    <row r="2260" spans="15:19" ht="15" customHeight="1">
      <c r="O2260" s="1636"/>
      <c r="P2260" s="1636"/>
      <c r="S2260" s="1072"/>
    </row>
    <row r="2261" spans="15:19" ht="15" customHeight="1">
      <c r="O2261" s="1636"/>
      <c r="P2261" s="1636"/>
      <c r="S2261" s="1072"/>
    </row>
    <row r="2262" spans="15:19" ht="15" customHeight="1">
      <c r="O2262" s="1636"/>
      <c r="P2262" s="1636"/>
      <c r="S2262" s="1072"/>
    </row>
    <row r="2263" spans="15:19" ht="15" customHeight="1">
      <c r="O2263" s="1636"/>
      <c r="P2263" s="1636"/>
      <c r="S2263" s="1072"/>
    </row>
    <row r="2264" spans="15:19" ht="15" customHeight="1">
      <c r="O2264" s="1636"/>
      <c r="P2264" s="1636"/>
      <c r="S2264" s="1072"/>
    </row>
    <row r="2265" spans="15:19" ht="15" customHeight="1">
      <c r="O2265" s="1636"/>
      <c r="P2265" s="1636"/>
      <c r="S2265" s="1072"/>
    </row>
    <row r="2266" spans="15:19" ht="15" customHeight="1">
      <c r="O2266" s="1636"/>
      <c r="P2266" s="1636"/>
      <c r="S2266" s="1072"/>
    </row>
    <row r="2267" spans="15:19" ht="15" customHeight="1">
      <c r="O2267" s="1636"/>
      <c r="P2267" s="1636"/>
      <c r="S2267" s="1072"/>
    </row>
    <row r="2268" spans="15:19" ht="15" customHeight="1">
      <c r="O2268" s="1636"/>
      <c r="P2268" s="1636"/>
      <c r="S2268" s="1072"/>
    </row>
    <row r="2269" spans="15:19" ht="15" customHeight="1">
      <c r="O2269" s="1636"/>
      <c r="P2269" s="1636"/>
      <c r="S2269" s="1072"/>
    </row>
    <row r="2270" spans="15:19" ht="15" customHeight="1">
      <c r="O2270" s="1636"/>
      <c r="P2270" s="1636"/>
      <c r="S2270" s="1072"/>
    </row>
    <row r="2271" spans="15:19" ht="15" customHeight="1">
      <c r="O2271" s="1636"/>
      <c r="P2271" s="1636"/>
      <c r="S2271" s="1072"/>
    </row>
    <row r="2272" spans="15:19" ht="15" customHeight="1">
      <c r="O2272" s="1636"/>
      <c r="P2272" s="1636"/>
      <c r="S2272" s="1072"/>
    </row>
    <row r="2273" spans="15:19" ht="15" customHeight="1">
      <c r="O2273" s="1636"/>
      <c r="P2273" s="1636"/>
      <c r="S2273" s="1072"/>
    </row>
    <row r="2274" spans="15:19" ht="15" customHeight="1">
      <c r="O2274" s="1636"/>
      <c r="P2274" s="1636"/>
      <c r="S2274" s="1072"/>
    </row>
    <row r="2275" spans="15:19" ht="15" customHeight="1">
      <c r="O2275" s="1636"/>
      <c r="P2275" s="1636"/>
      <c r="S2275" s="1072"/>
    </row>
    <row r="2276" spans="15:19" ht="15" customHeight="1">
      <c r="O2276" s="1636"/>
      <c r="P2276" s="1636"/>
      <c r="S2276" s="1072"/>
    </row>
    <row r="2277" spans="15:19" ht="15" customHeight="1">
      <c r="O2277" s="1636"/>
      <c r="P2277" s="1636"/>
      <c r="S2277" s="1072"/>
    </row>
    <row r="2278" spans="15:19" ht="15" customHeight="1">
      <c r="O2278" s="1636"/>
      <c r="P2278" s="1636"/>
      <c r="S2278" s="1072"/>
    </row>
    <row r="2279" spans="15:19" ht="15" customHeight="1">
      <c r="O2279" s="1636"/>
      <c r="P2279" s="1636"/>
      <c r="S2279" s="1072"/>
    </row>
    <row r="2280" spans="15:19" ht="15" customHeight="1">
      <c r="O2280" s="1636"/>
      <c r="P2280" s="1636"/>
      <c r="S2280" s="1072"/>
    </row>
    <row r="2281" spans="15:19" ht="15" customHeight="1">
      <c r="O2281" s="1636"/>
      <c r="P2281" s="1636"/>
      <c r="S2281" s="1072"/>
    </row>
    <row r="2282" spans="15:19" ht="15" customHeight="1">
      <c r="O2282" s="1636"/>
      <c r="P2282" s="1636"/>
      <c r="S2282" s="1072"/>
    </row>
    <row r="2283" spans="15:19" ht="15" customHeight="1">
      <c r="O2283" s="1636"/>
      <c r="P2283" s="1636"/>
      <c r="S2283" s="1072"/>
    </row>
    <row r="2284" spans="15:19" ht="15" customHeight="1">
      <c r="O2284" s="1636"/>
      <c r="P2284" s="1636"/>
      <c r="S2284" s="1072"/>
    </row>
    <row r="2285" spans="15:19" ht="15" customHeight="1">
      <c r="O2285" s="1636"/>
      <c r="P2285" s="1636"/>
      <c r="S2285" s="1072"/>
    </row>
    <row r="2286" spans="15:19" ht="15" customHeight="1">
      <c r="O2286" s="1636"/>
      <c r="P2286" s="1636"/>
      <c r="S2286" s="1072"/>
    </row>
    <row r="2287" spans="15:19" ht="15" customHeight="1">
      <c r="O2287" s="1636"/>
      <c r="P2287" s="1636"/>
      <c r="S2287" s="1072"/>
    </row>
    <row r="2288" spans="15:19" ht="15" customHeight="1">
      <c r="O2288" s="1636"/>
      <c r="P2288" s="1636"/>
      <c r="S2288" s="1072"/>
    </row>
    <row r="2289" spans="15:19" ht="15" customHeight="1">
      <c r="O2289" s="1636"/>
      <c r="P2289" s="1636"/>
      <c r="S2289" s="1072"/>
    </row>
    <row r="2290" spans="15:19" ht="15" customHeight="1">
      <c r="O2290" s="1636"/>
      <c r="P2290" s="1636"/>
      <c r="S2290" s="1072"/>
    </row>
    <row r="2291" spans="15:19" ht="15" customHeight="1">
      <c r="O2291" s="1636"/>
      <c r="P2291" s="1636"/>
      <c r="S2291" s="1072"/>
    </row>
    <row r="2292" spans="15:19" ht="15" customHeight="1">
      <c r="O2292" s="1636"/>
      <c r="P2292" s="1636"/>
      <c r="S2292" s="1072"/>
    </row>
    <row r="2293" spans="15:19" ht="15" customHeight="1">
      <c r="O2293" s="1636"/>
      <c r="P2293" s="1636"/>
      <c r="S2293" s="1072"/>
    </row>
    <row r="2294" spans="15:19" ht="15" customHeight="1">
      <c r="O2294" s="1636"/>
      <c r="P2294" s="1636"/>
      <c r="S2294" s="1072"/>
    </row>
    <row r="2295" spans="15:19" ht="15" customHeight="1">
      <c r="O2295" s="1636"/>
      <c r="P2295" s="1636"/>
      <c r="S2295" s="1072"/>
    </row>
    <row r="2296" spans="15:19" ht="15" customHeight="1">
      <c r="O2296" s="1636"/>
      <c r="P2296" s="1636"/>
      <c r="S2296" s="1072"/>
    </row>
    <row r="2297" spans="15:19" ht="15" customHeight="1">
      <c r="O2297" s="1636"/>
      <c r="P2297" s="1636"/>
      <c r="S2297" s="1072"/>
    </row>
    <row r="2298" spans="15:19" ht="15" customHeight="1">
      <c r="O2298" s="1636"/>
      <c r="P2298" s="1636"/>
      <c r="S2298" s="1072"/>
    </row>
    <row r="2299" spans="15:19" ht="15" customHeight="1">
      <c r="O2299" s="1636"/>
      <c r="P2299" s="1636"/>
      <c r="S2299" s="1072"/>
    </row>
    <row r="2300" spans="15:19" ht="15" customHeight="1">
      <c r="O2300" s="1636"/>
      <c r="P2300" s="1636"/>
      <c r="S2300" s="1072"/>
    </row>
    <row r="2301" spans="15:19" ht="15" customHeight="1">
      <c r="O2301" s="1636"/>
      <c r="P2301" s="1636"/>
      <c r="S2301" s="1072"/>
    </row>
    <row r="2302" spans="15:19" ht="15" customHeight="1">
      <c r="O2302" s="1636"/>
      <c r="P2302" s="1636"/>
      <c r="S2302" s="1072"/>
    </row>
    <row r="2303" spans="15:19" ht="15" customHeight="1">
      <c r="O2303" s="1636"/>
      <c r="P2303" s="1636"/>
      <c r="S2303" s="1072"/>
    </row>
    <row r="2304" spans="15:19" ht="15" customHeight="1">
      <c r="O2304" s="1636"/>
      <c r="P2304" s="1636"/>
      <c r="S2304" s="1072"/>
    </row>
    <row r="2305" spans="15:19" ht="15" customHeight="1">
      <c r="O2305" s="1636"/>
      <c r="P2305" s="1636"/>
      <c r="S2305" s="1072"/>
    </row>
    <row r="2306" spans="15:19" ht="15" customHeight="1">
      <c r="O2306" s="1636"/>
      <c r="P2306" s="1636"/>
      <c r="S2306" s="1072"/>
    </row>
    <row r="2307" spans="15:19" ht="15" customHeight="1">
      <c r="O2307" s="1636"/>
      <c r="P2307" s="1636"/>
      <c r="S2307" s="1072"/>
    </row>
    <row r="2308" spans="15:19" ht="15" customHeight="1">
      <c r="O2308" s="1636"/>
      <c r="P2308" s="1636"/>
      <c r="S2308" s="1072"/>
    </row>
    <row r="2309" spans="15:19" ht="15" customHeight="1">
      <c r="O2309" s="1636"/>
      <c r="P2309" s="1636"/>
      <c r="S2309" s="1072"/>
    </row>
    <row r="2310" spans="15:19" ht="15" customHeight="1">
      <c r="O2310" s="1636"/>
      <c r="P2310" s="1636"/>
      <c r="S2310" s="1072"/>
    </row>
    <row r="2311" spans="15:19" ht="15" customHeight="1">
      <c r="O2311" s="1636"/>
      <c r="P2311" s="1636"/>
      <c r="S2311" s="1072"/>
    </row>
    <row r="2312" spans="15:19" ht="15" customHeight="1">
      <c r="O2312" s="1636"/>
      <c r="P2312" s="1636"/>
      <c r="S2312" s="1072"/>
    </row>
    <row r="2313" spans="15:19" ht="15" customHeight="1">
      <c r="O2313" s="1636"/>
      <c r="P2313" s="1636"/>
      <c r="S2313" s="1072"/>
    </row>
    <row r="2314" spans="15:19" ht="15" customHeight="1">
      <c r="O2314" s="1636"/>
      <c r="P2314" s="1636"/>
      <c r="S2314" s="1072"/>
    </row>
    <row r="2315" spans="15:19" ht="15" customHeight="1">
      <c r="O2315" s="1636"/>
      <c r="P2315" s="1636"/>
      <c r="S2315" s="1072"/>
    </row>
    <row r="2316" spans="15:19" ht="15" customHeight="1">
      <c r="O2316" s="1636"/>
      <c r="P2316" s="1636"/>
      <c r="S2316" s="1072"/>
    </row>
    <row r="2317" spans="15:19" ht="15" customHeight="1">
      <c r="O2317" s="1636"/>
      <c r="P2317" s="1636"/>
      <c r="S2317" s="1072"/>
    </row>
    <row r="2318" spans="15:19" ht="15" customHeight="1">
      <c r="O2318" s="1636"/>
      <c r="P2318" s="1636"/>
      <c r="S2318" s="1072"/>
    </row>
    <row r="2319" spans="15:19" ht="15" customHeight="1">
      <c r="O2319" s="1636"/>
      <c r="P2319" s="1636"/>
      <c r="S2319" s="1072"/>
    </row>
    <row r="2320" spans="15:19" ht="15" customHeight="1">
      <c r="O2320" s="1636"/>
      <c r="P2320" s="1636"/>
      <c r="S2320" s="1072"/>
    </row>
    <row r="2321" spans="15:19" ht="15" customHeight="1">
      <c r="O2321" s="1636"/>
      <c r="P2321" s="1636"/>
      <c r="S2321" s="1072"/>
    </row>
    <row r="2322" spans="15:19" ht="15" customHeight="1">
      <c r="O2322" s="1636"/>
      <c r="P2322" s="1636"/>
      <c r="S2322" s="1072"/>
    </row>
    <row r="2323" spans="15:19" ht="15" customHeight="1">
      <c r="O2323" s="1636"/>
      <c r="P2323" s="1636"/>
      <c r="S2323" s="1072"/>
    </row>
    <row r="2324" spans="15:19" ht="15" customHeight="1">
      <c r="O2324" s="1636"/>
      <c r="P2324" s="1636"/>
      <c r="S2324" s="1072"/>
    </row>
    <row r="2325" spans="15:19" ht="15" customHeight="1">
      <c r="O2325" s="1636"/>
      <c r="P2325" s="1636"/>
      <c r="S2325" s="1072"/>
    </row>
    <row r="2326" spans="15:19" ht="15" customHeight="1">
      <c r="O2326" s="1636"/>
      <c r="P2326" s="1636"/>
      <c r="S2326" s="1072"/>
    </row>
    <row r="2327" spans="15:19" ht="15" customHeight="1">
      <c r="O2327" s="1636"/>
      <c r="P2327" s="1636"/>
      <c r="S2327" s="1072"/>
    </row>
    <row r="2328" spans="15:19" ht="15" customHeight="1">
      <c r="O2328" s="1636"/>
      <c r="P2328" s="1636"/>
      <c r="S2328" s="1072"/>
    </row>
    <row r="2329" spans="15:19" ht="15" customHeight="1">
      <c r="O2329" s="1636"/>
      <c r="P2329" s="1636"/>
      <c r="S2329" s="1072"/>
    </row>
    <row r="2330" spans="15:19" ht="15" customHeight="1">
      <c r="O2330" s="1636"/>
      <c r="P2330" s="1636"/>
      <c r="S2330" s="1072"/>
    </row>
    <row r="2331" spans="15:19" ht="15" customHeight="1">
      <c r="O2331" s="1636"/>
      <c r="P2331" s="1636"/>
      <c r="S2331" s="1072"/>
    </row>
    <row r="2332" spans="15:19" ht="15" customHeight="1">
      <c r="O2332" s="1636"/>
      <c r="P2332" s="1636"/>
      <c r="S2332" s="1072"/>
    </row>
    <row r="2333" spans="15:19" ht="15" customHeight="1">
      <c r="O2333" s="1636"/>
      <c r="P2333" s="1636"/>
      <c r="S2333" s="1072"/>
    </row>
    <row r="2334" spans="15:19" ht="15" customHeight="1">
      <c r="O2334" s="1636"/>
      <c r="P2334" s="1636"/>
      <c r="S2334" s="1072"/>
    </row>
    <row r="2335" spans="15:19" ht="15" customHeight="1">
      <c r="O2335" s="1636"/>
      <c r="P2335" s="1636"/>
      <c r="S2335" s="1072"/>
    </row>
    <row r="2336" spans="15:19" ht="15" customHeight="1">
      <c r="O2336" s="1636"/>
      <c r="P2336" s="1636"/>
      <c r="S2336" s="1072"/>
    </row>
    <row r="2337" spans="15:19" ht="15" customHeight="1">
      <c r="O2337" s="1636"/>
      <c r="P2337" s="1636"/>
      <c r="S2337" s="1072"/>
    </row>
    <row r="2338" spans="15:19" ht="15" customHeight="1">
      <c r="O2338" s="1636"/>
      <c r="P2338" s="1636"/>
      <c r="S2338" s="1072"/>
    </row>
    <row r="2339" spans="15:19" ht="15" customHeight="1">
      <c r="O2339" s="1636"/>
      <c r="P2339" s="1636"/>
      <c r="S2339" s="1072"/>
    </row>
    <row r="2340" spans="15:19" ht="15" customHeight="1">
      <c r="O2340" s="1636"/>
      <c r="P2340" s="1636"/>
      <c r="S2340" s="1072"/>
    </row>
    <row r="2341" spans="15:19" ht="15" customHeight="1">
      <c r="O2341" s="1636"/>
      <c r="P2341" s="1636"/>
      <c r="S2341" s="1072"/>
    </row>
    <row r="2342" spans="15:19" ht="15" customHeight="1">
      <c r="O2342" s="1636"/>
      <c r="P2342" s="1636"/>
      <c r="S2342" s="1072"/>
    </row>
    <row r="2343" spans="15:19" ht="15" customHeight="1">
      <c r="O2343" s="1636"/>
      <c r="P2343" s="1636"/>
      <c r="S2343" s="1072"/>
    </row>
    <row r="2344" spans="15:19" ht="15" customHeight="1">
      <c r="O2344" s="1636"/>
      <c r="P2344" s="1636"/>
      <c r="S2344" s="1072"/>
    </row>
    <row r="2345" spans="15:19" ht="15" customHeight="1">
      <c r="O2345" s="1636"/>
      <c r="P2345" s="1636"/>
      <c r="S2345" s="1072"/>
    </row>
    <row r="2346" spans="15:19" ht="15" customHeight="1">
      <c r="O2346" s="1636"/>
      <c r="P2346" s="1636"/>
      <c r="S2346" s="1072"/>
    </row>
    <row r="2347" spans="15:19" ht="15" customHeight="1">
      <c r="O2347" s="1636"/>
      <c r="P2347" s="1636"/>
      <c r="S2347" s="1072"/>
    </row>
    <row r="2348" spans="15:19" ht="15" customHeight="1">
      <c r="O2348" s="1636"/>
      <c r="P2348" s="1636"/>
      <c r="S2348" s="1072"/>
    </row>
    <row r="2349" spans="15:19" ht="15" customHeight="1">
      <c r="O2349" s="1636"/>
      <c r="P2349" s="1636"/>
      <c r="S2349" s="1072"/>
    </row>
    <row r="2350" spans="15:19" ht="15" customHeight="1">
      <c r="O2350" s="1636"/>
      <c r="P2350" s="1636"/>
      <c r="S2350" s="1072"/>
    </row>
    <row r="2351" spans="15:19" ht="15" customHeight="1">
      <c r="O2351" s="1636"/>
      <c r="P2351" s="1636"/>
      <c r="S2351" s="1072"/>
    </row>
    <row r="2352" spans="15:19" ht="15" customHeight="1">
      <c r="O2352" s="1636"/>
      <c r="P2352" s="1636"/>
      <c r="S2352" s="1072"/>
    </row>
    <row r="2353" spans="15:19" ht="15" customHeight="1">
      <c r="O2353" s="1636"/>
      <c r="P2353" s="1636"/>
      <c r="S2353" s="1072"/>
    </row>
    <row r="2354" spans="15:19" ht="15" customHeight="1">
      <c r="O2354" s="1636"/>
      <c r="P2354" s="1636"/>
      <c r="S2354" s="1072"/>
    </row>
    <row r="2355" spans="15:19" ht="15" customHeight="1">
      <c r="O2355" s="1636"/>
      <c r="P2355" s="1636"/>
      <c r="S2355" s="1072"/>
    </row>
    <row r="2356" spans="15:19" ht="15" customHeight="1">
      <c r="O2356" s="1636"/>
      <c r="P2356" s="1636"/>
      <c r="S2356" s="1072"/>
    </row>
    <row r="2357" spans="15:19" ht="15" customHeight="1">
      <c r="O2357" s="1636"/>
      <c r="P2357" s="1636"/>
      <c r="S2357" s="1072"/>
    </row>
    <row r="2358" spans="15:19" ht="15" customHeight="1">
      <c r="O2358" s="1636"/>
      <c r="P2358" s="1636"/>
      <c r="S2358" s="1072"/>
    </row>
    <row r="2359" spans="15:19" ht="15" customHeight="1">
      <c r="O2359" s="1636"/>
      <c r="P2359" s="1636"/>
      <c r="S2359" s="1072"/>
    </row>
    <row r="2360" spans="15:19" ht="15" customHeight="1">
      <c r="O2360" s="1636"/>
      <c r="P2360" s="1636"/>
      <c r="S2360" s="1072"/>
    </row>
    <row r="2361" spans="15:19" ht="15" customHeight="1">
      <c r="O2361" s="1636"/>
      <c r="P2361" s="1636"/>
      <c r="S2361" s="1072"/>
    </row>
    <row r="2362" spans="15:19" ht="15" customHeight="1">
      <c r="O2362" s="1636"/>
      <c r="P2362" s="1636"/>
      <c r="S2362" s="1072"/>
    </row>
    <row r="2363" spans="15:19" ht="15" customHeight="1">
      <c r="O2363" s="1636"/>
      <c r="P2363" s="1636"/>
      <c r="S2363" s="1072"/>
    </row>
    <row r="2364" spans="15:19" ht="15" customHeight="1">
      <c r="O2364" s="1636"/>
      <c r="P2364" s="1636"/>
      <c r="S2364" s="1072"/>
    </row>
    <row r="2365" spans="15:19" ht="15" customHeight="1">
      <c r="O2365" s="1636"/>
      <c r="P2365" s="1636"/>
      <c r="S2365" s="1072"/>
    </row>
    <row r="2366" spans="15:19" ht="15" customHeight="1">
      <c r="O2366" s="1636"/>
      <c r="P2366" s="1636"/>
      <c r="S2366" s="1072"/>
    </row>
    <row r="2367" spans="15:19" ht="15" customHeight="1">
      <c r="O2367" s="1636"/>
      <c r="P2367" s="1636"/>
      <c r="S2367" s="1072"/>
    </row>
    <row r="2368" spans="15:19" ht="15" customHeight="1">
      <c r="O2368" s="1636"/>
      <c r="P2368" s="1636"/>
      <c r="S2368" s="1072"/>
    </row>
    <row r="2369" spans="15:19" ht="15" customHeight="1">
      <c r="O2369" s="1636"/>
      <c r="P2369" s="1636"/>
      <c r="S2369" s="1072"/>
    </row>
    <row r="2370" spans="15:19" ht="15" customHeight="1">
      <c r="O2370" s="1636"/>
      <c r="P2370" s="1636"/>
      <c r="S2370" s="1072"/>
    </row>
    <row r="2371" spans="15:19" ht="15" customHeight="1">
      <c r="O2371" s="1636"/>
      <c r="P2371" s="1636"/>
      <c r="S2371" s="1072"/>
    </row>
    <row r="2372" spans="15:19" ht="15" customHeight="1">
      <c r="O2372" s="1636"/>
      <c r="P2372" s="1636"/>
      <c r="S2372" s="1072"/>
    </row>
    <row r="2373" spans="15:19" ht="15" customHeight="1">
      <c r="O2373" s="1636"/>
      <c r="P2373" s="1636"/>
      <c r="S2373" s="1072"/>
    </row>
    <row r="2374" spans="15:19" ht="15" customHeight="1">
      <c r="O2374" s="1636"/>
      <c r="P2374" s="1636"/>
      <c r="S2374" s="1072"/>
    </row>
    <row r="2375" spans="15:19" ht="15" customHeight="1">
      <c r="O2375" s="1636"/>
      <c r="P2375" s="1636"/>
      <c r="S2375" s="1072"/>
    </row>
    <row r="2376" spans="15:19" ht="15" customHeight="1">
      <c r="O2376" s="1636"/>
      <c r="P2376" s="1636"/>
      <c r="S2376" s="1072"/>
    </row>
    <row r="2377" spans="15:19" ht="15" customHeight="1">
      <c r="O2377" s="1636"/>
      <c r="P2377" s="1636"/>
      <c r="S2377" s="1072"/>
    </row>
    <row r="2378" spans="15:19" ht="15" customHeight="1">
      <c r="O2378" s="1636"/>
      <c r="P2378" s="1636"/>
      <c r="S2378" s="1072"/>
    </row>
    <row r="2379" spans="15:19" ht="15" customHeight="1">
      <c r="O2379" s="1636"/>
      <c r="P2379" s="1636"/>
      <c r="S2379" s="1072"/>
    </row>
    <row r="2380" spans="15:19" ht="15" customHeight="1">
      <c r="O2380" s="1636"/>
      <c r="P2380" s="1636"/>
      <c r="S2380" s="1072"/>
    </row>
    <row r="2381" spans="15:19" ht="15" customHeight="1">
      <c r="O2381" s="1636"/>
      <c r="P2381" s="1636"/>
      <c r="S2381" s="1072"/>
    </row>
    <row r="2382" spans="15:19" ht="15" customHeight="1">
      <c r="O2382" s="1636"/>
      <c r="P2382" s="1636"/>
      <c r="S2382" s="1072"/>
    </row>
    <row r="2383" spans="15:19" ht="15" customHeight="1">
      <c r="O2383" s="1636"/>
      <c r="P2383" s="1636"/>
      <c r="S2383" s="1072"/>
    </row>
    <row r="2384" spans="15:19" ht="15" customHeight="1">
      <c r="O2384" s="1636"/>
      <c r="P2384" s="1636"/>
      <c r="S2384" s="1072"/>
    </row>
    <row r="2385" spans="15:19" ht="15" customHeight="1">
      <c r="O2385" s="1636"/>
      <c r="P2385" s="1636"/>
      <c r="S2385" s="1072"/>
    </row>
    <row r="2386" spans="15:19" ht="15" customHeight="1">
      <c r="O2386" s="1636"/>
      <c r="P2386" s="1636"/>
      <c r="S2386" s="1072"/>
    </row>
    <row r="2387" spans="15:19" ht="15" customHeight="1">
      <c r="O2387" s="1636"/>
      <c r="P2387" s="1636"/>
      <c r="S2387" s="1072"/>
    </row>
    <row r="2388" spans="15:19" ht="15" customHeight="1">
      <c r="O2388" s="1636"/>
      <c r="P2388" s="1636"/>
      <c r="S2388" s="1072"/>
    </row>
    <row r="2389" spans="15:19" ht="15" customHeight="1">
      <c r="O2389" s="1636"/>
      <c r="P2389" s="1636"/>
      <c r="S2389" s="1072"/>
    </row>
    <row r="2390" spans="15:19" ht="15" customHeight="1">
      <c r="O2390" s="1636"/>
      <c r="P2390" s="1636"/>
      <c r="S2390" s="1072"/>
    </row>
    <row r="2391" spans="15:19" ht="15" customHeight="1">
      <c r="O2391" s="1636"/>
      <c r="P2391" s="1636"/>
      <c r="S2391" s="1072"/>
    </row>
    <row r="2392" spans="15:19" ht="15" customHeight="1">
      <c r="O2392" s="1636"/>
      <c r="P2392" s="1636"/>
      <c r="S2392" s="1072"/>
    </row>
    <row r="2393" spans="15:19" ht="15" customHeight="1">
      <c r="O2393" s="1636"/>
      <c r="P2393" s="1636"/>
      <c r="S2393" s="1072"/>
    </row>
    <row r="2394" spans="15:19" ht="15" customHeight="1">
      <c r="O2394" s="1636"/>
      <c r="P2394" s="1636"/>
      <c r="S2394" s="1072"/>
    </row>
    <row r="2395" spans="15:19" ht="15" customHeight="1">
      <c r="O2395" s="1636"/>
      <c r="P2395" s="1636"/>
      <c r="S2395" s="1072"/>
    </row>
    <row r="2396" spans="15:19" ht="15" customHeight="1">
      <c r="O2396" s="1636"/>
      <c r="P2396" s="1636"/>
      <c r="S2396" s="1072"/>
    </row>
    <row r="2397" spans="15:19" ht="15" customHeight="1">
      <c r="O2397" s="1636"/>
      <c r="P2397" s="1636"/>
      <c r="S2397" s="1072"/>
    </row>
    <row r="2398" spans="15:19" ht="15" customHeight="1">
      <c r="O2398" s="1636"/>
      <c r="P2398" s="1636"/>
      <c r="S2398" s="1072"/>
    </row>
    <row r="2399" spans="15:19" ht="15" customHeight="1">
      <c r="O2399" s="1636"/>
      <c r="P2399" s="1636"/>
      <c r="S2399" s="1072"/>
    </row>
    <row r="2400" spans="15:19" ht="15" customHeight="1">
      <c r="O2400" s="1636"/>
      <c r="P2400" s="1636"/>
      <c r="S2400" s="1072"/>
    </row>
    <row r="2401" spans="15:19" ht="15" customHeight="1">
      <c r="O2401" s="1636"/>
      <c r="P2401" s="1636"/>
      <c r="S2401" s="1072"/>
    </row>
    <row r="2402" spans="15:19" ht="15" customHeight="1">
      <c r="O2402" s="1636"/>
      <c r="P2402" s="1636"/>
      <c r="S2402" s="1072"/>
    </row>
    <row r="2403" spans="15:19" ht="15" customHeight="1">
      <c r="O2403" s="1636"/>
      <c r="P2403" s="1636"/>
      <c r="S2403" s="1072"/>
    </row>
    <row r="2404" spans="15:19" ht="15" customHeight="1">
      <c r="O2404" s="1636"/>
      <c r="P2404" s="1636"/>
      <c r="S2404" s="1072"/>
    </row>
    <row r="2405" spans="15:19" ht="15" customHeight="1">
      <c r="O2405" s="1636"/>
      <c r="P2405" s="1636"/>
      <c r="S2405" s="1072"/>
    </row>
    <row r="2406" spans="15:19" ht="15" customHeight="1">
      <c r="O2406" s="1636"/>
      <c r="P2406" s="1636"/>
      <c r="S2406" s="1072"/>
    </row>
    <row r="2407" spans="15:19" ht="15" customHeight="1">
      <c r="O2407" s="1636"/>
      <c r="P2407" s="1636"/>
      <c r="S2407" s="1072"/>
    </row>
    <row r="2408" spans="15:19" ht="15" customHeight="1">
      <c r="O2408" s="1636"/>
      <c r="P2408" s="1636"/>
      <c r="S2408" s="1072"/>
    </row>
    <row r="2409" spans="15:19" ht="15" customHeight="1">
      <c r="O2409" s="1636"/>
      <c r="P2409" s="1636"/>
      <c r="S2409" s="1072"/>
    </row>
    <row r="2410" spans="15:19" ht="15" customHeight="1">
      <c r="O2410" s="1636"/>
      <c r="P2410" s="1636"/>
      <c r="S2410" s="1072"/>
    </row>
    <row r="2411" spans="15:19" ht="15" customHeight="1">
      <c r="O2411" s="1636"/>
      <c r="P2411" s="1636"/>
      <c r="S2411" s="1072"/>
    </row>
    <row r="2412" spans="15:19" ht="15" customHeight="1">
      <c r="O2412" s="1636"/>
      <c r="P2412" s="1636"/>
      <c r="S2412" s="1072"/>
    </row>
    <row r="2413" spans="15:19" ht="15" customHeight="1">
      <c r="O2413" s="1636"/>
      <c r="P2413" s="1636"/>
      <c r="S2413" s="1072"/>
    </row>
    <row r="2414" spans="15:19" ht="15" customHeight="1">
      <c r="O2414" s="1636"/>
      <c r="P2414" s="1636"/>
      <c r="S2414" s="1072"/>
    </row>
    <row r="2415" spans="15:19" ht="15" customHeight="1">
      <c r="O2415" s="1636"/>
      <c r="P2415" s="1636"/>
      <c r="S2415" s="1072"/>
    </row>
    <row r="2416" spans="15:19" ht="15" customHeight="1">
      <c r="O2416" s="1636"/>
      <c r="P2416" s="1636"/>
      <c r="S2416" s="1072"/>
    </row>
    <row r="2417" spans="15:19" ht="15" customHeight="1">
      <c r="O2417" s="1636"/>
      <c r="P2417" s="1636"/>
      <c r="S2417" s="1072"/>
    </row>
    <row r="2418" spans="15:19" ht="15" customHeight="1">
      <c r="O2418" s="1636"/>
      <c r="P2418" s="1636"/>
      <c r="S2418" s="1072"/>
    </row>
    <row r="2419" spans="15:19" ht="15" customHeight="1">
      <c r="O2419" s="1636"/>
      <c r="P2419" s="1636"/>
      <c r="S2419" s="1072"/>
    </row>
    <row r="2420" spans="15:19" ht="15" customHeight="1">
      <c r="O2420" s="1636"/>
      <c r="P2420" s="1636"/>
      <c r="S2420" s="1072"/>
    </row>
    <row r="2421" spans="15:19" ht="15" customHeight="1">
      <c r="O2421" s="1636"/>
      <c r="P2421" s="1636"/>
      <c r="S2421" s="1072"/>
    </row>
    <row r="2422" spans="15:19" ht="15" customHeight="1">
      <c r="O2422" s="1636"/>
      <c r="P2422" s="1636"/>
      <c r="S2422" s="1072"/>
    </row>
    <row r="2423" spans="15:19" ht="15" customHeight="1">
      <c r="O2423" s="1636"/>
      <c r="P2423" s="1636"/>
      <c r="S2423" s="1072"/>
    </row>
    <row r="2424" spans="15:19" ht="15" customHeight="1">
      <c r="O2424" s="1636"/>
      <c r="P2424" s="1636"/>
      <c r="S2424" s="1072"/>
    </row>
    <row r="2425" spans="15:19" ht="15" customHeight="1">
      <c r="O2425" s="1636"/>
      <c r="P2425" s="1636"/>
      <c r="S2425" s="1072"/>
    </row>
    <row r="2426" spans="15:19" ht="15" customHeight="1">
      <c r="O2426" s="1636"/>
      <c r="P2426" s="1636"/>
      <c r="S2426" s="1072"/>
    </row>
    <row r="2427" spans="15:19" ht="15" customHeight="1">
      <c r="O2427" s="1636"/>
      <c r="P2427" s="1636"/>
      <c r="S2427" s="1072"/>
    </row>
    <row r="2428" spans="15:19" ht="15" customHeight="1">
      <c r="O2428" s="1636"/>
      <c r="P2428" s="1636"/>
      <c r="S2428" s="1072"/>
    </row>
    <row r="2429" spans="15:19" ht="15" customHeight="1">
      <c r="O2429" s="1636"/>
      <c r="P2429" s="1636"/>
      <c r="S2429" s="1072"/>
    </row>
    <row r="2430" spans="15:19" ht="15" customHeight="1">
      <c r="O2430" s="1636"/>
      <c r="P2430" s="1636"/>
      <c r="S2430" s="1072"/>
    </row>
    <row r="2431" spans="15:19" ht="15" customHeight="1">
      <c r="O2431" s="1636"/>
      <c r="P2431" s="1636"/>
      <c r="S2431" s="1072"/>
    </row>
    <row r="2432" spans="15:19" ht="15" customHeight="1">
      <c r="O2432" s="1636"/>
      <c r="P2432" s="1636"/>
      <c r="S2432" s="1072"/>
    </row>
    <row r="2433" spans="15:19" ht="15" customHeight="1">
      <c r="O2433" s="1636"/>
      <c r="P2433" s="1636"/>
      <c r="S2433" s="1072"/>
    </row>
    <row r="2434" spans="15:19" ht="15" customHeight="1">
      <c r="O2434" s="1636"/>
      <c r="P2434" s="1636"/>
      <c r="S2434" s="1072"/>
    </row>
    <row r="2435" spans="15:19" ht="15" customHeight="1">
      <c r="O2435" s="1636"/>
      <c r="P2435" s="1636"/>
      <c r="S2435" s="1072"/>
    </row>
    <row r="2436" spans="15:19" ht="15" customHeight="1">
      <c r="O2436" s="1636"/>
      <c r="P2436" s="1636"/>
      <c r="S2436" s="1072"/>
    </row>
    <row r="2437" spans="15:19" ht="15" customHeight="1">
      <c r="O2437" s="1636"/>
      <c r="P2437" s="1636"/>
      <c r="S2437" s="1072"/>
    </row>
    <row r="2438" spans="15:19" ht="15" customHeight="1">
      <c r="O2438" s="1636"/>
      <c r="P2438" s="1636"/>
      <c r="S2438" s="1072"/>
    </row>
    <row r="2439" spans="15:19" ht="15" customHeight="1">
      <c r="O2439" s="1636"/>
      <c r="P2439" s="1636"/>
      <c r="S2439" s="1072"/>
    </row>
    <row r="2440" spans="15:19" ht="15" customHeight="1">
      <c r="O2440" s="1636"/>
      <c r="P2440" s="1636"/>
      <c r="S2440" s="1072"/>
    </row>
    <row r="2441" spans="15:19" ht="15" customHeight="1">
      <c r="O2441" s="1636"/>
      <c r="P2441" s="1636"/>
      <c r="S2441" s="1072"/>
    </row>
    <row r="2442" spans="15:19" ht="15" customHeight="1">
      <c r="O2442" s="1636"/>
      <c r="P2442" s="1636"/>
      <c r="S2442" s="1072"/>
    </row>
    <row r="2443" spans="15:19" ht="15" customHeight="1">
      <c r="O2443" s="1636"/>
      <c r="P2443" s="1636"/>
      <c r="S2443" s="1072"/>
    </row>
    <row r="2444" spans="15:19" ht="15" customHeight="1">
      <c r="O2444" s="1636"/>
      <c r="P2444" s="1636"/>
      <c r="S2444" s="1072"/>
    </row>
    <row r="2445" spans="15:19" ht="15" customHeight="1">
      <c r="O2445" s="1636"/>
      <c r="P2445" s="1636"/>
      <c r="S2445" s="1072"/>
    </row>
    <row r="2446" spans="15:19" ht="15" customHeight="1">
      <c r="O2446" s="1636"/>
      <c r="P2446" s="1636"/>
      <c r="S2446" s="1072"/>
    </row>
    <row r="2447" spans="15:19" ht="15" customHeight="1">
      <c r="O2447" s="1636"/>
      <c r="P2447" s="1636"/>
      <c r="S2447" s="1072"/>
    </row>
    <row r="2448" spans="15:19" ht="15" customHeight="1">
      <c r="O2448" s="1636"/>
      <c r="P2448" s="1636"/>
      <c r="S2448" s="1072"/>
    </row>
    <row r="2449" spans="15:19" ht="15" customHeight="1">
      <c r="O2449" s="1636"/>
      <c r="P2449" s="1636"/>
      <c r="S2449" s="1072"/>
    </row>
    <row r="2450" spans="15:19" ht="15" customHeight="1">
      <c r="O2450" s="1636"/>
      <c r="P2450" s="1636"/>
      <c r="S2450" s="1072"/>
    </row>
    <row r="2451" spans="15:19" ht="15" customHeight="1">
      <c r="O2451" s="1636"/>
      <c r="P2451" s="1636"/>
      <c r="S2451" s="1072"/>
    </row>
    <row r="2452" spans="15:19" ht="15" customHeight="1">
      <c r="O2452" s="1636"/>
      <c r="P2452" s="1636"/>
      <c r="S2452" s="1072"/>
    </row>
    <row r="2453" spans="15:19" ht="15" customHeight="1">
      <c r="O2453" s="1636"/>
      <c r="P2453" s="1636"/>
      <c r="S2453" s="1072"/>
    </row>
    <row r="2454" spans="15:19" ht="15" customHeight="1">
      <c r="O2454" s="1636"/>
      <c r="P2454" s="1636"/>
      <c r="S2454" s="1072"/>
    </row>
    <row r="2455" spans="15:19" ht="15" customHeight="1">
      <c r="O2455" s="1636"/>
      <c r="P2455" s="1636"/>
      <c r="S2455" s="1072"/>
    </row>
    <row r="2456" spans="15:19" ht="15" customHeight="1">
      <c r="O2456" s="1636"/>
      <c r="P2456" s="1636"/>
      <c r="S2456" s="1072"/>
    </row>
    <row r="2457" spans="15:19" ht="15" customHeight="1">
      <c r="O2457" s="1636"/>
      <c r="P2457" s="1636"/>
      <c r="S2457" s="1072"/>
    </row>
    <row r="2458" spans="15:19" ht="15" customHeight="1">
      <c r="O2458" s="1636"/>
      <c r="P2458" s="1636"/>
      <c r="S2458" s="1072"/>
    </row>
    <row r="2459" spans="15:19" ht="15" customHeight="1">
      <c r="O2459" s="1636"/>
      <c r="P2459" s="1636"/>
      <c r="S2459" s="1072"/>
    </row>
    <row r="2460" spans="15:19" ht="15" customHeight="1">
      <c r="O2460" s="1636"/>
      <c r="P2460" s="1636"/>
      <c r="S2460" s="1072"/>
    </row>
    <row r="2461" spans="15:19" ht="15" customHeight="1">
      <c r="O2461" s="1636"/>
      <c r="P2461" s="1636"/>
      <c r="S2461" s="1072"/>
    </row>
    <row r="2462" spans="15:19" ht="15" customHeight="1">
      <c r="O2462" s="1636"/>
      <c r="P2462" s="1636"/>
      <c r="S2462" s="1072"/>
    </row>
    <row r="2463" spans="15:19" ht="15" customHeight="1">
      <c r="O2463" s="1636"/>
      <c r="P2463" s="1636"/>
      <c r="S2463" s="1072"/>
    </row>
    <row r="2464" spans="15:19" ht="15" customHeight="1">
      <c r="O2464" s="1636"/>
      <c r="P2464" s="1636"/>
      <c r="S2464" s="1072"/>
    </row>
    <row r="2465" spans="15:19" ht="15" customHeight="1">
      <c r="O2465" s="1636"/>
      <c r="P2465" s="1636"/>
      <c r="S2465" s="1072"/>
    </row>
    <row r="2466" spans="15:19" ht="15" customHeight="1">
      <c r="O2466" s="1636"/>
      <c r="P2466" s="1636"/>
      <c r="S2466" s="1072"/>
    </row>
    <row r="2467" spans="15:19" ht="15" customHeight="1">
      <c r="O2467" s="1636"/>
      <c r="P2467" s="1636"/>
      <c r="S2467" s="1072"/>
    </row>
    <row r="2468" spans="15:19" ht="15" customHeight="1">
      <c r="O2468" s="1636"/>
      <c r="P2468" s="1636"/>
      <c r="S2468" s="1072"/>
    </row>
    <row r="2469" spans="15:19" ht="15" customHeight="1">
      <c r="O2469" s="1636"/>
      <c r="P2469" s="1636"/>
      <c r="S2469" s="1072"/>
    </row>
    <row r="2470" spans="15:19" ht="15" customHeight="1">
      <c r="O2470" s="1636"/>
      <c r="P2470" s="1636"/>
      <c r="S2470" s="1072"/>
    </row>
    <row r="2471" spans="15:19" ht="15" customHeight="1">
      <c r="O2471" s="1636"/>
      <c r="P2471" s="1636"/>
      <c r="S2471" s="1072"/>
    </row>
    <row r="2472" spans="15:19" ht="15" customHeight="1">
      <c r="O2472" s="1636"/>
      <c r="P2472" s="1636"/>
      <c r="S2472" s="1072"/>
    </row>
    <row r="2473" spans="15:19" ht="15" customHeight="1">
      <c r="O2473" s="1636"/>
      <c r="P2473" s="1636"/>
      <c r="S2473" s="1072"/>
    </row>
    <row r="2474" spans="15:19" ht="15" customHeight="1">
      <c r="O2474" s="1636"/>
      <c r="P2474" s="1636"/>
      <c r="S2474" s="1072"/>
    </row>
    <row r="2475" spans="15:19" ht="15" customHeight="1">
      <c r="O2475" s="1636"/>
      <c r="P2475" s="1636"/>
      <c r="S2475" s="1072"/>
    </row>
    <row r="2476" spans="15:19" ht="15" customHeight="1">
      <c r="O2476" s="1636"/>
      <c r="P2476" s="1636"/>
      <c r="S2476" s="1072"/>
    </row>
    <row r="2477" spans="15:19" ht="15" customHeight="1">
      <c r="O2477" s="1636"/>
      <c r="P2477" s="1636"/>
      <c r="S2477" s="1072"/>
    </row>
    <row r="2478" spans="15:19" ht="15" customHeight="1">
      <c r="O2478" s="1636"/>
      <c r="P2478" s="1636"/>
      <c r="S2478" s="1072"/>
    </row>
    <row r="2479" spans="15:19" ht="15" customHeight="1">
      <c r="O2479" s="1636"/>
      <c r="P2479" s="1636"/>
      <c r="S2479" s="1072"/>
    </row>
    <row r="2480" spans="15:19" ht="15" customHeight="1">
      <c r="O2480" s="1636"/>
      <c r="P2480" s="1636"/>
      <c r="S2480" s="1072"/>
    </row>
    <row r="2481" spans="15:19" ht="15" customHeight="1">
      <c r="O2481" s="1636"/>
      <c r="P2481" s="1636"/>
      <c r="S2481" s="1072"/>
    </row>
    <row r="2482" spans="15:19" ht="15" customHeight="1">
      <c r="O2482" s="1636"/>
      <c r="P2482" s="1636"/>
      <c r="S2482" s="1072"/>
    </row>
    <row r="2483" spans="15:19" ht="15" customHeight="1">
      <c r="O2483" s="1636"/>
      <c r="P2483" s="1636"/>
      <c r="S2483" s="1072"/>
    </row>
    <row r="2484" spans="15:19" ht="15" customHeight="1">
      <c r="O2484" s="1636"/>
      <c r="P2484" s="1636"/>
      <c r="S2484" s="1072"/>
    </row>
    <row r="2485" spans="15:19" ht="15" customHeight="1">
      <c r="O2485" s="1636"/>
      <c r="P2485" s="1636"/>
      <c r="S2485" s="1072"/>
    </row>
    <row r="2486" spans="15:19" ht="15" customHeight="1">
      <c r="O2486" s="1636"/>
      <c r="P2486" s="1636"/>
      <c r="S2486" s="1072"/>
    </row>
    <row r="2487" spans="15:19" ht="15" customHeight="1">
      <c r="O2487" s="1636"/>
      <c r="P2487" s="1636"/>
      <c r="S2487" s="1072"/>
    </row>
    <row r="2488" spans="15:19" ht="15" customHeight="1">
      <c r="O2488" s="1636"/>
      <c r="P2488" s="1636"/>
      <c r="S2488" s="1072"/>
    </row>
    <row r="2489" spans="15:19" ht="15" customHeight="1">
      <c r="O2489" s="1636"/>
      <c r="P2489" s="1636"/>
      <c r="S2489" s="1072"/>
    </row>
    <row r="2490" spans="15:19" ht="15" customHeight="1">
      <c r="O2490" s="1636"/>
      <c r="P2490" s="1636"/>
      <c r="S2490" s="1072"/>
    </row>
    <row r="2491" spans="15:19" ht="15" customHeight="1">
      <c r="O2491" s="1636"/>
      <c r="P2491" s="1636"/>
      <c r="S2491" s="1072"/>
    </row>
    <row r="2492" spans="15:19" ht="15" customHeight="1">
      <c r="O2492" s="1636"/>
      <c r="P2492" s="1636"/>
      <c r="S2492" s="1072"/>
    </row>
    <row r="2493" spans="15:19" ht="15" customHeight="1">
      <c r="O2493" s="1636"/>
      <c r="P2493" s="1636"/>
      <c r="S2493" s="1072"/>
    </row>
    <row r="2494" spans="15:19" ht="15" customHeight="1">
      <c r="O2494" s="1636"/>
      <c r="P2494" s="1636"/>
      <c r="S2494" s="1072"/>
    </row>
    <row r="2495" spans="15:19" ht="15" customHeight="1">
      <c r="O2495" s="1636"/>
      <c r="P2495" s="1636"/>
      <c r="S2495" s="1072"/>
    </row>
    <row r="2496" spans="15:19" ht="15" customHeight="1">
      <c r="O2496" s="1636"/>
      <c r="P2496" s="1636"/>
      <c r="S2496" s="1072"/>
    </row>
    <row r="2497" spans="15:19" ht="15" customHeight="1">
      <c r="O2497" s="1636"/>
      <c r="P2497" s="1636"/>
      <c r="S2497" s="1072"/>
    </row>
    <row r="2498" spans="15:19" ht="15" customHeight="1">
      <c r="O2498" s="1636"/>
      <c r="P2498" s="1636"/>
      <c r="S2498" s="1072"/>
    </row>
    <row r="2499" spans="15:19" ht="15" customHeight="1">
      <c r="O2499" s="1636"/>
      <c r="P2499" s="1636"/>
      <c r="S2499" s="1072"/>
    </row>
    <row r="2500" spans="15:19" ht="15" customHeight="1">
      <c r="O2500" s="1636"/>
      <c r="P2500" s="1636"/>
      <c r="S2500" s="1072"/>
    </row>
    <row r="2501" spans="15:19" ht="15" customHeight="1">
      <c r="O2501" s="1636"/>
      <c r="P2501" s="1636"/>
      <c r="S2501" s="1072"/>
    </row>
    <row r="2502" spans="15:19" ht="15" customHeight="1">
      <c r="O2502" s="1636"/>
      <c r="P2502" s="1636"/>
      <c r="S2502" s="1072"/>
    </row>
    <row r="2503" spans="15:19" ht="15" customHeight="1">
      <c r="O2503" s="1636"/>
      <c r="P2503" s="1636"/>
      <c r="S2503" s="1072"/>
    </row>
    <row r="2504" spans="15:19" ht="15" customHeight="1">
      <c r="O2504" s="1636"/>
      <c r="P2504" s="1636"/>
      <c r="S2504" s="1072"/>
    </row>
    <row r="2505" spans="15:19" ht="15" customHeight="1">
      <c r="O2505" s="1636"/>
      <c r="P2505" s="1636"/>
      <c r="S2505" s="1072"/>
    </row>
    <row r="2506" spans="15:19" ht="15" customHeight="1">
      <c r="O2506" s="1636"/>
      <c r="P2506" s="1636"/>
      <c r="S2506" s="1072"/>
    </row>
    <row r="2507" spans="15:19" ht="15" customHeight="1">
      <c r="O2507" s="1636"/>
      <c r="P2507" s="1636"/>
      <c r="S2507" s="1072"/>
    </row>
    <row r="2508" spans="15:19" ht="15" customHeight="1">
      <c r="O2508" s="1636"/>
      <c r="P2508" s="1636"/>
      <c r="S2508" s="1072"/>
    </row>
    <row r="2509" spans="15:19" ht="15" customHeight="1">
      <c r="O2509" s="1636"/>
      <c r="P2509" s="1636"/>
      <c r="S2509" s="1072"/>
    </row>
    <row r="2510" spans="15:19" ht="15" customHeight="1">
      <c r="O2510" s="1636"/>
      <c r="P2510" s="1636"/>
      <c r="S2510" s="1072"/>
    </row>
    <row r="2511" spans="15:19" ht="15" customHeight="1">
      <c r="O2511" s="1636"/>
      <c r="P2511" s="1636"/>
      <c r="S2511" s="1072"/>
    </row>
    <row r="2512" spans="15:19" ht="15" customHeight="1">
      <c r="O2512" s="1636"/>
      <c r="P2512" s="1636"/>
      <c r="S2512" s="1072"/>
    </row>
    <row r="2513" spans="15:19" ht="15" customHeight="1">
      <c r="O2513" s="1636"/>
      <c r="P2513" s="1636"/>
      <c r="S2513" s="1072"/>
    </row>
    <row r="2514" spans="15:19" ht="15" customHeight="1">
      <c r="O2514" s="1636"/>
      <c r="P2514" s="1636"/>
      <c r="S2514" s="1072"/>
    </row>
    <row r="2515" spans="15:19" ht="15" customHeight="1">
      <c r="O2515" s="1636"/>
      <c r="P2515" s="1636"/>
      <c r="S2515" s="1072"/>
    </row>
    <row r="2516" spans="15:19" ht="15" customHeight="1">
      <c r="O2516" s="1636"/>
      <c r="P2516" s="1636"/>
      <c r="S2516" s="1072"/>
    </row>
    <row r="2517" spans="15:19" ht="15" customHeight="1">
      <c r="O2517" s="1636"/>
      <c r="P2517" s="1636"/>
      <c r="S2517" s="1072"/>
    </row>
    <row r="2518" spans="15:19" ht="15" customHeight="1">
      <c r="O2518" s="1636"/>
      <c r="P2518" s="1636"/>
      <c r="S2518" s="1072"/>
    </row>
    <row r="2519" spans="15:19" ht="15" customHeight="1">
      <c r="O2519" s="1636"/>
      <c r="P2519" s="1636"/>
      <c r="S2519" s="1072"/>
    </row>
    <row r="2520" spans="15:19" ht="15" customHeight="1">
      <c r="O2520" s="1636"/>
      <c r="P2520" s="1636"/>
      <c r="S2520" s="1072"/>
    </row>
    <row r="2521" spans="15:19" ht="15" customHeight="1">
      <c r="O2521" s="1636"/>
      <c r="P2521" s="1636"/>
      <c r="S2521" s="1072"/>
    </row>
    <row r="2522" spans="15:19" ht="15" customHeight="1">
      <c r="O2522" s="1636"/>
      <c r="P2522" s="1636"/>
      <c r="S2522" s="1072"/>
    </row>
    <row r="2523" spans="15:19" ht="15" customHeight="1">
      <c r="O2523" s="1636"/>
      <c r="P2523" s="1636"/>
      <c r="S2523" s="1072"/>
    </row>
    <row r="2524" spans="15:19" ht="15" customHeight="1">
      <c r="O2524" s="1636"/>
      <c r="P2524" s="1636"/>
      <c r="S2524" s="1072"/>
    </row>
    <row r="2525" spans="15:19" ht="15" customHeight="1">
      <c r="O2525" s="1636"/>
      <c r="P2525" s="1636"/>
      <c r="S2525" s="1072"/>
    </row>
    <row r="2526" spans="15:19" ht="15" customHeight="1">
      <c r="O2526" s="1636"/>
      <c r="P2526" s="1636"/>
      <c r="S2526" s="1072"/>
    </row>
    <row r="2527" spans="15:19" ht="15" customHeight="1">
      <c r="O2527" s="1636"/>
      <c r="P2527" s="1636"/>
      <c r="S2527" s="1072"/>
    </row>
    <row r="2528" spans="15:19" ht="15" customHeight="1">
      <c r="O2528" s="1636"/>
      <c r="P2528" s="1636"/>
      <c r="S2528" s="1072"/>
    </row>
    <row r="2529" spans="15:19" ht="15" customHeight="1">
      <c r="O2529" s="1636"/>
      <c r="P2529" s="1636"/>
      <c r="S2529" s="1072"/>
    </row>
    <row r="2530" spans="15:19" ht="15" customHeight="1">
      <c r="O2530" s="1636"/>
      <c r="P2530" s="1636"/>
      <c r="S2530" s="1072"/>
    </row>
    <row r="2531" spans="15:19" ht="15" customHeight="1">
      <c r="O2531" s="1636"/>
      <c r="P2531" s="1636"/>
      <c r="S2531" s="1072"/>
    </row>
    <row r="2532" spans="15:19" ht="15" customHeight="1">
      <c r="O2532" s="1636"/>
      <c r="P2532" s="1636"/>
      <c r="S2532" s="1072"/>
    </row>
    <row r="2533" spans="15:19" ht="15" customHeight="1">
      <c r="O2533" s="1636"/>
      <c r="P2533" s="1636"/>
      <c r="S2533" s="1072"/>
    </row>
    <row r="2534" spans="15:19" ht="15" customHeight="1">
      <c r="O2534" s="1636"/>
      <c r="P2534" s="1636"/>
      <c r="S2534" s="1072"/>
    </row>
    <row r="2535" spans="15:19" ht="15" customHeight="1">
      <c r="O2535" s="1636"/>
      <c r="P2535" s="1636"/>
      <c r="S2535" s="1072"/>
    </row>
    <row r="2536" spans="15:19" ht="15" customHeight="1">
      <c r="O2536" s="1636"/>
      <c r="P2536" s="1636"/>
      <c r="S2536" s="1072"/>
    </row>
    <row r="2537" spans="15:19" ht="15" customHeight="1">
      <c r="O2537" s="1636"/>
      <c r="P2537" s="1636"/>
      <c r="S2537" s="1072"/>
    </row>
    <row r="2538" spans="15:19" ht="15" customHeight="1">
      <c r="O2538" s="1636"/>
      <c r="P2538" s="1636"/>
      <c r="S2538" s="1072"/>
    </row>
    <row r="2539" spans="15:19" ht="15" customHeight="1">
      <c r="O2539" s="1636"/>
      <c r="P2539" s="1636"/>
      <c r="S2539" s="1072"/>
    </row>
    <row r="2540" spans="15:19" ht="15" customHeight="1">
      <c r="O2540" s="1636"/>
      <c r="P2540" s="1636"/>
      <c r="S2540" s="1072"/>
    </row>
    <row r="2541" spans="15:19" ht="15" customHeight="1">
      <c r="O2541" s="1636"/>
      <c r="P2541" s="1636"/>
      <c r="S2541" s="1072"/>
    </row>
    <row r="2542" spans="15:19" ht="15" customHeight="1">
      <c r="O2542" s="1636"/>
      <c r="P2542" s="1636"/>
      <c r="S2542" s="1072"/>
    </row>
    <row r="2543" spans="15:19" ht="15" customHeight="1">
      <c r="O2543" s="1636"/>
      <c r="P2543" s="1636"/>
      <c r="S2543" s="1072"/>
    </row>
    <row r="2544" spans="15:19" ht="15" customHeight="1">
      <c r="O2544" s="1636"/>
      <c r="P2544" s="1636"/>
      <c r="S2544" s="1072"/>
    </row>
    <row r="2545" spans="15:19" ht="15" customHeight="1">
      <c r="O2545" s="1636"/>
      <c r="P2545" s="1636"/>
      <c r="S2545" s="1072"/>
    </row>
    <row r="2546" spans="15:19" ht="15" customHeight="1">
      <c r="O2546" s="1636"/>
      <c r="P2546" s="1636"/>
      <c r="S2546" s="1072"/>
    </row>
    <row r="2547" spans="15:19" ht="15" customHeight="1">
      <c r="O2547" s="1636"/>
      <c r="P2547" s="1636"/>
      <c r="S2547" s="1072"/>
    </row>
    <row r="2548" spans="15:19" ht="15" customHeight="1">
      <c r="O2548" s="1636"/>
      <c r="P2548" s="1636"/>
      <c r="S2548" s="1072"/>
    </row>
    <row r="2549" spans="15:19" ht="15" customHeight="1">
      <c r="O2549" s="1636"/>
      <c r="P2549" s="1636"/>
      <c r="S2549" s="1072"/>
    </row>
    <row r="2550" spans="15:19" ht="15" customHeight="1">
      <c r="O2550" s="1636"/>
      <c r="P2550" s="1636"/>
      <c r="S2550" s="1072"/>
    </row>
    <row r="2551" spans="15:19" ht="15" customHeight="1">
      <c r="O2551" s="1636"/>
      <c r="P2551" s="1636"/>
      <c r="S2551" s="1072"/>
    </row>
    <row r="2552" spans="15:19" ht="15" customHeight="1">
      <c r="O2552" s="1636"/>
      <c r="P2552" s="1636"/>
      <c r="S2552" s="1072"/>
    </row>
    <row r="2553" spans="15:19" ht="15" customHeight="1">
      <c r="O2553" s="1636"/>
      <c r="P2553" s="1636"/>
      <c r="S2553" s="1072"/>
    </row>
    <row r="2554" spans="15:19" ht="15" customHeight="1">
      <c r="O2554" s="1636"/>
      <c r="P2554" s="1636"/>
      <c r="S2554" s="1072"/>
    </row>
    <row r="2555" spans="15:19" ht="15" customHeight="1">
      <c r="O2555" s="1636"/>
      <c r="P2555" s="1636"/>
      <c r="S2555" s="1072"/>
    </row>
    <row r="2556" spans="15:19" ht="15" customHeight="1">
      <c r="O2556" s="1636"/>
      <c r="P2556" s="1636"/>
      <c r="S2556" s="1072"/>
    </row>
    <row r="2557" spans="15:19" ht="15" customHeight="1">
      <c r="O2557" s="1636"/>
      <c r="P2557" s="1636"/>
      <c r="S2557" s="1072"/>
    </row>
    <row r="2558" spans="15:19" ht="15" customHeight="1">
      <c r="O2558" s="1636"/>
      <c r="P2558" s="1636"/>
      <c r="S2558" s="1072"/>
    </row>
    <row r="2559" spans="15:19" ht="15" customHeight="1">
      <c r="O2559" s="1636"/>
      <c r="P2559" s="1636"/>
      <c r="S2559" s="1072"/>
    </row>
    <row r="2560" spans="15:19" ht="15" customHeight="1">
      <c r="O2560" s="1636"/>
      <c r="P2560" s="1636"/>
      <c r="S2560" s="1072"/>
    </row>
    <row r="2561" spans="15:19" ht="15" customHeight="1">
      <c r="O2561" s="1636"/>
      <c r="P2561" s="1636"/>
      <c r="S2561" s="1072"/>
    </row>
    <row r="2562" spans="15:19" ht="15" customHeight="1">
      <c r="O2562" s="1636"/>
      <c r="P2562" s="1636"/>
      <c r="S2562" s="1072"/>
    </row>
    <row r="2563" spans="15:19" ht="15" customHeight="1">
      <c r="O2563" s="1636"/>
      <c r="P2563" s="1636"/>
      <c r="S2563" s="1072"/>
    </row>
    <row r="2564" spans="15:19" ht="15" customHeight="1">
      <c r="O2564" s="1636"/>
      <c r="P2564" s="1636"/>
      <c r="S2564" s="1072"/>
    </row>
    <row r="2565" spans="15:19" ht="15" customHeight="1">
      <c r="O2565" s="1636"/>
      <c r="P2565" s="1636"/>
      <c r="S2565" s="1072"/>
    </row>
    <row r="2566" spans="15:19" ht="15" customHeight="1">
      <c r="O2566" s="1636"/>
      <c r="P2566" s="1636"/>
      <c r="S2566" s="1072"/>
    </row>
    <row r="2567" spans="15:19" ht="15" customHeight="1">
      <c r="O2567" s="1636"/>
      <c r="P2567" s="1636"/>
      <c r="S2567" s="1072"/>
    </row>
    <row r="2568" spans="15:19" ht="15" customHeight="1">
      <c r="O2568" s="1636"/>
      <c r="P2568" s="1636"/>
      <c r="S2568" s="1072"/>
    </row>
    <row r="2569" spans="15:19" ht="15" customHeight="1">
      <c r="O2569" s="1636"/>
      <c r="P2569" s="1636"/>
      <c r="S2569" s="1072"/>
    </row>
    <row r="2570" spans="15:19" ht="15" customHeight="1">
      <c r="O2570" s="1636"/>
      <c r="P2570" s="1636"/>
      <c r="S2570" s="1072"/>
    </row>
    <row r="2571" spans="15:19" ht="15" customHeight="1">
      <c r="O2571" s="1636"/>
      <c r="P2571" s="1636"/>
      <c r="S2571" s="1072"/>
    </row>
    <row r="2572" spans="15:19" ht="15" customHeight="1">
      <c r="O2572" s="1636"/>
      <c r="P2572" s="1636"/>
      <c r="S2572" s="1072"/>
    </row>
    <row r="2573" spans="15:19" ht="15" customHeight="1">
      <c r="O2573" s="1636"/>
      <c r="P2573" s="1636"/>
      <c r="S2573" s="1072"/>
    </row>
    <row r="2574" spans="15:19" ht="15" customHeight="1">
      <c r="O2574" s="1636"/>
      <c r="P2574" s="1636"/>
      <c r="S2574" s="1072"/>
    </row>
    <row r="2575" spans="15:19" ht="15" customHeight="1">
      <c r="O2575" s="1636"/>
      <c r="P2575" s="1636"/>
      <c r="S2575" s="1072"/>
    </row>
    <row r="2576" spans="15:19" ht="15" customHeight="1">
      <c r="O2576" s="1636"/>
      <c r="P2576" s="1636"/>
      <c r="S2576" s="1072"/>
    </row>
    <row r="2577" spans="15:19" ht="15" customHeight="1">
      <c r="O2577" s="1636"/>
      <c r="P2577" s="1636"/>
      <c r="S2577" s="1072"/>
    </row>
    <row r="2578" spans="15:19" ht="15" customHeight="1">
      <c r="O2578" s="1636"/>
      <c r="P2578" s="1636"/>
      <c r="S2578" s="1072"/>
    </row>
    <row r="2579" spans="15:19" ht="15" customHeight="1">
      <c r="O2579" s="1636"/>
      <c r="P2579" s="1636"/>
      <c r="S2579" s="1072"/>
    </row>
    <row r="2580" spans="15:19" ht="15" customHeight="1">
      <c r="O2580" s="1636"/>
      <c r="P2580" s="1636"/>
      <c r="S2580" s="1072"/>
    </row>
    <row r="2581" spans="15:19" ht="15" customHeight="1">
      <c r="O2581" s="1636"/>
      <c r="P2581" s="1636"/>
      <c r="S2581" s="1072"/>
    </row>
    <row r="2582" spans="15:19" ht="15" customHeight="1">
      <c r="O2582" s="1636"/>
      <c r="P2582" s="1636"/>
      <c r="S2582" s="1072"/>
    </row>
    <row r="2583" spans="15:19" ht="15" customHeight="1">
      <c r="O2583" s="1636"/>
      <c r="P2583" s="1636"/>
      <c r="S2583" s="1072"/>
    </row>
    <row r="2584" spans="15:19" ht="15" customHeight="1">
      <c r="O2584" s="1636"/>
      <c r="P2584" s="1636"/>
      <c r="S2584" s="1072"/>
    </row>
    <row r="2585" spans="15:19" ht="15" customHeight="1">
      <c r="O2585" s="1636"/>
      <c r="P2585" s="1636"/>
      <c r="S2585" s="1072"/>
    </row>
    <row r="2586" spans="15:19" ht="15" customHeight="1">
      <c r="O2586" s="1636"/>
      <c r="P2586" s="1636"/>
      <c r="S2586" s="1072"/>
    </row>
    <row r="2587" spans="15:19" ht="15" customHeight="1">
      <c r="O2587" s="1636"/>
      <c r="P2587" s="1636"/>
      <c r="S2587" s="1072"/>
    </row>
    <row r="2588" spans="15:19" ht="15" customHeight="1">
      <c r="O2588" s="1636"/>
      <c r="P2588" s="1636"/>
      <c r="S2588" s="1072"/>
    </row>
    <row r="2589" spans="15:19" ht="15" customHeight="1">
      <c r="O2589" s="1636"/>
      <c r="P2589" s="1636"/>
      <c r="S2589" s="1072"/>
    </row>
    <row r="2590" spans="15:19" ht="15" customHeight="1">
      <c r="O2590" s="1636"/>
      <c r="P2590" s="1636"/>
      <c r="S2590" s="1072"/>
    </row>
    <row r="2591" spans="15:19" ht="15" customHeight="1">
      <c r="O2591" s="1636"/>
      <c r="P2591" s="1636"/>
      <c r="S2591" s="1072"/>
    </row>
    <row r="2592" spans="15:19" ht="15" customHeight="1">
      <c r="O2592" s="1636"/>
      <c r="P2592" s="1636"/>
      <c r="S2592" s="1072"/>
    </row>
    <row r="2593" spans="15:19" ht="15" customHeight="1">
      <c r="O2593" s="1636"/>
      <c r="P2593" s="1636"/>
      <c r="S2593" s="1072"/>
    </row>
    <row r="2594" spans="15:19" ht="15" customHeight="1">
      <c r="O2594" s="1636"/>
      <c r="P2594" s="1636"/>
      <c r="S2594" s="1072"/>
    </row>
    <row r="2595" spans="15:19" ht="15" customHeight="1">
      <c r="O2595" s="1636"/>
      <c r="P2595" s="1636"/>
      <c r="S2595" s="1072"/>
    </row>
    <row r="2596" spans="15:19" ht="15" customHeight="1">
      <c r="O2596" s="1636"/>
      <c r="P2596" s="1636"/>
      <c r="S2596" s="1072"/>
    </row>
    <row r="2597" spans="15:19" ht="15" customHeight="1">
      <c r="O2597" s="1636"/>
      <c r="P2597" s="1636"/>
      <c r="S2597" s="1072"/>
    </row>
    <row r="2598" spans="15:19" ht="15" customHeight="1">
      <c r="O2598" s="1636"/>
      <c r="P2598" s="1636"/>
      <c r="S2598" s="1072"/>
    </row>
    <row r="2599" spans="15:19" ht="15" customHeight="1">
      <c r="O2599" s="1636"/>
      <c r="P2599" s="1636"/>
      <c r="S2599" s="1072"/>
    </row>
    <row r="2600" spans="15:19" ht="15" customHeight="1">
      <c r="O2600" s="1636"/>
      <c r="P2600" s="1636"/>
      <c r="S2600" s="1072"/>
    </row>
    <row r="2601" spans="15:19" ht="15" customHeight="1">
      <c r="O2601" s="1636"/>
      <c r="P2601" s="1636"/>
      <c r="S2601" s="1072"/>
    </row>
    <row r="2602" spans="15:19" ht="15" customHeight="1">
      <c r="O2602" s="1636"/>
      <c r="P2602" s="1636"/>
      <c r="S2602" s="1072"/>
    </row>
    <row r="2603" spans="15:19" ht="15" customHeight="1">
      <c r="O2603" s="1636"/>
      <c r="P2603" s="1636"/>
      <c r="S2603" s="1072"/>
    </row>
    <row r="2604" spans="15:19" ht="15" customHeight="1">
      <c r="O2604" s="1636"/>
      <c r="P2604" s="1636"/>
      <c r="S2604" s="1072"/>
    </row>
    <row r="2605" spans="15:19" ht="15" customHeight="1">
      <c r="O2605" s="1636"/>
      <c r="P2605" s="1636"/>
      <c r="S2605" s="1072"/>
    </row>
    <row r="2606" spans="15:19" ht="15" customHeight="1">
      <c r="O2606" s="1636"/>
      <c r="P2606" s="1636"/>
      <c r="S2606" s="1072"/>
    </row>
    <row r="2607" spans="15:19" ht="15" customHeight="1">
      <c r="O2607" s="1636"/>
      <c r="P2607" s="1636"/>
      <c r="S2607" s="1072"/>
    </row>
    <row r="2608" spans="15:19" ht="15" customHeight="1">
      <c r="O2608" s="1636"/>
      <c r="P2608" s="1636"/>
      <c r="S2608" s="1072"/>
    </row>
    <row r="2609" spans="15:19" ht="15" customHeight="1">
      <c r="O2609" s="1636"/>
      <c r="P2609" s="1636"/>
      <c r="S2609" s="1072"/>
    </row>
    <row r="2610" spans="15:19" ht="15" customHeight="1">
      <c r="O2610" s="1636"/>
      <c r="P2610" s="1636"/>
      <c r="S2610" s="1072"/>
    </row>
    <row r="2611" spans="15:19" ht="15" customHeight="1">
      <c r="O2611" s="1636"/>
      <c r="P2611" s="1636"/>
      <c r="S2611" s="1072"/>
    </row>
    <row r="2612" spans="15:19" ht="15" customHeight="1">
      <c r="O2612" s="1636"/>
      <c r="P2612" s="1636"/>
      <c r="S2612" s="1072"/>
    </row>
    <row r="2613" spans="15:19" ht="15" customHeight="1">
      <c r="O2613" s="1636"/>
      <c r="P2613" s="1636"/>
      <c r="S2613" s="1072"/>
    </row>
    <row r="2614" spans="15:19" ht="15" customHeight="1">
      <c r="O2614" s="1636"/>
      <c r="P2614" s="1636"/>
      <c r="S2614" s="1072"/>
    </row>
    <row r="2615" spans="15:19" ht="15" customHeight="1">
      <c r="O2615" s="1636"/>
      <c r="P2615" s="1636"/>
      <c r="S2615" s="1072"/>
    </row>
    <row r="2616" spans="15:19" ht="15" customHeight="1">
      <c r="O2616" s="1636"/>
      <c r="P2616" s="1636"/>
      <c r="S2616" s="1072"/>
    </row>
    <row r="2617" spans="15:19" ht="15" customHeight="1">
      <c r="O2617" s="1636"/>
      <c r="P2617" s="1636"/>
      <c r="S2617" s="1072"/>
    </row>
    <row r="2618" spans="15:19" ht="15" customHeight="1">
      <c r="O2618" s="1636"/>
      <c r="P2618" s="1636"/>
      <c r="S2618" s="1072"/>
    </row>
    <row r="2619" spans="15:19" ht="15" customHeight="1">
      <c r="O2619" s="1636"/>
      <c r="P2619" s="1636"/>
      <c r="S2619" s="1072"/>
    </row>
    <row r="2620" spans="15:19" ht="15" customHeight="1">
      <c r="O2620" s="1636"/>
      <c r="P2620" s="1636"/>
      <c r="S2620" s="1072"/>
    </row>
    <row r="2621" spans="15:19" ht="15" customHeight="1">
      <c r="O2621" s="1636"/>
      <c r="P2621" s="1636"/>
      <c r="S2621" s="1072"/>
    </row>
    <row r="2622" spans="15:19" ht="15" customHeight="1">
      <c r="O2622" s="1636"/>
      <c r="P2622" s="1636"/>
      <c r="S2622" s="1072"/>
    </row>
    <row r="2623" spans="15:19" ht="15" customHeight="1">
      <c r="O2623" s="1636"/>
      <c r="P2623" s="1636"/>
      <c r="S2623" s="1072"/>
    </row>
    <row r="2624" spans="15:19" ht="15" customHeight="1">
      <c r="O2624" s="1636"/>
      <c r="P2624" s="1636"/>
      <c r="S2624" s="1072"/>
    </row>
    <row r="2625" spans="15:19" ht="15" customHeight="1">
      <c r="O2625" s="1636"/>
      <c r="P2625" s="1636"/>
      <c r="S2625" s="1072"/>
    </row>
    <row r="2626" spans="15:19" ht="15" customHeight="1">
      <c r="O2626" s="1636"/>
      <c r="P2626" s="1636"/>
      <c r="S2626" s="1072"/>
    </row>
    <row r="2627" spans="15:19" ht="15" customHeight="1">
      <c r="O2627" s="1636"/>
      <c r="P2627" s="1636"/>
      <c r="S2627" s="1072"/>
    </row>
    <row r="2628" spans="15:19" ht="15" customHeight="1">
      <c r="O2628" s="1636"/>
      <c r="P2628" s="1636"/>
      <c r="S2628" s="1072"/>
    </row>
    <row r="2629" spans="15:19" ht="15" customHeight="1">
      <c r="O2629" s="1636"/>
      <c r="P2629" s="1636"/>
      <c r="S2629" s="1072"/>
    </row>
    <row r="2630" spans="15:19" ht="15" customHeight="1">
      <c r="O2630" s="1636"/>
      <c r="P2630" s="1636"/>
      <c r="S2630" s="1072"/>
    </row>
    <row r="2631" spans="15:19" ht="15" customHeight="1">
      <c r="O2631" s="1636"/>
      <c r="P2631" s="1636"/>
      <c r="S2631" s="1072"/>
    </row>
    <row r="2632" spans="15:19" ht="15" customHeight="1">
      <c r="O2632" s="1636"/>
      <c r="P2632" s="1636"/>
      <c r="S2632" s="1072"/>
    </row>
    <row r="2633" spans="15:19" ht="15" customHeight="1">
      <c r="O2633" s="1636"/>
      <c r="P2633" s="1636"/>
      <c r="S2633" s="1072"/>
    </row>
    <row r="2634" spans="15:19" ht="15" customHeight="1">
      <c r="O2634" s="1636"/>
      <c r="P2634" s="1636"/>
      <c r="S2634" s="1072"/>
    </row>
    <row r="2635" spans="15:19" ht="15" customHeight="1">
      <c r="O2635" s="1636"/>
      <c r="P2635" s="1636"/>
      <c r="S2635" s="1072"/>
    </row>
    <row r="2636" spans="15:19" ht="15" customHeight="1">
      <c r="O2636" s="1636"/>
      <c r="P2636" s="1636"/>
      <c r="S2636" s="1072"/>
    </row>
    <row r="2637" spans="15:19" ht="15" customHeight="1">
      <c r="O2637" s="1636"/>
      <c r="P2637" s="1636"/>
      <c r="S2637" s="1072"/>
    </row>
    <row r="2638" spans="15:19" ht="15" customHeight="1">
      <c r="O2638" s="1636"/>
      <c r="P2638" s="1636"/>
      <c r="S2638" s="1072"/>
    </row>
    <row r="2639" spans="15:19" ht="15" customHeight="1">
      <c r="O2639" s="1636"/>
      <c r="P2639" s="1636"/>
      <c r="S2639" s="1072"/>
    </row>
    <row r="2640" spans="15:19" ht="15" customHeight="1">
      <c r="O2640" s="1636"/>
      <c r="P2640" s="1636"/>
      <c r="S2640" s="1072"/>
    </row>
    <row r="2641" spans="15:19" ht="15" customHeight="1">
      <c r="O2641" s="1636"/>
      <c r="P2641" s="1636"/>
      <c r="S2641" s="1072"/>
    </row>
    <row r="2642" spans="15:19" ht="15" customHeight="1">
      <c r="O2642" s="1636"/>
      <c r="P2642" s="1636"/>
      <c r="S2642" s="1072"/>
    </row>
    <row r="2643" spans="15:19" ht="15" customHeight="1">
      <c r="O2643" s="1636"/>
      <c r="P2643" s="1636"/>
      <c r="S2643" s="1072"/>
    </row>
    <row r="2644" spans="15:19" ht="15" customHeight="1">
      <c r="O2644" s="1636"/>
      <c r="P2644" s="1636"/>
      <c r="S2644" s="1072"/>
    </row>
    <row r="2645" spans="15:19" ht="15" customHeight="1">
      <c r="O2645" s="1636"/>
      <c r="P2645" s="1636"/>
      <c r="S2645" s="1072"/>
    </row>
    <row r="2646" spans="15:19" ht="15" customHeight="1">
      <c r="O2646" s="1636"/>
      <c r="P2646" s="1636"/>
      <c r="S2646" s="1072"/>
    </row>
    <row r="2647" spans="15:19" ht="15" customHeight="1">
      <c r="O2647" s="1636"/>
      <c r="P2647" s="1636"/>
      <c r="S2647" s="1072"/>
    </row>
    <row r="2648" spans="15:19" ht="15" customHeight="1">
      <c r="O2648" s="1636"/>
      <c r="P2648" s="1636"/>
      <c r="S2648" s="1072"/>
    </row>
    <row r="2649" spans="15:19" ht="15" customHeight="1">
      <c r="O2649" s="1636"/>
      <c r="P2649" s="1636"/>
      <c r="S2649" s="1072"/>
    </row>
    <row r="2650" spans="15:19" ht="15" customHeight="1">
      <c r="O2650" s="1636"/>
      <c r="P2650" s="1636"/>
      <c r="S2650" s="1072"/>
    </row>
    <row r="2651" spans="15:19" ht="15" customHeight="1">
      <c r="O2651" s="1636"/>
      <c r="P2651" s="1636"/>
      <c r="S2651" s="1072"/>
    </row>
    <row r="2652" spans="15:19" ht="15" customHeight="1">
      <c r="O2652" s="1636"/>
      <c r="P2652" s="1636"/>
      <c r="S2652" s="1072"/>
    </row>
    <row r="2653" spans="15:19" ht="15" customHeight="1">
      <c r="O2653" s="1636"/>
      <c r="P2653" s="1636"/>
      <c r="S2653" s="1072"/>
    </row>
    <row r="2654" spans="15:19" ht="15" customHeight="1">
      <c r="O2654" s="1636"/>
      <c r="P2654" s="1636"/>
      <c r="S2654" s="1072"/>
    </row>
    <row r="2655" spans="15:19" ht="15" customHeight="1">
      <c r="O2655" s="1636"/>
      <c r="P2655" s="1636"/>
      <c r="S2655" s="1072"/>
    </row>
    <row r="2656" spans="15:19" ht="15" customHeight="1">
      <c r="O2656" s="1636"/>
      <c r="P2656" s="1636"/>
      <c r="S2656" s="1072"/>
    </row>
    <row r="2657" spans="15:19" ht="15" customHeight="1">
      <c r="O2657" s="1636"/>
      <c r="P2657" s="1636"/>
      <c r="S2657" s="1072"/>
    </row>
    <row r="2658" spans="15:19" ht="15" customHeight="1">
      <c r="O2658" s="1636"/>
      <c r="P2658" s="1636"/>
      <c r="S2658" s="1072"/>
    </row>
    <row r="2659" spans="15:19" ht="15" customHeight="1">
      <c r="O2659" s="1636"/>
      <c r="P2659" s="1636"/>
      <c r="S2659" s="1072"/>
    </row>
    <row r="2660" spans="15:19" ht="15" customHeight="1">
      <c r="O2660" s="1636"/>
      <c r="P2660" s="1636"/>
      <c r="S2660" s="1072"/>
    </row>
    <row r="2661" spans="15:19" ht="15" customHeight="1">
      <c r="O2661" s="1636"/>
      <c r="P2661" s="1636"/>
      <c r="S2661" s="1072"/>
    </row>
    <row r="2662" spans="15:19" ht="15" customHeight="1">
      <c r="O2662" s="1636"/>
      <c r="P2662" s="1636"/>
      <c r="S2662" s="1072"/>
    </row>
    <row r="2663" spans="15:19" ht="15" customHeight="1">
      <c r="O2663" s="1636"/>
      <c r="P2663" s="1636"/>
      <c r="S2663" s="1072"/>
    </row>
    <row r="2664" spans="15:19" ht="15" customHeight="1">
      <c r="O2664" s="1636"/>
      <c r="P2664" s="1636"/>
      <c r="S2664" s="1072"/>
    </row>
    <row r="2665" spans="15:19" ht="15" customHeight="1">
      <c r="O2665" s="1636"/>
      <c r="P2665" s="1636"/>
      <c r="S2665" s="1072"/>
    </row>
    <row r="2666" spans="15:19" ht="15" customHeight="1">
      <c r="O2666" s="1636"/>
      <c r="P2666" s="1636"/>
      <c r="S2666" s="1072"/>
    </row>
    <row r="2667" spans="15:19" ht="15" customHeight="1">
      <c r="O2667" s="1636"/>
      <c r="P2667" s="1636"/>
      <c r="S2667" s="1072"/>
    </row>
    <row r="2668" spans="15:19" ht="15" customHeight="1">
      <c r="O2668" s="1636"/>
      <c r="P2668" s="1636"/>
      <c r="S2668" s="1072"/>
    </row>
    <row r="2669" spans="15:19" ht="15" customHeight="1">
      <c r="O2669" s="1636"/>
      <c r="P2669" s="1636"/>
      <c r="S2669" s="1072"/>
    </row>
    <row r="2670" spans="15:19" ht="15" customHeight="1">
      <c r="O2670" s="1636"/>
      <c r="P2670" s="1636"/>
      <c r="S2670" s="1072"/>
    </row>
    <row r="2671" spans="15:19" ht="15" customHeight="1">
      <c r="O2671" s="1636"/>
      <c r="P2671" s="1636"/>
      <c r="S2671" s="1072"/>
    </row>
    <row r="2672" spans="15:19" ht="15" customHeight="1">
      <c r="O2672" s="1636"/>
      <c r="P2672" s="1636"/>
      <c r="S2672" s="1072"/>
    </row>
    <row r="2673" spans="15:19" ht="15" customHeight="1">
      <c r="O2673" s="1636"/>
      <c r="P2673" s="1636"/>
      <c r="S2673" s="1072"/>
    </row>
    <row r="2674" spans="15:19" ht="15" customHeight="1">
      <c r="O2674" s="1636"/>
      <c r="P2674" s="1636"/>
      <c r="S2674" s="1072"/>
    </row>
    <row r="2675" spans="15:19" ht="15" customHeight="1">
      <c r="O2675" s="1636"/>
      <c r="P2675" s="1636"/>
      <c r="S2675" s="1072"/>
    </row>
    <row r="2676" spans="15:19" ht="15" customHeight="1">
      <c r="O2676" s="1636"/>
      <c r="P2676" s="1636"/>
      <c r="S2676" s="1072"/>
    </row>
    <row r="2677" spans="15:19" ht="15" customHeight="1">
      <c r="O2677" s="1636"/>
      <c r="P2677" s="1636"/>
      <c r="S2677" s="1072"/>
    </row>
    <row r="2678" spans="15:19" ht="15" customHeight="1">
      <c r="O2678" s="1636"/>
      <c r="P2678" s="1636"/>
      <c r="S2678" s="1072"/>
    </row>
    <row r="2679" spans="15:19" ht="15" customHeight="1">
      <c r="O2679" s="1636"/>
      <c r="P2679" s="1636"/>
      <c r="S2679" s="1072"/>
    </row>
    <row r="2680" spans="15:19" ht="15" customHeight="1">
      <c r="O2680" s="1636"/>
      <c r="P2680" s="1636"/>
      <c r="S2680" s="1072"/>
    </row>
    <row r="2681" spans="15:19" ht="15" customHeight="1">
      <c r="O2681" s="1636"/>
      <c r="P2681" s="1636"/>
      <c r="S2681" s="1072"/>
    </row>
    <row r="2682" spans="15:19" ht="15" customHeight="1">
      <c r="O2682" s="1636"/>
      <c r="P2682" s="1636"/>
      <c r="S2682" s="1072"/>
    </row>
    <row r="2683" spans="15:19" ht="15" customHeight="1">
      <c r="O2683" s="1636"/>
      <c r="P2683" s="1636"/>
      <c r="S2683" s="1072"/>
    </row>
    <row r="2684" spans="15:19" ht="15" customHeight="1">
      <c r="O2684" s="1636"/>
      <c r="P2684" s="1636"/>
      <c r="S2684" s="1072"/>
    </row>
    <row r="2685" spans="15:19" ht="15" customHeight="1">
      <c r="O2685" s="1636"/>
      <c r="P2685" s="1636"/>
      <c r="S2685" s="1072"/>
    </row>
    <row r="2686" spans="15:19" ht="15" customHeight="1">
      <c r="O2686" s="1636"/>
      <c r="P2686" s="1636"/>
      <c r="S2686" s="1072"/>
    </row>
    <row r="2687" spans="15:19" ht="15" customHeight="1">
      <c r="O2687" s="1636"/>
      <c r="P2687" s="1636"/>
      <c r="S2687" s="1072"/>
    </row>
    <row r="2688" spans="15:19" ht="15" customHeight="1">
      <c r="O2688" s="1636"/>
      <c r="P2688" s="1636"/>
      <c r="S2688" s="1072"/>
    </row>
    <row r="2689" spans="15:19" ht="15" customHeight="1">
      <c r="O2689" s="1636"/>
      <c r="P2689" s="1636"/>
      <c r="S2689" s="1072"/>
    </row>
    <row r="2690" spans="15:19" ht="15" customHeight="1">
      <c r="O2690" s="1636"/>
      <c r="P2690" s="1636"/>
      <c r="S2690" s="1072"/>
    </row>
    <row r="2691" spans="15:19" ht="15" customHeight="1">
      <c r="O2691" s="1636"/>
      <c r="P2691" s="1636"/>
      <c r="S2691" s="1072"/>
    </row>
    <row r="2692" spans="15:19" ht="15" customHeight="1">
      <c r="O2692" s="1636"/>
      <c r="P2692" s="1636"/>
      <c r="S2692" s="1072"/>
    </row>
    <row r="2693" spans="15:19" ht="15" customHeight="1">
      <c r="O2693" s="1636"/>
      <c r="P2693" s="1636"/>
      <c r="S2693" s="1072"/>
    </row>
    <row r="2694" spans="15:19" ht="15" customHeight="1">
      <c r="O2694" s="1636"/>
      <c r="P2694" s="1636"/>
      <c r="S2694" s="1072"/>
    </row>
    <row r="2695" spans="15:19" ht="15" customHeight="1">
      <c r="O2695" s="1636"/>
      <c r="P2695" s="1636"/>
      <c r="S2695" s="1072"/>
    </row>
    <row r="2696" spans="15:19" ht="15" customHeight="1">
      <c r="O2696" s="1636"/>
      <c r="P2696" s="1636"/>
      <c r="S2696" s="1072"/>
    </row>
    <row r="2697" spans="15:19" ht="15" customHeight="1">
      <c r="O2697" s="1636"/>
      <c r="P2697" s="1636"/>
      <c r="S2697" s="1072"/>
    </row>
    <row r="2698" spans="15:19" ht="15" customHeight="1">
      <c r="O2698" s="1636"/>
      <c r="P2698" s="1636"/>
      <c r="S2698" s="1072"/>
    </row>
    <row r="2699" spans="15:19" ht="15" customHeight="1">
      <c r="O2699" s="1636"/>
      <c r="P2699" s="1636"/>
      <c r="S2699" s="1072"/>
    </row>
    <row r="2700" spans="15:19" ht="15" customHeight="1">
      <c r="O2700" s="1636"/>
      <c r="P2700" s="1636"/>
      <c r="S2700" s="1072"/>
    </row>
    <row r="2701" spans="15:19" ht="15" customHeight="1">
      <c r="O2701" s="1636"/>
      <c r="P2701" s="1636"/>
      <c r="S2701" s="1072"/>
    </row>
    <row r="2702" spans="15:19" ht="15" customHeight="1">
      <c r="O2702" s="1636"/>
      <c r="P2702" s="1636"/>
      <c r="S2702" s="1072"/>
    </row>
    <row r="2703" spans="15:19" ht="15" customHeight="1">
      <c r="O2703" s="1636"/>
      <c r="P2703" s="1636"/>
      <c r="S2703" s="1072"/>
    </row>
    <row r="2704" spans="15:19" ht="15" customHeight="1">
      <c r="O2704" s="1636"/>
      <c r="P2704" s="1636"/>
      <c r="S2704" s="1072"/>
    </row>
    <row r="2705" spans="15:19" ht="15" customHeight="1">
      <c r="O2705" s="1636"/>
      <c r="P2705" s="1636"/>
      <c r="S2705" s="1072"/>
    </row>
    <row r="2706" spans="15:19" ht="15" customHeight="1">
      <c r="O2706" s="1636"/>
      <c r="P2706" s="1636"/>
      <c r="S2706" s="1072"/>
    </row>
    <row r="2707" spans="15:19" ht="15" customHeight="1">
      <c r="O2707" s="1636"/>
      <c r="P2707" s="1636"/>
      <c r="S2707" s="1072"/>
    </row>
    <row r="2708" spans="15:19" ht="15" customHeight="1">
      <c r="O2708" s="1636"/>
      <c r="P2708" s="1636"/>
      <c r="S2708" s="1072"/>
    </row>
    <row r="2709" spans="15:19" ht="15" customHeight="1">
      <c r="O2709" s="1636"/>
      <c r="P2709" s="1636"/>
      <c r="S2709" s="1072"/>
    </row>
    <row r="2710" spans="15:19" ht="15" customHeight="1">
      <c r="O2710" s="1636"/>
      <c r="P2710" s="1636"/>
      <c r="S2710" s="1072"/>
    </row>
    <row r="2711" spans="15:19" ht="15" customHeight="1">
      <c r="O2711" s="1636"/>
      <c r="P2711" s="1636"/>
      <c r="S2711" s="1072"/>
    </row>
    <row r="2712" spans="15:19" ht="15" customHeight="1">
      <c r="O2712" s="1636"/>
      <c r="P2712" s="1636"/>
      <c r="S2712" s="1072"/>
    </row>
    <row r="2713" spans="15:19" ht="15" customHeight="1">
      <c r="O2713" s="1636"/>
      <c r="P2713" s="1636"/>
      <c r="S2713" s="1072"/>
    </row>
    <row r="2714" spans="15:19" ht="15" customHeight="1">
      <c r="O2714" s="1636"/>
      <c r="P2714" s="1636"/>
      <c r="S2714" s="1072"/>
    </row>
    <row r="2715" spans="15:19" ht="15" customHeight="1">
      <c r="O2715" s="1636"/>
      <c r="P2715" s="1636"/>
      <c r="S2715" s="1072"/>
    </row>
    <row r="2716" spans="15:19" ht="15" customHeight="1">
      <c r="O2716" s="1636"/>
      <c r="P2716" s="1636"/>
      <c r="S2716" s="1072"/>
    </row>
    <row r="2717" spans="15:19" ht="15" customHeight="1">
      <c r="O2717" s="1636"/>
      <c r="P2717" s="1636"/>
      <c r="S2717" s="1072"/>
    </row>
    <row r="2718" spans="15:19" ht="15" customHeight="1">
      <c r="O2718" s="1636"/>
      <c r="P2718" s="1636"/>
      <c r="S2718" s="1072"/>
    </row>
    <row r="2719" spans="15:19" ht="15" customHeight="1">
      <c r="O2719" s="1636"/>
      <c r="P2719" s="1636"/>
      <c r="S2719" s="1072"/>
    </row>
    <row r="2720" spans="15:19" ht="15" customHeight="1">
      <c r="O2720" s="1636"/>
      <c r="P2720" s="1636"/>
      <c r="S2720" s="1072"/>
    </row>
    <row r="2721" spans="15:19" ht="15" customHeight="1">
      <c r="O2721" s="1636"/>
      <c r="P2721" s="1636"/>
      <c r="S2721" s="1072"/>
    </row>
    <row r="2722" spans="15:19" ht="15" customHeight="1">
      <c r="O2722" s="1636"/>
      <c r="P2722" s="1636"/>
      <c r="S2722" s="1072"/>
    </row>
    <row r="2723" spans="15:19" ht="15" customHeight="1">
      <c r="O2723" s="1636"/>
      <c r="P2723" s="1636"/>
      <c r="S2723" s="1072"/>
    </row>
    <row r="2724" spans="15:19" ht="15" customHeight="1">
      <c r="O2724" s="1636"/>
      <c r="P2724" s="1636"/>
      <c r="S2724" s="1072"/>
    </row>
    <row r="2725" spans="15:19" ht="15" customHeight="1">
      <c r="O2725" s="1636"/>
      <c r="P2725" s="1636"/>
      <c r="S2725" s="1072"/>
    </row>
    <row r="2726" spans="15:19" ht="15" customHeight="1">
      <c r="O2726" s="1636"/>
      <c r="P2726" s="1636"/>
      <c r="S2726" s="1072"/>
    </row>
    <row r="2727" spans="15:19" ht="15" customHeight="1">
      <c r="O2727" s="1636"/>
      <c r="P2727" s="1636"/>
      <c r="S2727" s="1072"/>
    </row>
    <row r="2728" spans="15:19" ht="15" customHeight="1">
      <c r="O2728" s="1636"/>
      <c r="P2728" s="1636"/>
      <c r="S2728" s="1072"/>
    </row>
    <row r="2729" spans="15:19" ht="15" customHeight="1">
      <c r="O2729" s="1636"/>
      <c r="P2729" s="1636"/>
      <c r="S2729" s="1072"/>
    </row>
    <row r="2730" spans="15:19" ht="15" customHeight="1">
      <c r="O2730" s="1636"/>
      <c r="P2730" s="1636"/>
      <c r="S2730" s="1072"/>
    </row>
    <row r="2731" spans="15:19" ht="15" customHeight="1">
      <c r="O2731" s="1636"/>
      <c r="P2731" s="1636"/>
      <c r="S2731" s="1072"/>
    </row>
    <row r="2732" spans="15:19" ht="15" customHeight="1">
      <c r="O2732" s="1636"/>
      <c r="P2732" s="1636"/>
      <c r="S2732" s="1072"/>
    </row>
    <row r="2733" spans="15:19" ht="15" customHeight="1">
      <c r="O2733" s="1636"/>
      <c r="P2733" s="1636"/>
      <c r="S2733" s="1072"/>
    </row>
    <row r="2734" spans="15:19" ht="15" customHeight="1">
      <c r="O2734" s="1636"/>
      <c r="P2734" s="1636"/>
      <c r="S2734" s="1072"/>
    </row>
    <row r="2735" spans="15:19" ht="15" customHeight="1">
      <c r="O2735" s="1636"/>
      <c r="P2735" s="1636"/>
      <c r="S2735" s="1072"/>
    </row>
    <row r="2736" spans="15:19" ht="15" customHeight="1">
      <c r="O2736" s="1636"/>
      <c r="P2736" s="1636"/>
      <c r="S2736" s="1072"/>
    </row>
    <row r="2737" spans="15:19" ht="15" customHeight="1">
      <c r="O2737" s="1636"/>
      <c r="P2737" s="1636"/>
      <c r="S2737" s="1072"/>
    </row>
    <row r="2738" spans="15:19" ht="15" customHeight="1">
      <c r="O2738" s="1636"/>
      <c r="P2738" s="1636"/>
      <c r="S2738" s="1072"/>
    </row>
    <row r="2739" spans="15:19" ht="15" customHeight="1">
      <c r="O2739" s="1636"/>
      <c r="P2739" s="1636"/>
      <c r="S2739" s="1072"/>
    </row>
    <row r="2740" spans="15:19" ht="15" customHeight="1">
      <c r="O2740" s="1636"/>
      <c r="P2740" s="1636"/>
      <c r="S2740" s="1072"/>
    </row>
    <row r="2741" spans="15:19" ht="15" customHeight="1">
      <c r="O2741" s="1636"/>
      <c r="P2741" s="1636"/>
      <c r="S2741" s="1072"/>
    </row>
    <row r="2742" spans="15:19" ht="15" customHeight="1">
      <c r="O2742" s="1636"/>
      <c r="P2742" s="1636"/>
      <c r="S2742" s="1072"/>
    </row>
    <row r="2743" spans="15:19" ht="15" customHeight="1">
      <c r="O2743" s="1636"/>
      <c r="P2743" s="1636"/>
      <c r="S2743" s="1072"/>
    </row>
    <row r="2744" spans="15:19" ht="15" customHeight="1">
      <c r="O2744" s="1636"/>
      <c r="P2744" s="1636"/>
      <c r="S2744" s="1072"/>
    </row>
    <row r="2745" spans="15:19" ht="15" customHeight="1">
      <c r="O2745" s="1636"/>
      <c r="P2745" s="1636"/>
      <c r="S2745" s="1072"/>
    </row>
    <row r="2746" spans="15:19" ht="15" customHeight="1">
      <c r="O2746" s="1636"/>
      <c r="P2746" s="1636"/>
      <c r="S2746" s="1072"/>
    </row>
    <row r="2747" spans="15:19" ht="15" customHeight="1">
      <c r="O2747" s="1636"/>
      <c r="P2747" s="1636"/>
      <c r="S2747" s="1072"/>
    </row>
    <row r="2748" spans="15:19" ht="15" customHeight="1">
      <c r="O2748" s="1636"/>
      <c r="P2748" s="1636"/>
      <c r="S2748" s="1072"/>
    </row>
    <row r="2749" spans="15:19" ht="15" customHeight="1">
      <c r="O2749" s="1636"/>
      <c r="P2749" s="1636"/>
      <c r="S2749" s="1072"/>
    </row>
    <row r="2750" spans="15:19" ht="15" customHeight="1">
      <c r="O2750" s="1636"/>
      <c r="P2750" s="1636"/>
      <c r="S2750" s="1072"/>
    </row>
    <row r="2751" spans="15:19" ht="15" customHeight="1">
      <c r="O2751" s="1636"/>
      <c r="P2751" s="1636"/>
      <c r="S2751" s="1072"/>
    </row>
    <row r="2752" spans="15:19" ht="15" customHeight="1">
      <c r="O2752" s="1636"/>
      <c r="P2752" s="1636"/>
      <c r="S2752" s="1072"/>
    </row>
    <row r="2753" spans="15:19" ht="15" customHeight="1">
      <c r="O2753" s="1636"/>
      <c r="P2753" s="1636"/>
      <c r="S2753" s="1072"/>
    </row>
    <row r="2754" spans="15:19" ht="15" customHeight="1">
      <c r="O2754" s="1636"/>
      <c r="P2754" s="1636"/>
      <c r="S2754" s="1072"/>
    </row>
    <row r="2755" spans="15:19" ht="15" customHeight="1">
      <c r="O2755" s="1636"/>
      <c r="P2755" s="1636"/>
      <c r="S2755" s="1072"/>
    </row>
    <row r="2756" spans="15:19" ht="15" customHeight="1">
      <c r="O2756" s="1636"/>
      <c r="P2756" s="1636"/>
      <c r="S2756" s="1072"/>
    </row>
    <row r="2757" spans="15:19" ht="15" customHeight="1">
      <c r="O2757" s="1636"/>
      <c r="P2757" s="1636"/>
      <c r="S2757" s="1072"/>
    </row>
    <row r="2758" spans="15:19" ht="15" customHeight="1">
      <c r="O2758" s="1636"/>
      <c r="P2758" s="1636"/>
      <c r="S2758" s="1072"/>
    </row>
    <row r="2759" spans="15:19" ht="15" customHeight="1">
      <c r="O2759" s="1636"/>
      <c r="P2759" s="1636"/>
      <c r="S2759" s="1072"/>
    </row>
    <row r="2760" spans="15:19" ht="15" customHeight="1">
      <c r="O2760" s="1636"/>
      <c r="P2760" s="1636"/>
      <c r="S2760" s="1072"/>
    </row>
    <row r="2761" spans="15:19" ht="15" customHeight="1">
      <c r="O2761" s="1636"/>
      <c r="P2761" s="1636"/>
      <c r="S2761" s="1072"/>
    </row>
    <row r="2762" spans="15:19" ht="15" customHeight="1">
      <c r="O2762" s="1636"/>
      <c r="P2762" s="1636"/>
      <c r="S2762" s="1072"/>
    </row>
    <row r="2763" spans="15:19" ht="15" customHeight="1">
      <c r="O2763" s="1636"/>
      <c r="P2763" s="1636"/>
      <c r="S2763" s="1072"/>
    </row>
    <row r="2764" spans="15:19" ht="15" customHeight="1">
      <c r="O2764" s="1636"/>
      <c r="P2764" s="1636"/>
      <c r="S2764" s="1072"/>
    </row>
    <row r="2765" spans="15:19" ht="15" customHeight="1">
      <c r="O2765" s="1636"/>
      <c r="P2765" s="1636"/>
      <c r="S2765" s="1072"/>
    </row>
    <row r="2766" spans="15:19" ht="15" customHeight="1">
      <c r="O2766" s="1636"/>
      <c r="P2766" s="1636"/>
      <c r="S2766" s="1072"/>
    </row>
    <row r="2767" spans="15:19" ht="15" customHeight="1">
      <c r="O2767" s="1636"/>
      <c r="P2767" s="1636"/>
      <c r="S2767" s="1072"/>
    </row>
    <row r="2768" spans="15:19" ht="15" customHeight="1">
      <c r="O2768" s="1636"/>
      <c r="P2768" s="1636"/>
      <c r="S2768" s="1072"/>
    </row>
    <row r="2769" spans="15:19" ht="15" customHeight="1">
      <c r="O2769" s="1636"/>
      <c r="P2769" s="1636"/>
      <c r="S2769" s="1072"/>
    </row>
    <row r="2770" spans="15:19" ht="15" customHeight="1">
      <c r="O2770" s="1636"/>
      <c r="P2770" s="1636"/>
      <c r="S2770" s="1072"/>
    </row>
    <row r="2771" spans="15:19" ht="15" customHeight="1">
      <c r="O2771" s="1636"/>
      <c r="P2771" s="1636"/>
      <c r="S2771" s="1072"/>
    </row>
    <row r="2772" spans="15:19" ht="15" customHeight="1">
      <c r="O2772" s="1636"/>
      <c r="P2772" s="1636"/>
      <c r="S2772" s="1072"/>
    </row>
    <row r="2773" spans="15:19" ht="15" customHeight="1">
      <c r="O2773" s="1636"/>
      <c r="P2773" s="1636"/>
      <c r="S2773" s="1072"/>
    </row>
    <row r="2774" spans="15:19" ht="15" customHeight="1">
      <c r="O2774" s="1636"/>
      <c r="P2774" s="1636"/>
      <c r="S2774" s="1072"/>
    </row>
    <row r="2775" spans="15:19" ht="15" customHeight="1">
      <c r="O2775" s="1636"/>
      <c r="P2775" s="1636"/>
      <c r="S2775" s="1072"/>
    </row>
    <row r="2776" spans="15:19" ht="15" customHeight="1">
      <c r="O2776" s="1636"/>
      <c r="P2776" s="1636"/>
      <c r="S2776" s="1072"/>
    </row>
    <row r="2777" spans="15:19" ht="15" customHeight="1">
      <c r="O2777" s="1636"/>
      <c r="P2777" s="1636"/>
      <c r="S2777" s="1072"/>
    </row>
    <row r="2778" spans="15:19" ht="15" customHeight="1">
      <c r="O2778" s="1636"/>
      <c r="P2778" s="1636"/>
      <c r="S2778" s="1072"/>
    </row>
    <row r="2779" spans="15:19" ht="15" customHeight="1">
      <c r="O2779" s="1636"/>
      <c r="P2779" s="1636"/>
      <c r="S2779" s="1072"/>
    </row>
    <row r="2780" spans="15:19" ht="15" customHeight="1">
      <c r="O2780" s="1636"/>
      <c r="P2780" s="1636"/>
      <c r="S2780" s="1072"/>
    </row>
    <row r="2781" spans="15:19" ht="15" customHeight="1">
      <c r="O2781" s="1636"/>
      <c r="P2781" s="1636"/>
      <c r="S2781" s="1072"/>
    </row>
    <row r="2782" spans="15:19" ht="15" customHeight="1">
      <c r="O2782" s="1636"/>
      <c r="P2782" s="1636"/>
      <c r="S2782" s="1072"/>
    </row>
    <row r="2783" spans="15:19" ht="15" customHeight="1">
      <c r="O2783" s="1636"/>
      <c r="P2783" s="1636"/>
      <c r="S2783" s="1072"/>
    </row>
    <row r="2784" spans="15:19" ht="15" customHeight="1">
      <c r="O2784" s="1636"/>
      <c r="P2784" s="1636"/>
      <c r="S2784" s="1072"/>
    </row>
    <row r="2785" spans="15:19" ht="15" customHeight="1">
      <c r="O2785" s="1636"/>
      <c r="P2785" s="1636"/>
      <c r="S2785" s="1072"/>
    </row>
    <row r="2786" spans="15:19" ht="15" customHeight="1">
      <c r="O2786" s="1636"/>
      <c r="P2786" s="1636"/>
      <c r="S2786" s="1072"/>
    </row>
    <row r="2787" spans="15:19" ht="15" customHeight="1">
      <c r="O2787" s="1636"/>
      <c r="P2787" s="1636"/>
      <c r="S2787" s="1072"/>
    </row>
    <row r="2788" spans="15:19" ht="15" customHeight="1">
      <c r="O2788" s="1636"/>
      <c r="P2788" s="1636"/>
      <c r="S2788" s="1072"/>
    </row>
    <row r="2789" spans="15:19" ht="15" customHeight="1">
      <c r="O2789" s="1636"/>
      <c r="P2789" s="1636"/>
      <c r="S2789" s="1072"/>
    </row>
    <row r="2790" spans="15:19" ht="15" customHeight="1">
      <c r="O2790" s="1636"/>
      <c r="P2790" s="1636"/>
      <c r="S2790" s="1072"/>
    </row>
    <row r="2791" spans="15:19" ht="15" customHeight="1">
      <c r="O2791" s="1636"/>
      <c r="P2791" s="1636"/>
      <c r="S2791" s="1072"/>
    </row>
    <row r="2792" spans="15:19" ht="15" customHeight="1">
      <c r="O2792" s="1636"/>
      <c r="P2792" s="1636"/>
      <c r="S2792" s="1072"/>
    </row>
    <row r="2793" spans="15:19" ht="15" customHeight="1">
      <c r="O2793" s="1636"/>
      <c r="P2793" s="1636"/>
      <c r="S2793" s="1072"/>
    </row>
    <row r="2794" spans="15:19" ht="15" customHeight="1">
      <c r="O2794" s="1636"/>
      <c r="P2794" s="1636"/>
      <c r="S2794" s="1072"/>
    </row>
    <row r="2795" spans="15:19" ht="15" customHeight="1">
      <c r="O2795" s="1636"/>
      <c r="P2795" s="1636"/>
      <c r="S2795" s="1072"/>
    </row>
    <row r="2796" spans="15:19" ht="15" customHeight="1">
      <c r="O2796" s="1636"/>
      <c r="P2796" s="1636"/>
      <c r="S2796" s="1072"/>
    </row>
    <row r="2797" spans="15:19" ht="15" customHeight="1">
      <c r="O2797" s="1636"/>
      <c r="P2797" s="1636"/>
      <c r="S2797" s="1072"/>
    </row>
    <row r="2798" spans="15:19" ht="15" customHeight="1">
      <c r="O2798" s="1636"/>
      <c r="P2798" s="1636"/>
      <c r="S2798" s="1072"/>
    </row>
    <row r="2799" spans="15:19" ht="15" customHeight="1">
      <c r="O2799" s="1636"/>
      <c r="P2799" s="1636"/>
      <c r="S2799" s="1072"/>
    </row>
    <row r="2800" spans="15:19" ht="15" customHeight="1">
      <c r="O2800" s="1636"/>
      <c r="P2800" s="1636"/>
      <c r="S2800" s="1072"/>
    </row>
    <row r="2801" spans="15:19" ht="15" customHeight="1">
      <c r="O2801" s="1636"/>
      <c r="P2801" s="1636"/>
      <c r="S2801" s="1072"/>
    </row>
    <row r="2802" spans="15:19" ht="15" customHeight="1">
      <c r="O2802" s="1636"/>
      <c r="P2802" s="1636"/>
      <c r="S2802" s="1072"/>
    </row>
    <row r="2803" spans="15:19" ht="15" customHeight="1">
      <c r="O2803" s="1636"/>
      <c r="P2803" s="1636"/>
      <c r="S2803" s="1072"/>
    </row>
    <row r="2804" spans="15:19" ht="15" customHeight="1">
      <c r="O2804" s="1636"/>
      <c r="P2804" s="1636"/>
      <c r="S2804" s="1072"/>
    </row>
    <row r="2805" spans="15:19" ht="15" customHeight="1">
      <c r="O2805" s="1636"/>
      <c r="P2805" s="1636"/>
      <c r="S2805" s="1072"/>
    </row>
    <row r="2806" spans="15:19" ht="15" customHeight="1">
      <c r="O2806" s="1636"/>
      <c r="P2806" s="1636"/>
      <c r="S2806" s="1072"/>
    </row>
    <row r="2807" spans="15:19" ht="15" customHeight="1">
      <c r="O2807" s="1636"/>
      <c r="P2807" s="1636"/>
      <c r="S2807" s="1072"/>
    </row>
    <row r="2808" spans="15:19" ht="15" customHeight="1">
      <c r="O2808" s="1636"/>
      <c r="P2808" s="1636"/>
      <c r="S2808" s="1072"/>
    </row>
    <row r="2809" spans="15:19" ht="15" customHeight="1">
      <c r="O2809" s="1636"/>
      <c r="P2809" s="1636"/>
      <c r="S2809" s="1072"/>
    </row>
    <row r="2810" spans="15:19" ht="15" customHeight="1">
      <c r="O2810" s="1636"/>
      <c r="P2810" s="1636"/>
      <c r="S2810" s="1072"/>
    </row>
    <row r="2811" spans="15:19" ht="15" customHeight="1">
      <c r="O2811" s="1636"/>
      <c r="P2811" s="1636"/>
      <c r="S2811" s="1072"/>
    </row>
    <row r="2812" spans="15:19" ht="15" customHeight="1">
      <c r="O2812" s="1636"/>
      <c r="P2812" s="1636"/>
      <c r="S2812" s="1072"/>
    </row>
    <row r="2813" spans="15:19" ht="15" customHeight="1">
      <c r="O2813" s="1636"/>
      <c r="P2813" s="1636"/>
      <c r="S2813" s="1072"/>
    </row>
    <row r="2814" spans="15:19" ht="15" customHeight="1">
      <c r="O2814" s="1636"/>
      <c r="P2814" s="1636"/>
      <c r="S2814" s="1072"/>
    </row>
    <row r="2815" spans="15:19" ht="15" customHeight="1">
      <c r="O2815" s="1636"/>
      <c r="P2815" s="1636"/>
      <c r="S2815" s="1072"/>
    </row>
    <row r="2816" spans="15:19" ht="15" customHeight="1">
      <c r="O2816" s="1636"/>
      <c r="P2816" s="1636"/>
      <c r="S2816" s="1072"/>
    </row>
    <row r="2817" spans="15:19" ht="15" customHeight="1">
      <c r="O2817" s="1636"/>
      <c r="P2817" s="1636"/>
      <c r="S2817" s="1072"/>
    </row>
    <row r="2818" spans="15:19" ht="15" customHeight="1">
      <c r="O2818" s="1636"/>
      <c r="P2818" s="1636"/>
      <c r="S2818" s="1072"/>
    </row>
    <row r="2819" spans="15:19" ht="15" customHeight="1">
      <c r="O2819" s="1636"/>
      <c r="P2819" s="1636"/>
      <c r="S2819" s="1072"/>
    </row>
    <row r="2820" spans="15:19" ht="15" customHeight="1">
      <c r="O2820" s="1636"/>
      <c r="P2820" s="1636"/>
      <c r="S2820" s="1072"/>
    </row>
    <row r="2821" spans="15:19" ht="15" customHeight="1">
      <c r="O2821" s="1636"/>
      <c r="P2821" s="1636"/>
      <c r="S2821" s="1072"/>
    </row>
    <row r="2822" spans="15:19" ht="15" customHeight="1">
      <c r="O2822" s="1636"/>
      <c r="P2822" s="1636"/>
      <c r="S2822" s="1072"/>
    </row>
    <row r="2823" spans="15:19" ht="15" customHeight="1">
      <c r="O2823" s="1636"/>
      <c r="P2823" s="1636"/>
      <c r="S2823" s="1072"/>
    </row>
    <row r="2824" spans="15:19" ht="15" customHeight="1">
      <c r="O2824" s="1636"/>
      <c r="P2824" s="1636"/>
      <c r="S2824" s="1072"/>
    </row>
    <row r="2825" spans="15:19" ht="15" customHeight="1">
      <c r="O2825" s="1636"/>
      <c r="P2825" s="1636"/>
      <c r="S2825" s="1072"/>
    </row>
    <row r="2826" spans="15:19" ht="15" customHeight="1">
      <c r="O2826" s="1636"/>
      <c r="P2826" s="1636"/>
      <c r="S2826" s="1072"/>
    </row>
    <row r="2827" spans="15:19" ht="15" customHeight="1">
      <c r="O2827" s="1636"/>
      <c r="P2827" s="1636"/>
      <c r="S2827" s="1072"/>
    </row>
    <row r="2828" spans="15:19" ht="15" customHeight="1">
      <c r="O2828" s="1636"/>
      <c r="P2828" s="1636"/>
      <c r="S2828" s="1072"/>
    </row>
    <row r="2829" spans="15:19" ht="15" customHeight="1">
      <c r="O2829" s="1636"/>
      <c r="P2829" s="1636"/>
      <c r="S2829" s="1072"/>
    </row>
    <row r="2830" spans="15:19" ht="15" customHeight="1">
      <c r="O2830" s="1636"/>
      <c r="P2830" s="1636"/>
      <c r="S2830" s="1072"/>
    </row>
    <row r="2831" spans="15:19" ht="15" customHeight="1">
      <c r="O2831" s="1636"/>
      <c r="P2831" s="1636"/>
      <c r="S2831" s="1072"/>
    </row>
    <row r="2832" spans="15:19" ht="15" customHeight="1">
      <c r="O2832" s="1636"/>
      <c r="P2832" s="1636"/>
      <c r="S2832" s="1072"/>
    </row>
    <row r="2833" spans="15:19" ht="15" customHeight="1">
      <c r="O2833" s="1636"/>
      <c r="P2833" s="1636"/>
      <c r="S2833" s="1072"/>
    </row>
    <row r="2834" spans="15:19" ht="15" customHeight="1">
      <c r="O2834" s="1636"/>
      <c r="P2834" s="1636"/>
      <c r="S2834" s="1072"/>
    </row>
    <row r="2835" spans="15:19" ht="15" customHeight="1">
      <c r="O2835" s="1636"/>
      <c r="P2835" s="1636"/>
      <c r="S2835" s="1072"/>
    </row>
    <row r="2836" spans="15:19" ht="15" customHeight="1">
      <c r="O2836" s="1636"/>
      <c r="P2836" s="1636"/>
      <c r="S2836" s="1072"/>
    </row>
    <row r="2837" spans="15:19" ht="15" customHeight="1">
      <c r="O2837" s="1636"/>
      <c r="P2837" s="1636"/>
      <c r="S2837" s="1072"/>
    </row>
    <row r="2838" spans="15:19" ht="15" customHeight="1">
      <c r="O2838" s="1636"/>
      <c r="P2838" s="1636"/>
      <c r="S2838" s="1072"/>
    </row>
    <row r="2839" spans="15:19" ht="15" customHeight="1">
      <c r="O2839" s="1636"/>
      <c r="P2839" s="1636"/>
      <c r="S2839" s="1072"/>
    </row>
    <row r="2840" spans="15:19" ht="15" customHeight="1">
      <c r="O2840" s="1636"/>
      <c r="P2840" s="1636"/>
      <c r="S2840" s="1072"/>
    </row>
    <row r="2841" spans="15:19" ht="15" customHeight="1">
      <c r="O2841" s="1636"/>
      <c r="P2841" s="1636"/>
      <c r="S2841" s="1072"/>
    </row>
    <row r="2842" spans="15:19" ht="15" customHeight="1">
      <c r="O2842" s="1636"/>
      <c r="P2842" s="1636"/>
      <c r="S2842" s="1072"/>
    </row>
    <row r="2843" spans="15:19" ht="15" customHeight="1">
      <c r="O2843" s="1636"/>
      <c r="P2843" s="1636"/>
      <c r="S2843" s="1072"/>
    </row>
    <row r="2844" spans="15:19" ht="15" customHeight="1">
      <c r="O2844" s="1636"/>
      <c r="P2844" s="1636"/>
      <c r="S2844" s="1072"/>
    </row>
    <row r="2845" spans="15:19" ht="15" customHeight="1">
      <c r="O2845" s="1636"/>
      <c r="P2845" s="1636"/>
      <c r="S2845" s="1072"/>
    </row>
    <row r="2846" spans="15:19" ht="15" customHeight="1">
      <c r="O2846" s="1636"/>
      <c r="P2846" s="1636"/>
      <c r="S2846" s="1072"/>
    </row>
    <row r="2847" spans="15:19" ht="15" customHeight="1">
      <c r="O2847" s="1636"/>
      <c r="P2847" s="1636"/>
      <c r="S2847" s="1072"/>
    </row>
    <row r="2848" spans="15:19" ht="15" customHeight="1">
      <c r="O2848" s="1636"/>
      <c r="P2848" s="1636"/>
      <c r="S2848" s="1072"/>
    </row>
    <row r="2849" spans="15:19" ht="15" customHeight="1">
      <c r="O2849" s="1636"/>
      <c r="P2849" s="1636"/>
      <c r="S2849" s="1072"/>
    </row>
    <row r="2850" spans="15:19" ht="15" customHeight="1">
      <c r="O2850" s="1636"/>
      <c r="P2850" s="1636"/>
      <c r="S2850" s="1072"/>
    </row>
    <row r="2851" spans="15:19" ht="15" customHeight="1">
      <c r="O2851" s="1636"/>
      <c r="P2851" s="1636"/>
      <c r="S2851" s="1072"/>
    </row>
    <row r="2852" spans="15:19" ht="15" customHeight="1">
      <c r="O2852" s="1636"/>
      <c r="P2852" s="1636"/>
      <c r="S2852" s="1072"/>
    </row>
    <row r="2853" spans="15:19" ht="15" customHeight="1">
      <c r="O2853" s="1636"/>
      <c r="P2853" s="1636"/>
      <c r="S2853" s="1072"/>
    </row>
    <row r="2854" spans="15:19" ht="15" customHeight="1">
      <c r="O2854" s="1636"/>
      <c r="P2854" s="1636"/>
      <c r="S2854" s="1072"/>
    </row>
    <row r="2855" spans="15:19" ht="15" customHeight="1">
      <c r="O2855" s="1636"/>
      <c r="P2855" s="1636"/>
      <c r="S2855" s="1072"/>
    </row>
    <row r="2856" spans="15:19" ht="15" customHeight="1">
      <c r="O2856" s="1636"/>
      <c r="P2856" s="1636"/>
      <c r="S2856" s="1072"/>
    </row>
    <row r="2857" spans="15:19" ht="15" customHeight="1">
      <c r="O2857" s="1636"/>
      <c r="P2857" s="1636"/>
      <c r="S2857" s="1072"/>
    </row>
    <row r="2858" spans="15:19" ht="15" customHeight="1">
      <c r="O2858" s="1636"/>
      <c r="P2858" s="1636"/>
      <c r="S2858" s="1072"/>
    </row>
    <row r="2859" spans="15:19" ht="15" customHeight="1">
      <c r="O2859" s="1636"/>
      <c r="P2859" s="1636"/>
      <c r="S2859" s="1072"/>
    </row>
    <row r="2860" spans="15:19" ht="15" customHeight="1">
      <c r="O2860" s="1636"/>
      <c r="P2860" s="1636"/>
      <c r="S2860" s="1072"/>
    </row>
    <row r="2861" spans="15:19" ht="15" customHeight="1">
      <c r="O2861" s="1636"/>
      <c r="P2861" s="1636"/>
      <c r="S2861" s="1072"/>
    </row>
    <row r="2862" spans="15:19" ht="15" customHeight="1">
      <c r="O2862" s="1636"/>
      <c r="P2862" s="1636"/>
      <c r="S2862" s="1072"/>
    </row>
    <row r="2863" spans="15:19" ht="15" customHeight="1">
      <c r="O2863" s="1636"/>
      <c r="P2863" s="1636"/>
      <c r="S2863" s="1072"/>
    </row>
    <row r="2864" spans="15:19" ht="15" customHeight="1">
      <c r="O2864" s="1636"/>
      <c r="P2864" s="1636"/>
      <c r="S2864" s="1072"/>
    </row>
    <row r="2865" spans="15:19" ht="15" customHeight="1">
      <c r="O2865" s="1636"/>
      <c r="P2865" s="1636"/>
      <c r="S2865" s="1072"/>
    </row>
    <row r="2866" spans="15:19" ht="15" customHeight="1">
      <c r="O2866" s="1636"/>
      <c r="P2866" s="1636"/>
      <c r="S2866" s="1072"/>
    </row>
    <row r="2867" spans="15:19" ht="15" customHeight="1">
      <c r="O2867" s="1636"/>
      <c r="P2867" s="1636"/>
      <c r="S2867" s="1072"/>
    </row>
    <row r="2868" spans="15:19" ht="15" customHeight="1">
      <c r="O2868" s="1636"/>
      <c r="P2868" s="1636"/>
      <c r="S2868" s="1072"/>
    </row>
    <row r="2869" spans="15:19" ht="15" customHeight="1">
      <c r="O2869" s="1636"/>
      <c r="P2869" s="1636"/>
      <c r="S2869" s="1072"/>
    </row>
    <row r="2870" spans="15:19" ht="15" customHeight="1">
      <c r="O2870" s="1636"/>
      <c r="P2870" s="1636"/>
      <c r="S2870" s="1072"/>
    </row>
    <row r="2871" spans="15:19" ht="15" customHeight="1">
      <c r="O2871" s="1636"/>
      <c r="P2871" s="1636"/>
      <c r="S2871" s="1072"/>
    </row>
    <row r="2872" spans="15:19" ht="15" customHeight="1">
      <c r="O2872" s="1636"/>
      <c r="P2872" s="1636"/>
      <c r="S2872" s="1072"/>
    </row>
    <row r="2873" spans="15:19" ht="15" customHeight="1">
      <c r="O2873" s="1636"/>
      <c r="P2873" s="1636"/>
      <c r="S2873" s="1072"/>
    </row>
    <row r="2874" spans="15:19" ht="15" customHeight="1">
      <c r="O2874" s="1636"/>
      <c r="P2874" s="1636"/>
      <c r="S2874" s="1072"/>
    </row>
    <row r="2875" spans="15:19" ht="15" customHeight="1">
      <c r="O2875" s="1636"/>
      <c r="P2875" s="1636"/>
      <c r="S2875" s="1072"/>
    </row>
    <row r="2876" spans="15:19" ht="15" customHeight="1">
      <c r="O2876" s="1636"/>
      <c r="P2876" s="1636"/>
      <c r="S2876" s="1072"/>
    </row>
    <row r="2877" spans="15:19" ht="15" customHeight="1">
      <c r="O2877" s="1636"/>
      <c r="P2877" s="1636"/>
      <c r="S2877" s="1072"/>
    </row>
    <row r="2878" spans="15:19" ht="15" customHeight="1">
      <c r="O2878" s="1636"/>
      <c r="P2878" s="1636"/>
      <c r="S2878" s="1072"/>
    </row>
    <row r="2879" spans="15:19" ht="15" customHeight="1">
      <c r="O2879" s="1636"/>
      <c r="P2879" s="1636"/>
      <c r="S2879" s="1072"/>
    </row>
    <row r="2880" spans="15:19" ht="15" customHeight="1">
      <c r="O2880" s="1636"/>
      <c r="P2880" s="1636"/>
      <c r="S2880" s="1072"/>
    </row>
    <row r="2881" spans="15:19" ht="15" customHeight="1">
      <c r="O2881" s="1636"/>
      <c r="P2881" s="1636"/>
      <c r="S2881" s="1072"/>
    </row>
    <row r="2882" spans="15:19" ht="15" customHeight="1">
      <c r="O2882" s="1636"/>
      <c r="P2882" s="1636"/>
      <c r="S2882" s="1072"/>
    </row>
    <row r="2883" spans="15:19" ht="15" customHeight="1">
      <c r="O2883" s="1636"/>
      <c r="P2883" s="1636"/>
      <c r="S2883" s="1072"/>
    </row>
    <row r="2884" spans="15:19" ht="15" customHeight="1">
      <c r="O2884" s="1636"/>
      <c r="P2884" s="1636"/>
      <c r="S2884" s="1072"/>
    </row>
    <row r="2885" spans="15:19" ht="15" customHeight="1">
      <c r="O2885" s="1636"/>
      <c r="P2885" s="1636"/>
      <c r="S2885" s="1072"/>
    </row>
    <row r="2886" spans="15:19" ht="15" customHeight="1">
      <c r="O2886" s="1636"/>
      <c r="P2886" s="1636"/>
      <c r="S2886" s="1072"/>
    </row>
    <row r="2887" spans="15:19" ht="15" customHeight="1">
      <c r="O2887" s="1636"/>
      <c r="P2887" s="1636"/>
      <c r="S2887" s="1072"/>
    </row>
    <row r="2888" spans="15:19" ht="15" customHeight="1">
      <c r="O2888" s="1636"/>
      <c r="P2888" s="1636"/>
      <c r="S2888" s="1072"/>
    </row>
    <row r="2889" spans="15:19" ht="15" customHeight="1">
      <c r="O2889" s="1636"/>
      <c r="P2889" s="1636"/>
      <c r="S2889" s="1072"/>
    </row>
    <row r="2890" spans="15:19" ht="15" customHeight="1">
      <c r="O2890" s="1636"/>
      <c r="P2890" s="1636"/>
      <c r="S2890" s="1072"/>
    </row>
    <row r="2891" spans="15:19" ht="15" customHeight="1">
      <c r="O2891" s="1636"/>
      <c r="P2891" s="1636"/>
      <c r="S2891" s="1072"/>
    </row>
    <row r="2892" spans="15:19" ht="15" customHeight="1">
      <c r="O2892" s="1636"/>
      <c r="P2892" s="1636"/>
      <c r="S2892" s="1072"/>
    </row>
    <row r="2893" spans="15:19" ht="15" customHeight="1">
      <c r="O2893" s="1636"/>
      <c r="P2893" s="1636"/>
      <c r="S2893" s="1072"/>
    </row>
    <row r="2894" spans="15:19" ht="15" customHeight="1">
      <c r="O2894" s="1636"/>
      <c r="P2894" s="1636"/>
      <c r="S2894" s="1072"/>
    </row>
    <row r="2895" spans="15:19" ht="15" customHeight="1">
      <c r="O2895" s="1636"/>
      <c r="P2895" s="1636"/>
      <c r="S2895" s="1072"/>
    </row>
    <row r="2896" spans="15:19" ht="15" customHeight="1">
      <c r="O2896" s="1636"/>
      <c r="P2896" s="1636"/>
      <c r="S2896" s="1072"/>
    </row>
    <row r="2897" spans="15:19" ht="15" customHeight="1">
      <c r="O2897" s="1636"/>
      <c r="P2897" s="1636"/>
      <c r="S2897" s="1072"/>
    </row>
    <row r="2898" spans="15:19" ht="15" customHeight="1">
      <c r="O2898" s="1636"/>
      <c r="P2898" s="1636"/>
      <c r="S2898" s="1072"/>
    </row>
    <row r="2899" spans="15:19" ht="15" customHeight="1">
      <c r="O2899" s="1636"/>
      <c r="P2899" s="1636"/>
      <c r="S2899" s="1072"/>
    </row>
    <row r="2900" spans="15:19" ht="15" customHeight="1">
      <c r="O2900" s="1636"/>
      <c r="P2900" s="1636"/>
      <c r="S2900" s="1072"/>
    </row>
    <row r="2901" spans="15:19" ht="15" customHeight="1">
      <c r="O2901" s="1636"/>
      <c r="P2901" s="1636"/>
      <c r="S2901" s="1072"/>
    </row>
    <row r="2902" spans="15:19" ht="15" customHeight="1">
      <c r="O2902" s="1636"/>
      <c r="P2902" s="1636"/>
      <c r="S2902" s="1072"/>
    </row>
    <row r="2903" spans="15:19" ht="15" customHeight="1">
      <c r="O2903" s="1636"/>
      <c r="P2903" s="1636"/>
      <c r="S2903" s="1072"/>
    </row>
    <row r="2904" spans="15:19" ht="15" customHeight="1">
      <c r="O2904" s="1636"/>
      <c r="P2904" s="1636"/>
      <c r="S2904" s="1072"/>
    </row>
    <row r="2905" spans="15:19" ht="15" customHeight="1">
      <c r="O2905" s="1636"/>
      <c r="P2905" s="1636"/>
      <c r="S2905" s="1072"/>
    </row>
    <row r="2906" spans="15:19" ht="15" customHeight="1">
      <c r="O2906" s="1636"/>
      <c r="P2906" s="1636"/>
      <c r="S2906" s="1072"/>
    </row>
    <row r="2907" spans="15:19" ht="15" customHeight="1">
      <c r="O2907" s="1636"/>
      <c r="P2907" s="1636"/>
      <c r="S2907" s="1072"/>
    </row>
    <row r="2908" spans="15:19" ht="15" customHeight="1">
      <c r="O2908" s="1636"/>
      <c r="P2908" s="1636"/>
      <c r="S2908" s="1072"/>
    </row>
    <row r="2909" spans="15:19" ht="15" customHeight="1">
      <c r="O2909" s="1636"/>
      <c r="P2909" s="1636"/>
      <c r="S2909" s="1072"/>
    </row>
    <row r="2910" spans="15:19" ht="15" customHeight="1">
      <c r="O2910" s="1636"/>
      <c r="P2910" s="1636"/>
      <c r="S2910" s="1072"/>
    </row>
    <row r="2911" spans="15:19" ht="15" customHeight="1">
      <c r="O2911" s="1636"/>
      <c r="P2911" s="1636"/>
      <c r="S2911" s="1072"/>
    </row>
    <row r="2912" spans="15:19" ht="15" customHeight="1">
      <c r="O2912" s="1636"/>
      <c r="P2912" s="1636"/>
      <c r="S2912" s="1072"/>
    </row>
    <row r="2913" spans="15:19" ht="15" customHeight="1">
      <c r="O2913" s="1636"/>
      <c r="P2913" s="1636"/>
      <c r="S2913" s="1072"/>
    </row>
    <row r="2914" spans="15:19" ht="15" customHeight="1">
      <c r="O2914" s="1636"/>
      <c r="P2914" s="1636"/>
      <c r="S2914" s="1072"/>
    </row>
    <row r="2915" spans="15:19" ht="15" customHeight="1">
      <c r="O2915" s="1636"/>
      <c r="P2915" s="1636"/>
      <c r="S2915" s="1072"/>
    </row>
    <row r="2916" spans="15:19" ht="15" customHeight="1">
      <c r="O2916" s="1636"/>
      <c r="P2916" s="1636"/>
      <c r="S2916" s="1072"/>
    </row>
    <row r="2917" spans="15:19" ht="15" customHeight="1">
      <c r="O2917" s="1636"/>
      <c r="P2917" s="1636"/>
      <c r="S2917" s="1072"/>
    </row>
    <row r="2918" spans="15:19" ht="15" customHeight="1">
      <c r="O2918" s="1636"/>
      <c r="P2918" s="1636"/>
      <c r="S2918" s="1072"/>
    </row>
    <row r="2919" spans="15:19" ht="15" customHeight="1">
      <c r="O2919" s="1636"/>
      <c r="P2919" s="1636"/>
      <c r="S2919" s="1072"/>
    </row>
    <row r="2920" spans="15:19" ht="15" customHeight="1">
      <c r="O2920" s="1636"/>
      <c r="P2920" s="1636"/>
      <c r="S2920" s="1072"/>
    </row>
    <row r="2921" spans="15:19" ht="15" customHeight="1">
      <c r="O2921" s="1636"/>
      <c r="P2921" s="1636"/>
      <c r="S2921" s="1072"/>
    </row>
    <row r="2922" spans="15:19" ht="15" customHeight="1">
      <c r="O2922" s="1636"/>
      <c r="P2922" s="1636"/>
      <c r="S2922" s="1072"/>
    </row>
    <row r="2923" spans="15:19" ht="15" customHeight="1">
      <c r="O2923" s="1636"/>
      <c r="P2923" s="1636"/>
      <c r="S2923" s="1072"/>
    </row>
    <row r="2924" spans="15:19" ht="15" customHeight="1">
      <c r="O2924" s="1636"/>
      <c r="P2924" s="1636"/>
      <c r="S2924" s="1072"/>
    </row>
    <row r="2925" spans="15:19" ht="15" customHeight="1">
      <c r="O2925" s="1636"/>
      <c r="P2925" s="1636"/>
      <c r="S2925" s="1072"/>
    </row>
    <row r="2926" spans="15:19" ht="15" customHeight="1">
      <c r="O2926" s="1636"/>
      <c r="P2926" s="1636"/>
      <c r="S2926" s="1072"/>
    </row>
    <row r="2927" spans="15:19" ht="15" customHeight="1">
      <c r="O2927" s="1636"/>
      <c r="P2927" s="1636"/>
      <c r="S2927" s="1072"/>
    </row>
    <row r="2928" spans="15:19" ht="15" customHeight="1">
      <c r="O2928" s="1636"/>
      <c r="P2928" s="1636"/>
      <c r="S2928" s="1072"/>
    </row>
    <row r="2929" spans="15:19" ht="15" customHeight="1">
      <c r="O2929" s="1636"/>
      <c r="P2929" s="1636"/>
      <c r="S2929" s="1072"/>
    </row>
    <row r="2930" spans="15:19" ht="15" customHeight="1">
      <c r="O2930" s="1636"/>
      <c r="P2930" s="1636"/>
      <c r="S2930" s="1072"/>
    </row>
    <row r="2931" spans="15:19" ht="15" customHeight="1">
      <c r="O2931" s="1636"/>
      <c r="P2931" s="1636"/>
      <c r="S2931" s="1072"/>
    </row>
    <row r="2932" spans="15:19" ht="15" customHeight="1">
      <c r="O2932" s="1636"/>
      <c r="P2932" s="1636"/>
      <c r="S2932" s="1072"/>
    </row>
    <row r="2933" spans="15:19" ht="15" customHeight="1">
      <c r="O2933" s="1636"/>
      <c r="P2933" s="1636"/>
      <c r="S2933" s="1072"/>
    </row>
    <row r="2934" spans="15:19" ht="15" customHeight="1">
      <c r="O2934" s="1636"/>
      <c r="P2934" s="1636"/>
      <c r="S2934" s="1072"/>
    </row>
    <row r="2935" spans="15:19" ht="15" customHeight="1">
      <c r="O2935" s="1636"/>
      <c r="P2935" s="1636"/>
      <c r="S2935" s="1072"/>
    </row>
    <row r="2936" spans="15:19" ht="15" customHeight="1">
      <c r="O2936" s="1636"/>
      <c r="P2936" s="1636"/>
      <c r="S2936" s="1072"/>
    </row>
    <row r="2937" spans="15:19" ht="15" customHeight="1">
      <c r="O2937" s="1636"/>
      <c r="P2937" s="1636"/>
      <c r="S2937" s="1072"/>
    </row>
    <row r="2938" spans="15:19" ht="15" customHeight="1">
      <c r="O2938" s="1636"/>
      <c r="P2938" s="1636"/>
      <c r="S2938" s="1072"/>
    </row>
    <row r="2939" spans="15:19" ht="15" customHeight="1">
      <c r="O2939" s="1636"/>
      <c r="P2939" s="1636"/>
      <c r="S2939" s="1072"/>
    </row>
    <row r="2940" spans="15:19" ht="15" customHeight="1">
      <c r="O2940" s="1636"/>
      <c r="P2940" s="1636"/>
      <c r="S2940" s="1072"/>
    </row>
    <row r="2941" spans="15:19" ht="15" customHeight="1">
      <c r="O2941" s="1636"/>
      <c r="P2941" s="1636"/>
      <c r="S2941" s="1072"/>
    </row>
    <row r="2942" spans="15:19" ht="15" customHeight="1">
      <c r="O2942" s="1636"/>
      <c r="P2942" s="1636"/>
      <c r="S2942" s="1072"/>
    </row>
    <row r="2943" spans="15:19" ht="15" customHeight="1">
      <c r="O2943" s="1636"/>
      <c r="P2943" s="1636"/>
      <c r="S2943" s="1072"/>
    </row>
    <row r="2944" spans="15:19" ht="15" customHeight="1">
      <c r="O2944" s="1636"/>
      <c r="P2944" s="1636"/>
      <c r="S2944" s="1072"/>
    </row>
    <row r="2945" spans="15:19" ht="15" customHeight="1">
      <c r="O2945" s="1636"/>
      <c r="P2945" s="1636"/>
      <c r="S2945" s="1072"/>
    </row>
    <row r="2946" spans="15:19" ht="15" customHeight="1">
      <c r="O2946" s="1636"/>
      <c r="P2946" s="1636"/>
      <c r="S2946" s="1072"/>
    </row>
    <row r="2947" spans="15:19" ht="15" customHeight="1">
      <c r="O2947" s="1636"/>
      <c r="P2947" s="1636"/>
      <c r="S2947" s="1072"/>
    </row>
    <row r="2948" spans="15:19" ht="15" customHeight="1">
      <c r="O2948" s="1636"/>
      <c r="P2948" s="1636"/>
      <c r="S2948" s="1072"/>
    </row>
    <row r="2949" spans="15:19" ht="15" customHeight="1">
      <c r="O2949" s="1636"/>
      <c r="P2949" s="1636"/>
      <c r="S2949" s="1072"/>
    </row>
    <row r="2950" spans="15:19" ht="15" customHeight="1">
      <c r="O2950" s="1636"/>
      <c r="P2950" s="1636"/>
      <c r="S2950" s="1072"/>
    </row>
    <row r="2951" spans="15:19" ht="15" customHeight="1">
      <c r="O2951" s="1636"/>
      <c r="P2951" s="1636"/>
      <c r="S2951" s="1072"/>
    </row>
    <row r="2952" spans="15:19" ht="15" customHeight="1">
      <c r="O2952" s="1636"/>
      <c r="P2952" s="1636"/>
      <c r="S2952" s="1072"/>
    </row>
    <row r="2953" spans="15:19" ht="15" customHeight="1">
      <c r="O2953" s="1636"/>
      <c r="P2953" s="1636"/>
      <c r="S2953" s="1072"/>
    </row>
    <row r="2954" spans="15:19" ht="15" customHeight="1">
      <c r="O2954" s="1636"/>
      <c r="P2954" s="1636"/>
      <c r="S2954" s="1072"/>
    </row>
    <row r="2955" spans="15:19" ht="15" customHeight="1">
      <c r="O2955" s="1636"/>
      <c r="P2955" s="1636"/>
      <c r="S2955" s="1072"/>
    </row>
    <row r="2956" spans="15:19" ht="15" customHeight="1">
      <c r="O2956" s="1636"/>
      <c r="P2956" s="1636"/>
      <c r="S2956" s="1072"/>
    </row>
    <row r="2957" spans="15:19" ht="15" customHeight="1">
      <c r="O2957" s="1636"/>
      <c r="P2957" s="1636"/>
      <c r="S2957" s="1072"/>
    </row>
    <row r="2958" spans="15:19" ht="15" customHeight="1">
      <c r="O2958" s="1636"/>
      <c r="P2958" s="1636"/>
      <c r="S2958" s="1072"/>
    </row>
    <row r="2959" spans="15:19" ht="15" customHeight="1">
      <c r="O2959" s="1636"/>
      <c r="P2959" s="1636"/>
      <c r="S2959" s="1072"/>
    </row>
    <row r="2960" spans="15:19" ht="15" customHeight="1">
      <c r="O2960" s="1636"/>
      <c r="P2960" s="1636"/>
      <c r="S2960" s="1072"/>
    </row>
    <row r="2961" spans="15:19" ht="15" customHeight="1">
      <c r="O2961" s="1636"/>
      <c r="P2961" s="1636"/>
      <c r="S2961" s="1072"/>
    </row>
    <row r="2962" spans="15:19" ht="15" customHeight="1">
      <c r="O2962" s="1636"/>
      <c r="P2962" s="1636"/>
      <c r="S2962" s="1072"/>
    </row>
    <row r="2963" spans="15:19" ht="15" customHeight="1">
      <c r="O2963" s="1636"/>
      <c r="P2963" s="1636"/>
      <c r="S2963" s="1072"/>
    </row>
    <row r="2964" spans="15:19" ht="15" customHeight="1">
      <c r="O2964" s="1636"/>
      <c r="P2964" s="1636"/>
      <c r="S2964" s="1072"/>
    </row>
    <row r="2965" spans="15:19" ht="15" customHeight="1">
      <c r="O2965" s="1636"/>
      <c r="P2965" s="1636"/>
      <c r="S2965" s="1072"/>
    </row>
    <row r="2966" spans="15:19" ht="15" customHeight="1">
      <c r="O2966" s="1636"/>
      <c r="P2966" s="1636"/>
      <c r="S2966" s="1072"/>
    </row>
    <row r="2967" spans="15:19" ht="15" customHeight="1">
      <c r="O2967" s="1636"/>
      <c r="P2967" s="1636"/>
      <c r="S2967" s="1072"/>
    </row>
    <row r="2968" spans="15:19" ht="15" customHeight="1">
      <c r="O2968" s="1636"/>
      <c r="P2968" s="1636"/>
      <c r="S2968" s="1072"/>
    </row>
    <row r="2969" spans="15:19" ht="15" customHeight="1">
      <c r="O2969" s="1636"/>
      <c r="P2969" s="1636"/>
      <c r="S2969" s="1072"/>
    </row>
    <row r="2970" spans="15:19" ht="15" customHeight="1">
      <c r="O2970" s="1636"/>
      <c r="P2970" s="1636"/>
      <c r="S2970" s="1072"/>
    </row>
    <row r="2971" spans="15:19" ht="15" customHeight="1">
      <c r="O2971" s="1636"/>
      <c r="P2971" s="1636"/>
      <c r="S2971" s="1072"/>
    </row>
    <row r="2972" spans="15:19" ht="15" customHeight="1">
      <c r="O2972" s="1636"/>
      <c r="P2972" s="1636"/>
      <c r="S2972" s="1072"/>
    </row>
    <row r="2973" spans="15:19" ht="15" customHeight="1">
      <c r="O2973" s="1636"/>
      <c r="P2973" s="1636"/>
      <c r="S2973" s="1072"/>
    </row>
    <row r="2974" spans="15:19" ht="15" customHeight="1">
      <c r="O2974" s="1636"/>
      <c r="P2974" s="1636"/>
      <c r="S2974" s="1072"/>
    </row>
    <row r="2975" spans="15:19" ht="15" customHeight="1">
      <c r="O2975" s="1636"/>
      <c r="P2975" s="1636"/>
      <c r="S2975" s="1072"/>
    </row>
    <row r="2976" spans="15:19" ht="15" customHeight="1">
      <c r="O2976" s="1636"/>
      <c r="P2976" s="1636"/>
      <c r="S2976" s="1072"/>
    </row>
    <row r="2977" spans="15:19" ht="15" customHeight="1">
      <c r="O2977" s="1636"/>
      <c r="P2977" s="1636"/>
      <c r="S2977" s="1072"/>
    </row>
    <row r="2978" spans="15:19" ht="15" customHeight="1">
      <c r="O2978" s="1636"/>
      <c r="P2978" s="1636"/>
      <c r="S2978" s="1072"/>
    </row>
    <row r="2979" spans="15:19" ht="15" customHeight="1">
      <c r="O2979" s="1636"/>
      <c r="P2979" s="1636"/>
      <c r="S2979" s="1072"/>
    </row>
    <row r="2980" spans="15:19" ht="15" customHeight="1">
      <c r="O2980" s="1636"/>
      <c r="P2980" s="1636"/>
      <c r="S2980" s="1072"/>
    </row>
    <row r="2981" spans="15:19" ht="15" customHeight="1">
      <c r="O2981" s="1636"/>
      <c r="P2981" s="1636"/>
      <c r="S2981" s="1072"/>
    </row>
    <row r="2982" spans="15:19" ht="15" customHeight="1">
      <c r="O2982" s="1636"/>
      <c r="P2982" s="1636"/>
      <c r="S2982" s="1072"/>
    </row>
    <row r="2983" spans="15:19" ht="15" customHeight="1">
      <c r="O2983" s="1636"/>
      <c r="P2983" s="1636"/>
      <c r="S2983" s="1072"/>
    </row>
    <row r="2984" spans="15:19" ht="15" customHeight="1">
      <c r="O2984" s="1636"/>
      <c r="P2984" s="1636"/>
      <c r="S2984" s="1072"/>
    </row>
    <row r="2985" spans="15:19" ht="15" customHeight="1">
      <c r="O2985" s="1636"/>
      <c r="P2985" s="1636"/>
      <c r="S2985" s="1072"/>
    </row>
    <row r="2986" spans="15:19" ht="15" customHeight="1">
      <c r="O2986" s="1636"/>
      <c r="P2986" s="1636"/>
      <c r="S2986" s="1072"/>
    </row>
    <row r="2987" spans="15:19" ht="15" customHeight="1">
      <c r="O2987" s="1636"/>
      <c r="P2987" s="1636"/>
      <c r="S2987" s="1072"/>
    </row>
    <row r="2988" spans="15:19" ht="15" customHeight="1">
      <c r="O2988" s="1636"/>
      <c r="P2988" s="1636"/>
      <c r="S2988" s="1072"/>
    </row>
    <row r="2989" spans="15:19" ht="15" customHeight="1">
      <c r="O2989" s="1636"/>
      <c r="P2989" s="1636"/>
      <c r="S2989" s="1072"/>
    </row>
    <row r="2990" spans="15:19" ht="15" customHeight="1">
      <c r="O2990" s="1636"/>
      <c r="P2990" s="1636"/>
      <c r="S2990" s="1072"/>
    </row>
    <row r="2991" spans="15:19" ht="15" customHeight="1">
      <c r="O2991" s="1636"/>
      <c r="P2991" s="1636"/>
      <c r="S2991" s="1072"/>
    </row>
    <row r="2992" spans="15:19" ht="15" customHeight="1">
      <c r="O2992" s="1636"/>
      <c r="P2992" s="1636"/>
      <c r="S2992" s="1072"/>
    </row>
    <row r="2993" spans="15:19" ht="15" customHeight="1">
      <c r="O2993" s="1636"/>
      <c r="P2993" s="1636"/>
      <c r="S2993" s="1072"/>
    </row>
    <row r="2994" spans="15:19" ht="15" customHeight="1">
      <c r="O2994" s="1636"/>
      <c r="P2994" s="1636"/>
      <c r="S2994" s="1072"/>
    </row>
    <row r="2995" spans="15:19" ht="15" customHeight="1">
      <c r="O2995" s="1636"/>
      <c r="P2995" s="1636"/>
      <c r="S2995" s="1072"/>
    </row>
    <row r="2996" spans="15:19" ht="15" customHeight="1">
      <c r="O2996" s="1636"/>
      <c r="P2996" s="1636"/>
      <c r="S2996" s="1072"/>
    </row>
    <row r="2997" spans="15:19" ht="15" customHeight="1">
      <c r="O2997" s="1636"/>
      <c r="P2997" s="1636"/>
      <c r="S2997" s="1072"/>
    </row>
    <row r="2998" spans="15:19" ht="15" customHeight="1">
      <c r="O2998" s="1636"/>
      <c r="P2998" s="1636"/>
      <c r="S2998" s="1072"/>
    </row>
    <row r="2999" spans="15:19" ht="15" customHeight="1">
      <c r="O2999" s="1636"/>
      <c r="P2999" s="1636"/>
      <c r="S2999" s="1072"/>
    </row>
    <row r="3000" spans="15:19" ht="15" customHeight="1">
      <c r="O3000" s="1636"/>
      <c r="P3000" s="1636"/>
      <c r="S3000" s="1072"/>
    </row>
    <row r="3001" spans="15:19" ht="15" customHeight="1">
      <c r="O3001" s="1636"/>
      <c r="P3001" s="1636"/>
      <c r="S3001" s="1072"/>
    </row>
    <row r="3002" spans="15:19" ht="15" customHeight="1">
      <c r="O3002" s="1636"/>
      <c r="P3002" s="1636"/>
      <c r="S3002" s="1072"/>
    </row>
    <row r="3003" spans="15:19" ht="15" customHeight="1">
      <c r="O3003" s="1636"/>
      <c r="P3003" s="1636"/>
      <c r="S3003" s="1072"/>
    </row>
    <row r="3004" spans="15:19" ht="15" customHeight="1">
      <c r="O3004" s="1636"/>
      <c r="P3004" s="1636"/>
      <c r="S3004" s="1072"/>
    </row>
    <row r="3005" spans="15:19" ht="15" customHeight="1">
      <c r="O3005" s="1636"/>
      <c r="P3005" s="1636"/>
      <c r="S3005" s="1072"/>
    </row>
    <row r="3006" spans="15:19" ht="15" customHeight="1">
      <c r="O3006" s="1636"/>
      <c r="P3006" s="1636"/>
      <c r="S3006" s="1072"/>
    </row>
    <row r="3007" spans="15:19" ht="15" customHeight="1">
      <c r="O3007" s="1636"/>
      <c r="P3007" s="1636"/>
      <c r="S3007" s="1072"/>
    </row>
    <row r="3008" spans="15:19" ht="15" customHeight="1">
      <c r="O3008" s="1636"/>
      <c r="P3008" s="1636"/>
      <c r="S3008" s="1072"/>
    </row>
    <row r="3009" spans="15:19" ht="15" customHeight="1">
      <c r="O3009" s="1636"/>
      <c r="P3009" s="1636"/>
      <c r="S3009" s="1072"/>
    </row>
    <row r="3010" spans="15:19" ht="15" customHeight="1">
      <c r="O3010" s="1636"/>
      <c r="P3010" s="1636"/>
      <c r="S3010" s="1072"/>
    </row>
    <row r="3011" spans="15:19" ht="15" customHeight="1">
      <c r="O3011" s="1636"/>
      <c r="P3011" s="1636"/>
      <c r="S3011" s="1072"/>
    </row>
    <row r="3012" spans="15:19" ht="15" customHeight="1">
      <c r="O3012" s="1636"/>
      <c r="P3012" s="1636"/>
      <c r="S3012" s="1072"/>
    </row>
    <row r="3013" spans="15:19" ht="15" customHeight="1">
      <c r="O3013" s="1636"/>
      <c r="P3013" s="1636"/>
      <c r="S3013" s="1072"/>
    </row>
    <row r="3014" spans="15:19" ht="15" customHeight="1">
      <c r="O3014" s="1636"/>
      <c r="P3014" s="1636"/>
      <c r="S3014" s="1072"/>
    </row>
    <row r="3015" spans="15:19" ht="15" customHeight="1">
      <c r="O3015" s="1636"/>
      <c r="P3015" s="1636"/>
      <c r="S3015" s="1072"/>
    </row>
    <row r="3016" spans="15:19" ht="15" customHeight="1">
      <c r="O3016" s="1636"/>
      <c r="P3016" s="1636"/>
      <c r="S3016" s="1072"/>
    </row>
    <row r="3017" spans="15:19" ht="15" customHeight="1">
      <c r="O3017" s="1636"/>
      <c r="P3017" s="1636"/>
      <c r="S3017" s="1072"/>
    </row>
    <row r="3018" spans="15:19" ht="15" customHeight="1">
      <c r="O3018" s="1636"/>
      <c r="P3018" s="1636"/>
      <c r="S3018" s="1072"/>
    </row>
    <row r="3019" spans="15:19" ht="15" customHeight="1">
      <c r="O3019" s="1636"/>
      <c r="P3019" s="1636"/>
      <c r="S3019" s="1072"/>
    </row>
    <row r="3020" spans="15:19" ht="15" customHeight="1">
      <c r="O3020" s="1636"/>
      <c r="P3020" s="1636"/>
      <c r="S3020" s="1072"/>
    </row>
    <row r="3021" spans="15:19" ht="15" customHeight="1">
      <c r="O3021" s="1636"/>
      <c r="P3021" s="1636"/>
      <c r="S3021" s="1072"/>
    </row>
    <row r="3022" spans="15:19" ht="15" customHeight="1">
      <c r="O3022" s="1636"/>
      <c r="P3022" s="1636"/>
      <c r="S3022" s="1072"/>
    </row>
    <row r="3023" spans="15:19" ht="15" customHeight="1">
      <c r="O3023" s="1636"/>
      <c r="P3023" s="1636"/>
      <c r="S3023" s="1072"/>
    </row>
    <row r="3024" spans="15:19" ht="15" customHeight="1">
      <c r="O3024" s="1636"/>
      <c r="P3024" s="1636"/>
      <c r="S3024" s="1072"/>
    </row>
    <row r="3025" spans="15:19" ht="15" customHeight="1">
      <c r="O3025" s="1636"/>
      <c r="P3025" s="1636"/>
      <c r="S3025" s="1072"/>
    </row>
    <row r="3026" spans="15:19" ht="15" customHeight="1">
      <c r="O3026" s="1636"/>
      <c r="P3026" s="1636"/>
      <c r="S3026" s="1072"/>
    </row>
    <row r="3027" spans="15:19" ht="15" customHeight="1">
      <c r="O3027" s="1636"/>
      <c r="P3027" s="1636"/>
      <c r="S3027" s="1072"/>
    </row>
    <row r="3028" spans="15:19" ht="15" customHeight="1">
      <c r="O3028" s="1636"/>
      <c r="P3028" s="1636"/>
      <c r="S3028" s="1072"/>
    </row>
    <row r="3029" spans="15:19" ht="15" customHeight="1">
      <c r="O3029" s="1636"/>
      <c r="P3029" s="1636"/>
      <c r="S3029" s="1072"/>
    </row>
    <row r="3030" spans="15:19" ht="15" customHeight="1">
      <c r="O3030" s="1636"/>
      <c r="P3030" s="1636"/>
      <c r="S3030" s="1072"/>
    </row>
    <row r="3031" spans="15:19" ht="15" customHeight="1">
      <c r="O3031" s="1636"/>
      <c r="P3031" s="1636"/>
      <c r="S3031" s="1072"/>
    </row>
    <row r="3032" spans="15:19" ht="15" customHeight="1">
      <c r="O3032" s="1636"/>
      <c r="P3032" s="1636"/>
      <c r="S3032" s="1072"/>
    </row>
    <row r="3033" spans="15:19" ht="15" customHeight="1">
      <c r="O3033" s="1636"/>
      <c r="P3033" s="1636"/>
      <c r="S3033" s="1072"/>
    </row>
    <row r="3034" spans="15:19" ht="15" customHeight="1">
      <c r="O3034" s="1636"/>
      <c r="P3034" s="1636"/>
      <c r="S3034" s="1072"/>
    </row>
    <row r="3035" spans="15:19" ht="15" customHeight="1">
      <c r="O3035" s="1636"/>
      <c r="P3035" s="1636"/>
      <c r="S3035" s="1072"/>
    </row>
    <row r="3036" spans="15:19" ht="15" customHeight="1">
      <c r="O3036" s="1636"/>
      <c r="P3036" s="1636"/>
      <c r="S3036" s="1072"/>
    </row>
    <row r="3037" spans="15:19" ht="15" customHeight="1">
      <c r="O3037" s="1636"/>
      <c r="P3037" s="1636"/>
      <c r="S3037" s="1072"/>
    </row>
    <row r="3038" spans="15:19" ht="15" customHeight="1">
      <c r="O3038" s="1636"/>
      <c r="P3038" s="1636"/>
      <c r="S3038" s="1072"/>
    </row>
    <row r="3039" spans="15:19" ht="15" customHeight="1">
      <c r="O3039" s="1636"/>
      <c r="P3039" s="1636"/>
      <c r="S3039" s="1072"/>
    </row>
    <row r="3040" spans="15:19" ht="15" customHeight="1">
      <c r="O3040" s="1636"/>
      <c r="P3040" s="1636"/>
      <c r="S3040" s="1072"/>
    </row>
    <row r="3041" spans="15:19" ht="15" customHeight="1">
      <c r="O3041" s="1636"/>
      <c r="P3041" s="1636"/>
      <c r="S3041" s="1072"/>
    </row>
    <row r="3042" spans="15:19" ht="15" customHeight="1">
      <c r="O3042" s="1636"/>
      <c r="P3042" s="1636"/>
      <c r="S3042" s="1072"/>
    </row>
    <row r="3043" spans="15:19" ht="15" customHeight="1">
      <c r="O3043" s="1636"/>
      <c r="P3043" s="1636"/>
      <c r="S3043" s="1072"/>
    </row>
    <row r="3044" spans="15:19" ht="15" customHeight="1">
      <c r="O3044" s="1636"/>
      <c r="P3044" s="1636"/>
      <c r="S3044" s="1072"/>
    </row>
    <row r="3045" spans="15:19" ht="15" customHeight="1">
      <c r="O3045" s="1636"/>
      <c r="P3045" s="1636"/>
      <c r="S3045" s="1072"/>
    </row>
    <row r="3046" spans="15:19" ht="15" customHeight="1">
      <c r="O3046" s="1636"/>
      <c r="P3046" s="1636"/>
      <c r="S3046" s="1072"/>
    </row>
    <row r="3047" spans="15:19" ht="15" customHeight="1">
      <c r="O3047" s="1636"/>
      <c r="P3047" s="1636"/>
      <c r="S3047" s="1072"/>
    </row>
    <row r="3048" spans="15:19" ht="15" customHeight="1">
      <c r="O3048" s="1636"/>
      <c r="P3048" s="1636"/>
      <c r="S3048" s="1072"/>
    </row>
    <row r="3049" spans="15:19" ht="15" customHeight="1">
      <c r="O3049" s="1636"/>
      <c r="P3049" s="1636"/>
      <c r="S3049" s="1072"/>
    </row>
    <row r="3050" spans="15:19" ht="15" customHeight="1">
      <c r="O3050" s="1636"/>
      <c r="P3050" s="1636"/>
      <c r="S3050" s="1072"/>
    </row>
    <row r="3051" spans="15:19" ht="15" customHeight="1">
      <c r="O3051" s="1636"/>
      <c r="P3051" s="1636"/>
      <c r="S3051" s="1072"/>
    </row>
    <row r="3052" spans="15:19" ht="15" customHeight="1">
      <c r="O3052" s="1636"/>
      <c r="P3052" s="1636"/>
      <c r="S3052" s="1072"/>
    </row>
    <row r="3053" spans="15:19" ht="15" customHeight="1">
      <c r="O3053" s="1636"/>
      <c r="P3053" s="1636"/>
      <c r="S3053" s="1072"/>
    </row>
    <row r="3054" spans="15:19" ht="15" customHeight="1">
      <c r="O3054" s="1636"/>
      <c r="P3054" s="1636"/>
      <c r="S3054" s="1072"/>
    </row>
    <row r="3055" spans="15:19" ht="15" customHeight="1">
      <c r="O3055" s="1636"/>
      <c r="P3055" s="1636"/>
      <c r="S3055" s="1072"/>
    </row>
    <row r="3056" spans="15:19" ht="15" customHeight="1">
      <c r="O3056" s="1636"/>
      <c r="P3056" s="1636"/>
      <c r="S3056" s="1072"/>
    </row>
    <row r="3057" spans="15:19" ht="15" customHeight="1">
      <c r="O3057" s="1636"/>
      <c r="P3057" s="1636"/>
      <c r="S3057" s="1072"/>
    </row>
    <row r="3058" spans="15:19" ht="15" customHeight="1">
      <c r="O3058" s="1636"/>
      <c r="P3058" s="1636"/>
      <c r="S3058" s="1072"/>
    </row>
    <row r="3059" spans="15:19" ht="15" customHeight="1">
      <c r="O3059" s="1636"/>
      <c r="P3059" s="1636"/>
      <c r="S3059" s="1072"/>
    </row>
    <row r="3060" spans="15:19" ht="15" customHeight="1">
      <c r="O3060" s="1636"/>
      <c r="P3060" s="1636"/>
      <c r="S3060" s="1072"/>
    </row>
    <row r="3061" spans="15:19" ht="15" customHeight="1">
      <c r="O3061" s="1636"/>
      <c r="P3061" s="1636"/>
      <c r="S3061" s="1072"/>
    </row>
    <row r="3062" spans="15:19" ht="15" customHeight="1">
      <c r="O3062" s="1636"/>
      <c r="P3062" s="1636"/>
      <c r="S3062" s="1072"/>
    </row>
    <row r="3063" spans="15:19" ht="15" customHeight="1">
      <c r="O3063" s="1636"/>
      <c r="P3063" s="1636"/>
      <c r="S3063" s="1072"/>
    </row>
    <row r="3064" spans="15:19" ht="15" customHeight="1">
      <c r="O3064" s="1636"/>
      <c r="P3064" s="1636"/>
      <c r="S3064" s="1072"/>
    </row>
    <row r="3065" spans="15:19" ht="15" customHeight="1">
      <c r="O3065" s="1636"/>
      <c r="P3065" s="1636"/>
      <c r="S3065" s="1072"/>
    </row>
    <row r="3066" spans="15:19" ht="15" customHeight="1">
      <c r="O3066" s="1636"/>
      <c r="P3066" s="1636"/>
      <c r="S3066" s="1072"/>
    </row>
    <row r="3067" spans="15:19" ht="15" customHeight="1">
      <c r="O3067" s="1636"/>
      <c r="P3067" s="1636"/>
      <c r="S3067" s="1072"/>
    </row>
    <row r="3068" spans="15:19" ht="15" customHeight="1">
      <c r="O3068" s="1636"/>
      <c r="P3068" s="1636"/>
      <c r="S3068" s="1072"/>
    </row>
    <row r="3069" spans="15:19" ht="15" customHeight="1">
      <c r="O3069" s="1636"/>
      <c r="P3069" s="1636"/>
      <c r="S3069" s="1072"/>
    </row>
    <row r="3070" spans="15:19" ht="15" customHeight="1">
      <c r="O3070" s="1636"/>
      <c r="P3070" s="1636"/>
      <c r="S3070" s="1072"/>
    </row>
    <row r="3071" spans="15:19" ht="15" customHeight="1">
      <c r="O3071" s="1636"/>
      <c r="P3071" s="1636"/>
      <c r="S3071" s="1072"/>
    </row>
    <row r="3072" spans="15:19" ht="15" customHeight="1">
      <c r="O3072" s="1636"/>
      <c r="P3072" s="1636"/>
      <c r="S3072" s="1072"/>
    </row>
    <row r="3073" spans="15:19" ht="15" customHeight="1">
      <c r="O3073" s="1636"/>
      <c r="P3073" s="1636"/>
      <c r="S3073" s="1072"/>
    </row>
    <row r="3074" spans="15:19" ht="15" customHeight="1">
      <c r="O3074" s="1636"/>
      <c r="P3074" s="1636"/>
      <c r="S3074" s="1072"/>
    </row>
    <row r="3075" spans="15:19" ht="15" customHeight="1">
      <c r="O3075" s="1636"/>
      <c r="P3075" s="1636"/>
      <c r="S3075" s="1072"/>
    </row>
    <row r="3076" spans="15:19" ht="15" customHeight="1">
      <c r="O3076" s="1636"/>
      <c r="P3076" s="1636"/>
      <c r="S3076" s="1072"/>
    </row>
    <row r="3077" spans="15:19" ht="15" customHeight="1">
      <c r="O3077" s="1636"/>
      <c r="P3077" s="1636"/>
      <c r="S3077" s="1072"/>
    </row>
    <row r="3078" spans="15:19" ht="15" customHeight="1">
      <c r="O3078" s="1636"/>
      <c r="P3078" s="1636"/>
      <c r="S3078" s="1072"/>
    </row>
    <row r="3079" spans="15:19" ht="15" customHeight="1">
      <c r="O3079" s="1636"/>
      <c r="P3079" s="1636"/>
      <c r="S3079" s="1072"/>
    </row>
    <row r="3080" spans="15:19" ht="15" customHeight="1">
      <c r="O3080" s="1636"/>
      <c r="P3080" s="1636"/>
      <c r="S3080" s="1072"/>
    </row>
    <row r="3081" spans="15:19" ht="15" customHeight="1">
      <c r="O3081" s="1636"/>
      <c r="P3081" s="1636"/>
      <c r="S3081" s="1072"/>
    </row>
    <row r="3082" spans="15:19" ht="15" customHeight="1">
      <c r="O3082" s="1636"/>
      <c r="P3082" s="1636"/>
      <c r="S3082" s="1072"/>
    </row>
    <row r="3083" spans="15:19" ht="15" customHeight="1">
      <c r="O3083" s="1636"/>
      <c r="P3083" s="1636"/>
      <c r="S3083" s="1072"/>
    </row>
    <row r="3084" spans="15:19" ht="15" customHeight="1">
      <c r="O3084" s="1636"/>
      <c r="P3084" s="1636"/>
      <c r="S3084" s="1072"/>
    </row>
    <row r="3085" spans="15:19" ht="15" customHeight="1">
      <c r="O3085" s="1636"/>
      <c r="P3085" s="1636"/>
      <c r="S3085" s="1072"/>
    </row>
    <row r="3086" spans="15:19" ht="15" customHeight="1">
      <c r="O3086" s="1636"/>
      <c r="P3086" s="1636"/>
      <c r="S3086" s="1072"/>
    </row>
    <row r="3087" spans="15:19" ht="15" customHeight="1">
      <c r="O3087" s="1636"/>
      <c r="P3087" s="1636"/>
      <c r="S3087" s="1072"/>
    </row>
    <row r="3088" spans="15:19" ht="15" customHeight="1">
      <c r="O3088" s="1636"/>
      <c r="P3088" s="1636"/>
      <c r="S3088" s="1072"/>
    </row>
    <row r="3089" spans="15:19" ht="15" customHeight="1">
      <c r="O3089" s="1636"/>
      <c r="P3089" s="1636"/>
      <c r="S3089" s="1072"/>
    </row>
    <row r="3090" spans="15:19" ht="15" customHeight="1">
      <c r="O3090" s="1636"/>
      <c r="P3090" s="1636"/>
      <c r="S3090" s="1072"/>
    </row>
    <row r="3091" spans="15:19" ht="15" customHeight="1">
      <c r="O3091" s="1636"/>
      <c r="P3091" s="1636"/>
      <c r="S3091" s="1072"/>
    </row>
    <row r="3092" spans="15:19" ht="15" customHeight="1">
      <c r="O3092" s="1636"/>
      <c r="P3092" s="1636"/>
      <c r="S3092" s="1072"/>
    </row>
    <row r="3093" spans="15:19" ht="15" customHeight="1">
      <c r="O3093" s="1636"/>
      <c r="P3093" s="1636"/>
      <c r="S3093" s="1072"/>
    </row>
    <row r="3094" spans="15:19" ht="15" customHeight="1">
      <c r="O3094" s="1636"/>
      <c r="P3094" s="1636"/>
      <c r="S3094" s="1072"/>
    </row>
    <row r="3095" spans="15:19" ht="15" customHeight="1">
      <c r="O3095" s="1636"/>
      <c r="P3095" s="1636"/>
      <c r="S3095" s="1072"/>
    </row>
    <row r="3096" spans="15:19" ht="15" customHeight="1">
      <c r="O3096" s="1636"/>
      <c r="P3096" s="1636"/>
      <c r="S3096" s="1072"/>
    </row>
    <row r="3097" spans="15:19" ht="15" customHeight="1">
      <c r="O3097" s="1636"/>
      <c r="P3097" s="1636"/>
      <c r="S3097" s="1072"/>
    </row>
    <row r="3098" spans="15:19" ht="15" customHeight="1">
      <c r="O3098" s="1636"/>
      <c r="P3098" s="1636"/>
      <c r="S3098" s="1072"/>
    </row>
    <row r="3099" spans="15:19" ht="15" customHeight="1">
      <c r="O3099" s="1636"/>
      <c r="P3099" s="1636"/>
      <c r="S3099" s="1072"/>
    </row>
    <row r="3100" spans="15:19" ht="15" customHeight="1">
      <c r="O3100" s="1636"/>
      <c r="P3100" s="1636"/>
      <c r="S3100" s="1072"/>
    </row>
    <row r="3101" spans="15:19" ht="15" customHeight="1">
      <c r="O3101" s="1636"/>
      <c r="P3101" s="1636"/>
      <c r="S3101" s="1072"/>
    </row>
    <row r="3102" spans="15:19" ht="15" customHeight="1">
      <c r="O3102" s="1636"/>
      <c r="P3102" s="1636"/>
      <c r="S3102" s="1072"/>
    </row>
    <row r="3103" spans="15:19" ht="15" customHeight="1">
      <c r="O3103" s="1636"/>
      <c r="P3103" s="1636"/>
      <c r="S3103" s="1072"/>
    </row>
    <row r="3104" spans="15:19" ht="15" customHeight="1">
      <c r="O3104" s="1636"/>
      <c r="P3104" s="1636"/>
      <c r="S3104" s="1072"/>
    </row>
    <row r="3105" spans="15:19" ht="15" customHeight="1">
      <c r="O3105" s="1636"/>
      <c r="P3105" s="1636"/>
      <c r="S3105" s="1072"/>
    </row>
    <row r="3106" spans="15:19" ht="15" customHeight="1">
      <c r="O3106" s="1636"/>
      <c r="P3106" s="1636"/>
      <c r="S3106" s="1072"/>
    </row>
    <row r="3107" spans="15:19" ht="15" customHeight="1">
      <c r="O3107" s="1636"/>
      <c r="P3107" s="1636"/>
      <c r="S3107" s="1072"/>
    </row>
    <row r="3108" spans="15:19" ht="15" customHeight="1">
      <c r="O3108" s="1636"/>
      <c r="P3108" s="1636"/>
      <c r="S3108" s="1072"/>
    </row>
    <row r="3109" spans="15:19" ht="15" customHeight="1">
      <c r="O3109" s="1636"/>
      <c r="P3109" s="1636"/>
      <c r="S3109" s="1072"/>
    </row>
    <row r="3110" spans="15:19" ht="15" customHeight="1">
      <c r="O3110" s="1636"/>
      <c r="P3110" s="1636"/>
      <c r="S3110" s="1072"/>
    </row>
    <row r="3111" spans="15:19" ht="15" customHeight="1">
      <c r="O3111" s="1636"/>
      <c r="P3111" s="1636"/>
      <c r="S3111" s="1072"/>
    </row>
    <row r="3112" spans="15:19" ht="15" customHeight="1">
      <c r="O3112" s="1636"/>
      <c r="P3112" s="1636"/>
      <c r="S3112" s="1072"/>
    </row>
    <row r="3113" spans="15:19" ht="15" customHeight="1">
      <c r="O3113" s="1636"/>
      <c r="P3113" s="1636"/>
      <c r="S3113" s="1072"/>
    </row>
    <row r="3114" spans="15:19" ht="15" customHeight="1">
      <c r="O3114" s="1636"/>
      <c r="P3114" s="1636"/>
      <c r="S3114" s="1072"/>
    </row>
    <row r="3115" spans="15:19" ht="15" customHeight="1">
      <c r="O3115" s="1636"/>
      <c r="P3115" s="1636"/>
      <c r="S3115" s="1072"/>
    </row>
    <row r="3116" spans="15:19" ht="15" customHeight="1">
      <c r="O3116" s="1636"/>
      <c r="P3116" s="1636"/>
      <c r="S3116" s="1072"/>
    </row>
    <row r="3117" spans="15:19" ht="15" customHeight="1">
      <c r="O3117" s="1636"/>
      <c r="P3117" s="1636"/>
      <c r="S3117" s="1072"/>
    </row>
    <row r="3118" spans="15:19" ht="15" customHeight="1">
      <c r="O3118" s="1636"/>
      <c r="P3118" s="1636"/>
      <c r="S3118" s="1072"/>
    </row>
    <row r="3119" spans="15:19" ht="15" customHeight="1">
      <c r="O3119" s="1636"/>
      <c r="P3119" s="1636"/>
      <c r="S3119" s="1072"/>
    </row>
    <row r="3120" spans="15:19" ht="15" customHeight="1">
      <c r="O3120" s="1636"/>
      <c r="P3120" s="1636"/>
      <c r="S3120" s="1072"/>
    </row>
    <row r="3121" spans="15:19" ht="15" customHeight="1">
      <c r="O3121" s="1636"/>
      <c r="P3121" s="1636"/>
      <c r="S3121" s="1072"/>
    </row>
    <row r="3122" spans="15:19" ht="15" customHeight="1">
      <c r="O3122" s="1636"/>
      <c r="P3122" s="1636"/>
      <c r="S3122" s="1072"/>
    </row>
    <row r="3123" spans="15:19" ht="15" customHeight="1">
      <c r="O3123" s="1636"/>
      <c r="P3123" s="1636"/>
      <c r="S3123" s="1072"/>
    </row>
    <row r="3124" spans="15:19" ht="15" customHeight="1">
      <c r="O3124" s="1636"/>
      <c r="P3124" s="1636"/>
      <c r="S3124" s="1072"/>
    </row>
    <row r="3125" spans="15:19" ht="15" customHeight="1">
      <c r="O3125" s="1636"/>
      <c r="P3125" s="1636"/>
      <c r="S3125" s="1072"/>
    </row>
    <row r="3126" spans="15:19" ht="15" customHeight="1">
      <c r="O3126" s="1636"/>
      <c r="P3126" s="1636"/>
      <c r="S3126" s="1072"/>
    </row>
    <row r="3127" spans="15:19" ht="15" customHeight="1">
      <c r="O3127" s="1636"/>
      <c r="P3127" s="1636"/>
      <c r="S3127" s="1072"/>
    </row>
    <row r="3128" spans="15:19" ht="15" customHeight="1">
      <c r="O3128" s="1636"/>
      <c r="P3128" s="1636"/>
      <c r="S3128" s="1072"/>
    </row>
    <row r="3129" spans="15:19" ht="15" customHeight="1">
      <c r="O3129" s="1636"/>
      <c r="P3129" s="1636"/>
      <c r="S3129" s="1072"/>
    </row>
    <row r="3130" spans="15:19" ht="15" customHeight="1">
      <c r="O3130" s="1636"/>
      <c r="P3130" s="1636"/>
      <c r="S3130" s="1072"/>
    </row>
    <row r="3131" spans="15:19" ht="15" customHeight="1">
      <c r="O3131" s="1636"/>
      <c r="P3131" s="1636"/>
      <c r="S3131" s="1072"/>
    </row>
    <row r="3132" spans="15:19" ht="15" customHeight="1">
      <c r="O3132" s="1636"/>
      <c r="P3132" s="1636"/>
      <c r="S3132" s="1072"/>
    </row>
    <row r="3133" spans="15:19" ht="15" customHeight="1">
      <c r="O3133" s="1636"/>
      <c r="P3133" s="1636"/>
      <c r="S3133" s="1072"/>
    </row>
    <row r="3134" spans="15:19" ht="15" customHeight="1">
      <c r="O3134" s="1636"/>
      <c r="P3134" s="1636"/>
      <c r="S3134" s="1072"/>
    </row>
    <row r="3135" spans="15:19" ht="15" customHeight="1">
      <c r="O3135" s="1636"/>
      <c r="P3135" s="1636"/>
      <c r="S3135" s="1072"/>
    </row>
    <row r="3136" spans="15:19" ht="15" customHeight="1">
      <c r="O3136" s="1636"/>
      <c r="P3136" s="1636"/>
      <c r="S3136" s="1072"/>
    </row>
    <row r="3137" spans="15:19" ht="15" customHeight="1">
      <c r="O3137" s="1636"/>
      <c r="P3137" s="1636"/>
      <c r="S3137" s="1072"/>
    </row>
    <row r="3138" spans="15:19" ht="15" customHeight="1">
      <c r="O3138" s="1636"/>
      <c r="P3138" s="1636"/>
      <c r="S3138" s="1072"/>
    </row>
    <row r="3139" spans="15:19" ht="15" customHeight="1">
      <c r="O3139" s="1636"/>
      <c r="P3139" s="1636"/>
      <c r="S3139" s="1072"/>
    </row>
    <row r="3140" spans="15:19" ht="15" customHeight="1">
      <c r="O3140" s="1636"/>
      <c r="P3140" s="1636"/>
      <c r="S3140" s="1072"/>
    </row>
    <row r="3141" spans="15:19" ht="15" customHeight="1">
      <c r="O3141" s="1636"/>
      <c r="P3141" s="1636"/>
      <c r="S3141" s="1072"/>
    </row>
    <row r="3142" spans="15:19" ht="15" customHeight="1">
      <c r="O3142" s="1636"/>
      <c r="P3142" s="1636"/>
      <c r="S3142" s="1072"/>
    </row>
    <row r="3143" spans="15:19" ht="15" customHeight="1">
      <c r="O3143" s="1636"/>
      <c r="P3143" s="1636"/>
      <c r="S3143" s="1072"/>
    </row>
    <row r="3144" spans="15:19" ht="15" customHeight="1">
      <c r="O3144" s="1636"/>
      <c r="P3144" s="1636"/>
      <c r="S3144" s="1072"/>
    </row>
    <row r="3145" spans="15:19" ht="15" customHeight="1">
      <c r="O3145" s="1636"/>
      <c r="P3145" s="1636"/>
      <c r="S3145" s="1072"/>
    </row>
    <row r="3146" spans="15:19" ht="15" customHeight="1">
      <c r="O3146" s="1636"/>
      <c r="P3146" s="1636"/>
      <c r="S3146" s="1072"/>
    </row>
    <row r="3147" spans="15:19" ht="15" customHeight="1">
      <c r="O3147" s="1636"/>
      <c r="P3147" s="1636"/>
      <c r="S3147" s="1072"/>
    </row>
    <row r="3148" spans="15:19" ht="15" customHeight="1">
      <c r="O3148" s="1636"/>
      <c r="P3148" s="1636"/>
      <c r="S3148" s="1072"/>
    </row>
    <row r="3149" spans="15:19" ht="15" customHeight="1">
      <c r="O3149" s="1636"/>
      <c r="P3149" s="1636"/>
      <c r="S3149" s="1072"/>
    </row>
    <row r="3150" spans="15:19" ht="15" customHeight="1">
      <c r="O3150" s="1636"/>
      <c r="P3150" s="1636"/>
      <c r="S3150" s="1072"/>
    </row>
    <row r="3151" spans="15:19" ht="15" customHeight="1">
      <c r="O3151" s="1636"/>
      <c r="P3151" s="1636"/>
      <c r="S3151" s="1072"/>
    </row>
    <row r="3152" spans="15:19" ht="15" customHeight="1">
      <c r="O3152" s="1636"/>
      <c r="P3152" s="1636"/>
      <c r="S3152" s="1072"/>
    </row>
    <row r="3153" spans="15:19" ht="15" customHeight="1">
      <c r="O3153" s="1636"/>
      <c r="P3153" s="1636"/>
      <c r="S3153" s="1072"/>
    </row>
    <row r="3154" spans="15:19" ht="15" customHeight="1">
      <c r="O3154" s="1636"/>
      <c r="P3154" s="1636"/>
      <c r="S3154" s="1072"/>
    </row>
    <row r="3155" spans="15:19" ht="15" customHeight="1">
      <c r="O3155" s="1636"/>
      <c r="P3155" s="1636"/>
      <c r="S3155" s="1072"/>
    </row>
    <row r="3156" spans="15:19" ht="15" customHeight="1">
      <c r="O3156" s="1636"/>
      <c r="P3156" s="1636"/>
      <c r="S3156" s="1072"/>
    </row>
    <row r="3157" spans="15:19" ht="15" customHeight="1">
      <c r="O3157" s="1636"/>
      <c r="P3157" s="1636"/>
      <c r="S3157" s="1072"/>
    </row>
    <row r="3158" spans="15:19" ht="15" customHeight="1">
      <c r="O3158" s="1636"/>
      <c r="P3158" s="1636"/>
      <c r="S3158" s="1072"/>
    </row>
    <row r="3159" spans="15:19" ht="15" customHeight="1">
      <c r="O3159" s="1636"/>
      <c r="P3159" s="1636"/>
      <c r="S3159" s="1072"/>
    </row>
    <row r="3160" spans="15:19" ht="15" customHeight="1">
      <c r="O3160" s="1636"/>
      <c r="P3160" s="1636"/>
      <c r="S3160" s="1072"/>
    </row>
    <row r="3161" spans="15:19" ht="15" customHeight="1">
      <c r="O3161" s="1636"/>
      <c r="P3161" s="1636"/>
      <c r="S3161" s="1072"/>
    </row>
    <row r="3162" spans="15:19" ht="15" customHeight="1">
      <c r="O3162" s="1636"/>
      <c r="P3162" s="1636"/>
      <c r="S3162" s="1072"/>
    </row>
    <row r="3163" spans="15:19" ht="15" customHeight="1">
      <c r="O3163" s="1636"/>
      <c r="P3163" s="1636"/>
      <c r="S3163" s="1072"/>
    </row>
    <row r="3164" spans="15:19" ht="15" customHeight="1">
      <c r="O3164" s="1636"/>
      <c r="P3164" s="1636"/>
      <c r="S3164" s="1072"/>
    </row>
    <row r="3165" spans="15:19" ht="15" customHeight="1">
      <c r="O3165" s="1636"/>
      <c r="P3165" s="1636"/>
      <c r="S3165" s="1072"/>
    </row>
    <row r="3166" spans="15:19" ht="15" customHeight="1">
      <c r="O3166" s="1636"/>
      <c r="P3166" s="1636"/>
      <c r="S3166" s="1072"/>
    </row>
    <row r="3167" spans="15:19" ht="15" customHeight="1">
      <c r="O3167" s="1636"/>
      <c r="P3167" s="1636"/>
      <c r="S3167" s="1072"/>
    </row>
    <row r="3168" spans="15:19" ht="15" customHeight="1">
      <c r="O3168" s="1636"/>
      <c r="P3168" s="1636"/>
      <c r="S3168" s="1072"/>
    </row>
    <row r="3169" spans="15:19" ht="15" customHeight="1">
      <c r="O3169" s="1636"/>
      <c r="P3169" s="1636"/>
      <c r="S3169" s="1072"/>
    </row>
    <row r="3170" spans="15:19" ht="15" customHeight="1">
      <c r="O3170" s="1636"/>
      <c r="P3170" s="1636"/>
      <c r="S3170" s="1072"/>
    </row>
    <row r="3171" spans="15:19" ht="15" customHeight="1">
      <c r="O3171" s="1636"/>
      <c r="P3171" s="1636"/>
      <c r="S3171" s="1072"/>
    </row>
    <row r="3172" spans="15:19" ht="15" customHeight="1">
      <c r="O3172" s="1636"/>
      <c r="P3172" s="1636"/>
      <c r="S3172" s="1072"/>
    </row>
    <row r="3173" spans="15:19" ht="15" customHeight="1">
      <c r="O3173" s="1636"/>
      <c r="P3173" s="1636"/>
      <c r="S3173" s="1072"/>
    </row>
    <row r="3174" spans="15:19" ht="15" customHeight="1">
      <c r="O3174" s="1636"/>
      <c r="P3174" s="1636"/>
      <c r="S3174" s="1072"/>
    </row>
    <row r="3175" spans="15:19" ht="15" customHeight="1">
      <c r="O3175" s="1636"/>
      <c r="P3175" s="1636"/>
      <c r="S3175" s="1072"/>
    </row>
    <row r="3176" spans="15:19" ht="15" customHeight="1">
      <c r="O3176" s="1636"/>
      <c r="P3176" s="1636"/>
      <c r="S3176" s="1072"/>
    </row>
    <row r="3177" spans="15:19" ht="15" customHeight="1">
      <c r="O3177" s="1636"/>
      <c r="P3177" s="1636"/>
      <c r="S3177" s="1072"/>
    </row>
    <row r="3178" spans="15:19" ht="15" customHeight="1">
      <c r="O3178" s="1636"/>
      <c r="P3178" s="1636"/>
      <c r="S3178" s="1072"/>
    </row>
    <row r="3179" spans="15:19" ht="15" customHeight="1">
      <c r="O3179" s="1636"/>
      <c r="P3179" s="1636"/>
      <c r="S3179" s="1072"/>
    </row>
    <row r="3180" spans="15:19" ht="15" customHeight="1">
      <c r="O3180" s="1636"/>
      <c r="P3180" s="1636"/>
      <c r="S3180" s="1072"/>
    </row>
    <row r="3181" spans="15:19" ht="15" customHeight="1">
      <c r="O3181" s="1636"/>
      <c r="P3181" s="1636"/>
      <c r="S3181" s="1072"/>
    </row>
    <row r="3182" spans="15:19" ht="15" customHeight="1">
      <c r="O3182" s="1636"/>
      <c r="P3182" s="1636"/>
      <c r="S3182" s="1072"/>
    </row>
    <row r="3183" spans="15:19" ht="15" customHeight="1">
      <c r="O3183" s="1636"/>
      <c r="P3183" s="1636"/>
      <c r="S3183" s="1072"/>
    </row>
    <row r="3184" spans="15:19" ht="15" customHeight="1">
      <c r="O3184" s="1636"/>
      <c r="P3184" s="1636"/>
      <c r="S3184" s="1072"/>
    </row>
    <row r="3185" spans="15:19" ht="15" customHeight="1">
      <c r="O3185" s="1636"/>
      <c r="P3185" s="1636"/>
      <c r="S3185" s="1072"/>
    </row>
    <row r="3186" spans="15:19" ht="15" customHeight="1">
      <c r="O3186" s="1636"/>
      <c r="P3186" s="1636"/>
      <c r="S3186" s="1072"/>
    </row>
    <row r="3187" spans="15:19" ht="15" customHeight="1">
      <c r="O3187" s="1636"/>
      <c r="P3187" s="1636"/>
      <c r="S3187" s="1072"/>
    </row>
    <row r="3188" spans="15:19" ht="15" customHeight="1">
      <c r="O3188" s="1636"/>
      <c r="P3188" s="1636"/>
      <c r="S3188" s="1072"/>
    </row>
    <row r="3189" spans="15:19" ht="15" customHeight="1">
      <c r="O3189" s="1636"/>
      <c r="P3189" s="1636"/>
      <c r="S3189" s="1072"/>
    </row>
    <row r="3190" spans="15:19" ht="15" customHeight="1">
      <c r="O3190" s="1636"/>
      <c r="P3190" s="1636"/>
      <c r="S3190" s="1072"/>
    </row>
    <row r="3191" spans="15:19" ht="15" customHeight="1">
      <c r="O3191" s="1636"/>
      <c r="P3191" s="1636"/>
      <c r="S3191" s="1072"/>
    </row>
    <row r="3192" spans="15:19" ht="15" customHeight="1">
      <c r="O3192" s="1636"/>
      <c r="P3192" s="1636"/>
      <c r="S3192" s="1072"/>
    </row>
    <row r="3193" spans="15:19" ht="15" customHeight="1">
      <c r="O3193" s="1636"/>
      <c r="P3193" s="1636"/>
      <c r="S3193" s="1072"/>
    </row>
    <row r="3194" spans="15:19" ht="15" customHeight="1">
      <c r="O3194" s="1636"/>
      <c r="P3194" s="1636"/>
      <c r="S3194" s="1072"/>
    </row>
    <row r="3195" spans="15:19" ht="15" customHeight="1">
      <c r="O3195" s="1636"/>
      <c r="P3195" s="1636"/>
      <c r="S3195" s="1072"/>
    </row>
    <row r="3196" spans="15:19" ht="15" customHeight="1">
      <c r="O3196" s="1636"/>
      <c r="P3196" s="1636"/>
      <c r="S3196" s="1072"/>
    </row>
    <row r="3197" spans="15:19" ht="15" customHeight="1">
      <c r="O3197" s="1636"/>
      <c r="P3197" s="1636"/>
      <c r="S3197" s="1072"/>
    </row>
    <row r="3198" spans="15:19" ht="15" customHeight="1">
      <c r="O3198" s="1636"/>
      <c r="P3198" s="1636"/>
      <c r="S3198" s="1072"/>
    </row>
    <row r="3199" spans="15:19" ht="15" customHeight="1">
      <c r="O3199" s="1636"/>
      <c r="P3199" s="1636"/>
      <c r="S3199" s="1072"/>
    </row>
    <row r="3200" spans="15:19" ht="15" customHeight="1">
      <c r="O3200" s="1636"/>
      <c r="P3200" s="1636"/>
      <c r="S3200" s="1072"/>
    </row>
    <row r="3201" spans="15:19" ht="15" customHeight="1">
      <c r="O3201" s="1636"/>
      <c r="P3201" s="1636"/>
      <c r="S3201" s="1072"/>
    </row>
    <row r="3202" spans="15:19" ht="15" customHeight="1">
      <c r="O3202" s="1636"/>
      <c r="P3202" s="1636"/>
      <c r="S3202" s="1072"/>
    </row>
    <row r="3203" spans="15:19" ht="15" customHeight="1">
      <c r="O3203" s="1636"/>
      <c r="P3203" s="1636"/>
      <c r="S3203" s="1072"/>
    </row>
    <row r="3204" spans="15:19" ht="15" customHeight="1">
      <c r="O3204" s="1636"/>
      <c r="P3204" s="1636"/>
      <c r="S3204" s="1072"/>
    </row>
    <row r="3205" spans="15:19" ht="15" customHeight="1">
      <c r="O3205" s="1636"/>
      <c r="P3205" s="1636"/>
      <c r="S3205" s="1072"/>
    </row>
    <row r="3206" spans="15:19" ht="15" customHeight="1">
      <c r="O3206" s="1636"/>
      <c r="P3206" s="1636"/>
      <c r="S3206" s="1072"/>
    </row>
    <row r="3207" spans="15:19" ht="15" customHeight="1">
      <c r="O3207" s="1636"/>
      <c r="P3207" s="1636"/>
      <c r="S3207" s="1072"/>
    </row>
    <row r="3208" spans="15:19" ht="15" customHeight="1">
      <c r="O3208" s="1636"/>
      <c r="P3208" s="1636"/>
      <c r="S3208" s="1072"/>
    </row>
    <row r="3209" spans="15:19" ht="15" customHeight="1">
      <c r="O3209" s="1636"/>
      <c r="P3209" s="1636"/>
      <c r="S3209" s="1072"/>
    </row>
    <row r="3210" spans="15:19" ht="15" customHeight="1">
      <c r="O3210" s="1636"/>
      <c r="P3210" s="1636"/>
      <c r="S3210" s="1072"/>
    </row>
    <row r="3211" spans="15:19" ht="15" customHeight="1">
      <c r="O3211" s="1636"/>
      <c r="P3211" s="1636"/>
      <c r="S3211" s="1072"/>
    </row>
    <row r="3212" spans="15:19" ht="15" customHeight="1">
      <c r="O3212" s="1636"/>
      <c r="P3212" s="1636"/>
      <c r="S3212" s="1072"/>
    </row>
    <row r="3213" spans="15:19" ht="15" customHeight="1">
      <c r="O3213" s="1636"/>
      <c r="P3213" s="1636"/>
      <c r="S3213" s="1072"/>
    </row>
    <row r="3214" spans="15:19" ht="15" customHeight="1">
      <c r="O3214" s="1636"/>
      <c r="P3214" s="1636"/>
      <c r="S3214" s="1072"/>
    </row>
    <row r="3215" spans="15:19" ht="15" customHeight="1">
      <c r="O3215" s="1636"/>
      <c r="P3215" s="1636"/>
      <c r="S3215" s="1072"/>
    </row>
    <row r="3216" spans="15:19" ht="15" customHeight="1">
      <c r="O3216" s="1636"/>
      <c r="P3216" s="1636"/>
      <c r="S3216" s="1072"/>
    </row>
    <row r="3217" spans="15:19" ht="15" customHeight="1">
      <c r="O3217" s="1636"/>
      <c r="P3217" s="1636"/>
      <c r="S3217" s="1072"/>
    </row>
    <row r="3218" spans="15:19" ht="15" customHeight="1">
      <c r="O3218" s="1636"/>
      <c r="P3218" s="1636"/>
      <c r="S3218" s="1072"/>
    </row>
    <row r="3219" spans="15:19" ht="15" customHeight="1">
      <c r="O3219" s="1636"/>
      <c r="P3219" s="1636"/>
      <c r="S3219" s="1072"/>
    </row>
    <row r="3220" spans="15:19" ht="15" customHeight="1">
      <c r="O3220" s="1636"/>
      <c r="P3220" s="1636"/>
      <c r="S3220" s="1072"/>
    </row>
    <row r="3221" spans="15:19" ht="15" customHeight="1">
      <c r="O3221" s="1636"/>
      <c r="P3221" s="1636"/>
      <c r="S3221" s="1072"/>
    </row>
    <row r="3222" spans="15:19" ht="15" customHeight="1">
      <c r="O3222" s="1636"/>
      <c r="P3222" s="1636"/>
      <c r="S3222" s="1072"/>
    </row>
    <row r="3223" spans="15:19" ht="15" customHeight="1">
      <c r="O3223" s="1636"/>
      <c r="P3223" s="1636"/>
      <c r="S3223" s="1072"/>
    </row>
    <row r="3224" spans="15:19" ht="15" customHeight="1">
      <c r="O3224" s="1636"/>
      <c r="P3224" s="1636"/>
      <c r="S3224" s="1072"/>
    </row>
    <row r="3225" spans="15:19" ht="15" customHeight="1">
      <c r="O3225" s="1636"/>
      <c r="P3225" s="1636"/>
      <c r="S3225" s="1072"/>
    </row>
    <row r="3226" spans="15:19" ht="15" customHeight="1">
      <c r="O3226" s="1636"/>
      <c r="P3226" s="1636"/>
      <c r="S3226" s="1072"/>
    </row>
    <row r="3227" spans="15:19" ht="15" customHeight="1">
      <c r="O3227" s="1636"/>
      <c r="P3227" s="1636"/>
      <c r="S3227" s="1072"/>
    </row>
    <row r="3228" spans="15:19" ht="15" customHeight="1">
      <c r="O3228" s="1636"/>
      <c r="P3228" s="1636"/>
      <c r="S3228" s="1072"/>
    </row>
    <row r="3229" spans="15:19" ht="15" customHeight="1">
      <c r="O3229" s="1636"/>
      <c r="P3229" s="1636"/>
      <c r="S3229" s="1072"/>
    </row>
    <row r="3230" spans="15:19" ht="15" customHeight="1">
      <c r="O3230" s="1636"/>
      <c r="P3230" s="1636"/>
      <c r="S3230" s="1072"/>
    </row>
    <row r="3231" spans="15:19" ht="15" customHeight="1">
      <c r="O3231" s="1636"/>
      <c r="P3231" s="1636"/>
      <c r="S3231" s="1072"/>
    </row>
    <row r="3232" spans="15:19" ht="15" customHeight="1">
      <c r="O3232" s="1636"/>
      <c r="P3232" s="1636"/>
      <c r="S3232" s="1072"/>
    </row>
    <row r="3233" spans="15:19" ht="15" customHeight="1">
      <c r="O3233" s="1636"/>
      <c r="P3233" s="1636"/>
      <c r="S3233" s="1072"/>
    </row>
    <row r="3234" spans="15:19" ht="15" customHeight="1">
      <c r="O3234" s="1636"/>
      <c r="P3234" s="1636"/>
      <c r="S3234" s="1072"/>
    </row>
    <row r="3235" spans="15:19" ht="15" customHeight="1">
      <c r="O3235" s="1636"/>
      <c r="P3235" s="1636"/>
      <c r="S3235" s="1072"/>
    </row>
    <row r="3236" spans="15:19" ht="15" customHeight="1">
      <c r="O3236" s="1636"/>
      <c r="P3236" s="1636"/>
      <c r="S3236" s="1072"/>
    </row>
    <row r="3237" spans="15:19" ht="15" customHeight="1">
      <c r="O3237" s="1636"/>
      <c r="P3237" s="1636"/>
      <c r="S3237" s="1072"/>
    </row>
    <row r="3238" spans="15:19" ht="15" customHeight="1">
      <c r="O3238" s="1636"/>
      <c r="P3238" s="1636"/>
      <c r="S3238" s="1072"/>
    </row>
    <row r="3239" spans="15:19" ht="15" customHeight="1">
      <c r="O3239" s="1636"/>
      <c r="P3239" s="1636"/>
      <c r="S3239" s="1072"/>
    </row>
    <row r="3240" spans="15:19" ht="15" customHeight="1">
      <c r="O3240" s="1636"/>
      <c r="P3240" s="1636"/>
      <c r="S3240" s="1072"/>
    </row>
    <row r="3241" spans="15:19" ht="15" customHeight="1">
      <c r="O3241" s="1636"/>
      <c r="P3241" s="1636"/>
      <c r="S3241" s="1072"/>
    </row>
    <row r="3242" spans="15:19" ht="15" customHeight="1">
      <c r="O3242" s="1636"/>
      <c r="P3242" s="1636"/>
      <c r="S3242" s="1072"/>
    </row>
    <row r="3243" spans="15:19" ht="15" customHeight="1">
      <c r="O3243" s="1636"/>
      <c r="P3243" s="1636"/>
      <c r="S3243" s="1072"/>
    </row>
    <row r="3244" spans="15:19" ht="15" customHeight="1">
      <c r="O3244" s="1636"/>
      <c r="P3244" s="1636"/>
      <c r="S3244" s="1072"/>
    </row>
    <row r="3245" spans="15:19" ht="15" customHeight="1">
      <c r="O3245" s="1636"/>
      <c r="P3245" s="1636"/>
      <c r="S3245" s="1072"/>
    </row>
    <row r="3246" spans="15:19" ht="15" customHeight="1">
      <c r="O3246" s="1636"/>
      <c r="P3246" s="1636"/>
      <c r="S3246" s="1072"/>
    </row>
    <row r="3247" spans="15:19" ht="15" customHeight="1">
      <c r="O3247" s="1636"/>
      <c r="P3247" s="1636"/>
      <c r="S3247" s="1072"/>
    </row>
    <row r="3248" spans="15:19" ht="15" customHeight="1">
      <c r="O3248" s="1636"/>
      <c r="P3248" s="1636"/>
      <c r="S3248" s="1072"/>
    </row>
    <row r="3249" spans="15:19" ht="15" customHeight="1">
      <c r="O3249" s="1636"/>
      <c r="P3249" s="1636"/>
      <c r="S3249" s="1072"/>
    </row>
    <row r="3250" spans="15:19" ht="15" customHeight="1">
      <c r="O3250" s="1636"/>
      <c r="P3250" s="1636"/>
      <c r="S3250" s="1072"/>
    </row>
    <row r="3251" spans="15:19" ht="15" customHeight="1">
      <c r="O3251" s="1636"/>
      <c r="P3251" s="1636"/>
      <c r="S3251" s="1072"/>
    </row>
    <row r="3252" spans="15:19" ht="15" customHeight="1">
      <c r="O3252" s="1636"/>
      <c r="P3252" s="1636"/>
      <c r="S3252" s="1072"/>
    </row>
    <row r="3253" spans="15:19" ht="15" customHeight="1">
      <c r="O3253" s="1636"/>
      <c r="P3253" s="1636"/>
      <c r="S3253" s="1072"/>
    </row>
    <row r="3254" spans="15:19" ht="15" customHeight="1">
      <c r="O3254" s="1636"/>
      <c r="P3254" s="1636"/>
      <c r="S3254" s="1072"/>
    </row>
    <row r="3255" spans="15:19" ht="15" customHeight="1">
      <c r="O3255" s="1636"/>
      <c r="P3255" s="1636"/>
      <c r="S3255" s="1072"/>
    </row>
    <row r="3256" spans="15:19" ht="15" customHeight="1">
      <c r="O3256" s="1636"/>
      <c r="P3256" s="1636"/>
      <c r="S3256" s="1072"/>
    </row>
    <row r="3257" spans="15:19" ht="15" customHeight="1">
      <c r="O3257" s="1636"/>
      <c r="P3257" s="1636"/>
      <c r="S3257" s="1072"/>
    </row>
    <row r="3258" spans="15:19" ht="15" customHeight="1">
      <c r="O3258" s="1636"/>
      <c r="P3258" s="1636"/>
      <c r="S3258" s="1072"/>
    </row>
    <row r="3259" spans="15:19" ht="15" customHeight="1">
      <c r="O3259" s="1636"/>
      <c r="P3259" s="1636"/>
      <c r="S3259" s="1072"/>
    </row>
    <row r="3260" spans="15:19" ht="15" customHeight="1">
      <c r="O3260" s="1636"/>
      <c r="P3260" s="1636"/>
      <c r="S3260" s="1072"/>
    </row>
    <row r="3261" spans="15:19" ht="15" customHeight="1">
      <c r="O3261" s="1636"/>
      <c r="P3261" s="1636"/>
      <c r="S3261" s="1072"/>
    </row>
    <row r="3262" spans="15:19" ht="15" customHeight="1">
      <c r="O3262" s="1636"/>
      <c r="P3262" s="1636"/>
      <c r="S3262" s="1072"/>
    </row>
    <row r="3263" spans="15:19" ht="15" customHeight="1">
      <c r="O3263" s="1636"/>
      <c r="P3263" s="1636"/>
      <c r="S3263" s="1072"/>
    </row>
    <row r="3264" spans="15:19" ht="15" customHeight="1">
      <c r="O3264" s="1636"/>
      <c r="P3264" s="1636"/>
      <c r="S3264" s="1072"/>
    </row>
    <row r="3265" spans="15:19" ht="15" customHeight="1">
      <c r="O3265" s="1636"/>
      <c r="P3265" s="1636"/>
      <c r="S3265" s="1072"/>
    </row>
    <row r="3266" spans="15:19" ht="15" customHeight="1">
      <c r="O3266" s="1636"/>
      <c r="P3266" s="1636"/>
      <c r="S3266" s="1072"/>
    </row>
    <row r="3267" spans="15:19" ht="15" customHeight="1">
      <c r="O3267" s="1636"/>
      <c r="P3267" s="1636"/>
      <c r="S3267" s="1072"/>
    </row>
    <row r="3268" spans="15:19" ht="15" customHeight="1">
      <c r="O3268" s="1636"/>
      <c r="P3268" s="1636"/>
      <c r="S3268" s="1072"/>
    </row>
    <row r="3269" spans="15:19" ht="15" customHeight="1">
      <c r="O3269" s="1636"/>
      <c r="P3269" s="1636"/>
      <c r="S3269" s="1072"/>
    </row>
    <row r="3270" spans="15:19" ht="15" customHeight="1">
      <c r="O3270" s="1636"/>
      <c r="P3270" s="1636"/>
      <c r="S3270" s="1072"/>
    </row>
    <row r="3271" spans="15:19" ht="15" customHeight="1">
      <c r="O3271" s="1636"/>
      <c r="P3271" s="1636"/>
      <c r="S3271" s="1072"/>
    </row>
    <row r="3272" spans="15:19" ht="15" customHeight="1">
      <c r="O3272" s="1636"/>
      <c r="P3272" s="1636"/>
      <c r="S3272" s="1072"/>
    </row>
    <row r="3273" spans="15:19" ht="15" customHeight="1">
      <c r="O3273" s="1636"/>
      <c r="P3273" s="1636"/>
      <c r="S3273" s="1072"/>
    </row>
    <row r="3274" spans="15:19" ht="15" customHeight="1">
      <c r="O3274" s="1636"/>
      <c r="P3274" s="1636"/>
      <c r="S3274" s="1072"/>
    </row>
    <row r="3275" spans="15:19" ht="15" customHeight="1">
      <c r="O3275" s="1636"/>
      <c r="P3275" s="1636"/>
      <c r="S3275" s="1072"/>
    </row>
    <row r="3276" spans="15:19" ht="15" customHeight="1">
      <c r="O3276" s="1636"/>
      <c r="P3276" s="1636"/>
      <c r="S3276" s="1072"/>
    </row>
    <row r="3277" spans="15:19" ht="15" customHeight="1">
      <c r="O3277" s="1636"/>
      <c r="P3277" s="1636"/>
      <c r="S3277" s="1072"/>
    </row>
    <row r="3278" spans="15:19" ht="15" customHeight="1">
      <c r="O3278" s="1636"/>
      <c r="P3278" s="1636"/>
      <c r="S3278" s="1072"/>
    </row>
    <row r="3279" spans="15:19" ht="15" customHeight="1">
      <c r="O3279" s="1636"/>
      <c r="P3279" s="1636"/>
      <c r="S3279" s="1072"/>
    </row>
    <row r="3280" spans="15:19" ht="15" customHeight="1">
      <c r="O3280" s="1636"/>
      <c r="P3280" s="1636"/>
      <c r="S3280" s="1072"/>
    </row>
    <row r="3281" spans="15:19" ht="15" customHeight="1">
      <c r="O3281" s="1636"/>
      <c r="P3281" s="1636"/>
      <c r="S3281" s="1072"/>
    </row>
    <row r="3282" spans="15:19" ht="15" customHeight="1">
      <c r="O3282" s="1636"/>
      <c r="P3282" s="1636"/>
      <c r="S3282" s="1072"/>
    </row>
    <row r="3283" spans="15:19" ht="15" customHeight="1">
      <c r="O3283" s="1636"/>
      <c r="P3283" s="1636"/>
      <c r="S3283" s="1072"/>
    </row>
    <row r="3284" spans="15:19" ht="15" customHeight="1">
      <c r="O3284" s="1636"/>
      <c r="P3284" s="1636"/>
      <c r="S3284" s="1072"/>
    </row>
    <row r="3285" spans="15:19" ht="15" customHeight="1">
      <c r="O3285" s="1636"/>
      <c r="P3285" s="1636"/>
      <c r="S3285" s="1072"/>
    </row>
    <row r="3286" spans="15:19" ht="15" customHeight="1">
      <c r="O3286" s="1636"/>
      <c r="P3286" s="1636"/>
      <c r="S3286" s="1072"/>
    </row>
    <row r="3287" spans="15:19" ht="15" customHeight="1">
      <c r="O3287" s="1636"/>
      <c r="P3287" s="1636"/>
      <c r="S3287" s="1072"/>
    </row>
    <row r="3288" spans="15:19" ht="15" customHeight="1">
      <c r="O3288" s="1636"/>
      <c r="P3288" s="1636"/>
      <c r="S3288" s="1072"/>
    </row>
    <row r="3289" spans="15:19" ht="15" customHeight="1">
      <c r="O3289" s="1636"/>
      <c r="P3289" s="1636"/>
      <c r="S3289" s="1072"/>
    </row>
    <row r="3290" spans="15:19" ht="15" customHeight="1">
      <c r="O3290" s="1636"/>
      <c r="P3290" s="1636"/>
      <c r="S3290" s="1072"/>
    </row>
    <row r="3291" spans="15:19" ht="15" customHeight="1">
      <c r="O3291" s="1636"/>
      <c r="P3291" s="1636"/>
      <c r="S3291" s="1072"/>
    </row>
    <row r="3292" spans="15:19" ht="15" customHeight="1">
      <c r="O3292" s="1636"/>
      <c r="P3292" s="1636"/>
      <c r="S3292" s="1072"/>
    </row>
    <row r="3293" spans="15:19" ht="15" customHeight="1">
      <c r="O3293" s="1636"/>
      <c r="P3293" s="1636"/>
      <c r="S3293" s="1072"/>
    </row>
    <row r="3294" spans="15:19" ht="15" customHeight="1">
      <c r="O3294" s="1636"/>
      <c r="P3294" s="1636"/>
      <c r="S3294" s="1072"/>
    </row>
    <row r="3295" spans="15:19" ht="15" customHeight="1">
      <c r="O3295" s="1636"/>
      <c r="P3295" s="1636"/>
      <c r="S3295" s="1072"/>
    </row>
    <row r="3296" spans="15:19" ht="15" customHeight="1">
      <c r="O3296" s="1636"/>
      <c r="P3296" s="1636"/>
      <c r="S3296" s="1072"/>
    </row>
    <row r="3297" spans="15:19" ht="15" customHeight="1">
      <c r="O3297" s="1636"/>
      <c r="P3297" s="1636"/>
      <c r="S3297" s="1072"/>
    </row>
    <row r="3298" spans="15:19" ht="15" customHeight="1">
      <c r="O3298" s="1636"/>
      <c r="P3298" s="1636"/>
      <c r="S3298" s="1072"/>
    </row>
    <row r="3299" spans="15:19" ht="15" customHeight="1">
      <c r="O3299" s="1636"/>
      <c r="P3299" s="1636"/>
      <c r="S3299" s="1072"/>
    </row>
    <row r="3300" spans="15:19" ht="15" customHeight="1">
      <c r="O3300" s="1636"/>
      <c r="P3300" s="1636"/>
      <c r="S3300" s="1072"/>
    </row>
    <row r="3301" spans="15:19" ht="15" customHeight="1">
      <c r="O3301" s="1636"/>
      <c r="P3301" s="1636"/>
      <c r="S3301" s="1072"/>
    </row>
    <row r="3302" spans="15:19" ht="15" customHeight="1">
      <c r="O3302" s="1636"/>
      <c r="P3302" s="1636"/>
      <c r="S3302" s="1072"/>
    </row>
    <row r="3303" spans="15:19" ht="15" customHeight="1">
      <c r="O3303" s="1636"/>
      <c r="P3303" s="1636"/>
      <c r="S3303" s="1072"/>
    </row>
    <row r="3304" spans="15:19" ht="15" customHeight="1">
      <c r="O3304" s="1636"/>
      <c r="P3304" s="1636"/>
      <c r="S3304" s="1072"/>
    </row>
    <row r="3305" spans="15:19" ht="15" customHeight="1">
      <c r="O3305" s="1636"/>
      <c r="P3305" s="1636"/>
      <c r="S3305" s="1072"/>
    </row>
    <row r="3306" spans="15:19" ht="15" customHeight="1">
      <c r="O3306" s="1636"/>
      <c r="P3306" s="1636"/>
      <c r="S3306" s="1072"/>
    </row>
    <row r="3307" spans="15:19" ht="15" customHeight="1">
      <c r="O3307" s="1636"/>
      <c r="P3307" s="1636"/>
      <c r="S3307" s="1072"/>
    </row>
    <row r="3308" spans="15:19" ht="15" customHeight="1">
      <c r="O3308" s="1636"/>
      <c r="P3308" s="1636"/>
      <c r="S3308" s="1072"/>
    </row>
    <row r="3309" spans="15:19" ht="15" customHeight="1">
      <c r="O3309" s="1636"/>
      <c r="P3309" s="1636"/>
      <c r="S3309" s="1072"/>
    </row>
    <row r="3310" spans="15:19" ht="15" customHeight="1">
      <c r="O3310" s="1636"/>
      <c r="P3310" s="1636"/>
      <c r="S3310" s="1072"/>
    </row>
    <row r="3311" spans="15:19" ht="15" customHeight="1">
      <c r="O3311" s="1636"/>
      <c r="P3311" s="1636"/>
      <c r="S3311" s="1072"/>
    </row>
    <row r="3312" spans="15:19" ht="15" customHeight="1">
      <c r="O3312" s="1636"/>
      <c r="P3312" s="1636"/>
      <c r="S3312" s="1072"/>
    </row>
    <row r="3313" spans="15:19" ht="15" customHeight="1">
      <c r="O3313" s="1636"/>
      <c r="P3313" s="1636"/>
      <c r="S3313" s="1072"/>
    </row>
    <row r="3314" spans="15:19" ht="15" customHeight="1">
      <c r="O3314" s="1636"/>
      <c r="P3314" s="1636"/>
      <c r="S3314" s="1072"/>
    </row>
    <row r="3315" spans="15:19" ht="15" customHeight="1">
      <c r="O3315" s="1636"/>
      <c r="P3315" s="1636"/>
      <c r="S3315" s="1072"/>
    </row>
    <row r="3316" spans="15:19" ht="15" customHeight="1">
      <c r="O3316" s="1636"/>
      <c r="P3316" s="1636"/>
      <c r="S3316" s="1072"/>
    </row>
    <row r="3317" spans="15:19" ht="15" customHeight="1">
      <c r="O3317" s="1636"/>
      <c r="P3317" s="1636"/>
      <c r="S3317" s="1072"/>
    </row>
    <row r="3318" spans="15:19" ht="15" customHeight="1">
      <c r="O3318" s="1636"/>
      <c r="P3318" s="1636"/>
      <c r="S3318" s="1072"/>
    </row>
    <row r="3319" spans="15:19" ht="15" customHeight="1">
      <c r="O3319" s="1636"/>
      <c r="P3319" s="1636"/>
      <c r="S3319" s="1072"/>
    </row>
    <row r="3320" spans="15:19" ht="15" customHeight="1">
      <c r="O3320" s="1636"/>
      <c r="P3320" s="1636"/>
      <c r="S3320" s="1072"/>
    </row>
    <row r="3321" spans="15:19" ht="15" customHeight="1">
      <c r="O3321" s="1636"/>
      <c r="P3321" s="1636"/>
      <c r="S3321" s="1072"/>
    </row>
    <row r="3322" spans="15:19" ht="15" customHeight="1">
      <c r="O3322" s="1636"/>
      <c r="P3322" s="1636"/>
      <c r="S3322" s="1072"/>
    </row>
    <row r="3323" spans="15:19" ht="15" customHeight="1">
      <c r="O3323" s="1636"/>
      <c r="P3323" s="1636"/>
      <c r="S3323" s="1072"/>
    </row>
    <row r="3324" spans="15:19" ht="15" customHeight="1">
      <c r="O3324" s="1636"/>
      <c r="P3324" s="1636"/>
      <c r="S3324" s="1072"/>
    </row>
    <row r="3325" spans="15:19" ht="15" customHeight="1">
      <c r="O3325" s="1636"/>
      <c r="P3325" s="1636"/>
      <c r="S3325" s="1072"/>
    </row>
    <row r="3326" spans="15:19" ht="15" customHeight="1">
      <c r="O3326" s="1636"/>
      <c r="P3326" s="1636"/>
      <c r="S3326" s="1072"/>
    </row>
    <row r="3327" spans="15:19" ht="15" customHeight="1">
      <c r="O3327" s="1636"/>
      <c r="P3327" s="1636"/>
      <c r="S3327" s="1072"/>
    </row>
    <row r="3328" spans="15:19" ht="15" customHeight="1">
      <c r="O3328" s="1636"/>
      <c r="P3328" s="1636"/>
      <c r="S3328" s="1072"/>
    </row>
    <row r="3329" spans="15:19" ht="15" customHeight="1">
      <c r="O3329" s="1636"/>
      <c r="P3329" s="1636"/>
      <c r="S3329" s="1072"/>
    </row>
    <row r="3330" spans="15:19" ht="15" customHeight="1">
      <c r="O3330" s="1636"/>
      <c r="P3330" s="1636"/>
      <c r="S3330" s="1072"/>
    </row>
    <row r="3331" spans="15:19" ht="15" customHeight="1">
      <c r="O3331" s="1636"/>
      <c r="P3331" s="1636"/>
      <c r="S3331" s="1072"/>
    </row>
    <row r="3332" spans="15:19" ht="15" customHeight="1">
      <c r="O3332" s="1636"/>
      <c r="P3332" s="1636"/>
      <c r="S3332" s="1072"/>
    </row>
    <row r="3333" spans="15:19" ht="15" customHeight="1">
      <c r="O3333" s="1636"/>
      <c r="P3333" s="1636"/>
      <c r="S3333" s="1072"/>
    </row>
    <row r="3334" spans="15:19" ht="15" customHeight="1">
      <c r="O3334" s="1636"/>
      <c r="P3334" s="1636"/>
      <c r="S3334" s="1072"/>
    </row>
    <row r="3335" spans="15:19" ht="15" customHeight="1">
      <c r="O3335" s="1636"/>
      <c r="P3335" s="1636"/>
      <c r="S3335" s="1072"/>
    </row>
    <row r="3336" spans="15:19" ht="15" customHeight="1">
      <c r="O3336" s="1636"/>
      <c r="P3336" s="1636"/>
      <c r="S3336" s="1072"/>
    </row>
    <row r="3337" spans="15:19" ht="15" customHeight="1">
      <c r="O3337" s="1636"/>
      <c r="P3337" s="1636"/>
      <c r="S3337" s="1072"/>
    </row>
    <row r="3338" spans="15:19" ht="15" customHeight="1">
      <c r="O3338" s="1636"/>
      <c r="P3338" s="1636"/>
      <c r="S3338" s="1072"/>
    </row>
    <row r="3339" spans="15:19" ht="15" customHeight="1">
      <c r="O3339" s="1636"/>
      <c r="P3339" s="1636"/>
      <c r="S3339" s="1072"/>
    </row>
    <row r="3340" spans="15:19" ht="15" customHeight="1">
      <c r="O3340" s="1636"/>
      <c r="P3340" s="1636"/>
      <c r="S3340" s="1072"/>
    </row>
    <row r="3341" spans="15:19" ht="15" customHeight="1">
      <c r="O3341" s="1636"/>
      <c r="P3341" s="1636"/>
      <c r="S3341" s="1072"/>
    </row>
    <row r="3342" spans="15:19" ht="15" customHeight="1">
      <c r="O3342" s="1636"/>
      <c r="P3342" s="1636"/>
      <c r="S3342" s="1072"/>
    </row>
    <row r="3343" spans="15:19" ht="15" customHeight="1">
      <c r="O3343" s="1636"/>
      <c r="P3343" s="1636"/>
      <c r="S3343" s="1072"/>
    </row>
    <row r="3344" spans="15:19" ht="15" customHeight="1">
      <c r="O3344" s="1636"/>
      <c r="P3344" s="1636"/>
      <c r="S3344" s="1072"/>
    </row>
    <row r="3345" spans="15:19" ht="15" customHeight="1">
      <c r="O3345" s="1636"/>
      <c r="P3345" s="1636"/>
      <c r="S3345" s="1072"/>
    </row>
    <row r="3346" spans="15:19" ht="15" customHeight="1">
      <c r="O3346" s="1636"/>
      <c r="P3346" s="1636"/>
      <c r="S3346" s="1072"/>
    </row>
    <row r="3347" spans="15:19" ht="15" customHeight="1">
      <c r="O3347" s="1636"/>
      <c r="P3347" s="1636"/>
      <c r="S3347" s="1072"/>
    </row>
    <row r="3348" spans="15:19" ht="15" customHeight="1">
      <c r="O3348" s="1636"/>
      <c r="P3348" s="1636"/>
      <c r="S3348" s="1072"/>
    </row>
    <row r="3349" spans="15:19" ht="15" customHeight="1">
      <c r="O3349" s="1636"/>
      <c r="P3349" s="1636"/>
      <c r="S3349" s="1072"/>
    </row>
    <row r="3350" spans="15:19" ht="15" customHeight="1">
      <c r="O3350" s="1636"/>
      <c r="P3350" s="1636"/>
      <c r="S3350" s="1072"/>
    </row>
    <row r="3351" spans="15:19" ht="15" customHeight="1">
      <c r="O3351" s="1636"/>
      <c r="P3351" s="1636"/>
      <c r="S3351" s="1072"/>
    </row>
    <row r="3352" spans="15:19" ht="15" customHeight="1">
      <c r="O3352" s="1636"/>
      <c r="P3352" s="1636"/>
      <c r="S3352" s="1072"/>
    </row>
    <row r="3353" spans="15:19" ht="15" customHeight="1">
      <c r="O3353" s="1636"/>
      <c r="P3353" s="1636"/>
      <c r="S3353" s="1072"/>
    </row>
    <row r="3354" spans="15:19" ht="15" customHeight="1">
      <c r="O3354" s="1636"/>
      <c r="P3354" s="1636"/>
      <c r="S3354" s="1072"/>
    </row>
    <row r="3355" spans="15:19" ht="15" customHeight="1">
      <c r="O3355" s="1636"/>
      <c r="P3355" s="1636"/>
      <c r="S3355" s="1072"/>
    </row>
    <row r="3356" spans="15:19" ht="15" customHeight="1">
      <c r="O3356" s="1636"/>
      <c r="P3356" s="1636"/>
      <c r="S3356" s="1072"/>
    </row>
    <row r="3357" spans="15:19" ht="15" customHeight="1">
      <c r="O3357" s="1636"/>
      <c r="P3357" s="1636"/>
      <c r="S3357" s="1072"/>
    </row>
    <row r="3358" spans="15:19" ht="15" customHeight="1">
      <c r="O3358" s="1636"/>
      <c r="P3358" s="1636"/>
      <c r="S3358" s="1072"/>
    </row>
    <row r="3359" spans="15:19" ht="15" customHeight="1">
      <c r="O3359" s="1636"/>
      <c r="P3359" s="1636"/>
      <c r="S3359" s="1072"/>
    </row>
    <row r="3360" spans="15:19" ht="15" customHeight="1">
      <c r="O3360" s="1636"/>
      <c r="P3360" s="1636"/>
      <c r="S3360" s="1072"/>
    </row>
    <row r="3361" spans="15:19" ht="15" customHeight="1">
      <c r="O3361" s="1636"/>
      <c r="P3361" s="1636"/>
      <c r="S3361" s="1072"/>
    </row>
    <row r="3362" spans="15:19" ht="15" customHeight="1">
      <c r="O3362" s="1636"/>
      <c r="P3362" s="1636"/>
      <c r="S3362" s="1072"/>
    </row>
    <row r="3363" spans="15:19" ht="15" customHeight="1">
      <c r="O3363" s="1636"/>
      <c r="P3363" s="1636"/>
      <c r="S3363" s="1072"/>
    </row>
    <row r="3364" spans="15:19" ht="15" customHeight="1">
      <c r="O3364" s="1636"/>
      <c r="P3364" s="1636"/>
      <c r="S3364" s="1072"/>
    </row>
    <row r="3365" spans="15:19" ht="15" customHeight="1">
      <c r="O3365" s="1636"/>
      <c r="P3365" s="1636"/>
      <c r="S3365" s="1072"/>
    </row>
    <row r="3366" spans="15:19" ht="15" customHeight="1">
      <c r="O3366" s="1636"/>
      <c r="P3366" s="1636"/>
      <c r="S3366" s="1072"/>
    </row>
    <row r="3367" spans="15:19" ht="15" customHeight="1">
      <c r="O3367" s="1636"/>
      <c r="P3367" s="1636"/>
      <c r="S3367" s="1072"/>
    </row>
    <row r="3368" spans="15:19" ht="15" customHeight="1">
      <c r="O3368" s="1636"/>
      <c r="P3368" s="1636"/>
      <c r="S3368" s="1072"/>
    </row>
    <row r="3369" spans="15:19" ht="15" customHeight="1">
      <c r="O3369" s="1636"/>
      <c r="P3369" s="1636"/>
      <c r="S3369" s="1072"/>
    </row>
    <row r="3370" spans="15:19" ht="15" customHeight="1">
      <c r="O3370" s="1636"/>
      <c r="P3370" s="1636"/>
      <c r="S3370" s="1072"/>
    </row>
    <row r="3371" spans="15:19" ht="15" customHeight="1">
      <c r="O3371" s="1636"/>
      <c r="P3371" s="1636"/>
      <c r="S3371" s="1072"/>
    </row>
    <row r="3372" spans="15:19" ht="15" customHeight="1">
      <c r="O3372" s="1636"/>
      <c r="P3372" s="1636"/>
      <c r="S3372" s="1072"/>
    </row>
    <row r="3373" spans="15:19" ht="15" customHeight="1">
      <c r="O3373" s="1636"/>
      <c r="P3373" s="1636"/>
      <c r="S3373" s="1072"/>
    </row>
    <row r="3374" spans="15:19" ht="15" customHeight="1">
      <c r="O3374" s="1636"/>
      <c r="P3374" s="1636"/>
      <c r="S3374" s="1072"/>
    </row>
    <row r="3375" spans="15:19" ht="15" customHeight="1">
      <c r="O3375" s="1636"/>
      <c r="P3375" s="1636"/>
      <c r="S3375" s="1072"/>
    </row>
    <row r="3376" spans="15:19" ht="15" customHeight="1">
      <c r="O3376" s="1636"/>
      <c r="P3376" s="1636"/>
      <c r="S3376" s="1072"/>
    </row>
    <row r="3377" spans="15:19" ht="15" customHeight="1">
      <c r="O3377" s="1636"/>
      <c r="P3377" s="1636"/>
      <c r="S3377" s="1072"/>
    </row>
    <row r="3378" spans="15:19" ht="15" customHeight="1">
      <c r="O3378" s="1636"/>
      <c r="P3378" s="1636"/>
      <c r="S3378" s="1072"/>
    </row>
    <row r="3379" spans="15:19" ht="15" customHeight="1">
      <c r="O3379" s="1636"/>
      <c r="P3379" s="1636"/>
      <c r="S3379" s="1072"/>
    </row>
    <row r="3380" spans="15:19" ht="15" customHeight="1">
      <c r="O3380" s="1636"/>
      <c r="P3380" s="1636"/>
      <c r="S3380" s="1072"/>
    </row>
    <row r="3381" spans="15:19" ht="15" customHeight="1">
      <c r="O3381" s="1636"/>
      <c r="P3381" s="1636"/>
      <c r="S3381" s="1072"/>
    </row>
    <row r="3382" spans="15:19" ht="15" customHeight="1">
      <c r="O3382" s="1636"/>
      <c r="P3382" s="1636"/>
      <c r="S3382" s="1072"/>
    </row>
    <row r="3383" spans="15:19" ht="15" customHeight="1">
      <c r="O3383" s="1636"/>
      <c r="P3383" s="1636"/>
      <c r="S3383" s="1072"/>
    </row>
    <row r="3384" spans="15:19" ht="15" customHeight="1">
      <c r="O3384" s="1636"/>
      <c r="P3384" s="1636"/>
      <c r="S3384" s="1072"/>
    </row>
    <row r="3385" spans="15:19" ht="15" customHeight="1">
      <c r="O3385" s="1636"/>
      <c r="P3385" s="1636"/>
      <c r="S3385" s="1072"/>
    </row>
    <row r="3386" spans="15:19" ht="15" customHeight="1">
      <c r="O3386" s="1636"/>
      <c r="P3386" s="1636"/>
      <c r="S3386" s="1072"/>
    </row>
    <row r="3387" spans="15:19" ht="15" customHeight="1">
      <c r="O3387" s="1636"/>
      <c r="P3387" s="1636"/>
      <c r="S3387" s="1072"/>
    </row>
    <row r="3388" spans="15:19" ht="15" customHeight="1">
      <c r="O3388" s="1636"/>
      <c r="P3388" s="1636"/>
      <c r="S3388" s="1072"/>
    </row>
    <row r="3389" spans="15:19" ht="15" customHeight="1">
      <c r="O3389" s="1636"/>
      <c r="P3389" s="1636"/>
      <c r="S3389" s="1072"/>
    </row>
    <row r="3390" spans="15:19" ht="15" customHeight="1">
      <c r="O3390" s="1636"/>
      <c r="P3390" s="1636"/>
      <c r="S3390" s="1072"/>
    </row>
    <row r="3391" spans="15:19" ht="15" customHeight="1">
      <c r="O3391" s="1636"/>
      <c r="P3391" s="1636"/>
      <c r="S3391" s="1072"/>
    </row>
    <row r="3392" spans="15:19" ht="15" customHeight="1">
      <c r="O3392" s="1636"/>
      <c r="P3392" s="1636"/>
      <c r="S3392" s="1072"/>
    </row>
    <row r="3393" spans="15:19" ht="15" customHeight="1">
      <c r="O3393" s="1636"/>
      <c r="P3393" s="1636"/>
      <c r="S3393" s="1072"/>
    </row>
    <row r="3394" spans="15:19" ht="15" customHeight="1">
      <c r="O3394" s="1636"/>
      <c r="P3394" s="1636"/>
      <c r="S3394" s="1072"/>
    </row>
    <row r="3395" spans="15:19" ht="15" customHeight="1">
      <c r="O3395" s="1636"/>
      <c r="P3395" s="1636"/>
      <c r="S3395" s="1072"/>
    </row>
    <row r="3396" spans="15:19" ht="15" customHeight="1">
      <c r="O3396" s="1636"/>
      <c r="P3396" s="1636"/>
      <c r="S3396" s="1072"/>
    </row>
    <row r="3397" spans="15:19" ht="15" customHeight="1">
      <c r="O3397" s="1636"/>
      <c r="P3397" s="1636"/>
      <c r="S3397" s="1072"/>
    </row>
    <row r="3398" spans="15:19" ht="15" customHeight="1">
      <c r="O3398" s="1636"/>
      <c r="P3398" s="1636"/>
      <c r="S3398" s="1072"/>
    </row>
    <row r="3399" spans="15:19" ht="15" customHeight="1">
      <c r="O3399" s="1636"/>
      <c r="P3399" s="1636"/>
      <c r="S3399" s="1072"/>
    </row>
    <row r="3400" spans="15:19" ht="15" customHeight="1">
      <c r="O3400" s="1636"/>
      <c r="P3400" s="1636"/>
      <c r="S3400" s="1072"/>
    </row>
    <row r="3401" spans="15:19" ht="15" customHeight="1">
      <c r="O3401" s="1636"/>
      <c r="P3401" s="1636"/>
      <c r="S3401" s="1072"/>
    </row>
    <row r="3402" spans="15:19" ht="15" customHeight="1">
      <c r="O3402" s="1636"/>
      <c r="P3402" s="1636"/>
      <c r="S3402" s="1072"/>
    </row>
    <row r="3403" spans="15:19" ht="15" customHeight="1">
      <c r="O3403" s="1636"/>
      <c r="P3403" s="1636"/>
      <c r="S3403" s="1072"/>
    </row>
    <row r="3404" spans="15:19" ht="15" customHeight="1">
      <c r="O3404" s="1636"/>
      <c r="P3404" s="1636"/>
      <c r="S3404" s="1072"/>
    </row>
    <row r="3405" spans="15:19" ht="15" customHeight="1">
      <c r="O3405" s="1636"/>
      <c r="P3405" s="1636"/>
      <c r="S3405" s="1072"/>
    </row>
    <row r="3406" spans="15:19" ht="15" customHeight="1">
      <c r="O3406" s="1636"/>
      <c r="P3406" s="1636"/>
      <c r="S3406" s="1072"/>
    </row>
    <row r="3407" spans="15:19" ht="15" customHeight="1">
      <c r="O3407" s="1636"/>
      <c r="P3407" s="1636"/>
      <c r="S3407" s="1072"/>
    </row>
    <row r="3408" spans="15:19" ht="15" customHeight="1">
      <c r="O3408" s="1636"/>
      <c r="P3408" s="1636"/>
      <c r="S3408" s="1072"/>
    </row>
    <row r="3409" spans="15:19" ht="15" customHeight="1">
      <c r="O3409" s="1636"/>
      <c r="P3409" s="1636"/>
      <c r="S3409" s="1072"/>
    </row>
    <row r="3410" spans="15:19" ht="15" customHeight="1">
      <c r="O3410" s="1636"/>
      <c r="P3410" s="1636"/>
      <c r="S3410" s="1072"/>
    </row>
    <row r="3411" spans="15:19" ht="15" customHeight="1">
      <c r="O3411" s="1636"/>
      <c r="P3411" s="1636"/>
      <c r="S3411" s="1072"/>
    </row>
    <row r="3412" spans="15:19" ht="15" customHeight="1">
      <c r="O3412" s="1636"/>
      <c r="P3412" s="1636"/>
      <c r="S3412" s="1072"/>
    </row>
    <row r="3413" spans="15:19" ht="15" customHeight="1">
      <c r="O3413" s="1636"/>
      <c r="P3413" s="1636"/>
      <c r="S3413" s="1072"/>
    </row>
    <row r="3414" spans="15:19" ht="15" customHeight="1">
      <c r="O3414" s="1636"/>
      <c r="P3414" s="1636"/>
      <c r="S3414" s="1072"/>
    </row>
    <row r="3415" spans="15:19" ht="15" customHeight="1">
      <c r="O3415" s="1636"/>
      <c r="P3415" s="1636"/>
      <c r="S3415" s="1072"/>
    </row>
    <row r="3416" spans="15:19" ht="15" customHeight="1">
      <c r="O3416" s="1636"/>
      <c r="P3416" s="1636"/>
      <c r="S3416" s="1072"/>
    </row>
    <row r="3417" spans="15:19" ht="15" customHeight="1">
      <c r="O3417" s="1636"/>
      <c r="P3417" s="1636"/>
      <c r="S3417" s="1072"/>
    </row>
    <row r="3418" spans="15:19" ht="15" customHeight="1">
      <c r="O3418" s="1636"/>
      <c r="P3418" s="1636"/>
      <c r="S3418" s="1072"/>
    </row>
    <row r="3419" spans="15:19" ht="15" customHeight="1">
      <c r="O3419" s="1636"/>
      <c r="P3419" s="1636"/>
      <c r="S3419" s="1072"/>
    </row>
    <row r="3420" spans="15:19" ht="15" customHeight="1">
      <c r="O3420" s="1636"/>
      <c r="P3420" s="1636"/>
      <c r="S3420" s="1072"/>
    </row>
    <row r="3421" spans="15:19" ht="15" customHeight="1">
      <c r="O3421" s="1636"/>
      <c r="P3421" s="1636"/>
      <c r="S3421" s="1072"/>
    </row>
    <row r="3422" spans="15:19" ht="15" customHeight="1">
      <c r="O3422" s="1636"/>
      <c r="P3422" s="1636"/>
      <c r="S3422" s="1072"/>
    </row>
    <row r="3423" spans="15:19" ht="15" customHeight="1">
      <c r="O3423" s="1636"/>
      <c r="P3423" s="1636"/>
      <c r="S3423" s="1072"/>
    </row>
    <row r="3424" spans="15:19" ht="15" customHeight="1">
      <c r="O3424" s="1636"/>
      <c r="P3424" s="1636"/>
      <c r="S3424" s="1072"/>
    </row>
    <row r="3425" spans="15:19" ht="15" customHeight="1">
      <c r="O3425" s="1636"/>
      <c r="P3425" s="1636"/>
      <c r="S3425" s="1072"/>
    </row>
    <row r="3426" spans="15:19" ht="15" customHeight="1">
      <c r="O3426" s="1636"/>
      <c r="P3426" s="1636"/>
      <c r="S3426" s="1072"/>
    </row>
    <row r="3427" spans="15:19" ht="15" customHeight="1">
      <c r="O3427" s="1636"/>
      <c r="P3427" s="1636"/>
      <c r="S3427" s="1072"/>
    </row>
    <row r="3428" spans="15:19" ht="15" customHeight="1">
      <c r="O3428" s="1636"/>
      <c r="P3428" s="1636"/>
      <c r="S3428" s="1072"/>
    </row>
    <row r="3429" spans="15:19" ht="15" customHeight="1">
      <c r="O3429" s="1636"/>
      <c r="P3429" s="1636"/>
      <c r="S3429" s="1072"/>
    </row>
    <row r="3430" spans="15:19" ht="15" customHeight="1">
      <c r="O3430" s="1636"/>
      <c r="P3430" s="1636"/>
      <c r="S3430" s="1072"/>
    </row>
    <row r="3431" spans="15:19" ht="15" customHeight="1">
      <c r="O3431" s="1636"/>
      <c r="P3431" s="1636"/>
      <c r="S3431" s="1072"/>
    </row>
    <row r="3432" spans="15:19" ht="15" customHeight="1">
      <c r="O3432" s="1636"/>
      <c r="P3432" s="1636"/>
      <c r="S3432" s="1072"/>
    </row>
    <row r="3433" spans="15:19" ht="15" customHeight="1">
      <c r="O3433" s="1636"/>
      <c r="P3433" s="1636"/>
      <c r="S3433" s="1072"/>
    </row>
    <row r="3434" spans="15:19" ht="15" customHeight="1">
      <c r="O3434" s="1636"/>
      <c r="P3434" s="1636"/>
      <c r="S3434" s="1072"/>
    </row>
    <row r="3435" spans="15:19" ht="15" customHeight="1">
      <c r="O3435" s="1636"/>
      <c r="P3435" s="1636"/>
      <c r="S3435" s="1072"/>
    </row>
    <row r="3436" spans="15:19" ht="15" customHeight="1">
      <c r="O3436" s="1636"/>
      <c r="P3436" s="1636"/>
      <c r="S3436" s="1072"/>
    </row>
    <row r="3437" spans="15:19" ht="15" customHeight="1">
      <c r="O3437" s="1636"/>
      <c r="P3437" s="1636"/>
      <c r="S3437" s="1072"/>
    </row>
    <row r="3438" spans="15:19" ht="15" customHeight="1">
      <c r="O3438" s="1636"/>
      <c r="P3438" s="1636"/>
      <c r="S3438" s="1072"/>
    </row>
    <row r="3439" spans="15:19" ht="15" customHeight="1">
      <c r="O3439" s="1636"/>
      <c r="P3439" s="1636"/>
      <c r="S3439" s="1072"/>
    </row>
    <row r="3440" spans="15:19" ht="15" customHeight="1">
      <c r="O3440" s="1636"/>
      <c r="P3440" s="1636"/>
      <c r="S3440" s="1072"/>
    </row>
    <row r="3441" spans="15:19" ht="15" customHeight="1">
      <c r="O3441" s="1636"/>
      <c r="P3441" s="1636"/>
      <c r="S3441" s="1072"/>
    </row>
    <row r="3442" spans="15:19" ht="15" customHeight="1">
      <c r="O3442" s="1636"/>
      <c r="P3442" s="1636"/>
      <c r="S3442" s="1072"/>
    </row>
    <row r="3443" spans="15:19" ht="15" customHeight="1">
      <c r="O3443" s="1636"/>
      <c r="P3443" s="1636"/>
      <c r="S3443" s="1072"/>
    </row>
    <row r="3444" spans="15:19" ht="15" customHeight="1">
      <c r="O3444" s="1636"/>
      <c r="P3444" s="1636"/>
      <c r="S3444" s="1072"/>
    </row>
    <row r="3445" spans="15:19" ht="15" customHeight="1">
      <c r="O3445" s="1636"/>
      <c r="P3445" s="1636"/>
      <c r="S3445" s="1072"/>
    </row>
    <row r="3446" spans="15:19" ht="15" customHeight="1">
      <c r="O3446" s="1636"/>
      <c r="P3446" s="1636"/>
      <c r="S3446" s="1072"/>
    </row>
    <row r="3447" spans="15:19" ht="15" customHeight="1">
      <c r="O3447" s="1636"/>
      <c r="P3447" s="1636"/>
      <c r="S3447" s="1072"/>
    </row>
    <row r="3448" spans="15:19" ht="15" customHeight="1">
      <c r="O3448" s="1636"/>
      <c r="P3448" s="1636"/>
      <c r="S3448" s="1072"/>
    </row>
    <row r="3449" spans="15:19" ht="15" customHeight="1">
      <c r="O3449" s="1636"/>
      <c r="P3449" s="1636"/>
      <c r="S3449" s="1072"/>
    </row>
    <row r="3450" spans="15:19" ht="15" customHeight="1">
      <c r="O3450" s="1636"/>
      <c r="P3450" s="1636"/>
      <c r="S3450" s="1072"/>
    </row>
    <row r="3451" spans="15:19" ht="15" customHeight="1">
      <c r="O3451" s="1636"/>
      <c r="P3451" s="1636"/>
      <c r="S3451" s="1072"/>
    </row>
    <row r="3452" spans="15:19" ht="15" customHeight="1">
      <c r="O3452" s="1636"/>
      <c r="P3452" s="1636"/>
      <c r="S3452" s="1072"/>
    </row>
    <row r="3453" spans="15:19" ht="15" customHeight="1">
      <c r="O3453" s="1636"/>
      <c r="P3453" s="1636"/>
      <c r="S3453" s="1072"/>
    </row>
    <row r="3454" spans="15:19" ht="15" customHeight="1">
      <c r="O3454" s="1636"/>
      <c r="P3454" s="1636"/>
      <c r="S3454" s="1072"/>
    </row>
    <row r="3455" spans="15:19" ht="15" customHeight="1">
      <c r="O3455" s="1636"/>
      <c r="P3455" s="1636"/>
      <c r="S3455" s="1072"/>
    </row>
    <row r="3456" spans="15:19" ht="15" customHeight="1">
      <c r="O3456" s="1636"/>
      <c r="P3456" s="1636"/>
      <c r="S3456" s="1072"/>
    </row>
    <row r="3457" spans="15:19" ht="15" customHeight="1">
      <c r="O3457" s="1636"/>
      <c r="P3457" s="1636"/>
      <c r="S3457" s="1072"/>
    </row>
    <row r="3458" spans="15:19" ht="15" customHeight="1">
      <c r="O3458" s="1636"/>
      <c r="P3458" s="1636"/>
      <c r="S3458" s="1072"/>
    </row>
    <row r="3459" spans="15:19" ht="15" customHeight="1">
      <c r="O3459" s="1636"/>
      <c r="P3459" s="1636"/>
      <c r="S3459" s="1072"/>
    </row>
    <row r="3460" spans="15:19" ht="15" customHeight="1">
      <c r="O3460" s="1636"/>
      <c r="P3460" s="1636"/>
      <c r="S3460" s="1072"/>
    </row>
    <row r="3461" spans="15:19" ht="15" customHeight="1">
      <c r="O3461" s="1636"/>
      <c r="P3461" s="1636"/>
      <c r="S3461" s="1072"/>
    </row>
    <row r="3462" spans="15:19" ht="15" customHeight="1">
      <c r="O3462" s="1636"/>
      <c r="P3462" s="1636"/>
      <c r="S3462" s="1072"/>
    </row>
    <row r="3463" spans="15:19" ht="15" customHeight="1">
      <c r="O3463" s="1636"/>
      <c r="P3463" s="1636"/>
      <c r="S3463" s="1072"/>
    </row>
    <row r="3464" spans="15:19" ht="15" customHeight="1">
      <c r="O3464" s="1636"/>
      <c r="P3464" s="1636"/>
      <c r="S3464" s="1072"/>
    </row>
    <row r="3465" spans="15:19" ht="15" customHeight="1">
      <c r="O3465" s="1636"/>
      <c r="P3465" s="1636"/>
      <c r="S3465" s="1072"/>
    </row>
    <row r="3466" spans="15:19" ht="15" customHeight="1">
      <c r="O3466" s="1636"/>
      <c r="P3466" s="1636"/>
      <c r="S3466" s="1072"/>
    </row>
    <row r="3467" spans="15:19" ht="15" customHeight="1">
      <c r="O3467" s="1636"/>
      <c r="P3467" s="1636"/>
      <c r="S3467" s="1072"/>
    </row>
    <row r="3468" spans="15:19" ht="15" customHeight="1">
      <c r="O3468" s="1636"/>
      <c r="P3468" s="1636"/>
      <c r="S3468" s="1072"/>
    </row>
    <row r="3469" spans="15:19" ht="15" customHeight="1">
      <c r="O3469" s="1636"/>
      <c r="P3469" s="1636"/>
      <c r="S3469" s="1072"/>
    </row>
    <row r="3470" spans="15:19" ht="15" customHeight="1">
      <c r="O3470" s="1636"/>
      <c r="P3470" s="1636"/>
      <c r="S3470" s="1072"/>
    </row>
    <row r="3471" spans="15:19" ht="15" customHeight="1">
      <c r="O3471" s="1636"/>
      <c r="P3471" s="1636"/>
      <c r="S3471" s="1072"/>
    </row>
    <row r="3472" spans="15:19" ht="15" customHeight="1">
      <c r="O3472" s="1636"/>
      <c r="P3472" s="1636"/>
      <c r="S3472" s="1072"/>
    </row>
    <row r="3473" spans="15:19" ht="15" customHeight="1">
      <c r="O3473" s="1636"/>
      <c r="P3473" s="1636"/>
      <c r="S3473" s="1072"/>
    </row>
    <row r="3474" spans="15:19" ht="15" customHeight="1">
      <c r="O3474" s="1636"/>
      <c r="P3474" s="1636"/>
      <c r="S3474" s="1072"/>
    </row>
    <row r="3475" spans="15:19" ht="15" customHeight="1">
      <c r="O3475" s="1636"/>
      <c r="P3475" s="1636"/>
      <c r="S3475" s="1072"/>
    </row>
    <row r="3476" spans="15:19" ht="15" customHeight="1">
      <c r="O3476" s="1636"/>
      <c r="P3476" s="1636"/>
      <c r="S3476" s="1072"/>
    </row>
    <row r="3477" spans="15:19" ht="15" customHeight="1">
      <c r="O3477" s="1636"/>
      <c r="P3477" s="1636"/>
      <c r="S3477" s="1072"/>
    </row>
    <row r="3478" spans="15:19" ht="15" customHeight="1">
      <c r="O3478" s="1636"/>
      <c r="P3478" s="1636"/>
      <c r="S3478" s="1072"/>
    </row>
    <row r="3479" spans="15:19" ht="15" customHeight="1">
      <c r="O3479" s="1636"/>
      <c r="P3479" s="1636"/>
      <c r="S3479" s="1072"/>
    </row>
    <row r="3480" spans="15:19" ht="15" customHeight="1">
      <c r="O3480" s="1636"/>
      <c r="P3480" s="1636"/>
      <c r="S3480" s="1072"/>
    </row>
    <row r="3481" spans="15:19" ht="15" customHeight="1">
      <c r="O3481" s="1636"/>
      <c r="P3481" s="1636"/>
      <c r="S3481" s="1072"/>
    </row>
    <row r="3482" spans="15:19" ht="15" customHeight="1">
      <c r="O3482" s="1636"/>
      <c r="P3482" s="1636"/>
      <c r="S3482" s="1072"/>
    </row>
    <row r="3483" spans="15:19" ht="15" customHeight="1">
      <c r="O3483" s="1636"/>
      <c r="P3483" s="1636"/>
      <c r="S3483" s="1072"/>
    </row>
    <row r="3484" spans="15:19" ht="15" customHeight="1">
      <c r="O3484" s="1636"/>
      <c r="P3484" s="1636"/>
      <c r="S3484" s="1072"/>
    </row>
    <row r="3485" spans="15:19" ht="15" customHeight="1">
      <c r="O3485" s="1636"/>
      <c r="P3485" s="1636"/>
      <c r="S3485" s="1072"/>
    </row>
    <row r="3486" spans="15:19" ht="15" customHeight="1">
      <c r="O3486" s="1636"/>
      <c r="P3486" s="1636"/>
      <c r="S3486" s="1072"/>
    </row>
    <row r="3487" spans="15:19" ht="15" customHeight="1">
      <c r="O3487" s="1636"/>
      <c r="P3487" s="1636"/>
      <c r="S3487" s="1072"/>
    </row>
    <row r="3488" spans="15:19" ht="15" customHeight="1">
      <c r="O3488" s="1636"/>
      <c r="P3488" s="1636"/>
      <c r="S3488" s="1072"/>
    </row>
    <row r="3489" spans="15:19" ht="15" customHeight="1">
      <c r="O3489" s="1636"/>
      <c r="P3489" s="1636"/>
      <c r="S3489" s="1072"/>
    </row>
    <row r="3490" spans="15:19" ht="15" customHeight="1">
      <c r="O3490" s="1636"/>
      <c r="P3490" s="1636"/>
      <c r="S3490" s="1072"/>
    </row>
    <row r="3491" spans="15:19" ht="15" customHeight="1">
      <c r="O3491" s="1636"/>
      <c r="P3491" s="1636"/>
      <c r="S3491" s="1072"/>
    </row>
    <row r="3492" spans="15:19" ht="15" customHeight="1">
      <c r="O3492" s="1636"/>
      <c r="P3492" s="1636"/>
      <c r="S3492" s="1072"/>
    </row>
    <row r="3493" spans="15:19" ht="15" customHeight="1">
      <c r="O3493" s="1636"/>
      <c r="P3493" s="1636"/>
      <c r="S3493" s="1072"/>
    </row>
    <row r="3494" spans="15:19" ht="15" customHeight="1">
      <c r="O3494" s="1636"/>
      <c r="P3494" s="1636"/>
      <c r="S3494" s="1072"/>
    </row>
    <row r="3495" spans="15:19" ht="15" customHeight="1">
      <c r="O3495" s="1636"/>
      <c r="P3495" s="1636"/>
      <c r="S3495" s="1072"/>
    </row>
    <row r="3496" spans="15:19" ht="15" customHeight="1">
      <c r="O3496" s="1636"/>
      <c r="P3496" s="1636"/>
      <c r="S3496" s="1072"/>
    </row>
    <row r="3497" spans="15:19" ht="15" customHeight="1">
      <c r="O3497" s="1636"/>
      <c r="P3497" s="1636"/>
      <c r="S3497" s="1072"/>
    </row>
    <row r="3498" spans="15:19" ht="15" customHeight="1">
      <c r="O3498" s="1636"/>
      <c r="P3498" s="1636"/>
      <c r="S3498" s="1072"/>
    </row>
    <row r="3499" spans="15:19" ht="15" customHeight="1">
      <c r="O3499" s="1636"/>
      <c r="P3499" s="1636"/>
      <c r="S3499" s="1072"/>
    </row>
    <row r="3500" spans="15:19" ht="15" customHeight="1">
      <c r="O3500" s="1636"/>
      <c r="P3500" s="1636"/>
      <c r="S3500" s="1072"/>
    </row>
    <row r="3501" spans="15:19" ht="15" customHeight="1">
      <c r="O3501" s="1636"/>
      <c r="P3501" s="1636"/>
      <c r="S3501" s="1072"/>
    </row>
    <row r="3502" spans="15:19" ht="15" customHeight="1">
      <c r="O3502" s="1636"/>
      <c r="P3502" s="1636"/>
      <c r="S3502" s="1072"/>
    </row>
    <row r="3503" spans="15:19" ht="15" customHeight="1">
      <c r="O3503" s="1636"/>
      <c r="P3503" s="1636"/>
      <c r="S3503" s="1072"/>
    </row>
    <row r="3504" spans="15:19" ht="15" customHeight="1">
      <c r="O3504" s="1636"/>
      <c r="P3504" s="1636"/>
      <c r="S3504" s="1072"/>
    </row>
    <row r="3505" spans="15:19" ht="15" customHeight="1">
      <c r="O3505" s="1636"/>
      <c r="P3505" s="1636"/>
      <c r="S3505" s="1072"/>
    </row>
    <row r="3506" spans="15:19" ht="15" customHeight="1">
      <c r="O3506" s="1636"/>
      <c r="P3506" s="1636"/>
      <c r="S3506" s="1072"/>
    </row>
    <row r="3507" spans="15:19" ht="15" customHeight="1">
      <c r="O3507" s="1636"/>
      <c r="P3507" s="1636"/>
      <c r="S3507" s="1072"/>
    </row>
    <row r="3508" spans="15:19" ht="15" customHeight="1">
      <c r="O3508" s="1636"/>
      <c r="P3508" s="1636"/>
      <c r="S3508" s="1072"/>
    </row>
    <row r="3509" spans="15:19" ht="15" customHeight="1">
      <c r="O3509" s="1636"/>
      <c r="P3509" s="1636"/>
      <c r="S3509" s="1072"/>
    </row>
    <row r="3510" spans="15:19" ht="15" customHeight="1">
      <c r="O3510" s="1636"/>
      <c r="P3510" s="1636"/>
      <c r="S3510" s="1072"/>
    </row>
    <row r="3511" spans="15:19" ht="15" customHeight="1">
      <c r="O3511" s="1636"/>
      <c r="P3511" s="1636"/>
      <c r="S3511" s="1072"/>
    </row>
    <row r="3512" spans="15:19" ht="15" customHeight="1">
      <c r="O3512" s="1636"/>
      <c r="P3512" s="1636"/>
      <c r="S3512" s="1072"/>
    </row>
    <row r="3513" spans="15:19" ht="15" customHeight="1">
      <c r="O3513" s="1636"/>
      <c r="P3513" s="1636"/>
      <c r="S3513" s="1072"/>
    </row>
    <row r="3514" spans="15:19" ht="15" customHeight="1">
      <c r="O3514" s="1636"/>
      <c r="P3514" s="1636"/>
      <c r="S3514" s="1072"/>
    </row>
    <row r="3515" spans="15:19" ht="15" customHeight="1">
      <c r="O3515" s="1636"/>
      <c r="P3515" s="1636"/>
      <c r="S3515" s="1072"/>
    </row>
    <row r="3516" spans="15:19" ht="15" customHeight="1">
      <c r="O3516" s="1636"/>
      <c r="P3516" s="1636"/>
      <c r="S3516" s="1072"/>
    </row>
    <row r="3517" spans="15:19" ht="15" customHeight="1">
      <c r="O3517" s="1636"/>
      <c r="P3517" s="1636"/>
      <c r="S3517" s="1072"/>
    </row>
    <row r="3518" spans="15:19" ht="15" customHeight="1">
      <c r="O3518" s="1636"/>
      <c r="P3518" s="1636"/>
      <c r="S3518" s="1072"/>
    </row>
    <row r="3519" spans="15:19" ht="15" customHeight="1">
      <c r="O3519" s="1636"/>
      <c r="P3519" s="1636"/>
      <c r="S3519" s="1072"/>
    </row>
    <row r="3520" spans="15:19" ht="15" customHeight="1">
      <c r="O3520" s="1636"/>
      <c r="P3520" s="1636"/>
      <c r="S3520" s="1072"/>
    </row>
    <row r="3521" spans="15:19" ht="15" customHeight="1">
      <c r="O3521" s="1636"/>
      <c r="P3521" s="1636"/>
      <c r="S3521" s="1072"/>
    </row>
    <row r="3522" spans="15:19" ht="15" customHeight="1">
      <c r="O3522" s="1636"/>
      <c r="P3522" s="1636"/>
      <c r="S3522" s="1072"/>
    </row>
    <row r="3523" spans="15:19" ht="15" customHeight="1">
      <c r="O3523" s="1636"/>
      <c r="P3523" s="1636"/>
      <c r="S3523" s="1072"/>
    </row>
    <row r="3524" spans="15:19" ht="15" customHeight="1">
      <c r="O3524" s="1636"/>
      <c r="P3524" s="1636"/>
      <c r="S3524" s="1072"/>
    </row>
    <row r="3525" spans="15:19" ht="15" customHeight="1">
      <c r="O3525" s="1636"/>
      <c r="P3525" s="1636"/>
      <c r="S3525" s="1072"/>
    </row>
    <row r="3526" spans="15:19" ht="15" customHeight="1">
      <c r="O3526" s="1636"/>
      <c r="P3526" s="1636"/>
      <c r="S3526" s="1072"/>
    </row>
    <row r="3527" spans="15:19" ht="15" customHeight="1">
      <c r="O3527" s="1636"/>
      <c r="P3527" s="1636"/>
      <c r="S3527" s="1072"/>
    </row>
    <row r="3528" spans="15:19" ht="15" customHeight="1">
      <c r="O3528" s="1636"/>
      <c r="P3528" s="1636"/>
      <c r="S3528" s="1072"/>
    </row>
    <row r="3529" spans="15:19" ht="15" customHeight="1">
      <c r="O3529" s="1636"/>
      <c r="P3529" s="1636"/>
      <c r="S3529" s="1072"/>
    </row>
    <row r="3530" spans="15:19" ht="15" customHeight="1">
      <c r="O3530" s="1636"/>
      <c r="P3530" s="1636"/>
      <c r="S3530" s="1072"/>
    </row>
    <row r="3531" spans="15:19" ht="15" customHeight="1">
      <c r="O3531" s="1636"/>
      <c r="P3531" s="1636"/>
      <c r="S3531" s="1072"/>
    </row>
    <row r="3532" spans="15:19" ht="15" customHeight="1">
      <c r="O3532" s="1636"/>
      <c r="P3532" s="1636"/>
      <c r="S3532" s="1072"/>
    </row>
    <row r="3533" spans="15:19" ht="15" customHeight="1">
      <c r="O3533" s="1636"/>
      <c r="P3533" s="1636"/>
      <c r="S3533" s="1072"/>
    </row>
    <row r="3534" spans="15:19" ht="15" customHeight="1">
      <c r="O3534" s="1636"/>
      <c r="P3534" s="1636"/>
      <c r="S3534" s="1072"/>
    </row>
    <row r="3535" spans="15:19" ht="15" customHeight="1">
      <c r="O3535" s="1636"/>
      <c r="P3535" s="1636"/>
      <c r="S3535" s="1072"/>
    </row>
    <row r="3536" spans="15:19" ht="15" customHeight="1">
      <c r="O3536" s="1636"/>
      <c r="P3536" s="1636"/>
      <c r="S3536" s="1072"/>
    </row>
    <row r="3537" spans="15:19" ht="15" customHeight="1">
      <c r="O3537" s="1636"/>
      <c r="P3537" s="1636"/>
      <c r="S3537" s="1072"/>
    </row>
    <row r="3538" spans="15:19" ht="15" customHeight="1">
      <c r="O3538" s="1636"/>
      <c r="P3538" s="1636"/>
      <c r="S3538" s="1072"/>
    </row>
    <row r="3539" spans="15:19" ht="15" customHeight="1">
      <c r="O3539" s="1636"/>
      <c r="P3539" s="1636"/>
      <c r="S3539" s="1072"/>
    </row>
    <row r="3540" spans="15:19" ht="15" customHeight="1">
      <c r="O3540" s="1636"/>
      <c r="P3540" s="1636"/>
      <c r="S3540" s="1072"/>
    </row>
    <row r="3541" spans="15:19" ht="15" customHeight="1">
      <c r="O3541" s="1636"/>
      <c r="P3541" s="1636"/>
      <c r="S3541" s="1072"/>
    </row>
    <row r="3542" spans="15:19" ht="15" customHeight="1">
      <c r="O3542" s="1636"/>
      <c r="P3542" s="1636"/>
      <c r="S3542" s="1072"/>
    </row>
    <row r="3543" spans="15:19" ht="15" customHeight="1">
      <c r="O3543" s="1636"/>
      <c r="P3543" s="1636"/>
      <c r="S3543" s="1072"/>
    </row>
    <row r="3544" spans="15:19" ht="15" customHeight="1">
      <c r="O3544" s="1636"/>
      <c r="P3544" s="1636"/>
      <c r="S3544" s="1072"/>
    </row>
    <row r="3545" spans="15:19" ht="15" customHeight="1">
      <c r="O3545" s="1636"/>
      <c r="P3545" s="1636"/>
      <c r="S3545" s="1072"/>
    </row>
    <row r="3546" spans="15:19" ht="15" customHeight="1">
      <c r="O3546" s="1636"/>
      <c r="P3546" s="1636"/>
      <c r="S3546" s="1072"/>
    </row>
    <row r="3547" spans="15:19" ht="15" customHeight="1">
      <c r="O3547" s="1636"/>
      <c r="P3547" s="1636"/>
      <c r="S3547" s="1072"/>
    </row>
    <row r="3548" spans="15:19" ht="15" customHeight="1">
      <c r="O3548" s="1636"/>
      <c r="P3548" s="1636"/>
      <c r="S3548" s="1072"/>
    </row>
    <row r="3549" spans="15:19" ht="15" customHeight="1">
      <c r="O3549" s="1636"/>
      <c r="P3549" s="1636"/>
      <c r="S3549" s="1072"/>
    </row>
    <row r="3550" spans="15:19" ht="15" customHeight="1">
      <c r="O3550" s="1636"/>
      <c r="P3550" s="1636"/>
      <c r="S3550" s="1072"/>
    </row>
    <row r="3551" spans="15:19" ht="15" customHeight="1">
      <c r="O3551" s="1636"/>
      <c r="P3551" s="1636"/>
      <c r="S3551" s="1072"/>
    </row>
    <row r="3552" spans="15:19" ht="15" customHeight="1">
      <c r="O3552" s="1636"/>
      <c r="P3552" s="1636"/>
      <c r="S3552" s="1072"/>
    </row>
    <row r="3553" spans="15:19" ht="15" customHeight="1">
      <c r="O3553" s="1636"/>
      <c r="P3553" s="1636"/>
      <c r="S3553" s="1072"/>
    </row>
    <row r="3554" spans="15:19" ht="15" customHeight="1">
      <c r="O3554" s="1636"/>
      <c r="P3554" s="1636"/>
      <c r="S3554" s="1072"/>
    </row>
    <row r="3555" spans="15:19" ht="15" customHeight="1">
      <c r="O3555" s="1636"/>
      <c r="P3555" s="1636"/>
      <c r="S3555" s="1072"/>
    </row>
    <row r="3556" spans="15:19" ht="15" customHeight="1">
      <c r="O3556" s="1636"/>
      <c r="P3556" s="1636"/>
      <c r="S3556" s="1072"/>
    </row>
    <row r="3557" spans="15:19" ht="15" customHeight="1">
      <c r="O3557" s="1636"/>
      <c r="P3557" s="1636"/>
      <c r="S3557" s="1072"/>
    </row>
    <row r="3558" spans="15:19" ht="15" customHeight="1">
      <c r="O3558" s="1636"/>
      <c r="P3558" s="1636"/>
      <c r="S3558" s="1072"/>
    </row>
    <row r="3559" spans="15:19" ht="15" customHeight="1">
      <c r="O3559" s="1636"/>
      <c r="P3559" s="1636"/>
      <c r="S3559" s="1072"/>
    </row>
    <row r="3560" spans="15:19" ht="15" customHeight="1">
      <c r="O3560" s="1636"/>
      <c r="P3560" s="1636"/>
      <c r="S3560" s="1072"/>
    </row>
    <row r="3561" spans="15:19" ht="15" customHeight="1">
      <c r="O3561" s="1636"/>
      <c r="P3561" s="1636"/>
      <c r="S3561" s="1072"/>
    </row>
    <row r="3562" spans="15:19" ht="15" customHeight="1">
      <c r="O3562" s="1636"/>
      <c r="P3562" s="1636"/>
      <c r="S3562" s="1072"/>
    </row>
    <row r="3563" spans="15:19" ht="15" customHeight="1">
      <c r="O3563" s="1636"/>
      <c r="P3563" s="1636"/>
      <c r="S3563" s="1072"/>
    </row>
    <row r="3564" spans="15:19" ht="15" customHeight="1">
      <c r="O3564" s="1636"/>
      <c r="P3564" s="1636"/>
      <c r="S3564" s="1072"/>
    </row>
    <row r="3565" spans="15:19" ht="15" customHeight="1">
      <c r="O3565" s="1636"/>
      <c r="P3565" s="1636"/>
      <c r="S3565" s="1072"/>
    </row>
    <row r="3566" spans="15:19" ht="15" customHeight="1">
      <c r="O3566" s="1636"/>
      <c r="P3566" s="1636"/>
      <c r="S3566" s="1072"/>
    </row>
    <row r="3567" spans="15:19" ht="15" customHeight="1">
      <c r="O3567" s="1636"/>
      <c r="P3567" s="1636"/>
      <c r="S3567" s="1072"/>
    </row>
    <row r="3568" spans="15:19" ht="15" customHeight="1">
      <c r="O3568" s="1636"/>
      <c r="P3568" s="1636"/>
      <c r="S3568" s="1072"/>
    </row>
    <row r="3569" spans="15:19" ht="15" customHeight="1">
      <c r="O3569" s="1636"/>
      <c r="P3569" s="1636"/>
      <c r="S3569" s="1072"/>
    </row>
    <row r="3570" spans="15:19" ht="15" customHeight="1">
      <c r="O3570" s="1636"/>
      <c r="P3570" s="1636"/>
      <c r="S3570" s="1072"/>
    </row>
    <row r="3571" spans="15:19" ht="15" customHeight="1">
      <c r="O3571" s="1636"/>
      <c r="P3571" s="1636"/>
      <c r="S3571" s="1072"/>
    </row>
    <row r="3572" spans="15:19" ht="15" customHeight="1">
      <c r="O3572" s="1636"/>
      <c r="P3572" s="1636"/>
      <c r="S3572" s="1072"/>
    </row>
    <row r="3573" spans="15:19" ht="15" customHeight="1">
      <c r="O3573" s="1636"/>
      <c r="P3573" s="1636"/>
      <c r="S3573" s="1072"/>
    </row>
    <row r="3574" spans="15:19" ht="15" customHeight="1">
      <c r="O3574" s="1636"/>
      <c r="P3574" s="1636"/>
      <c r="S3574" s="1072"/>
    </row>
    <row r="3575" spans="15:19" ht="15" customHeight="1">
      <c r="O3575" s="1636"/>
      <c r="P3575" s="1636"/>
      <c r="S3575" s="1072"/>
    </row>
    <row r="3576" spans="15:19" ht="15" customHeight="1">
      <c r="O3576" s="1636"/>
      <c r="P3576" s="1636"/>
      <c r="S3576" s="1072"/>
    </row>
    <row r="3577" spans="15:19" ht="15" customHeight="1">
      <c r="O3577" s="1636"/>
      <c r="P3577" s="1636"/>
      <c r="S3577" s="1072"/>
    </row>
    <row r="3578" spans="15:19" ht="15" customHeight="1">
      <c r="O3578" s="1636"/>
      <c r="P3578" s="1636"/>
      <c r="S3578" s="1072"/>
    </row>
    <row r="3579" spans="15:19" ht="15" customHeight="1">
      <c r="O3579" s="1636"/>
      <c r="P3579" s="1636"/>
      <c r="S3579" s="1072"/>
    </row>
    <row r="3580" spans="15:19" ht="15" customHeight="1">
      <c r="O3580" s="1636"/>
      <c r="P3580" s="1636"/>
      <c r="S3580" s="1072"/>
    </row>
    <row r="3581" spans="15:19" ht="15" customHeight="1">
      <c r="O3581" s="1636"/>
      <c r="P3581" s="1636"/>
      <c r="S3581" s="1072"/>
    </row>
    <row r="3582" spans="15:19" ht="15" customHeight="1">
      <c r="O3582" s="1636"/>
      <c r="P3582" s="1636"/>
      <c r="S3582" s="1072"/>
    </row>
    <row r="3583" spans="15:19" ht="15" customHeight="1">
      <c r="O3583" s="1636"/>
      <c r="P3583" s="1636"/>
      <c r="S3583" s="1072"/>
    </row>
    <row r="3584" spans="15:19" ht="15" customHeight="1">
      <c r="O3584" s="1636"/>
      <c r="P3584" s="1636"/>
      <c r="S3584" s="1072"/>
    </row>
    <row r="3585" spans="15:19" ht="15" customHeight="1">
      <c r="O3585" s="1636"/>
      <c r="P3585" s="1636"/>
      <c r="S3585" s="1072"/>
    </row>
    <row r="3586" spans="15:19" ht="15" customHeight="1">
      <c r="O3586" s="1636"/>
      <c r="P3586" s="1636"/>
      <c r="S3586" s="1072"/>
    </row>
    <row r="3587" spans="15:19" ht="15" customHeight="1">
      <c r="O3587" s="1636"/>
      <c r="P3587" s="1636"/>
      <c r="S3587" s="1072"/>
    </row>
    <row r="3588" spans="15:19" ht="15" customHeight="1">
      <c r="O3588" s="1636"/>
      <c r="P3588" s="1636"/>
      <c r="S3588" s="1072"/>
    </row>
    <row r="3589" spans="15:19" ht="15" customHeight="1">
      <c r="O3589" s="1636"/>
      <c r="P3589" s="1636"/>
      <c r="S3589" s="1072"/>
    </row>
    <row r="3590" spans="15:19" ht="15" customHeight="1">
      <c r="O3590" s="1636"/>
      <c r="P3590" s="1636"/>
      <c r="S3590" s="1072"/>
    </row>
    <row r="3591" spans="15:19" ht="15" customHeight="1">
      <c r="O3591" s="1636"/>
      <c r="P3591" s="1636"/>
      <c r="S3591" s="1072"/>
    </row>
    <row r="3592" spans="15:19" ht="15" customHeight="1">
      <c r="O3592" s="1636"/>
      <c r="P3592" s="1636"/>
      <c r="S3592" s="1072"/>
    </row>
    <row r="3593" spans="15:19" ht="15" customHeight="1">
      <c r="O3593" s="1636"/>
      <c r="P3593" s="1636"/>
      <c r="S3593" s="1072"/>
    </row>
    <row r="3594" spans="15:19" ht="15" customHeight="1">
      <c r="O3594" s="1636"/>
      <c r="P3594" s="1636"/>
      <c r="S3594" s="1072"/>
    </row>
    <row r="3595" spans="15:19" ht="15" customHeight="1">
      <c r="O3595" s="1636"/>
      <c r="P3595" s="1636"/>
      <c r="S3595" s="1072"/>
    </row>
    <row r="3596" spans="15:19" ht="15" customHeight="1">
      <c r="O3596" s="1636"/>
      <c r="P3596" s="1636"/>
      <c r="S3596" s="1072"/>
    </row>
    <row r="3597" spans="15:19" ht="15" customHeight="1">
      <c r="O3597" s="1636"/>
      <c r="P3597" s="1636"/>
      <c r="S3597" s="1072"/>
    </row>
    <row r="3598" spans="15:19" ht="15" customHeight="1">
      <c r="O3598" s="1636"/>
      <c r="P3598" s="1636"/>
      <c r="S3598" s="1072"/>
    </row>
    <row r="3599" spans="15:19" ht="15" customHeight="1">
      <c r="O3599" s="1636"/>
      <c r="P3599" s="1636"/>
      <c r="S3599" s="1072"/>
    </row>
    <row r="3600" spans="15:19" ht="15" customHeight="1">
      <c r="O3600" s="1636"/>
      <c r="P3600" s="1636"/>
      <c r="S3600" s="1072"/>
    </row>
    <row r="3601" spans="15:19" ht="15" customHeight="1">
      <c r="O3601" s="1636"/>
      <c r="P3601" s="1636"/>
      <c r="S3601" s="1072"/>
    </row>
    <row r="3602" spans="15:19" ht="15" customHeight="1">
      <c r="O3602" s="1636"/>
      <c r="P3602" s="1636"/>
      <c r="S3602" s="1072"/>
    </row>
    <row r="3603" spans="15:19" ht="15" customHeight="1">
      <c r="O3603" s="1636"/>
      <c r="P3603" s="1636"/>
      <c r="S3603" s="1072"/>
    </row>
    <row r="3604" spans="15:19" ht="15" customHeight="1">
      <c r="O3604" s="1636"/>
      <c r="P3604" s="1636"/>
      <c r="S3604" s="1072"/>
    </row>
    <row r="3605" spans="15:19" ht="15" customHeight="1">
      <c r="O3605" s="1636"/>
      <c r="P3605" s="1636"/>
      <c r="S3605" s="1072"/>
    </row>
    <row r="3606" spans="15:19" ht="15" customHeight="1">
      <c r="O3606" s="1636"/>
      <c r="P3606" s="1636"/>
      <c r="S3606" s="1072"/>
    </row>
    <row r="3607" spans="15:19" ht="15" customHeight="1">
      <c r="O3607" s="1636"/>
      <c r="P3607" s="1636"/>
      <c r="S3607" s="1072"/>
    </row>
    <row r="3608" spans="15:19" ht="15" customHeight="1">
      <c r="O3608" s="1636"/>
      <c r="P3608" s="1636"/>
      <c r="S3608" s="1072"/>
    </row>
    <row r="3609" spans="15:19" ht="15" customHeight="1">
      <c r="O3609" s="1636"/>
      <c r="P3609" s="1636"/>
      <c r="S3609" s="1072"/>
    </row>
    <row r="3610" spans="15:19" ht="15" customHeight="1">
      <c r="O3610" s="1636"/>
      <c r="P3610" s="1636"/>
      <c r="S3610" s="1072"/>
    </row>
    <row r="3611" spans="15:19" ht="15" customHeight="1">
      <c r="O3611" s="1636"/>
      <c r="P3611" s="1636"/>
      <c r="S3611" s="1072"/>
    </row>
    <row r="3612" spans="15:19" ht="15" customHeight="1">
      <c r="O3612" s="1636"/>
      <c r="P3612" s="1636"/>
      <c r="S3612" s="1072"/>
    </row>
    <row r="3613" spans="15:19" ht="15" customHeight="1">
      <c r="O3613" s="1636"/>
      <c r="P3613" s="1636"/>
      <c r="S3613" s="1072"/>
    </row>
    <row r="3614" spans="15:19" ht="15" customHeight="1">
      <c r="O3614" s="1636"/>
      <c r="P3614" s="1636"/>
      <c r="S3614" s="1072"/>
    </row>
    <row r="3615" spans="15:19" ht="15" customHeight="1">
      <c r="O3615" s="1636"/>
      <c r="P3615" s="1636"/>
      <c r="S3615" s="1072"/>
    </row>
    <row r="3616" spans="15:19" ht="15" customHeight="1">
      <c r="O3616" s="1636"/>
      <c r="P3616" s="1636"/>
      <c r="S3616" s="1072"/>
    </row>
    <row r="3617" spans="15:19" ht="15" customHeight="1">
      <c r="O3617" s="1636"/>
      <c r="P3617" s="1636"/>
      <c r="S3617" s="1072"/>
    </row>
    <row r="3618" spans="15:19" ht="15" customHeight="1">
      <c r="O3618" s="1636"/>
      <c r="P3618" s="1636"/>
      <c r="S3618" s="1072"/>
    </row>
    <row r="3619" spans="15:19" ht="15" customHeight="1">
      <c r="O3619" s="1636"/>
      <c r="P3619" s="1636"/>
      <c r="S3619" s="1072"/>
    </row>
    <row r="3620" spans="15:19" ht="15" customHeight="1">
      <c r="O3620" s="1636"/>
      <c r="P3620" s="1636"/>
      <c r="S3620" s="1072"/>
    </row>
    <row r="3621" spans="15:19" ht="15" customHeight="1">
      <c r="O3621" s="1636"/>
      <c r="P3621" s="1636"/>
      <c r="S3621" s="1072"/>
    </row>
    <row r="3622" spans="15:19" ht="15" customHeight="1">
      <c r="O3622" s="1636"/>
      <c r="P3622" s="1636"/>
      <c r="S3622" s="1072"/>
    </row>
    <row r="3623" spans="15:19" ht="15" customHeight="1">
      <c r="O3623" s="1636"/>
      <c r="P3623" s="1636"/>
      <c r="S3623" s="1072"/>
    </row>
    <row r="3624" spans="15:19" ht="15" customHeight="1">
      <c r="O3624" s="1636"/>
      <c r="P3624" s="1636"/>
      <c r="S3624" s="1072"/>
    </row>
    <row r="3625" spans="15:19" ht="15" customHeight="1">
      <c r="O3625" s="1636"/>
      <c r="P3625" s="1636"/>
      <c r="S3625" s="1072"/>
    </row>
    <row r="3626" spans="15:19" ht="15" customHeight="1">
      <c r="O3626" s="1636"/>
      <c r="P3626" s="1636"/>
      <c r="S3626" s="1072"/>
    </row>
    <row r="3627" spans="15:19" ht="15" customHeight="1">
      <c r="O3627" s="1636"/>
      <c r="P3627" s="1636"/>
      <c r="S3627" s="1072"/>
    </row>
    <row r="3628" spans="15:19" ht="15" customHeight="1">
      <c r="O3628" s="1636"/>
      <c r="P3628" s="1636"/>
      <c r="S3628" s="1072"/>
    </row>
    <row r="3629" spans="15:19" ht="15" customHeight="1">
      <c r="O3629" s="1636"/>
      <c r="P3629" s="1636"/>
      <c r="S3629" s="1072"/>
    </row>
    <row r="3630" spans="15:19" ht="15" customHeight="1">
      <c r="O3630" s="1636"/>
      <c r="P3630" s="1636"/>
      <c r="S3630" s="1072"/>
    </row>
    <row r="3631" spans="15:19" ht="15" customHeight="1">
      <c r="O3631" s="1636"/>
      <c r="P3631" s="1636"/>
      <c r="S3631" s="1072"/>
    </row>
    <row r="3632" spans="15:19" ht="15" customHeight="1">
      <c r="O3632" s="1636"/>
      <c r="P3632" s="1636"/>
      <c r="S3632" s="1072"/>
    </row>
    <row r="3633" spans="15:19" ht="15" customHeight="1">
      <c r="O3633" s="1636"/>
      <c r="P3633" s="1636"/>
      <c r="S3633" s="1072"/>
    </row>
    <row r="3634" spans="15:19" ht="15" customHeight="1">
      <c r="O3634" s="1636"/>
      <c r="P3634" s="1636"/>
      <c r="S3634" s="1072"/>
    </row>
    <row r="3635" spans="15:19" ht="15" customHeight="1">
      <c r="O3635" s="1636"/>
      <c r="P3635" s="1636"/>
      <c r="S3635" s="1072"/>
    </row>
    <row r="3636" spans="15:19" ht="15" customHeight="1">
      <c r="O3636" s="1636"/>
      <c r="P3636" s="1636"/>
      <c r="S3636" s="1072"/>
    </row>
    <row r="3637" spans="15:19" ht="15" customHeight="1">
      <c r="O3637" s="1636"/>
      <c r="P3637" s="1636"/>
      <c r="S3637" s="1072"/>
    </row>
    <row r="3638" spans="15:19" ht="15" customHeight="1">
      <c r="O3638" s="1636"/>
      <c r="P3638" s="1636"/>
      <c r="S3638" s="1072"/>
    </row>
    <row r="3639" spans="15:19" ht="15" customHeight="1">
      <c r="O3639" s="1636"/>
      <c r="P3639" s="1636"/>
      <c r="S3639" s="1072"/>
    </row>
    <row r="3640" spans="15:19" ht="15" customHeight="1">
      <c r="O3640" s="1636"/>
      <c r="P3640" s="1636"/>
      <c r="S3640" s="1072"/>
    </row>
    <row r="3641" spans="15:19" ht="15" customHeight="1">
      <c r="O3641" s="1636"/>
      <c r="P3641" s="1636"/>
      <c r="S3641" s="1072"/>
    </row>
    <row r="3642" spans="15:19" ht="15" customHeight="1">
      <c r="O3642" s="1636"/>
      <c r="P3642" s="1636"/>
      <c r="S3642" s="1072"/>
    </row>
    <row r="3643" spans="15:19" ht="15" customHeight="1">
      <c r="O3643" s="1636"/>
      <c r="P3643" s="1636"/>
      <c r="S3643" s="1072"/>
    </row>
    <row r="3644" spans="15:19" ht="15" customHeight="1">
      <c r="O3644" s="1636"/>
      <c r="P3644" s="1636"/>
      <c r="S3644" s="1072"/>
    </row>
    <row r="3645" spans="15:19" ht="15" customHeight="1">
      <c r="O3645" s="1636"/>
      <c r="P3645" s="1636"/>
      <c r="S3645" s="1072"/>
    </row>
    <row r="3646" spans="15:19" ht="15" customHeight="1">
      <c r="O3646" s="1636"/>
      <c r="P3646" s="1636"/>
      <c r="S3646" s="1072"/>
    </row>
    <row r="3647" spans="15:19" ht="15" customHeight="1">
      <c r="O3647" s="1636"/>
      <c r="P3647" s="1636"/>
      <c r="S3647" s="1072"/>
    </row>
    <row r="3648" spans="15:19" ht="15" customHeight="1">
      <c r="O3648" s="1636"/>
      <c r="P3648" s="1636"/>
      <c r="S3648" s="1072"/>
    </row>
    <row r="3649" spans="15:19" ht="15" customHeight="1">
      <c r="O3649" s="1636"/>
      <c r="P3649" s="1636"/>
      <c r="S3649" s="1072"/>
    </row>
    <row r="3650" spans="15:19" ht="15" customHeight="1">
      <c r="O3650" s="1636"/>
      <c r="P3650" s="1636"/>
      <c r="S3650" s="1072"/>
    </row>
    <row r="3651" spans="15:19" ht="15" customHeight="1">
      <c r="O3651" s="1636"/>
      <c r="P3651" s="1636"/>
      <c r="S3651" s="1072"/>
    </row>
    <row r="3652" spans="15:19" ht="15" customHeight="1">
      <c r="O3652" s="1636"/>
      <c r="P3652" s="1636"/>
      <c r="S3652" s="1072"/>
    </row>
    <row r="3653" spans="15:19" ht="15" customHeight="1">
      <c r="O3653" s="1636"/>
      <c r="P3653" s="1636"/>
      <c r="S3653" s="1072"/>
    </row>
    <row r="3654" spans="15:19" ht="15" customHeight="1">
      <c r="O3654" s="1636"/>
      <c r="P3654" s="1636"/>
      <c r="S3654" s="1072"/>
    </row>
    <row r="3655" spans="15:19" ht="15" customHeight="1">
      <c r="O3655" s="1636"/>
      <c r="P3655" s="1636"/>
      <c r="S3655" s="1072"/>
    </row>
    <row r="3656" spans="15:19" ht="15" customHeight="1">
      <c r="O3656" s="1636"/>
      <c r="P3656" s="1636"/>
      <c r="S3656" s="1072"/>
    </row>
    <row r="3657" spans="15:19" ht="15" customHeight="1">
      <c r="O3657" s="1636"/>
      <c r="P3657" s="1636"/>
      <c r="S3657" s="1072"/>
    </row>
    <row r="3658" spans="15:19" ht="15" customHeight="1">
      <c r="O3658" s="1636"/>
      <c r="P3658" s="1636"/>
      <c r="S3658" s="1072"/>
    </row>
    <row r="3659" spans="15:19" ht="15" customHeight="1">
      <c r="O3659" s="1636"/>
      <c r="P3659" s="1636"/>
      <c r="S3659" s="1072"/>
    </row>
    <row r="3660" spans="15:19" ht="15" customHeight="1">
      <c r="O3660" s="1636"/>
      <c r="P3660" s="1636"/>
      <c r="S3660" s="1072"/>
    </row>
    <row r="3661" spans="15:19" ht="15" customHeight="1">
      <c r="O3661" s="1636"/>
      <c r="P3661" s="1636"/>
      <c r="S3661" s="1072"/>
    </row>
    <row r="3662" spans="15:19" ht="15" customHeight="1">
      <c r="O3662" s="1636"/>
      <c r="P3662" s="1636"/>
      <c r="S3662" s="1072"/>
    </row>
    <row r="3663" spans="15:19" ht="15" customHeight="1">
      <c r="O3663" s="1636"/>
      <c r="P3663" s="1636"/>
      <c r="S3663" s="1072"/>
    </row>
    <row r="3664" spans="15:19" ht="15" customHeight="1">
      <c r="O3664" s="1636"/>
      <c r="P3664" s="1636"/>
      <c r="S3664" s="1072"/>
    </row>
    <row r="3665" spans="15:19" ht="15" customHeight="1">
      <c r="O3665" s="1636"/>
      <c r="P3665" s="1636"/>
      <c r="S3665" s="1072"/>
    </row>
    <row r="3666" spans="15:19" ht="15" customHeight="1">
      <c r="O3666" s="1636"/>
      <c r="P3666" s="1636"/>
      <c r="S3666" s="1072"/>
    </row>
    <row r="3667" spans="15:19" ht="15" customHeight="1">
      <c r="O3667" s="1636"/>
      <c r="P3667" s="1636"/>
      <c r="S3667" s="1072"/>
    </row>
    <row r="3668" spans="15:19" ht="15" customHeight="1">
      <c r="O3668" s="1636"/>
      <c r="P3668" s="1636"/>
      <c r="S3668" s="1072"/>
    </row>
    <row r="3669" spans="15:19" ht="15" customHeight="1">
      <c r="O3669" s="1636"/>
      <c r="P3669" s="1636"/>
      <c r="S3669" s="1072"/>
    </row>
    <row r="3670" spans="15:19" ht="15" customHeight="1">
      <c r="O3670" s="1636"/>
      <c r="P3670" s="1636"/>
      <c r="S3670" s="1072"/>
    </row>
    <row r="3671" spans="15:19" ht="15" customHeight="1">
      <c r="O3671" s="1636"/>
      <c r="P3671" s="1636"/>
      <c r="S3671" s="1072"/>
    </row>
    <row r="3672" spans="15:19" ht="15" customHeight="1">
      <c r="O3672" s="1636"/>
      <c r="P3672" s="1636"/>
      <c r="S3672" s="1072"/>
    </row>
    <row r="3673" spans="15:19" ht="15" customHeight="1">
      <c r="O3673" s="1636"/>
      <c r="P3673" s="1636"/>
      <c r="S3673" s="1072"/>
    </row>
    <row r="3674" spans="15:19" ht="15" customHeight="1">
      <c r="O3674" s="1636"/>
      <c r="P3674" s="1636"/>
      <c r="S3674" s="1072"/>
    </row>
    <row r="3675" spans="15:19" ht="15" customHeight="1">
      <c r="O3675" s="1636"/>
      <c r="P3675" s="1636"/>
      <c r="S3675" s="1072"/>
    </row>
    <row r="3676" spans="15:19" ht="15" customHeight="1">
      <c r="O3676" s="1636"/>
      <c r="P3676" s="1636"/>
      <c r="S3676" s="1072"/>
    </row>
    <row r="3677" spans="15:19" ht="15" customHeight="1">
      <c r="O3677" s="1636"/>
      <c r="P3677" s="1636"/>
      <c r="S3677" s="1072"/>
    </row>
    <row r="3678" spans="15:19" ht="15" customHeight="1">
      <c r="O3678" s="1636"/>
      <c r="P3678" s="1636"/>
      <c r="S3678" s="1072"/>
    </row>
    <row r="3679" spans="15:19" ht="15" customHeight="1">
      <c r="O3679" s="1636"/>
      <c r="P3679" s="1636"/>
      <c r="S3679" s="1072"/>
    </row>
    <row r="3680" spans="15:19" ht="15" customHeight="1">
      <c r="O3680" s="1636"/>
      <c r="P3680" s="1636"/>
      <c r="S3680" s="1072"/>
    </row>
    <row r="3681" spans="15:19" ht="15" customHeight="1">
      <c r="O3681" s="1636"/>
      <c r="P3681" s="1636"/>
      <c r="S3681" s="1072"/>
    </row>
    <row r="3682" spans="15:19" ht="15" customHeight="1">
      <c r="O3682" s="1636"/>
      <c r="P3682" s="1636"/>
      <c r="S3682" s="1072"/>
    </row>
    <row r="3683" spans="15:19" ht="15" customHeight="1">
      <c r="O3683" s="1636"/>
      <c r="P3683" s="1636"/>
      <c r="S3683" s="1072"/>
    </row>
    <row r="3684" spans="15:19" ht="15" customHeight="1">
      <c r="O3684" s="1636"/>
      <c r="P3684" s="1636"/>
      <c r="S3684" s="1072"/>
    </row>
    <row r="3685" spans="15:19" ht="15" customHeight="1">
      <c r="O3685" s="1636"/>
      <c r="P3685" s="1636"/>
      <c r="S3685" s="1072"/>
    </row>
    <row r="3686" spans="15:19" ht="15" customHeight="1">
      <c r="O3686" s="1636"/>
      <c r="P3686" s="1636"/>
      <c r="S3686" s="1072"/>
    </row>
    <row r="3687" spans="15:19" ht="15" customHeight="1">
      <c r="O3687" s="1636"/>
      <c r="P3687" s="1636"/>
      <c r="S3687" s="1072"/>
    </row>
    <row r="3688" spans="15:19" ht="15" customHeight="1">
      <c r="O3688" s="1636"/>
      <c r="P3688" s="1636"/>
      <c r="S3688" s="1072"/>
    </row>
    <row r="3689" spans="15:19" ht="15" customHeight="1">
      <c r="O3689" s="1636"/>
      <c r="P3689" s="1636"/>
      <c r="S3689" s="1072"/>
    </row>
    <row r="3690" spans="15:19" ht="15" customHeight="1">
      <c r="O3690" s="1636"/>
      <c r="P3690" s="1636"/>
      <c r="S3690" s="1072"/>
    </row>
    <row r="3691" spans="15:19" ht="15" customHeight="1">
      <c r="O3691" s="1636"/>
      <c r="P3691" s="1636"/>
      <c r="S3691" s="1072"/>
    </row>
    <row r="3692" spans="15:19" ht="15" customHeight="1">
      <c r="O3692" s="1636"/>
      <c r="P3692" s="1636"/>
      <c r="S3692" s="1072"/>
    </row>
    <row r="3693" spans="15:19" ht="15" customHeight="1">
      <c r="O3693" s="1636"/>
      <c r="P3693" s="1636"/>
      <c r="S3693" s="1072"/>
    </row>
    <row r="3694" spans="15:19" ht="15" customHeight="1">
      <c r="O3694" s="1636"/>
      <c r="P3694" s="1636"/>
      <c r="S3694" s="1072"/>
    </row>
    <row r="3695" spans="15:19" ht="15" customHeight="1">
      <c r="O3695" s="1636"/>
      <c r="P3695" s="1636"/>
      <c r="S3695" s="1072"/>
    </row>
    <row r="3696" spans="15:19" ht="15" customHeight="1">
      <c r="O3696" s="1636"/>
      <c r="P3696" s="1636"/>
      <c r="S3696" s="1072"/>
    </row>
    <row r="3697" spans="15:19" ht="15" customHeight="1">
      <c r="O3697" s="1636"/>
      <c r="P3697" s="1636"/>
      <c r="S3697" s="1072"/>
    </row>
    <row r="3698" spans="15:19" ht="15" customHeight="1">
      <c r="O3698" s="1636"/>
      <c r="P3698" s="1636"/>
      <c r="S3698" s="1072"/>
    </row>
    <row r="3699" spans="15:19" ht="15" customHeight="1">
      <c r="O3699" s="1636"/>
      <c r="P3699" s="1636"/>
      <c r="S3699" s="1072"/>
    </row>
    <row r="3700" spans="15:19" ht="15" customHeight="1">
      <c r="O3700" s="1636"/>
      <c r="P3700" s="1636"/>
      <c r="S3700" s="1072"/>
    </row>
    <row r="3701" spans="15:19" ht="15" customHeight="1">
      <c r="O3701" s="1636"/>
      <c r="P3701" s="1636"/>
      <c r="S3701" s="1072"/>
    </row>
    <row r="3702" spans="15:19" ht="15" customHeight="1">
      <c r="O3702" s="1636"/>
      <c r="P3702" s="1636"/>
      <c r="S3702" s="1072"/>
    </row>
    <row r="3703" spans="15:19" ht="15" customHeight="1">
      <c r="O3703" s="1636"/>
      <c r="P3703" s="1636"/>
      <c r="S3703" s="1072"/>
    </row>
    <row r="3704" spans="15:19" ht="15" customHeight="1">
      <c r="O3704" s="1636"/>
      <c r="P3704" s="1636"/>
      <c r="S3704" s="1072"/>
    </row>
    <row r="3705" spans="15:19" ht="15" customHeight="1">
      <c r="O3705" s="1636"/>
      <c r="P3705" s="1636"/>
      <c r="S3705" s="1072"/>
    </row>
    <row r="3706" spans="15:19" ht="15" customHeight="1">
      <c r="O3706" s="1636"/>
      <c r="P3706" s="1636"/>
      <c r="S3706" s="1072"/>
    </row>
    <row r="3707" spans="15:19" ht="15" customHeight="1">
      <c r="O3707" s="1636"/>
      <c r="P3707" s="1636"/>
      <c r="S3707" s="1072"/>
    </row>
    <row r="3708" spans="15:19" ht="15" customHeight="1">
      <c r="O3708" s="1636"/>
      <c r="P3708" s="1636"/>
      <c r="S3708" s="1072"/>
    </row>
    <row r="3709" spans="15:19" ht="15" customHeight="1">
      <c r="O3709" s="1636"/>
      <c r="P3709" s="1636"/>
      <c r="S3709" s="1072"/>
    </row>
    <row r="3710" spans="15:19" ht="15" customHeight="1">
      <c r="O3710" s="1636"/>
      <c r="P3710" s="1636"/>
      <c r="S3710" s="1072"/>
    </row>
    <row r="3711" spans="15:19" ht="15" customHeight="1">
      <c r="O3711" s="1636"/>
      <c r="P3711" s="1636"/>
      <c r="S3711" s="1072"/>
    </row>
    <row r="3712" spans="15:19" ht="15" customHeight="1">
      <c r="O3712" s="1636"/>
      <c r="P3712" s="1636"/>
      <c r="S3712" s="1072"/>
    </row>
    <row r="3713" spans="15:19" ht="15" customHeight="1">
      <c r="O3713" s="1636"/>
      <c r="P3713" s="1636"/>
      <c r="S3713" s="1072"/>
    </row>
    <row r="3714" spans="15:19" ht="15" customHeight="1">
      <c r="O3714" s="1636"/>
      <c r="P3714" s="1636"/>
      <c r="S3714" s="1072"/>
    </row>
    <row r="3715" spans="15:19" ht="15" customHeight="1">
      <c r="O3715" s="1636"/>
      <c r="P3715" s="1636"/>
      <c r="S3715" s="1072"/>
    </row>
    <row r="3716" spans="15:19" ht="15" customHeight="1">
      <c r="O3716" s="1636"/>
      <c r="P3716" s="1636"/>
      <c r="S3716" s="1072"/>
    </row>
    <row r="3717" spans="15:19" ht="15" customHeight="1">
      <c r="O3717" s="1636"/>
      <c r="P3717" s="1636"/>
      <c r="S3717" s="1072"/>
    </row>
    <row r="3718" spans="15:19" ht="15" customHeight="1">
      <c r="O3718" s="1636"/>
      <c r="P3718" s="1636"/>
      <c r="S3718" s="1072"/>
    </row>
    <row r="3719" spans="15:19" ht="15" customHeight="1">
      <c r="O3719" s="1636"/>
      <c r="P3719" s="1636"/>
      <c r="S3719" s="1072"/>
    </row>
    <row r="3720" spans="15:19" ht="15" customHeight="1">
      <c r="O3720" s="1636"/>
      <c r="P3720" s="1636"/>
      <c r="S3720" s="1072"/>
    </row>
    <row r="3721" spans="15:19" ht="15" customHeight="1">
      <c r="O3721" s="1636"/>
      <c r="P3721" s="1636"/>
      <c r="S3721" s="1072"/>
    </row>
    <row r="3722" spans="15:19" ht="15" customHeight="1">
      <c r="O3722" s="1636"/>
      <c r="P3722" s="1636"/>
      <c r="S3722" s="1072"/>
    </row>
    <row r="3723" spans="15:19" ht="15" customHeight="1">
      <c r="O3723" s="1636"/>
      <c r="P3723" s="1636"/>
      <c r="S3723" s="1072"/>
    </row>
    <row r="3724" spans="15:19" ht="15" customHeight="1">
      <c r="O3724" s="1636"/>
      <c r="P3724" s="1636"/>
      <c r="S3724" s="1072"/>
    </row>
    <row r="3725" spans="15:19" ht="15" customHeight="1">
      <c r="O3725" s="1636"/>
      <c r="P3725" s="1636"/>
      <c r="S3725" s="1072"/>
    </row>
    <row r="3726" spans="15:19" ht="15" customHeight="1">
      <c r="O3726" s="1636"/>
      <c r="P3726" s="1636"/>
      <c r="S3726" s="1072"/>
    </row>
    <row r="3727" spans="15:19" ht="15" customHeight="1">
      <c r="O3727" s="1636"/>
      <c r="P3727" s="1636"/>
      <c r="S3727" s="1072"/>
    </row>
    <row r="3728" spans="15:19" ht="15" customHeight="1">
      <c r="O3728" s="1636"/>
      <c r="P3728" s="1636"/>
      <c r="S3728" s="1072"/>
    </row>
    <row r="3729" spans="15:19" ht="15" customHeight="1">
      <c r="O3729" s="1636"/>
      <c r="P3729" s="1636"/>
      <c r="S3729" s="1072"/>
    </row>
    <row r="3730" spans="15:19" ht="15" customHeight="1">
      <c r="O3730" s="1636"/>
      <c r="P3730" s="1636"/>
      <c r="S3730" s="1072"/>
    </row>
    <row r="3731" spans="15:19" ht="15" customHeight="1">
      <c r="O3731" s="1636"/>
      <c r="P3731" s="1636"/>
      <c r="S3731" s="1072"/>
    </row>
    <row r="3732" spans="15:19" ht="15" customHeight="1">
      <c r="O3732" s="1636"/>
      <c r="P3732" s="1636"/>
      <c r="S3732" s="1072"/>
    </row>
    <row r="3733" spans="15:19" ht="15" customHeight="1">
      <c r="O3733" s="1636"/>
      <c r="P3733" s="1636"/>
      <c r="S3733" s="1072"/>
    </row>
    <row r="3734" spans="15:19" ht="15" customHeight="1">
      <c r="O3734" s="1636"/>
      <c r="P3734" s="1636"/>
      <c r="S3734" s="1072"/>
    </row>
    <row r="3735" spans="15:19" ht="15" customHeight="1">
      <c r="O3735" s="1636"/>
      <c r="P3735" s="1636"/>
      <c r="S3735" s="1072"/>
    </row>
    <row r="3736" spans="15:19" ht="15" customHeight="1">
      <c r="O3736" s="1636"/>
      <c r="P3736" s="1636"/>
      <c r="S3736" s="1072"/>
    </row>
    <row r="3737" spans="15:19" ht="15" customHeight="1">
      <c r="O3737" s="1636"/>
      <c r="P3737" s="1636"/>
      <c r="S3737" s="1072"/>
    </row>
    <row r="3738" spans="15:19" ht="15" customHeight="1">
      <c r="O3738" s="1636"/>
      <c r="P3738" s="1636"/>
      <c r="S3738" s="1072"/>
    </row>
    <row r="3739" spans="15:19" ht="15" customHeight="1">
      <c r="O3739" s="1636"/>
      <c r="P3739" s="1636"/>
      <c r="S3739" s="1072"/>
    </row>
    <row r="3740" spans="15:19" ht="15" customHeight="1">
      <c r="O3740" s="1636"/>
      <c r="P3740" s="1636"/>
      <c r="S3740" s="1072"/>
    </row>
    <row r="3741" spans="15:19" ht="15" customHeight="1">
      <c r="O3741" s="1636"/>
      <c r="P3741" s="1636"/>
      <c r="S3741" s="1072"/>
    </row>
    <row r="3742" spans="15:19" ht="15" customHeight="1">
      <c r="O3742" s="1636"/>
      <c r="P3742" s="1636"/>
      <c r="S3742" s="1072"/>
    </row>
    <row r="3743" spans="15:19" ht="15" customHeight="1">
      <c r="O3743" s="1636"/>
      <c r="P3743" s="1636"/>
      <c r="S3743" s="1072"/>
    </row>
    <row r="3744" spans="15:19" ht="15" customHeight="1">
      <c r="O3744" s="1636"/>
      <c r="P3744" s="1636"/>
      <c r="S3744" s="1072"/>
    </row>
    <row r="3745" spans="15:19" ht="15" customHeight="1">
      <c r="O3745" s="1636"/>
      <c r="P3745" s="1636"/>
      <c r="S3745" s="1072"/>
    </row>
    <row r="3746" spans="15:19" ht="15" customHeight="1">
      <c r="O3746" s="1636"/>
      <c r="P3746" s="1636"/>
      <c r="S3746" s="1072"/>
    </row>
    <row r="3747" spans="15:19" ht="15" customHeight="1">
      <c r="O3747" s="1636"/>
      <c r="P3747" s="1636"/>
      <c r="S3747" s="1072"/>
    </row>
    <row r="3748" spans="15:19" ht="15" customHeight="1">
      <c r="O3748" s="1636"/>
      <c r="P3748" s="1636"/>
      <c r="S3748" s="1072"/>
    </row>
    <row r="3749" spans="15:19" ht="15" customHeight="1">
      <c r="O3749" s="1636"/>
      <c r="P3749" s="1636"/>
      <c r="S3749" s="1072"/>
    </row>
    <row r="3750" spans="15:19" ht="15" customHeight="1">
      <c r="O3750" s="1636"/>
      <c r="P3750" s="1636"/>
      <c r="S3750" s="1072"/>
    </row>
    <row r="3751" spans="15:19" ht="15" customHeight="1">
      <c r="O3751" s="1636"/>
      <c r="P3751" s="1636"/>
      <c r="S3751" s="1072"/>
    </row>
    <row r="3752" spans="15:19" ht="15" customHeight="1">
      <c r="O3752" s="1636"/>
      <c r="P3752" s="1636"/>
      <c r="S3752" s="1072"/>
    </row>
    <row r="3753" spans="15:19" ht="15" customHeight="1">
      <c r="O3753" s="1636"/>
      <c r="P3753" s="1636"/>
      <c r="S3753" s="1072"/>
    </row>
    <row r="3754" spans="15:19" ht="15" customHeight="1">
      <c r="O3754" s="1636"/>
      <c r="P3754" s="1636"/>
      <c r="S3754" s="1072"/>
    </row>
    <row r="3755" spans="15:19" ht="15" customHeight="1">
      <c r="O3755" s="1636"/>
      <c r="P3755" s="1636"/>
      <c r="S3755" s="1072"/>
    </row>
    <row r="3756" spans="15:19" ht="15" customHeight="1">
      <c r="O3756" s="1636"/>
      <c r="P3756" s="1636"/>
      <c r="S3756" s="1072"/>
    </row>
    <row r="3757" spans="15:19" ht="15" customHeight="1">
      <c r="O3757" s="1636"/>
      <c r="P3757" s="1636"/>
      <c r="S3757" s="1072"/>
    </row>
    <row r="3758" spans="15:19" ht="15" customHeight="1">
      <c r="O3758" s="1636"/>
      <c r="P3758" s="1636"/>
      <c r="S3758" s="1072"/>
    </row>
    <row r="3759" spans="15:19" ht="15" customHeight="1">
      <c r="O3759" s="1636"/>
      <c r="P3759" s="1636"/>
      <c r="S3759" s="1072"/>
    </row>
    <row r="3760" spans="15:19" ht="15" customHeight="1">
      <c r="O3760" s="1636"/>
      <c r="P3760" s="1636"/>
      <c r="S3760" s="1072"/>
    </row>
    <row r="3761" spans="15:19" ht="15" customHeight="1">
      <c r="O3761" s="1636"/>
      <c r="P3761" s="1636"/>
      <c r="S3761" s="1072"/>
    </row>
    <row r="3762" spans="15:19" ht="15" customHeight="1">
      <c r="O3762" s="1636"/>
      <c r="P3762" s="1636"/>
      <c r="S3762" s="1072"/>
    </row>
    <row r="3763" spans="15:19" ht="15" customHeight="1">
      <c r="O3763" s="1636"/>
      <c r="P3763" s="1636"/>
      <c r="S3763" s="1072"/>
    </row>
    <row r="3764" spans="15:19" ht="15" customHeight="1">
      <c r="O3764" s="1636"/>
      <c r="P3764" s="1636"/>
      <c r="S3764" s="1072"/>
    </row>
    <row r="3765" spans="15:19" ht="15" customHeight="1">
      <c r="O3765" s="1636"/>
      <c r="P3765" s="1636"/>
      <c r="S3765" s="1072"/>
    </row>
    <row r="3766" spans="15:19" ht="15" customHeight="1">
      <c r="O3766" s="1636"/>
      <c r="P3766" s="1636"/>
      <c r="S3766" s="1072"/>
    </row>
    <row r="3767" spans="15:19" ht="15" customHeight="1">
      <c r="O3767" s="1636"/>
      <c r="P3767" s="1636"/>
      <c r="S3767" s="1072"/>
    </row>
    <row r="3768" spans="15:19" ht="15" customHeight="1">
      <c r="O3768" s="1636"/>
      <c r="P3768" s="1636"/>
      <c r="S3768" s="1072"/>
    </row>
    <row r="3769" spans="15:19" ht="15" customHeight="1">
      <c r="O3769" s="1636"/>
      <c r="P3769" s="1636"/>
      <c r="S3769" s="1072"/>
    </row>
    <row r="3770" spans="15:19" ht="15" customHeight="1">
      <c r="O3770" s="1636"/>
      <c r="P3770" s="1636"/>
      <c r="S3770" s="1072"/>
    </row>
    <row r="3771" spans="15:19" ht="15" customHeight="1">
      <c r="O3771" s="1636"/>
      <c r="P3771" s="1636"/>
      <c r="S3771" s="1072"/>
    </row>
    <row r="3772" spans="15:19" ht="15" customHeight="1">
      <c r="O3772" s="1636"/>
      <c r="P3772" s="1636"/>
      <c r="S3772" s="1072"/>
    </row>
    <row r="3773" spans="15:19" ht="15" customHeight="1">
      <c r="O3773" s="1636"/>
      <c r="P3773" s="1636"/>
      <c r="S3773" s="1072"/>
    </row>
    <row r="3774" spans="15:19" ht="15" customHeight="1">
      <c r="O3774" s="1636"/>
      <c r="P3774" s="1636"/>
      <c r="S3774" s="1072"/>
    </row>
    <row r="3775" spans="15:19" ht="15" customHeight="1">
      <c r="O3775" s="1636"/>
      <c r="P3775" s="1636"/>
      <c r="S3775" s="1072"/>
    </row>
    <row r="3776" spans="15:19" ht="15" customHeight="1">
      <c r="O3776" s="1636"/>
      <c r="P3776" s="1636"/>
      <c r="S3776" s="1072"/>
    </row>
    <row r="3777" spans="15:19" ht="15" customHeight="1">
      <c r="O3777" s="1636"/>
      <c r="P3777" s="1636"/>
      <c r="S3777" s="1072"/>
    </row>
    <row r="3778" spans="15:19" ht="15" customHeight="1">
      <c r="O3778" s="1636"/>
      <c r="P3778" s="1636"/>
      <c r="S3778" s="1072"/>
    </row>
    <row r="3779" spans="15:19" ht="15" customHeight="1">
      <c r="O3779" s="1636"/>
      <c r="P3779" s="1636"/>
      <c r="S3779" s="1072"/>
    </row>
    <row r="3780" spans="15:19" ht="15" customHeight="1">
      <c r="O3780" s="1636"/>
      <c r="P3780" s="1636"/>
      <c r="S3780" s="1072"/>
    </row>
    <row r="3781" spans="15:19" ht="15" customHeight="1">
      <c r="O3781" s="1636"/>
      <c r="P3781" s="1636"/>
      <c r="S3781" s="1072"/>
    </row>
    <row r="3782" spans="15:19" ht="15" customHeight="1">
      <c r="O3782" s="1636"/>
      <c r="P3782" s="1636"/>
      <c r="S3782" s="1072"/>
    </row>
    <row r="3783" spans="15:19" ht="15" customHeight="1">
      <c r="O3783" s="1636"/>
      <c r="P3783" s="1636"/>
      <c r="S3783" s="1072"/>
    </row>
    <row r="3784" spans="15:19" ht="15" customHeight="1">
      <c r="O3784" s="1636"/>
      <c r="P3784" s="1636"/>
      <c r="S3784" s="1072"/>
    </row>
    <row r="3785" spans="15:19" ht="15" customHeight="1">
      <c r="O3785" s="1636"/>
      <c r="P3785" s="1636"/>
      <c r="S3785" s="1072"/>
    </row>
    <row r="3786" spans="15:19" ht="15" customHeight="1">
      <c r="O3786" s="1636"/>
      <c r="P3786" s="1636"/>
      <c r="S3786" s="1072"/>
    </row>
    <row r="3787" spans="15:19" ht="15" customHeight="1">
      <c r="O3787" s="1636"/>
      <c r="P3787" s="1636"/>
      <c r="S3787" s="1072"/>
    </row>
    <row r="3788" spans="15:19" ht="15" customHeight="1">
      <c r="O3788" s="1636"/>
      <c r="P3788" s="1636"/>
      <c r="S3788" s="1072"/>
    </row>
    <row r="3789" spans="15:19" ht="15" customHeight="1">
      <c r="O3789" s="1636"/>
      <c r="P3789" s="1636"/>
      <c r="S3789" s="1072"/>
    </row>
    <row r="3790" spans="15:19" ht="15" customHeight="1">
      <c r="O3790" s="1636"/>
      <c r="P3790" s="1636"/>
      <c r="S3790" s="1072"/>
    </row>
    <row r="3791" spans="15:19" ht="15" customHeight="1">
      <c r="O3791" s="1636"/>
      <c r="P3791" s="1636"/>
      <c r="S3791" s="1072"/>
    </row>
    <row r="3792" spans="15:19" ht="15" customHeight="1">
      <c r="O3792" s="1636"/>
      <c r="P3792" s="1636"/>
      <c r="S3792" s="1072"/>
    </row>
    <row r="3793" spans="15:19" ht="15" customHeight="1">
      <c r="O3793" s="1636"/>
      <c r="P3793" s="1636"/>
      <c r="S3793" s="1072"/>
    </row>
    <row r="3794" spans="15:19" ht="15" customHeight="1">
      <c r="O3794" s="1636"/>
      <c r="P3794" s="1636"/>
      <c r="S3794" s="1072"/>
    </row>
    <row r="3795" spans="15:19" ht="15" customHeight="1">
      <c r="O3795" s="1636"/>
      <c r="P3795" s="1636"/>
      <c r="S3795" s="1072"/>
    </row>
    <row r="3796" spans="15:19" ht="15" customHeight="1">
      <c r="O3796" s="1636"/>
      <c r="P3796" s="1636"/>
      <c r="S3796" s="1072"/>
    </row>
    <row r="3797" spans="15:19" ht="15" customHeight="1">
      <c r="O3797" s="1636"/>
      <c r="P3797" s="1636"/>
      <c r="S3797" s="1072"/>
    </row>
    <row r="3798" spans="15:19" ht="15" customHeight="1">
      <c r="O3798" s="1636"/>
      <c r="P3798" s="1636"/>
      <c r="S3798" s="1072"/>
    </row>
    <row r="3799" spans="15:19" ht="15" customHeight="1">
      <c r="O3799" s="1636"/>
      <c r="P3799" s="1636"/>
      <c r="S3799" s="1072"/>
    </row>
    <row r="3800" spans="15:19" ht="15" customHeight="1">
      <c r="O3800" s="1636"/>
      <c r="P3800" s="1636"/>
      <c r="S3800" s="1072"/>
    </row>
    <row r="3801" spans="15:19" ht="15" customHeight="1">
      <c r="O3801" s="1636"/>
      <c r="P3801" s="1636"/>
      <c r="S3801" s="1072"/>
    </row>
    <row r="3802" spans="15:19" ht="15" customHeight="1">
      <c r="O3802" s="1636"/>
      <c r="P3802" s="1636"/>
      <c r="S3802" s="1072"/>
    </row>
    <row r="3803" spans="15:19" ht="15" customHeight="1">
      <c r="O3803" s="1636"/>
      <c r="P3803" s="1636"/>
      <c r="S3803" s="1072"/>
    </row>
    <row r="3804" spans="15:19" ht="15" customHeight="1">
      <c r="O3804" s="1636"/>
      <c r="P3804" s="1636"/>
      <c r="S3804" s="1072"/>
    </row>
    <row r="3805" spans="15:19" ht="15" customHeight="1">
      <c r="O3805" s="1636"/>
      <c r="P3805" s="1636"/>
      <c r="S3805" s="1072"/>
    </row>
    <row r="3806" spans="15:19" ht="15" customHeight="1">
      <c r="O3806" s="1636"/>
      <c r="P3806" s="1636"/>
      <c r="S3806" s="1072"/>
    </row>
    <row r="3807" spans="15:19" ht="15" customHeight="1">
      <c r="O3807" s="1636"/>
      <c r="P3807" s="1636"/>
      <c r="S3807" s="1072"/>
    </row>
    <row r="3808" spans="15:19" ht="15" customHeight="1">
      <c r="O3808" s="1636"/>
      <c r="P3808" s="1636"/>
      <c r="S3808" s="1072"/>
    </row>
    <row r="3809" spans="15:19" ht="15" customHeight="1">
      <c r="O3809" s="1636"/>
      <c r="P3809" s="1636"/>
      <c r="S3809" s="1072"/>
    </row>
    <row r="3810" spans="15:19" ht="15" customHeight="1">
      <c r="O3810" s="1636"/>
      <c r="P3810" s="1636"/>
      <c r="S3810" s="1072"/>
    </row>
    <row r="3811" spans="15:19" ht="15" customHeight="1">
      <c r="O3811" s="1636"/>
      <c r="P3811" s="1636"/>
      <c r="S3811" s="1072"/>
    </row>
    <row r="3812" spans="15:19" ht="15" customHeight="1">
      <c r="O3812" s="1636"/>
      <c r="P3812" s="1636"/>
      <c r="S3812" s="1072"/>
    </row>
    <row r="3813" spans="15:19" ht="15" customHeight="1">
      <c r="O3813" s="1636"/>
      <c r="P3813" s="1636"/>
      <c r="S3813" s="1072"/>
    </row>
    <row r="3814" spans="15:19" ht="15" customHeight="1">
      <c r="O3814" s="1636"/>
      <c r="P3814" s="1636"/>
      <c r="S3814" s="1072"/>
    </row>
    <row r="3815" spans="15:19" ht="15" customHeight="1">
      <c r="O3815" s="1636"/>
      <c r="P3815" s="1636"/>
      <c r="S3815" s="1072"/>
    </row>
    <row r="3816" spans="15:19" ht="15" customHeight="1">
      <c r="O3816" s="1636"/>
      <c r="P3816" s="1636"/>
      <c r="S3816" s="1072"/>
    </row>
    <row r="3817" spans="15:19" ht="15" customHeight="1">
      <c r="O3817" s="1636"/>
      <c r="P3817" s="1636"/>
      <c r="S3817" s="1072"/>
    </row>
    <row r="3818" spans="15:19" ht="15" customHeight="1">
      <c r="O3818" s="1636"/>
      <c r="P3818" s="1636"/>
      <c r="S3818" s="1072"/>
    </row>
    <row r="3819" spans="15:19" ht="15" customHeight="1">
      <c r="O3819" s="1636"/>
      <c r="P3819" s="1636"/>
      <c r="S3819" s="1072"/>
    </row>
    <row r="3820" spans="15:19" ht="15" customHeight="1">
      <c r="O3820" s="1636"/>
      <c r="P3820" s="1636"/>
      <c r="S3820" s="1072"/>
    </row>
    <row r="3821" spans="15:19" ht="15" customHeight="1">
      <c r="O3821" s="1636"/>
      <c r="P3821" s="1636"/>
      <c r="S3821" s="1072"/>
    </row>
    <row r="3822" spans="15:19" ht="15" customHeight="1">
      <c r="O3822" s="1636"/>
      <c r="P3822" s="1636"/>
      <c r="S3822" s="1072"/>
    </row>
    <row r="3823" spans="15:19" ht="15" customHeight="1">
      <c r="O3823" s="1636"/>
      <c r="P3823" s="1636"/>
      <c r="S3823" s="1072"/>
    </row>
    <row r="3824" spans="15:19" ht="15" customHeight="1">
      <c r="O3824" s="1636"/>
      <c r="P3824" s="1636"/>
      <c r="S3824" s="1072"/>
    </row>
    <row r="3825" spans="15:19" ht="15" customHeight="1">
      <c r="O3825" s="1636"/>
      <c r="P3825" s="1636"/>
      <c r="S3825" s="1072"/>
    </row>
    <row r="3826" spans="15:19" ht="15" customHeight="1">
      <c r="O3826" s="1636"/>
      <c r="P3826" s="1636"/>
      <c r="S3826" s="1072"/>
    </row>
    <row r="3827" spans="15:19" ht="15" customHeight="1">
      <c r="O3827" s="1636"/>
      <c r="P3827" s="1636"/>
      <c r="S3827" s="1072"/>
    </row>
    <row r="3828" spans="15:19" ht="15" customHeight="1">
      <c r="O3828" s="1636"/>
      <c r="P3828" s="1636"/>
      <c r="S3828" s="1072"/>
    </row>
    <row r="3829" spans="15:19" ht="15" customHeight="1">
      <c r="O3829" s="1636"/>
      <c r="P3829" s="1636"/>
      <c r="S3829" s="1072"/>
    </row>
    <row r="3830" spans="15:19" ht="15" customHeight="1">
      <c r="O3830" s="1636"/>
      <c r="P3830" s="1636"/>
      <c r="S3830" s="1072"/>
    </row>
    <row r="3831" spans="15:19" ht="15" customHeight="1">
      <c r="O3831" s="1636"/>
      <c r="P3831" s="1636"/>
      <c r="S3831" s="1072"/>
    </row>
    <row r="3832" spans="15:19" ht="15" customHeight="1">
      <c r="O3832" s="1636"/>
      <c r="P3832" s="1636"/>
      <c r="S3832" s="1072"/>
    </row>
    <row r="3833" spans="15:19" ht="15" customHeight="1">
      <c r="O3833" s="1636"/>
      <c r="P3833" s="1636"/>
      <c r="S3833" s="1072"/>
    </row>
    <row r="3834" spans="15:19" ht="15" customHeight="1">
      <c r="O3834" s="1636"/>
      <c r="P3834" s="1636"/>
      <c r="S3834" s="1072"/>
    </row>
    <row r="3835" spans="15:19" ht="15" customHeight="1">
      <c r="O3835" s="1636"/>
      <c r="P3835" s="1636"/>
      <c r="S3835" s="1072"/>
    </row>
    <row r="3836" spans="15:19" ht="15" customHeight="1">
      <c r="O3836" s="1636"/>
      <c r="P3836" s="1636"/>
      <c r="S3836" s="1072"/>
    </row>
    <row r="3837" spans="15:19" ht="15" customHeight="1">
      <c r="O3837" s="1636"/>
      <c r="P3837" s="1636"/>
      <c r="S3837" s="1072"/>
    </row>
    <row r="3838" spans="15:19" ht="15" customHeight="1">
      <c r="O3838" s="1636"/>
      <c r="P3838" s="1636"/>
      <c r="S3838" s="1072"/>
    </row>
    <row r="3839" spans="15:19" ht="15" customHeight="1">
      <c r="O3839" s="1636"/>
      <c r="P3839" s="1636"/>
      <c r="S3839" s="1072"/>
    </row>
    <row r="3840" spans="15:19" ht="15" customHeight="1">
      <c r="O3840" s="1636"/>
      <c r="P3840" s="1636"/>
      <c r="S3840" s="1072"/>
    </row>
    <row r="3841" spans="15:19" ht="15" customHeight="1">
      <c r="O3841" s="1636"/>
      <c r="P3841" s="1636"/>
      <c r="S3841" s="1072"/>
    </row>
    <row r="3842" spans="15:19" ht="15" customHeight="1">
      <c r="O3842" s="1636"/>
      <c r="P3842" s="1636"/>
      <c r="S3842" s="1072"/>
    </row>
    <row r="3843" spans="15:19" ht="15" customHeight="1">
      <c r="O3843" s="1636"/>
      <c r="P3843" s="1636"/>
      <c r="S3843" s="1072"/>
    </row>
    <row r="3844" spans="15:19" ht="15" customHeight="1">
      <c r="O3844" s="1636"/>
      <c r="P3844" s="1636"/>
      <c r="S3844" s="1072"/>
    </row>
    <row r="3845" spans="15:19" ht="15" customHeight="1">
      <c r="O3845" s="1636"/>
      <c r="P3845" s="1636"/>
      <c r="S3845" s="1072"/>
    </row>
    <row r="3846" spans="15:19" ht="15" customHeight="1">
      <c r="O3846" s="1636"/>
      <c r="P3846" s="1636"/>
      <c r="S3846" s="1072"/>
    </row>
    <row r="3847" spans="15:19" ht="15" customHeight="1">
      <c r="O3847" s="1636"/>
      <c r="P3847" s="1636"/>
      <c r="S3847" s="1072"/>
    </row>
    <row r="3848" spans="15:19" ht="15" customHeight="1">
      <c r="O3848" s="1636"/>
      <c r="P3848" s="1636"/>
      <c r="S3848" s="1072"/>
    </row>
    <row r="3849" spans="15:19" ht="15" customHeight="1">
      <c r="O3849" s="1636"/>
      <c r="P3849" s="1636"/>
      <c r="S3849" s="1072"/>
    </row>
    <row r="3850" spans="15:19" ht="15" customHeight="1">
      <c r="O3850" s="1636"/>
      <c r="P3850" s="1636"/>
      <c r="S3850" s="1072"/>
    </row>
    <row r="3851" spans="15:19" ht="15" customHeight="1">
      <c r="O3851" s="1636"/>
      <c r="P3851" s="1636"/>
      <c r="S3851" s="1072"/>
    </row>
    <row r="3852" spans="15:19" ht="15" customHeight="1">
      <c r="O3852" s="1636"/>
      <c r="P3852" s="1636"/>
      <c r="S3852" s="1072"/>
    </row>
    <row r="3853" spans="15:19" ht="15" customHeight="1">
      <c r="O3853" s="1636"/>
      <c r="P3853" s="1636"/>
      <c r="S3853" s="1072"/>
    </row>
    <row r="3854" spans="15:19" ht="15" customHeight="1">
      <c r="O3854" s="1636"/>
      <c r="P3854" s="1636"/>
      <c r="S3854" s="1072"/>
    </row>
    <row r="3855" spans="15:19" ht="15" customHeight="1">
      <c r="O3855" s="1636"/>
      <c r="P3855" s="1636"/>
      <c r="S3855" s="1072"/>
    </row>
    <row r="3856" spans="15:19" ht="15" customHeight="1">
      <c r="O3856" s="1636"/>
      <c r="P3856" s="1636"/>
      <c r="S3856" s="1072"/>
    </row>
    <row r="3857" spans="15:19" ht="15" customHeight="1">
      <c r="O3857" s="1636"/>
      <c r="P3857" s="1636"/>
      <c r="S3857" s="1072"/>
    </row>
    <row r="3858" spans="15:19" ht="15" customHeight="1">
      <c r="O3858" s="1636"/>
      <c r="P3858" s="1636"/>
      <c r="S3858" s="1072"/>
    </row>
    <row r="3859" spans="15:19" ht="15" customHeight="1">
      <c r="O3859" s="1636"/>
      <c r="P3859" s="1636"/>
      <c r="S3859" s="1072"/>
    </row>
    <row r="3860" spans="15:19" ht="15" customHeight="1">
      <c r="O3860" s="1636"/>
      <c r="P3860" s="1636"/>
      <c r="S3860" s="1072"/>
    </row>
    <row r="3861" spans="15:19" ht="15" customHeight="1">
      <c r="O3861" s="1636"/>
      <c r="P3861" s="1636"/>
      <c r="S3861" s="1072"/>
    </row>
    <row r="3862" spans="15:19" ht="15" customHeight="1">
      <c r="O3862" s="1636"/>
      <c r="P3862" s="1636"/>
      <c r="S3862" s="1072"/>
    </row>
    <row r="3863" spans="15:19" ht="15" customHeight="1">
      <c r="O3863" s="1636"/>
      <c r="P3863" s="1636"/>
      <c r="S3863" s="1072"/>
    </row>
    <row r="3864" spans="15:19" ht="15" customHeight="1">
      <c r="O3864" s="1636"/>
      <c r="P3864" s="1636"/>
      <c r="S3864" s="1072"/>
    </row>
    <row r="3865" spans="15:19" ht="15" customHeight="1">
      <c r="O3865" s="1636"/>
      <c r="P3865" s="1636"/>
      <c r="S3865" s="1072"/>
    </row>
    <row r="3866" spans="15:19" ht="15" customHeight="1">
      <c r="O3866" s="1636"/>
      <c r="P3866" s="1636"/>
      <c r="S3866" s="1072"/>
    </row>
    <row r="3867" spans="15:19" ht="15" customHeight="1">
      <c r="O3867" s="1636"/>
      <c r="P3867" s="1636"/>
      <c r="S3867" s="1072"/>
    </row>
    <row r="3868" spans="15:19" ht="15" customHeight="1">
      <c r="O3868" s="1636"/>
      <c r="P3868" s="1636"/>
      <c r="S3868" s="1072"/>
    </row>
    <row r="3869" spans="15:19" ht="15" customHeight="1">
      <c r="O3869" s="1636"/>
      <c r="P3869" s="1636"/>
      <c r="S3869" s="1072"/>
    </row>
    <row r="3870" spans="15:19" ht="15" customHeight="1">
      <c r="O3870" s="1636"/>
      <c r="P3870" s="1636"/>
      <c r="S3870" s="1072"/>
    </row>
    <row r="3871" spans="15:19" ht="15" customHeight="1">
      <c r="O3871" s="1636"/>
      <c r="P3871" s="1636"/>
      <c r="S3871" s="1072"/>
    </row>
    <row r="3872" spans="15:19" ht="15" customHeight="1">
      <c r="O3872" s="1636"/>
      <c r="P3872" s="1636"/>
      <c r="S3872" s="1072"/>
    </row>
    <row r="3873" spans="15:19" ht="15" customHeight="1">
      <c r="O3873" s="1636"/>
      <c r="P3873" s="1636"/>
      <c r="S3873" s="1072"/>
    </row>
    <row r="3874" spans="15:19" ht="15" customHeight="1">
      <c r="O3874" s="1636"/>
      <c r="P3874" s="1636"/>
      <c r="S3874" s="1072"/>
    </row>
    <row r="3875" spans="15:19" ht="15" customHeight="1">
      <c r="O3875" s="1636"/>
      <c r="P3875" s="1636"/>
      <c r="S3875" s="1072"/>
    </row>
    <row r="3876" spans="15:19" ht="15" customHeight="1">
      <c r="O3876" s="1636"/>
      <c r="P3876" s="1636"/>
      <c r="S3876" s="1072"/>
    </row>
    <row r="3877" spans="15:19" ht="15" customHeight="1">
      <c r="O3877" s="1636"/>
      <c r="P3877" s="1636"/>
      <c r="S3877" s="1072"/>
    </row>
    <row r="3878" spans="15:19" ht="15" customHeight="1">
      <c r="O3878" s="1636"/>
      <c r="P3878" s="1636"/>
      <c r="S3878" s="1072"/>
    </row>
    <row r="3879" spans="15:19" ht="15" customHeight="1">
      <c r="O3879" s="1636"/>
      <c r="P3879" s="1636"/>
      <c r="S3879" s="1072"/>
    </row>
    <row r="3880" spans="15:19" ht="15" customHeight="1">
      <c r="O3880" s="1636"/>
      <c r="P3880" s="1636"/>
      <c r="S3880" s="1072"/>
    </row>
    <row r="3881" spans="15:19" ht="15" customHeight="1">
      <c r="O3881" s="1636"/>
      <c r="P3881" s="1636"/>
      <c r="S3881" s="1072"/>
    </row>
    <row r="3882" spans="15:19" ht="15" customHeight="1">
      <c r="O3882" s="1636"/>
      <c r="P3882" s="1636"/>
      <c r="S3882" s="1072"/>
    </row>
    <row r="3883" spans="15:19" ht="15" customHeight="1">
      <c r="O3883" s="1636"/>
      <c r="P3883" s="1636"/>
      <c r="S3883" s="1072"/>
    </row>
    <row r="3884" spans="15:19" ht="15" customHeight="1">
      <c r="O3884" s="1636"/>
      <c r="P3884" s="1636"/>
      <c r="S3884" s="1072"/>
    </row>
    <row r="3885" spans="15:19" ht="15" customHeight="1">
      <c r="O3885" s="1636"/>
      <c r="P3885" s="1636"/>
      <c r="S3885" s="1072"/>
    </row>
    <row r="3886" spans="15:19" ht="15" customHeight="1">
      <c r="O3886" s="1636"/>
      <c r="P3886" s="1636"/>
      <c r="S3886" s="1072"/>
    </row>
    <row r="3887" spans="15:19" ht="15" customHeight="1">
      <c r="O3887" s="1636"/>
      <c r="P3887" s="1636"/>
      <c r="S3887" s="1072"/>
    </row>
    <row r="3888" spans="15:19" ht="15" customHeight="1">
      <c r="O3888" s="1636"/>
      <c r="P3888" s="1636"/>
      <c r="S3888" s="1072"/>
    </row>
    <row r="3889" spans="15:19" ht="15" customHeight="1">
      <c r="O3889" s="1636"/>
      <c r="P3889" s="1636"/>
      <c r="S3889" s="1072"/>
    </row>
    <row r="3890" spans="15:19" ht="15" customHeight="1">
      <c r="O3890" s="1636"/>
      <c r="P3890" s="1636"/>
      <c r="S3890" s="1072"/>
    </row>
    <row r="3891" spans="15:19" ht="15" customHeight="1">
      <c r="O3891" s="1636"/>
      <c r="P3891" s="1636"/>
      <c r="S3891" s="1072"/>
    </row>
    <row r="3892" spans="15:19" ht="15" customHeight="1">
      <c r="O3892" s="1636"/>
      <c r="P3892" s="1636"/>
      <c r="S3892" s="1072"/>
    </row>
    <row r="3893" spans="15:19" ht="15" customHeight="1">
      <c r="O3893" s="1636"/>
      <c r="P3893" s="1636"/>
      <c r="S3893" s="1072"/>
    </row>
    <row r="3894" spans="15:19" ht="15" customHeight="1">
      <c r="O3894" s="1636"/>
      <c r="P3894" s="1636"/>
      <c r="S3894" s="1072"/>
    </row>
    <row r="3895" spans="15:19" ht="15" customHeight="1">
      <c r="O3895" s="1636"/>
      <c r="P3895" s="1636"/>
      <c r="S3895" s="1072"/>
    </row>
    <row r="3896" spans="15:19" ht="15" customHeight="1">
      <c r="O3896" s="1636"/>
      <c r="P3896" s="1636"/>
      <c r="S3896" s="1072"/>
    </row>
    <row r="3897" spans="15:19" ht="15" customHeight="1">
      <c r="O3897" s="1636"/>
      <c r="P3897" s="1636"/>
      <c r="S3897" s="1072"/>
    </row>
    <row r="3898" spans="15:19" ht="15" customHeight="1">
      <c r="O3898" s="1636"/>
      <c r="P3898" s="1636"/>
      <c r="S3898" s="1072"/>
    </row>
    <row r="3899" spans="15:19" ht="15" customHeight="1">
      <c r="O3899" s="1636"/>
      <c r="P3899" s="1636"/>
      <c r="S3899" s="1072"/>
    </row>
    <row r="3900" spans="15:19" ht="15" customHeight="1">
      <c r="O3900" s="1636"/>
      <c r="P3900" s="1636"/>
      <c r="S3900" s="1072"/>
    </row>
    <row r="3901" spans="15:19" ht="15" customHeight="1">
      <c r="O3901" s="1636"/>
      <c r="P3901" s="1636"/>
      <c r="S3901" s="1072"/>
    </row>
    <row r="3902" spans="15:19" ht="15" customHeight="1">
      <c r="O3902" s="1636"/>
      <c r="P3902" s="1636"/>
      <c r="S3902" s="1072"/>
    </row>
    <row r="3903" spans="15:19" ht="15" customHeight="1">
      <c r="O3903" s="1636"/>
      <c r="P3903" s="1636"/>
      <c r="S3903" s="1072"/>
    </row>
    <row r="3904" spans="15:19" ht="15" customHeight="1">
      <c r="O3904" s="1636"/>
      <c r="P3904" s="1636"/>
      <c r="S3904" s="1072"/>
    </row>
    <row r="3905" spans="15:19" ht="15" customHeight="1">
      <c r="O3905" s="1636"/>
      <c r="P3905" s="1636"/>
      <c r="S3905" s="1072"/>
    </row>
    <row r="3906" spans="15:19" ht="15" customHeight="1">
      <c r="O3906" s="1636"/>
      <c r="P3906" s="1636"/>
      <c r="S3906" s="1072"/>
    </row>
    <row r="3907" spans="15:19" ht="15" customHeight="1">
      <c r="O3907" s="1636"/>
      <c r="P3907" s="1636"/>
      <c r="S3907" s="1072"/>
    </row>
    <row r="3908" spans="15:19" ht="15" customHeight="1">
      <c r="O3908" s="1636"/>
      <c r="P3908" s="1636"/>
      <c r="S3908" s="1072"/>
    </row>
    <row r="3909" spans="15:19" ht="15" customHeight="1">
      <c r="O3909" s="1636"/>
      <c r="P3909" s="1636"/>
      <c r="S3909" s="1072"/>
    </row>
    <row r="3910" spans="15:19" ht="15" customHeight="1">
      <c r="O3910" s="1636"/>
      <c r="P3910" s="1636"/>
      <c r="S3910" s="1072"/>
    </row>
    <row r="3911" spans="15:19" ht="15" customHeight="1">
      <c r="O3911" s="1636"/>
      <c r="P3911" s="1636"/>
      <c r="S3911" s="1072"/>
    </row>
    <row r="3912" spans="15:19" ht="15" customHeight="1">
      <c r="O3912" s="1636"/>
      <c r="P3912" s="1636"/>
      <c r="S3912" s="1072"/>
    </row>
    <row r="3913" spans="15:19" ht="15" customHeight="1">
      <c r="O3913" s="1636"/>
      <c r="P3913" s="1636"/>
      <c r="S3913" s="1072"/>
    </row>
    <row r="3914" spans="15:19" ht="15" customHeight="1">
      <c r="O3914" s="1636"/>
      <c r="P3914" s="1636"/>
      <c r="S3914" s="1072"/>
    </row>
    <row r="3915" spans="15:19" ht="15" customHeight="1">
      <c r="O3915" s="1636"/>
      <c r="P3915" s="1636"/>
      <c r="S3915" s="1072"/>
    </row>
    <row r="3916" spans="15:19" ht="15" customHeight="1">
      <c r="O3916" s="1636"/>
      <c r="P3916" s="1636"/>
      <c r="S3916" s="1072"/>
    </row>
    <row r="3917" spans="15:19" ht="15" customHeight="1">
      <c r="O3917" s="1636"/>
      <c r="P3917" s="1636"/>
      <c r="S3917" s="1072"/>
    </row>
    <row r="3918" spans="15:19" ht="15" customHeight="1">
      <c r="O3918" s="1636"/>
      <c r="P3918" s="1636"/>
      <c r="S3918" s="1072"/>
    </row>
    <row r="3919" spans="15:19" ht="15" customHeight="1">
      <c r="O3919" s="1636"/>
      <c r="P3919" s="1636"/>
      <c r="S3919" s="1072"/>
    </row>
    <row r="3920" spans="15:19" ht="15" customHeight="1">
      <c r="O3920" s="1636"/>
      <c r="P3920" s="1636"/>
      <c r="S3920" s="1072"/>
    </row>
    <row r="3921" spans="15:19" ht="15" customHeight="1">
      <c r="O3921" s="1636"/>
      <c r="P3921" s="1636"/>
      <c r="S3921" s="1072"/>
    </row>
    <row r="3922" spans="15:19" ht="15" customHeight="1">
      <c r="O3922" s="1636"/>
      <c r="P3922" s="1636"/>
      <c r="S3922" s="1072"/>
    </row>
    <row r="3923" spans="15:19" ht="15" customHeight="1">
      <c r="O3923" s="1636"/>
      <c r="P3923" s="1636"/>
      <c r="S3923" s="1072"/>
    </row>
    <row r="3924" spans="15:19" ht="15" customHeight="1">
      <c r="O3924" s="1636"/>
      <c r="P3924" s="1636"/>
      <c r="S3924" s="1072"/>
    </row>
    <row r="3925" spans="15:19" ht="15" customHeight="1">
      <c r="O3925" s="1636"/>
      <c r="P3925" s="1636"/>
      <c r="S3925" s="1072"/>
    </row>
    <row r="3926" spans="15:19" ht="15" customHeight="1">
      <c r="O3926" s="1636"/>
      <c r="P3926" s="1636"/>
      <c r="S3926" s="1072"/>
    </row>
    <row r="3927" spans="15:19" ht="15" customHeight="1">
      <c r="O3927" s="1636"/>
      <c r="P3927" s="1636"/>
      <c r="S3927" s="1072"/>
    </row>
    <row r="3928" spans="15:19" ht="15" customHeight="1">
      <c r="O3928" s="1636"/>
      <c r="P3928" s="1636"/>
      <c r="S3928" s="1072"/>
    </row>
    <row r="3929" spans="15:19" ht="15" customHeight="1">
      <c r="O3929" s="1636"/>
      <c r="P3929" s="1636"/>
      <c r="S3929" s="1072"/>
    </row>
    <row r="3930" spans="15:19" ht="15" customHeight="1">
      <c r="O3930" s="1636"/>
      <c r="P3930" s="1636"/>
      <c r="S3930" s="1072"/>
    </row>
    <row r="3931" spans="15:19" ht="15" customHeight="1">
      <c r="O3931" s="1636"/>
      <c r="P3931" s="1636"/>
      <c r="S3931" s="1072"/>
    </row>
    <row r="3932" spans="15:19" ht="15" customHeight="1">
      <c r="O3932" s="1636"/>
      <c r="P3932" s="1636"/>
      <c r="S3932" s="1072"/>
    </row>
    <row r="3933" spans="15:19" ht="15" customHeight="1">
      <c r="O3933" s="1636"/>
      <c r="P3933" s="1636"/>
      <c r="S3933" s="1072"/>
    </row>
    <row r="3934" spans="15:19" ht="15" customHeight="1">
      <c r="O3934" s="1636"/>
      <c r="P3934" s="1636"/>
      <c r="S3934" s="1072"/>
    </row>
    <row r="3935" spans="15:19" ht="15" customHeight="1">
      <c r="O3935" s="1636"/>
      <c r="P3935" s="1636"/>
      <c r="S3935" s="1072"/>
    </row>
    <row r="3936" spans="15:19" ht="15" customHeight="1">
      <c r="O3936" s="1636"/>
      <c r="P3936" s="1636"/>
      <c r="S3936" s="1072"/>
    </row>
    <row r="3937" spans="15:19" ht="15" customHeight="1">
      <c r="O3937" s="1636"/>
      <c r="P3937" s="1636"/>
      <c r="S3937" s="1072"/>
    </row>
    <row r="3938" spans="15:19" ht="15" customHeight="1">
      <c r="O3938" s="1636"/>
      <c r="P3938" s="1636"/>
      <c r="S3938" s="1072"/>
    </row>
    <row r="3939" spans="15:19" ht="15" customHeight="1">
      <c r="O3939" s="1636"/>
      <c r="P3939" s="1636"/>
      <c r="S3939" s="1072"/>
    </row>
    <row r="3940" spans="15:19" ht="15" customHeight="1">
      <c r="O3940" s="1636"/>
      <c r="P3940" s="1636"/>
      <c r="S3940" s="1072"/>
    </row>
    <row r="3941" spans="15:19" ht="15" customHeight="1">
      <c r="O3941" s="1636"/>
      <c r="P3941" s="1636"/>
      <c r="S3941" s="1072"/>
    </row>
    <row r="3942" spans="15:19" ht="15" customHeight="1">
      <c r="O3942" s="1636"/>
      <c r="P3942" s="1636"/>
      <c r="S3942" s="1072"/>
    </row>
    <row r="3943" spans="15:19" ht="15" customHeight="1">
      <c r="O3943" s="1636"/>
      <c r="P3943" s="1636"/>
      <c r="S3943" s="1072"/>
    </row>
    <row r="3944" spans="15:19" ht="15" customHeight="1">
      <c r="O3944" s="1636"/>
      <c r="P3944" s="1636"/>
      <c r="S3944" s="1072"/>
    </row>
    <row r="3945" spans="15:19" ht="15" customHeight="1">
      <c r="O3945" s="1636"/>
      <c r="P3945" s="1636"/>
      <c r="S3945" s="1072"/>
    </row>
    <row r="3946" spans="15:19" ht="15" customHeight="1">
      <c r="O3946" s="1636"/>
      <c r="P3946" s="1636"/>
      <c r="S3946" s="1072"/>
    </row>
    <row r="3947" spans="15:19" ht="15" customHeight="1">
      <c r="O3947" s="1636"/>
      <c r="P3947" s="1636"/>
      <c r="S3947" s="1072"/>
    </row>
    <row r="3948" spans="15:19" ht="15" customHeight="1">
      <c r="O3948" s="1636"/>
      <c r="P3948" s="1636"/>
      <c r="S3948" s="1072"/>
    </row>
    <row r="3949" spans="15:19" ht="15" customHeight="1">
      <c r="O3949" s="1636"/>
      <c r="P3949" s="1636"/>
      <c r="S3949" s="1072"/>
    </row>
    <row r="3950" spans="15:19" ht="15" customHeight="1">
      <c r="O3950" s="1636"/>
      <c r="P3950" s="1636"/>
      <c r="S3950" s="1072"/>
    </row>
    <row r="3951" spans="15:19" ht="15" customHeight="1">
      <c r="O3951" s="1636"/>
      <c r="P3951" s="1636"/>
      <c r="S3951" s="1072"/>
    </row>
    <row r="3952" spans="15:19" ht="15" customHeight="1">
      <c r="O3952" s="1636"/>
      <c r="P3952" s="1636"/>
      <c r="S3952" s="1072"/>
    </row>
    <row r="3953" spans="15:19" ht="15" customHeight="1">
      <c r="O3953" s="1636"/>
      <c r="P3953" s="1636"/>
      <c r="S3953" s="1072"/>
    </row>
    <row r="3954" spans="15:19" ht="15" customHeight="1">
      <c r="O3954" s="1636"/>
      <c r="P3954" s="1636"/>
      <c r="S3954" s="1072"/>
    </row>
    <row r="3955" spans="15:19" ht="15" customHeight="1">
      <c r="O3955" s="1636"/>
      <c r="P3955" s="1636"/>
      <c r="S3955" s="1072"/>
    </row>
    <row r="3956" spans="15:19" ht="15" customHeight="1">
      <c r="O3956" s="1636"/>
      <c r="P3956" s="1636"/>
      <c r="S3956" s="1072"/>
    </row>
    <row r="3957" spans="15:19" ht="15" customHeight="1">
      <c r="O3957" s="1636"/>
      <c r="P3957" s="1636"/>
      <c r="S3957" s="1072"/>
    </row>
    <row r="3958" spans="15:19" ht="15" customHeight="1">
      <c r="O3958" s="1636"/>
      <c r="P3958" s="1636"/>
      <c r="S3958" s="1072"/>
    </row>
    <row r="3959" spans="15:19" ht="15" customHeight="1">
      <c r="O3959" s="1636"/>
      <c r="P3959" s="1636"/>
      <c r="S3959" s="1072"/>
    </row>
    <row r="3960" spans="15:19" ht="15" customHeight="1">
      <c r="O3960" s="1636"/>
      <c r="P3960" s="1636"/>
      <c r="S3960" s="1072"/>
    </row>
    <row r="3961" spans="15:19" ht="15" customHeight="1">
      <c r="O3961" s="1636"/>
      <c r="P3961" s="1636"/>
      <c r="S3961" s="1072"/>
    </row>
    <row r="3962" spans="15:19" ht="15" customHeight="1">
      <c r="O3962" s="1636"/>
      <c r="P3962" s="1636"/>
      <c r="S3962" s="1072"/>
    </row>
    <row r="3963" spans="15:19" ht="15" customHeight="1">
      <c r="O3963" s="1636"/>
      <c r="P3963" s="1636"/>
      <c r="S3963" s="1072"/>
    </row>
    <row r="3964" spans="15:19" ht="15" customHeight="1">
      <c r="O3964" s="1636"/>
      <c r="P3964" s="1636"/>
      <c r="S3964" s="1072"/>
    </row>
    <row r="3965" spans="15:19" ht="15" customHeight="1">
      <c r="O3965" s="1636"/>
      <c r="P3965" s="1636"/>
      <c r="S3965" s="1072"/>
    </row>
    <row r="3966" spans="15:19" ht="15" customHeight="1">
      <c r="O3966" s="1636"/>
      <c r="P3966" s="1636"/>
      <c r="S3966" s="1072"/>
    </row>
    <row r="3967" spans="15:19" ht="15" customHeight="1">
      <c r="O3967" s="1636"/>
      <c r="P3967" s="1636"/>
      <c r="S3967" s="1072"/>
    </row>
    <row r="3968" spans="15:19" ht="15" customHeight="1">
      <c r="O3968" s="1636"/>
      <c r="P3968" s="1636"/>
      <c r="S3968" s="1072"/>
    </row>
    <row r="3969" spans="15:19" ht="15" customHeight="1">
      <c r="O3969" s="1636"/>
      <c r="P3969" s="1636"/>
      <c r="S3969" s="1072"/>
    </row>
    <row r="3970" spans="15:19" ht="15" customHeight="1">
      <c r="O3970" s="1636"/>
      <c r="P3970" s="1636"/>
      <c r="S3970" s="1072"/>
    </row>
    <row r="3971" spans="15:19" ht="15" customHeight="1">
      <c r="O3971" s="1636"/>
      <c r="P3971" s="1636"/>
      <c r="S3971" s="1072"/>
    </row>
    <row r="3972" spans="15:19" ht="15" customHeight="1">
      <c r="O3972" s="1636"/>
      <c r="P3972" s="1636"/>
      <c r="S3972" s="1072"/>
    </row>
    <row r="3973" spans="15:19" ht="15" customHeight="1">
      <c r="O3973" s="1636"/>
      <c r="P3973" s="1636"/>
      <c r="S3973" s="1072"/>
    </row>
    <row r="3974" spans="15:19" ht="15" customHeight="1">
      <c r="O3974" s="1636"/>
      <c r="P3974" s="1636"/>
      <c r="S3974" s="1072"/>
    </row>
    <row r="3975" spans="15:19" ht="15" customHeight="1">
      <c r="O3975" s="1636"/>
      <c r="P3975" s="1636"/>
      <c r="S3975" s="1072"/>
    </row>
    <row r="3976" spans="15:19" ht="15" customHeight="1">
      <c r="O3976" s="1636"/>
      <c r="P3976" s="1636"/>
      <c r="S3976" s="1072"/>
    </row>
    <row r="3977" spans="15:19" ht="15" customHeight="1">
      <c r="O3977" s="1636"/>
      <c r="P3977" s="1636"/>
      <c r="S3977" s="1072"/>
    </row>
    <row r="3978" spans="15:19" ht="15" customHeight="1">
      <c r="O3978" s="1636"/>
      <c r="P3978" s="1636"/>
      <c r="S3978" s="1072"/>
    </row>
    <row r="3979" spans="15:19" ht="15" customHeight="1">
      <c r="O3979" s="1636"/>
      <c r="P3979" s="1636"/>
      <c r="S3979" s="1072"/>
    </row>
    <row r="3980" spans="15:19" ht="15" customHeight="1">
      <c r="O3980" s="1636"/>
      <c r="P3980" s="1636"/>
      <c r="S3980" s="1072"/>
    </row>
    <row r="3981" spans="15:19" ht="15" customHeight="1">
      <c r="O3981" s="1636"/>
      <c r="P3981" s="1636"/>
      <c r="S3981" s="1072"/>
    </row>
    <row r="3982" spans="15:19" ht="15" customHeight="1">
      <c r="O3982" s="1636"/>
      <c r="P3982" s="1636"/>
      <c r="S3982" s="1072"/>
    </row>
    <row r="3983" spans="15:19" ht="15" customHeight="1">
      <c r="O3983" s="1636"/>
      <c r="P3983" s="1636"/>
      <c r="S3983" s="1072"/>
    </row>
    <row r="3984" spans="15:19" ht="15" customHeight="1">
      <c r="O3984" s="1636"/>
      <c r="P3984" s="1636"/>
      <c r="S3984" s="1072"/>
    </row>
    <row r="3985" spans="15:19" ht="15" customHeight="1">
      <c r="O3985" s="1636"/>
      <c r="P3985" s="1636"/>
      <c r="S3985" s="1072"/>
    </row>
    <row r="3986" spans="15:19" ht="15" customHeight="1">
      <c r="O3986" s="1636"/>
      <c r="P3986" s="1636"/>
      <c r="S3986" s="1072"/>
    </row>
    <row r="3987" spans="15:19" ht="15" customHeight="1">
      <c r="O3987" s="1636"/>
      <c r="P3987" s="1636"/>
      <c r="S3987" s="1072"/>
    </row>
    <row r="3988" spans="15:19" ht="15" customHeight="1">
      <c r="O3988" s="1636"/>
      <c r="P3988" s="1636"/>
      <c r="S3988" s="1072"/>
    </row>
    <row r="3989" spans="15:19" ht="15" customHeight="1">
      <c r="O3989" s="1636"/>
      <c r="P3989" s="1636"/>
      <c r="S3989" s="1072"/>
    </row>
    <row r="3990" spans="15:19" ht="15" customHeight="1">
      <c r="O3990" s="1636"/>
      <c r="P3990" s="1636"/>
      <c r="S3990" s="1072"/>
    </row>
    <row r="3991" spans="15:19" ht="15" customHeight="1">
      <c r="O3991" s="1636"/>
      <c r="P3991" s="1636"/>
      <c r="S3991" s="1072"/>
    </row>
    <row r="3992" spans="15:19" ht="15" customHeight="1">
      <c r="O3992" s="1636"/>
      <c r="P3992" s="1636"/>
      <c r="S3992" s="1072"/>
    </row>
    <row r="3993" spans="15:19" ht="15" customHeight="1">
      <c r="O3993" s="1636"/>
      <c r="P3993" s="1636"/>
      <c r="S3993" s="1072"/>
    </row>
    <row r="3994" spans="15:19" ht="15" customHeight="1">
      <c r="O3994" s="1636"/>
      <c r="P3994" s="1636"/>
      <c r="S3994" s="1072"/>
    </row>
    <row r="3995" spans="15:19" ht="15" customHeight="1">
      <c r="O3995" s="1636"/>
      <c r="P3995" s="1636"/>
      <c r="S3995" s="1072"/>
    </row>
    <row r="3996" spans="15:19" ht="15" customHeight="1">
      <c r="O3996" s="1636"/>
      <c r="P3996" s="1636"/>
      <c r="S3996" s="1072"/>
    </row>
    <row r="3997" spans="15:19" ht="15" customHeight="1">
      <c r="O3997" s="1636"/>
      <c r="P3997" s="1636"/>
      <c r="S3997" s="1072"/>
    </row>
    <row r="3998" spans="15:19" ht="15" customHeight="1">
      <c r="O3998" s="1636"/>
      <c r="P3998" s="1636"/>
      <c r="S3998" s="1072"/>
    </row>
    <row r="3999" spans="15:19" ht="15" customHeight="1">
      <c r="O3999" s="1636"/>
      <c r="P3999" s="1636"/>
      <c r="S3999" s="1072"/>
    </row>
    <row r="4000" spans="15:19" ht="15" customHeight="1">
      <c r="O4000" s="1636"/>
      <c r="P4000" s="1636"/>
      <c r="S4000" s="1072"/>
    </row>
    <row r="4001" spans="15:19" ht="15" customHeight="1">
      <c r="O4001" s="1636"/>
      <c r="P4001" s="1636"/>
      <c r="S4001" s="1072"/>
    </row>
    <row r="4002" spans="15:19" ht="15" customHeight="1">
      <c r="O4002" s="1636"/>
      <c r="P4002" s="1636"/>
      <c r="S4002" s="1072"/>
    </row>
    <row r="4003" spans="15:19" ht="15" customHeight="1">
      <c r="O4003" s="1636"/>
      <c r="P4003" s="1636"/>
      <c r="S4003" s="1072"/>
    </row>
    <row r="4004" spans="15:19" ht="15" customHeight="1">
      <c r="O4004" s="1636"/>
      <c r="P4004" s="1636"/>
      <c r="S4004" s="1072"/>
    </row>
    <row r="4005" spans="15:19" ht="15" customHeight="1">
      <c r="O4005" s="1636"/>
      <c r="P4005" s="1636"/>
      <c r="S4005" s="1072"/>
    </row>
    <row r="4006" spans="15:19" ht="15" customHeight="1">
      <c r="O4006" s="1636"/>
      <c r="P4006" s="1636"/>
      <c r="S4006" s="1072"/>
    </row>
    <row r="4007" spans="15:19" ht="15" customHeight="1">
      <c r="O4007" s="1636"/>
      <c r="P4007" s="1636"/>
      <c r="S4007" s="1072"/>
    </row>
    <row r="4008" spans="15:19" ht="15" customHeight="1">
      <c r="O4008" s="1636"/>
      <c r="P4008" s="1636"/>
      <c r="S4008" s="1072"/>
    </row>
    <row r="4009" spans="15:19" ht="15" customHeight="1">
      <c r="O4009" s="1636"/>
      <c r="P4009" s="1636"/>
      <c r="S4009" s="1072"/>
    </row>
    <row r="4010" spans="15:19" ht="15" customHeight="1">
      <c r="O4010" s="1636"/>
      <c r="P4010" s="1636"/>
      <c r="S4010" s="1072"/>
    </row>
    <row r="4011" spans="15:19" ht="15" customHeight="1">
      <c r="O4011" s="1636"/>
      <c r="P4011" s="1636"/>
      <c r="S4011" s="1072"/>
    </row>
    <row r="4012" spans="15:19" ht="15" customHeight="1">
      <c r="O4012" s="1636"/>
      <c r="P4012" s="1636"/>
      <c r="S4012" s="1072"/>
    </row>
    <row r="4013" spans="15:19" ht="15" customHeight="1">
      <c r="O4013" s="1636"/>
      <c r="P4013" s="1636"/>
      <c r="S4013" s="1072"/>
    </row>
    <row r="4014" spans="15:19" ht="15" customHeight="1">
      <c r="O4014" s="1636"/>
      <c r="P4014" s="1636"/>
      <c r="S4014" s="1072"/>
    </row>
    <row r="4015" spans="15:19" ht="15" customHeight="1">
      <c r="O4015" s="1636"/>
      <c r="P4015" s="1636"/>
      <c r="S4015" s="1072"/>
    </row>
    <row r="4016" spans="15:19" ht="15" customHeight="1">
      <c r="O4016" s="1636"/>
      <c r="P4016" s="1636"/>
      <c r="S4016" s="1072"/>
    </row>
    <row r="4017" spans="15:19" ht="15" customHeight="1">
      <c r="O4017" s="1636"/>
      <c r="P4017" s="1636"/>
      <c r="S4017" s="1072"/>
    </row>
    <row r="4018" spans="15:19" ht="15" customHeight="1">
      <c r="O4018" s="1636"/>
      <c r="P4018" s="1636"/>
      <c r="S4018" s="1072"/>
    </row>
    <row r="4019" spans="15:19" ht="15" customHeight="1">
      <c r="O4019" s="1636"/>
      <c r="P4019" s="1636"/>
      <c r="S4019" s="1072"/>
    </row>
    <row r="4020" spans="15:19" ht="15" customHeight="1">
      <c r="O4020" s="1636"/>
      <c r="P4020" s="1636"/>
      <c r="S4020" s="1072"/>
    </row>
    <row r="4021" spans="15:19" ht="15" customHeight="1">
      <c r="O4021" s="1636"/>
      <c r="P4021" s="1636"/>
      <c r="S4021" s="1072"/>
    </row>
    <row r="4022" spans="15:19" ht="15" customHeight="1">
      <c r="O4022" s="1636"/>
      <c r="P4022" s="1636"/>
      <c r="S4022" s="1072"/>
    </row>
    <row r="4023" spans="15:19" ht="15" customHeight="1">
      <c r="O4023" s="1636"/>
      <c r="P4023" s="1636"/>
      <c r="S4023" s="1072"/>
    </row>
    <row r="4024" spans="15:19" ht="15" customHeight="1">
      <c r="O4024" s="1636"/>
      <c r="P4024" s="1636"/>
      <c r="S4024" s="1072"/>
    </row>
    <row r="4025" spans="15:19" ht="15" customHeight="1">
      <c r="O4025" s="1636"/>
      <c r="P4025" s="1636"/>
      <c r="S4025" s="1072"/>
    </row>
    <row r="4026" spans="15:19" ht="15" customHeight="1">
      <c r="O4026" s="1636"/>
      <c r="P4026" s="1636"/>
      <c r="S4026" s="1072"/>
    </row>
    <row r="4027" spans="15:19" ht="15" customHeight="1">
      <c r="O4027" s="1636"/>
      <c r="P4027" s="1636"/>
      <c r="S4027" s="1072"/>
    </row>
    <row r="4028" spans="15:19" ht="15" customHeight="1">
      <c r="O4028" s="1636"/>
      <c r="P4028" s="1636"/>
      <c r="S4028" s="1072"/>
    </row>
    <row r="4029" spans="15:19" ht="15" customHeight="1">
      <c r="O4029" s="1636"/>
      <c r="P4029" s="1636"/>
      <c r="S4029" s="1072"/>
    </row>
    <row r="4030" spans="15:19" ht="15" customHeight="1">
      <c r="O4030" s="1636"/>
      <c r="P4030" s="1636"/>
      <c r="S4030" s="1072"/>
    </row>
    <row r="4031" spans="15:19" ht="15" customHeight="1">
      <c r="O4031" s="1636"/>
      <c r="P4031" s="1636"/>
      <c r="S4031" s="1072"/>
    </row>
    <row r="4032" spans="15:19" ht="15" customHeight="1">
      <c r="O4032" s="1636"/>
      <c r="P4032" s="1636"/>
      <c r="S4032" s="1072"/>
    </row>
    <row r="4033" spans="15:19" ht="15" customHeight="1">
      <c r="O4033" s="1636"/>
      <c r="P4033" s="1636"/>
      <c r="S4033" s="1072"/>
    </row>
    <row r="4034" spans="15:19" ht="15" customHeight="1">
      <c r="O4034" s="1636"/>
      <c r="P4034" s="1636"/>
      <c r="S4034" s="1072"/>
    </row>
    <row r="4035" spans="15:19" ht="15" customHeight="1">
      <c r="O4035" s="1636"/>
      <c r="P4035" s="1636"/>
      <c r="S4035" s="1072"/>
    </row>
    <row r="4036" spans="15:19" ht="15" customHeight="1">
      <c r="O4036" s="1636"/>
      <c r="P4036" s="1636"/>
      <c r="S4036" s="1072"/>
    </row>
    <row r="4037" spans="15:19" ht="15" customHeight="1">
      <c r="O4037" s="1636"/>
      <c r="P4037" s="1636"/>
      <c r="S4037" s="1072"/>
    </row>
    <row r="4038" spans="15:19" ht="15" customHeight="1">
      <c r="O4038" s="1636"/>
      <c r="P4038" s="1636"/>
      <c r="S4038" s="1072"/>
    </row>
    <row r="4039" spans="15:19" ht="15" customHeight="1">
      <c r="O4039" s="1636"/>
      <c r="P4039" s="1636"/>
      <c r="S4039" s="1072"/>
    </row>
    <row r="4040" spans="15:19" ht="15" customHeight="1">
      <c r="O4040" s="1636"/>
      <c r="P4040" s="1636"/>
      <c r="S4040" s="1072"/>
    </row>
    <row r="4041" spans="15:19" ht="15" customHeight="1">
      <c r="O4041" s="1636"/>
      <c r="P4041" s="1636"/>
      <c r="S4041" s="1072"/>
    </row>
    <row r="4042" spans="15:19" ht="15" customHeight="1">
      <c r="O4042" s="1636"/>
      <c r="P4042" s="1636"/>
      <c r="S4042" s="1072"/>
    </row>
    <row r="4043" spans="15:19" ht="15" customHeight="1">
      <c r="O4043" s="1636"/>
      <c r="P4043" s="1636"/>
      <c r="S4043" s="1072"/>
    </row>
    <row r="4044" spans="15:19" ht="15" customHeight="1">
      <c r="O4044" s="1636"/>
      <c r="P4044" s="1636"/>
      <c r="S4044" s="1072"/>
    </row>
    <row r="4045" spans="15:19" ht="15" customHeight="1">
      <c r="O4045" s="1636"/>
      <c r="P4045" s="1636"/>
      <c r="S4045" s="1072"/>
    </row>
    <row r="4046" spans="15:19" ht="15" customHeight="1">
      <c r="O4046" s="1636"/>
      <c r="P4046" s="1636"/>
      <c r="S4046" s="1072"/>
    </row>
    <row r="4047" spans="15:19" ht="15" customHeight="1">
      <c r="O4047" s="1636"/>
      <c r="P4047" s="1636"/>
      <c r="S4047" s="1072"/>
    </row>
    <row r="4048" spans="15:19" ht="15" customHeight="1">
      <c r="O4048" s="1636"/>
      <c r="P4048" s="1636"/>
      <c r="S4048" s="1072"/>
    </row>
    <row r="4049" spans="15:19" ht="15" customHeight="1">
      <c r="O4049" s="1636"/>
      <c r="P4049" s="1636"/>
      <c r="S4049" s="1072"/>
    </row>
    <row r="4050" spans="15:19" ht="15" customHeight="1">
      <c r="O4050" s="1636"/>
      <c r="P4050" s="1636"/>
      <c r="S4050" s="1072"/>
    </row>
    <row r="4051" spans="15:19" ht="15" customHeight="1">
      <c r="O4051" s="1636"/>
      <c r="P4051" s="1636"/>
      <c r="S4051" s="1072"/>
    </row>
    <row r="4052" spans="15:19" ht="15" customHeight="1">
      <c r="O4052" s="1636"/>
      <c r="P4052" s="1636"/>
      <c r="S4052" s="1072"/>
    </row>
    <row r="4053" spans="15:19" ht="15" customHeight="1">
      <c r="O4053" s="1636"/>
      <c r="P4053" s="1636"/>
      <c r="S4053" s="1072"/>
    </row>
    <row r="4054" spans="15:19" ht="15" customHeight="1">
      <c r="O4054" s="1636"/>
      <c r="P4054" s="1636"/>
      <c r="S4054" s="1072"/>
    </row>
    <row r="4055" spans="15:19" ht="15" customHeight="1">
      <c r="O4055" s="1636"/>
      <c r="P4055" s="1636"/>
      <c r="S4055" s="1072"/>
    </row>
    <row r="4056" spans="15:19" ht="15" customHeight="1">
      <c r="O4056" s="1636"/>
      <c r="P4056" s="1636"/>
      <c r="S4056" s="1072"/>
    </row>
    <row r="4057" spans="15:19" ht="15" customHeight="1">
      <c r="O4057" s="1636"/>
      <c r="P4057" s="1636"/>
      <c r="S4057" s="1072"/>
    </row>
    <row r="4058" spans="15:19" ht="15" customHeight="1">
      <c r="O4058" s="1636"/>
      <c r="P4058" s="1636"/>
      <c r="S4058" s="1072"/>
    </row>
    <row r="4059" spans="15:19" ht="15" customHeight="1">
      <c r="O4059" s="1636"/>
      <c r="P4059" s="1636"/>
      <c r="S4059" s="1072"/>
    </row>
    <row r="4060" spans="15:19" ht="15" customHeight="1">
      <c r="O4060" s="1636"/>
      <c r="P4060" s="1636"/>
      <c r="S4060" s="1072"/>
    </row>
    <row r="4061" spans="15:19" ht="15" customHeight="1">
      <c r="O4061" s="1636"/>
      <c r="P4061" s="1636"/>
      <c r="S4061" s="1072"/>
    </row>
    <row r="4062" spans="15:19" ht="15" customHeight="1">
      <c r="O4062" s="1636"/>
      <c r="P4062" s="1636"/>
      <c r="S4062" s="1072"/>
    </row>
    <row r="4063" spans="15:19" ht="15" customHeight="1">
      <c r="O4063" s="1636"/>
      <c r="P4063" s="1636"/>
      <c r="S4063" s="1072"/>
    </row>
    <row r="4064" spans="15:19" ht="15" customHeight="1">
      <c r="O4064" s="1636"/>
      <c r="P4064" s="1636"/>
      <c r="S4064" s="1072"/>
    </row>
    <row r="4065" spans="15:19" ht="15" customHeight="1">
      <c r="O4065" s="1636"/>
      <c r="P4065" s="1636"/>
      <c r="S4065" s="1072"/>
    </row>
    <row r="4066" spans="15:19" ht="15" customHeight="1">
      <c r="O4066" s="1636"/>
      <c r="P4066" s="1636"/>
      <c r="S4066" s="1072"/>
    </row>
    <row r="4067" spans="15:19" ht="15" customHeight="1">
      <c r="O4067" s="1636"/>
      <c r="P4067" s="1636"/>
      <c r="S4067" s="1072"/>
    </row>
    <row r="4068" spans="15:19" ht="15" customHeight="1">
      <c r="O4068" s="1636"/>
      <c r="P4068" s="1636"/>
      <c r="S4068" s="1072"/>
    </row>
    <row r="4069" spans="15:19" ht="15" customHeight="1">
      <c r="O4069" s="1636"/>
      <c r="P4069" s="1636"/>
      <c r="S4069" s="1072"/>
    </row>
    <row r="4070" spans="15:19" ht="15" customHeight="1">
      <c r="O4070" s="1636"/>
      <c r="P4070" s="1636"/>
      <c r="S4070" s="1072"/>
    </row>
    <row r="4071" spans="15:19" ht="15" customHeight="1">
      <c r="O4071" s="1636"/>
      <c r="P4071" s="1636"/>
      <c r="S4071" s="1072"/>
    </row>
    <row r="4072" spans="15:19" ht="15" customHeight="1">
      <c r="O4072" s="1636"/>
      <c r="P4072" s="1636"/>
      <c r="S4072" s="1072"/>
    </row>
    <row r="4073" spans="15:19" ht="15" customHeight="1">
      <c r="O4073" s="1636"/>
      <c r="P4073" s="1636"/>
      <c r="S4073" s="1072"/>
    </row>
    <row r="4074" spans="15:19" ht="15" customHeight="1">
      <c r="O4074" s="1636"/>
      <c r="P4074" s="1636"/>
      <c r="S4074" s="1072"/>
    </row>
    <row r="4075" spans="15:19" ht="15" customHeight="1">
      <c r="O4075" s="1636"/>
      <c r="P4075" s="1636"/>
      <c r="S4075" s="1072"/>
    </row>
    <row r="4076" spans="15:19" ht="15" customHeight="1">
      <c r="O4076" s="1636"/>
      <c r="P4076" s="1636"/>
      <c r="S4076" s="1072"/>
    </row>
    <row r="4077" spans="15:19" ht="15" customHeight="1">
      <c r="O4077" s="1636"/>
      <c r="P4077" s="1636"/>
      <c r="S4077" s="1072"/>
    </row>
    <row r="4078" spans="15:19" ht="15" customHeight="1">
      <c r="O4078" s="1636"/>
      <c r="P4078" s="1636"/>
      <c r="S4078" s="1072"/>
    </row>
    <row r="4079" spans="15:19" ht="15" customHeight="1">
      <c r="O4079" s="1636"/>
      <c r="P4079" s="1636"/>
      <c r="S4079" s="1072"/>
    </row>
    <row r="4080" spans="15:19" ht="15" customHeight="1">
      <c r="O4080" s="1636"/>
      <c r="P4080" s="1636"/>
      <c r="S4080" s="1072"/>
    </row>
    <row r="4081" spans="15:19" ht="15" customHeight="1">
      <c r="O4081" s="1636"/>
      <c r="P4081" s="1636"/>
      <c r="S4081" s="1072"/>
    </row>
    <row r="4082" spans="15:19" ht="15" customHeight="1">
      <c r="O4082" s="1636"/>
      <c r="P4082" s="1636"/>
      <c r="S4082" s="1072"/>
    </row>
    <row r="4083" spans="15:19" ht="15" customHeight="1">
      <c r="O4083" s="1636"/>
      <c r="P4083" s="1636"/>
      <c r="S4083" s="1072"/>
    </row>
    <row r="4084" spans="15:19" ht="15" customHeight="1">
      <c r="O4084" s="1636"/>
      <c r="P4084" s="1636"/>
      <c r="S4084" s="1072"/>
    </row>
    <row r="4085" spans="15:19" ht="15" customHeight="1">
      <c r="O4085" s="1636"/>
      <c r="P4085" s="1636"/>
      <c r="S4085" s="1072"/>
    </row>
    <row r="4086" spans="15:19" ht="15" customHeight="1">
      <c r="O4086" s="1636"/>
      <c r="P4086" s="1636"/>
      <c r="S4086" s="1072"/>
    </row>
    <row r="4087" spans="15:19" ht="15" customHeight="1">
      <c r="O4087" s="1636"/>
      <c r="P4087" s="1636"/>
      <c r="S4087" s="1072"/>
    </row>
    <row r="4088" spans="15:19" ht="15" customHeight="1">
      <c r="O4088" s="1636"/>
      <c r="P4088" s="1636"/>
      <c r="S4088" s="1072"/>
    </row>
    <row r="4089" spans="15:19" ht="15" customHeight="1">
      <c r="O4089" s="1636"/>
      <c r="P4089" s="1636"/>
      <c r="S4089" s="1072"/>
    </row>
    <row r="4090" spans="15:19" ht="15" customHeight="1">
      <c r="O4090" s="1636"/>
      <c r="P4090" s="1636"/>
      <c r="S4090" s="1072"/>
    </row>
    <row r="4091" spans="15:19" ht="15" customHeight="1">
      <c r="O4091" s="1636"/>
      <c r="P4091" s="1636"/>
      <c r="S4091" s="1072"/>
    </row>
    <row r="4092" spans="15:19" ht="15" customHeight="1">
      <c r="O4092" s="1636"/>
      <c r="P4092" s="1636"/>
      <c r="S4092" s="1072"/>
    </row>
    <row r="4093" spans="15:19" ht="15" customHeight="1">
      <c r="O4093" s="1636"/>
      <c r="P4093" s="1636"/>
      <c r="S4093" s="1072"/>
    </row>
    <row r="4094" spans="15:19" ht="15" customHeight="1">
      <c r="O4094" s="1636"/>
      <c r="P4094" s="1636"/>
      <c r="S4094" s="1072"/>
    </row>
    <row r="4095" spans="15:19" ht="15" customHeight="1">
      <c r="O4095" s="1636"/>
      <c r="P4095" s="1636"/>
      <c r="S4095" s="1072"/>
    </row>
    <row r="4096" spans="15:19" ht="15" customHeight="1">
      <c r="O4096" s="1636"/>
      <c r="P4096" s="1636"/>
      <c r="S4096" s="1072"/>
    </row>
    <row r="4097" spans="15:19" ht="15" customHeight="1">
      <c r="O4097" s="1636"/>
      <c r="P4097" s="1636"/>
      <c r="S4097" s="1072"/>
    </row>
    <row r="4098" spans="15:19" ht="15" customHeight="1">
      <c r="O4098" s="1636"/>
      <c r="P4098" s="1636"/>
      <c r="S4098" s="1072"/>
    </row>
    <row r="4099" spans="15:19" ht="15" customHeight="1">
      <c r="O4099" s="1636"/>
      <c r="P4099" s="1636"/>
      <c r="S4099" s="1072"/>
    </row>
    <row r="4100" spans="15:19" ht="15" customHeight="1">
      <c r="O4100" s="1636"/>
      <c r="P4100" s="1636"/>
      <c r="S4100" s="1072"/>
    </row>
    <row r="4101" spans="15:19" ht="15" customHeight="1">
      <c r="O4101" s="1636"/>
      <c r="P4101" s="1636"/>
      <c r="S4101" s="1072"/>
    </row>
    <row r="4102" spans="15:19" ht="15" customHeight="1">
      <c r="O4102" s="1636"/>
      <c r="P4102" s="1636"/>
      <c r="S4102" s="1072"/>
    </row>
    <row r="4103" spans="15:19" ht="15" customHeight="1">
      <c r="O4103" s="1636"/>
      <c r="P4103" s="1636"/>
      <c r="S4103" s="1072"/>
    </row>
    <row r="4104" spans="15:19" ht="15" customHeight="1">
      <c r="O4104" s="1636"/>
      <c r="P4104" s="1636"/>
      <c r="S4104" s="1072"/>
    </row>
    <row r="4105" spans="15:19" ht="15" customHeight="1">
      <c r="O4105" s="1636"/>
      <c r="P4105" s="1636"/>
      <c r="S4105" s="1072"/>
    </row>
    <row r="4106" spans="15:19" ht="15" customHeight="1">
      <c r="O4106" s="1636"/>
      <c r="P4106" s="1636"/>
      <c r="S4106" s="1072"/>
    </row>
    <row r="4107" spans="15:19" ht="15" customHeight="1">
      <c r="O4107" s="1636"/>
      <c r="P4107" s="1636"/>
      <c r="S4107" s="1072"/>
    </row>
    <row r="4108" spans="15:19" ht="15" customHeight="1">
      <c r="O4108" s="1636"/>
      <c r="P4108" s="1636"/>
      <c r="S4108" s="1072"/>
    </row>
    <row r="4109" spans="15:19" ht="15" customHeight="1">
      <c r="O4109" s="1636"/>
      <c r="P4109" s="1636"/>
      <c r="S4109" s="1072"/>
    </row>
    <row r="4110" spans="15:19" ht="15" customHeight="1">
      <c r="O4110" s="1636"/>
      <c r="P4110" s="1636"/>
      <c r="S4110" s="1072"/>
    </row>
    <row r="4111" spans="15:19" ht="15" customHeight="1">
      <c r="O4111" s="1636"/>
      <c r="P4111" s="1636"/>
      <c r="S4111" s="1072"/>
    </row>
    <row r="4112" spans="15:19" ht="15" customHeight="1">
      <c r="O4112" s="1636"/>
      <c r="P4112" s="1636"/>
      <c r="S4112" s="1072"/>
    </row>
    <row r="4113" spans="15:19" ht="15" customHeight="1">
      <c r="O4113" s="1636"/>
      <c r="P4113" s="1636"/>
      <c r="S4113" s="1072"/>
    </row>
    <row r="4114" spans="15:19" ht="15" customHeight="1">
      <c r="O4114" s="1636"/>
      <c r="P4114" s="1636"/>
      <c r="S4114" s="1072"/>
    </row>
    <row r="4115" spans="15:19" ht="15" customHeight="1">
      <c r="O4115" s="1636"/>
      <c r="P4115" s="1636"/>
      <c r="S4115" s="1072"/>
    </row>
    <row r="4116" spans="15:19" ht="15" customHeight="1">
      <c r="O4116" s="1636"/>
      <c r="P4116" s="1636"/>
      <c r="S4116" s="1072"/>
    </row>
    <row r="4117" spans="15:19" ht="15" customHeight="1">
      <c r="O4117" s="1636"/>
      <c r="P4117" s="1636"/>
      <c r="S4117" s="1072"/>
    </row>
    <row r="4118" spans="15:19" ht="15" customHeight="1">
      <c r="O4118" s="1636"/>
      <c r="P4118" s="1636"/>
      <c r="S4118" s="1072"/>
    </row>
    <row r="4119" spans="15:19" ht="15" customHeight="1">
      <c r="O4119" s="1636"/>
      <c r="P4119" s="1636"/>
      <c r="S4119" s="1072"/>
    </row>
    <row r="4120" spans="15:19" ht="15" customHeight="1">
      <c r="O4120" s="1636"/>
      <c r="P4120" s="1636"/>
      <c r="S4120" s="1072"/>
    </row>
    <row r="4121" spans="15:19" ht="15" customHeight="1">
      <c r="O4121" s="1636"/>
      <c r="P4121" s="1636"/>
      <c r="S4121" s="1072"/>
    </row>
    <row r="4122" spans="15:19" ht="15" customHeight="1">
      <c r="O4122" s="1636"/>
      <c r="P4122" s="1636"/>
      <c r="S4122" s="1072"/>
    </row>
    <row r="4123" spans="15:19" ht="15" customHeight="1">
      <c r="O4123" s="1636"/>
      <c r="P4123" s="1636"/>
      <c r="S4123" s="1072"/>
    </row>
    <row r="4124" spans="15:19" ht="15" customHeight="1">
      <c r="O4124" s="1636"/>
      <c r="P4124" s="1636"/>
      <c r="S4124" s="1072"/>
    </row>
    <row r="4125" spans="15:19" ht="15" customHeight="1">
      <c r="O4125" s="1636"/>
      <c r="P4125" s="1636"/>
      <c r="S4125" s="1072"/>
    </row>
    <row r="4126" spans="15:19" ht="15" customHeight="1">
      <c r="O4126" s="1636"/>
      <c r="P4126" s="1636"/>
      <c r="S4126" s="1072"/>
    </row>
    <row r="4127" spans="15:19" ht="15" customHeight="1">
      <c r="O4127" s="1636"/>
      <c r="P4127" s="1636"/>
      <c r="S4127" s="1072"/>
    </row>
    <row r="4128" spans="15:19" ht="15" customHeight="1">
      <c r="O4128" s="1636"/>
      <c r="P4128" s="1636"/>
      <c r="S4128" s="1072"/>
    </row>
    <row r="4129" spans="15:19" ht="15" customHeight="1">
      <c r="O4129" s="1636"/>
      <c r="P4129" s="1636"/>
      <c r="S4129" s="1072"/>
    </row>
    <row r="4130" spans="15:19" ht="15" customHeight="1">
      <c r="O4130" s="1636"/>
      <c r="P4130" s="1636"/>
      <c r="S4130" s="1072"/>
    </row>
    <row r="4131" spans="15:19" ht="15" customHeight="1">
      <c r="O4131" s="1636"/>
      <c r="P4131" s="1636"/>
      <c r="S4131" s="1072"/>
    </row>
    <row r="4132" spans="15:19" ht="15" customHeight="1">
      <c r="O4132" s="1636"/>
      <c r="P4132" s="1636"/>
      <c r="S4132" s="1072"/>
    </row>
    <row r="4133" spans="15:19" ht="15" customHeight="1">
      <c r="O4133" s="1636"/>
      <c r="P4133" s="1636"/>
      <c r="S4133" s="1072"/>
    </row>
    <row r="4134" spans="15:19" ht="15" customHeight="1">
      <c r="O4134" s="1636"/>
      <c r="P4134" s="1636"/>
      <c r="S4134" s="1072"/>
    </row>
    <row r="4135" spans="15:19" ht="15" customHeight="1">
      <c r="O4135" s="1636"/>
      <c r="P4135" s="1636"/>
      <c r="S4135" s="1072"/>
    </row>
    <row r="4136" spans="15:19" ht="15" customHeight="1">
      <c r="O4136" s="1636"/>
      <c r="P4136" s="1636"/>
      <c r="S4136" s="1072"/>
    </row>
    <row r="4137" spans="15:19" ht="15" customHeight="1">
      <c r="O4137" s="1636"/>
      <c r="P4137" s="1636"/>
      <c r="S4137" s="1072"/>
    </row>
    <row r="4138" spans="15:19" ht="15" customHeight="1">
      <c r="O4138" s="1636"/>
      <c r="P4138" s="1636"/>
      <c r="S4138" s="1072"/>
    </row>
    <row r="4139" spans="15:19" ht="15" customHeight="1">
      <c r="O4139" s="1636"/>
      <c r="P4139" s="1636"/>
      <c r="S4139" s="1072"/>
    </row>
    <row r="4140" spans="15:19" ht="15" customHeight="1">
      <c r="O4140" s="1636"/>
      <c r="P4140" s="1636"/>
      <c r="S4140" s="1072"/>
    </row>
    <row r="4141" spans="15:19" ht="15" customHeight="1">
      <c r="O4141" s="1636"/>
      <c r="P4141" s="1636"/>
      <c r="S4141" s="1072"/>
    </row>
    <row r="4142" spans="15:19" ht="15" customHeight="1">
      <c r="O4142" s="1636"/>
      <c r="P4142" s="1636"/>
      <c r="S4142" s="1072"/>
    </row>
    <row r="4143" spans="15:19" ht="15" customHeight="1">
      <c r="O4143" s="1636"/>
      <c r="P4143" s="1636"/>
      <c r="S4143" s="1072"/>
    </row>
    <row r="4144" spans="15:19" ht="15" customHeight="1">
      <c r="O4144" s="1636"/>
      <c r="P4144" s="1636"/>
      <c r="S4144" s="1072"/>
    </row>
    <row r="4145" spans="15:19" ht="15" customHeight="1">
      <c r="O4145" s="1636"/>
      <c r="P4145" s="1636"/>
      <c r="S4145" s="1072"/>
    </row>
    <row r="4146" spans="15:19" ht="15" customHeight="1">
      <c r="O4146" s="1636"/>
      <c r="P4146" s="1636"/>
      <c r="S4146" s="1072"/>
    </row>
    <row r="4147" spans="15:19" ht="15" customHeight="1">
      <c r="O4147" s="1636"/>
      <c r="P4147" s="1636"/>
      <c r="S4147" s="1072"/>
    </row>
    <row r="4148" spans="15:19" ht="15" customHeight="1">
      <c r="O4148" s="1636"/>
      <c r="P4148" s="1636"/>
      <c r="S4148" s="1072"/>
    </row>
    <row r="4149" spans="15:19" ht="15" customHeight="1">
      <c r="O4149" s="1636"/>
      <c r="P4149" s="1636"/>
      <c r="S4149" s="1072"/>
    </row>
    <row r="4150" spans="15:19" ht="15" customHeight="1">
      <c r="O4150" s="1636"/>
      <c r="P4150" s="1636"/>
      <c r="S4150" s="1072"/>
    </row>
    <row r="4151" spans="15:19" ht="15" customHeight="1">
      <c r="O4151" s="1636"/>
      <c r="P4151" s="1636"/>
      <c r="S4151" s="1072"/>
    </row>
    <row r="4152" spans="15:19" ht="15" customHeight="1">
      <c r="O4152" s="1636"/>
      <c r="P4152" s="1636"/>
      <c r="S4152" s="1072"/>
    </row>
    <row r="4153" spans="15:19" ht="15" customHeight="1">
      <c r="O4153" s="1636"/>
      <c r="P4153" s="1636"/>
      <c r="S4153" s="1072"/>
    </row>
    <row r="4154" spans="15:19" ht="15" customHeight="1">
      <c r="O4154" s="1636"/>
      <c r="P4154" s="1636"/>
      <c r="S4154" s="1072"/>
    </row>
    <row r="4155" spans="15:19" ht="15" customHeight="1">
      <c r="O4155" s="1636"/>
      <c r="P4155" s="1636"/>
      <c r="S4155" s="1072"/>
    </row>
    <row r="4156" spans="15:19" ht="15" customHeight="1">
      <c r="O4156" s="1636"/>
      <c r="P4156" s="1636"/>
      <c r="S4156" s="1072"/>
    </row>
    <row r="4157" spans="15:19" ht="15" customHeight="1">
      <c r="O4157" s="1636"/>
      <c r="P4157" s="1636"/>
      <c r="S4157" s="1072"/>
    </row>
    <row r="4158" spans="15:19" ht="15" customHeight="1">
      <c r="O4158" s="1636"/>
      <c r="P4158" s="1636"/>
      <c r="S4158" s="1072"/>
    </row>
    <row r="4159" spans="15:19" ht="15" customHeight="1">
      <c r="O4159" s="1636"/>
      <c r="P4159" s="1636"/>
      <c r="S4159" s="1072"/>
    </row>
    <row r="4160" spans="15:19" ht="15" customHeight="1">
      <c r="O4160" s="1636"/>
      <c r="P4160" s="1636"/>
      <c r="S4160" s="1072"/>
    </row>
    <row r="4161" spans="15:19" ht="15" customHeight="1">
      <c r="O4161" s="1636"/>
      <c r="P4161" s="1636"/>
      <c r="S4161" s="1072"/>
    </row>
    <row r="4162" spans="15:19" ht="15" customHeight="1">
      <c r="O4162" s="1636"/>
      <c r="P4162" s="1636"/>
      <c r="S4162" s="1072"/>
    </row>
    <row r="4163" spans="15:19" ht="15" customHeight="1">
      <c r="O4163" s="1636"/>
      <c r="P4163" s="1636"/>
      <c r="S4163" s="1072"/>
    </row>
    <row r="4164" spans="15:19" ht="15" customHeight="1">
      <c r="O4164" s="1636"/>
      <c r="P4164" s="1636"/>
      <c r="S4164" s="1072"/>
    </row>
    <row r="4165" spans="15:19" ht="15" customHeight="1">
      <c r="O4165" s="1636"/>
      <c r="P4165" s="1636"/>
      <c r="S4165" s="1072"/>
    </row>
    <row r="4166" spans="15:19" ht="15" customHeight="1">
      <c r="O4166" s="1636"/>
      <c r="P4166" s="1636"/>
      <c r="S4166" s="1072"/>
    </row>
    <row r="4167" spans="15:19" ht="15" customHeight="1">
      <c r="O4167" s="1636"/>
      <c r="P4167" s="1636"/>
      <c r="S4167" s="1072"/>
    </row>
    <row r="4168" spans="15:19" ht="15" customHeight="1">
      <c r="O4168" s="1636"/>
      <c r="P4168" s="1636"/>
      <c r="S4168" s="1072"/>
    </row>
    <row r="4169" spans="15:19" ht="15" customHeight="1">
      <c r="O4169" s="1636"/>
      <c r="P4169" s="1636"/>
      <c r="S4169" s="1072"/>
    </row>
    <row r="4170" spans="15:19" ht="15" customHeight="1">
      <c r="O4170" s="1636"/>
      <c r="P4170" s="1636"/>
      <c r="S4170" s="1072"/>
    </row>
    <row r="4171" spans="15:19" ht="15" customHeight="1">
      <c r="O4171" s="1636"/>
      <c r="P4171" s="1636"/>
      <c r="S4171" s="1072"/>
    </row>
    <row r="4172" spans="15:19" ht="15" customHeight="1">
      <c r="O4172" s="1636"/>
      <c r="P4172" s="1636"/>
      <c r="S4172" s="1072"/>
    </row>
    <row r="4173" spans="15:19" ht="15" customHeight="1">
      <c r="O4173" s="1636"/>
      <c r="P4173" s="1636"/>
      <c r="S4173" s="1072"/>
    </row>
    <row r="4174" spans="15:19" ht="15" customHeight="1">
      <c r="O4174" s="1636"/>
      <c r="P4174" s="1636"/>
      <c r="S4174" s="1072"/>
    </row>
    <row r="4175" spans="15:19" ht="15" customHeight="1">
      <c r="O4175" s="1636"/>
      <c r="P4175" s="1636"/>
      <c r="S4175" s="1072"/>
    </row>
    <row r="4176" spans="15:19" ht="15" customHeight="1">
      <c r="O4176" s="1636"/>
      <c r="P4176" s="1636"/>
      <c r="S4176" s="1072"/>
    </row>
    <row r="4177" spans="15:19" ht="15" customHeight="1">
      <c r="O4177" s="1636"/>
      <c r="P4177" s="1636"/>
      <c r="S4177" s="1072"/>
    </row>
    <row r="4178" spans="15:19" ht="15" customHeight="1">
      <c r="O4178" s="1636"/>
      <c r="P4178" s="1636"/>
      <c r="S4178" s="1072"/>
    </row>
    <row r="4179" spans="15:19" ht="15" customHeight="1">
      <c r="O4179" s="1636"/>
      <c r="P4179" s="1636"/>
      <c r="S4179" s="1072"/>
    </row>
    <row r="4180" spans="15:19" ht="15" customHeight="1">
      <c r="O4180" s="1636"/>
      <c r="P4180" s="1636"/>
      <c r="S4180" s="1072"/>
    </row>
    <row r="4181" spans="15:19" ht="15" customHeight="1">
      <c r="O4181" s="1636"/>
      <c r="P4181" s="1636"/>
      <c r="S4181" s="1072"/>
    </row>
    <row r="4182" spans="15:19" ht="15" customHeight="1">
      <c r="O4182" s="1636"/>
      <c r="P4182" s="1636"/>
      <c r="S4182" s="1072"/>
    </row>
    <row r="4183" spans="15:19" ht="15" customHeight="1">
      <c r="O4183" s="1636"/>
      <c r="P4183" s="1636"/>
      <c r="S4183" s="1072"/>
    </row>
    <row r="4184" spans="15:19" ht="15" customHeight="1">
      <c r="O4184" s="1636"/>
      <c r="P4184" s="1636"/>
      <c r="S4184" s="1072"/>
    </row>
    <row r="4185" spans="15:19" ht="15" customHeight="1">
      <c r="O4185" s="1636"/>
      <c r="P4185" s="1636"/>
      <c r="S4185" s="1072"/>
    </row>
    <row r="4186" spans="15:19" ht="15" customHeight="1">
      <c r="O4186" s="1636"/>
      <c r="P4186" s="1636"/>
      <c r="S4186" s="1072"/>
    </row>
    <row r="4187" spans="15:19" ht="15" customHeight="1">
      <c r="O4187" s="1636"/>
      <c r="P4187" s="1636"/>
      <c r="S4187" s="1072"/>
    </row>
    <row r="4188" spans="15:19" ht="15" customHeight="1">
      <c r="O4188" s="1636"/>
      <c r="P4188" s="1636"/>
      <c r="S4188" s="1072"/>
    </row>
    <row r="4189" spans="15:19" ht="15" customHeight="1">
      <c r="O4189" s="1636"/>
      <c r="P4189" s="1636"/>
      <c r="S4189" s="1072"/>
    </row>
    <row r="4190" spans="15:19" ht="15" customHeight="1">
      <c r="O4190" s="1636"/>
      <c r="P4190" s="1636"/>
      <c r="S4190" s="1072"/>
    </row>
    <row r="4191" spans="15:19" ht="15" customHeight="1">
      <c r="O4191" s="1636"/>
      <c r="P4191" s="1636"/>
      <c r="S4191" s="1072"/>
    </row>
    <row r="4192" spans="15:19" ht="15" customHeight="1">
      <c r="O4192" s="1636"/>
      <c r="P4192" s="1636"/>
      <c r="S4192" s="1072"/>
    </row>
    <row r="4193" spans="15:19" ht="15" customHeight="1">
      <c r="O4193" s="1636"/>
      <c r="P4193" s="1636"/>
      <c r="S4193" s="1072"/>
    </row>
    <row r="4194" spans="15:19" ht="15" customHeight="1">
      <c r="O4194" s="1636"/>
      <c r="P4194" s="1636"/>
      <c r="S4194" s="1072"/>
    </row>
    <row r="4195" spans="15:19" ht="15" customHeight="1">
      <c r="O4195" s="1636"/>
      <c r="P4195" s="1636"/>
      <c r="S4195" s="1072"/>
    </row>
    <row r="4196" spans="15:19" ht="15" customHeight="1">
      <c r="O4196" s="1636"/>
      <c r="P4196" s="1636"/>
      <c r="S4196" s="1072"/>
    </row>
    <row r="4197" spans="15:19" ht="15" customHeight="1">
      <c r="O4197" s="1636"/>
      <c r="P4197" s="1636"/>
      <c r="S4197" s="1072"/>
    </row>
    <row r="4198" spans="15:19" ht="15" customHeight="1">
      <c r="O4198" s="1636"/>
      <c r="P4198" s="1636"/>
      <c r="S4198" s="1072"/>
    </row>
    <row r="4199" spans="15:19" ht="15" customHeight="1">
      <c r="O4199" s="1636"/>
      <c r="P4199" s="1636"/>
      <c r="S4199" s="1072"/>
    </row>
    <row r="4200" spans="15:19" ht="15" customHeight="1">
      <c r="O4200" s="1636"/>
      <c r="P4200" s="1636"/>
      <c r="S4200" s="1072"/>
    </row>
    <row r="4201" spans="15:19" ht="15" customHeight="1">
      <c r="O4201" s="1636"/>
      <c r="P4201" s="1636"/>
      <c r="S4201" s="1072"/>
    </row>
    <row r="4202" spans="15:19" ht="15" customHeight="1">
      <c r="O4202" s="1636"/>
      <c r="P4202" s="1636"/>
      <c r="S4202" s="1072"/>
    </row>
    <row r="4203" spans="15:19" ht="15" customHeight="1">
      <c r="O4203" s="1636"/>
      <c r="P4203" s="1636"/>
      <c r="S4203" s="1072"/>
    </row>
    <row r="4204" spans="15:19" ht="15" customHeight="1">
      <c r="O4204" s="1636"/>
      <c r="P4204" s="1636"/>
      <c r="S4204" s="1072"/>
    </row>
    <row r="4205" spans="15:19" ht="15" customHeight="1">
      <c r="O4205" s="1636"/>
      <c r="P4205" s="1636"/>
      <c r="S4205" s="1072"/>
    </row>
    <row r="4206" spans="15:19" ht="15" customHeight="1">
      <c r="O4206" s="1636"/>
      <c r="P4206" s="1636"/>
      <c r="S4206" s="1072"/>
    </row>
    <row r="4207" spans="15:19" ht="15" customHeight="1">
      <c r="O4207" s="1636"/>
      <c r="P4207" s="1636"/>
      <c r="S4207" s="1072"/>
    </row>
    <row r="4208" spans="15:19" ht="15" customHeight="1">
      <c r="O4208" s="1636"/>
      <c r="P4208" s="1636"/>
      <c r="S4208" s="1072"/>
    </row>
    <row r="4209" spans="15:19" ht="15" customHeight="1">
      <c r="O4209" s="1636"/>
      <c r="P4209" s="1636"/>
      <c r="S4209" s="1072"/>
    </row>
    <row r="4210" spans="15:19" ht="15" customHeight="1">
      <c r="O4210" s="1636"/>
      <c r="P4210" s="1636"/>
      <c r="S4210" s="1072"/>
    </row>
    <row r="4211" spans="15:19" ht="15" customHeight="1">
      <c r="O4211" s="1636"/>
      <c r="P4211" s="1636"/>
      <c r="S4211" s="1072"/>
    </row>
    <row r="4212" spans="15:19" ht="15" customHeight="1">
      <c r="O4212" s="1636"/>
      <c r="P4212" s="1636"/>
      <c r="S4212" s="1072"/>
    </row>
    <row r="4213" spans="15:19" ht="15" customHeight="1">
      <c r="O4213" s="1636"/>
      <c r="P4213" s="1636"/>
      <c r="S4213" s="1072"/>
    </row>
    <row r="4214" spans="15:19" ht="15" customHeight="1">
      <c r="O4214" s="1636"/>
      <c r="P4214" s="1636"/>
      <c r="S4214" s="1072"/>
    </row>
    <row r="4215" spans="15:19" ht="15" customHeight="1">
      <c r="O4215" s="1636"/>
      <c r="P4215" s="1636"/>
      <c r="S4215" s="1072"/>
    </row>
    <row r="4216" spans="15:19" ht="15" customHeight="1">
      <c r="O4216" s="1636"/>
      <c r="P4216" s="1636"/>
      <c r="S4216" s="1072"/>
    </row>
    <row r="4217" spans="15:19" ht="15" customHeight="1">
      <c r="O4217" s="1636"/>
      <c r="P4217" s="1636"/>
      <c r="S4217" s="1072"/>
    </row>
    <row r="4218" spans="15:19" ht="15" customHeight="1">
      <c r="O4218" s="1636"/>
      <c r="P4218" s="1636"/>
      <c r="S4218" s="1072"/>
    </row>
    <row r="4219" spans="15:19" ht="15" customHeight="1">
      <c r="O4219" s="1636"/>
      <c r="P4219" s="1636"/>
      <c r="S4219" s="1072"/>
    </row>
    <row r="4220" spans="15:19" ht="15" customHeight="1">
      <c r="O4220" s="1636"/>
      <c r="P4220" s="1636"/>
      <c r="S4220" s="1072"/>
    </row>
    <row r="4221" spans="15:19" ht="15" customHeight="1">
      <c r="O4221" s="1636"/>
      <c r="P4221" s="1636"/>
      <c r="S4221" s="1072"/>
    </row>
    <row r="4222" spans="15:19" ht="15" customHeight="1">
      <c r="O4222" s="1636"/>
      <c r="P4222" s="1636"/>
      <c r="S4222" s="1072"/>
    </row>
    <row r="4223" spans="15:19" ht="15" customHeight="1">
      <c r="O4223" s="1636"/>
      <c r="P4223" s="1636"/>
      <c r="S4223" s="1072"/>
    </row>
    <row r="4224" spans="15:19" ht="15" customHeight="1">
      <c r="O4224" s="1636"/>
      <c r="P4224" s="1636"/>
      <c r="S4224" s="1072"/>
    </row>
    <row r="4225" spans="15:19" ht="15" customHeight="1">
      <c r="O4225" s="1636"/>
      <c r="P4225" s="1636"/>
      <c r="S4225" s="1072"/>
    </row>
    <row r="4226" spans="15:19" ht="15" customHeight="1">
      <c r="O4226" s="1636"/>
      <c r="P4226" s="1636"/>
      <c r="S4226" s="1072"/>
    </row>
    <row r="4227" spans="15:19" ht="15" customHeight="1">
      <c r="O4227" s="1636"/>
      <c r="P4227" s="1636"/>
      <c r="S4227" s="1072"/>
    </row>
    <row r="4228" spans="15:19" ht="15" customHeight="1">
      <c r="O4228" s="1636"/>
      <c r="P4228" s="1636"/>
      <c r="S4228" s="1072"/>
    </row>
    <row r="4229" spans="15:19" ht="15" customHeight="1">
      <c r="O4229" s="1636"/>
      <c r="P4229" s="1636"/>
      <c r="S4229" s="1072"/>
    </row>
    <row r="4230" spans="15:19" ht="15" customHeight="1">
      <c r="O4230" s="1636"/>
      <c r="P4230" s="1636"/>
      <c r="S4230" s="1072"/>
    </row>
    <row r="4231" spans="15:19" ht="15" customHeight="1">
      <c r="O4231" s="1636"/>
      <c r="P4231" s="1636"/>
      <c r="S4231" s="1072"/>
    </row>
    <row r="4232" spans="15:19" ht="15" customHeight="1">
      <c r="O4232" s="1636"/>
      <c r="P4232" s="1636"/>
      <c r="S4232" s="1072"/>
    </row>
    <row r="4233" spans="15:19" ht="15" customHeight="1">
      <c r="O4233" s="1636"/>
      <c r="P4233" s="1636"/>
      <c r="S4233" s="1072"/>
    </row>
    <row r="4234" spans="15:19" ht="15" customHeight="1">
      <c r="O4234" s="1636"/>
      <c r="P4234" s="1636"/>
      <c r="S4234" s="1072"/>
    </row>
    <row r="4235" spans="15:19" ht="15" customHeight="1">
      <c r="O4235" s="1636"/>
      <c r="P4235" s="1636"/>
      <c r="S4235" s="1072"/>
    </row>
    <row r="4236" spans="15:19" ht="15" customHeight="1">
      <c r="O4236" s="1636"/>
      <c r="P4236" s="1636"/>
      <c r="S4236" s="1072"/>
    </row>
    <row r="4237" spans="15:19" ht="15" customHeight="1">
      <c r="O4237" s="1636"/>
      <c r="P4237" s="1636"/>
      <c r="S4237" s="1072"/>
    </row>
    <row r="4238" spans="15:19" ht="15" customHeight="1">
      <c r="O4238" s="1636"/>
      <c r="P4238" s="1636"/>
      <c r="S4238" s="1072"/>
    </row>
    <row r="4239" spans="15:19" ht="15" customHeight="1">
      <c r="O4239" s="1636"/>
      <c r="P4239" s="1636"/>
      <c r="S4239" s="1072"/>
    </row>
    <row r="4240" spans="15:19" ht="15" customHeight="1">
      <c r="O4240" s="1636"/>
      <c r="P4240" s="1636"/>
      <c r="S4240" s="1072"/>
    </row>
    <row r="4241" spans="15:19" ht="15" customHeight="1">
      <c r="O4241" s="1636"/>
      <c r="P4241" s="1636"/>
      <c r="S4241" s="1072"/>
    </row>
    <row r="4242" spans="15:19" ht="15" customHeight="1">
      <c r="O4242" s="1636"/>
      <c r="P4242" s="1636"/>
      <c r="S4242" s="1072"/>
    </row>
    <row r="4243" spans="15:19" ht="15" customHeight="1">
      <c r="O4243" s="1636"/>
      <c r="P4243" s="1636"/>
      <c r="S4243" s="1072"/>
    </row>
    <row r="4244" spans="15:19" ht="15" customHeight="1">
      <c r="O4244" s="1636"/>
      <c r="P4244" s="1636"/>
      <c r="S4244" s="1072"/>
    </row>
    <row r="4245" spans="15:19" ht="15" customHeight="1">
      <c r="O4245" s="1636"/>
      <c r="P4245" s="1636"/>
      <c r="S4245" s="1072"/>
    </row>
    <row r="4246" spans="15:19" ht="15" customHeight="1">
      <c r="O4246" s="1636"/>
      <c r="P4246" s="1636"/>
      <c r="S4246" s="1072"/>
    </row>
    <row r="4247" spans="15:19" ht="15" customHeight="1">
      <c r="O4247" s="1636"/>
      <c r="P4247" s="1636"/>
      <c r="S4247" s="1072"/>
    </row>
    <row r="4248" spans="15:19" ht="15" customHeight="1">
      <c r="O4248" s="1636"/>
      <c r="P4248" s="1636"/>
      <c r="S4248" s="1072"/>
    </row>
    <row r="4249" spans="15:19" ht="15" customHeight="1">
      <c r="O4249" s="1636"/>
      <c r="P4249" s="1636"/>
      <c r="S4249" s="1072"/>
    </row>
    <row r="4250" spans="15:19" ht="15" customHeight="1">
      <c r="O4250" s="1636"/>
      <c r="P4250" s="1636"/>
      <c r="S4250" s="1072"/>
    </row>
    <row r="4251" spans="15:19" ht="15" customHeight="1">
      <c r="O4251" s="1636"/>
      <c r="P4251" s="1636"/>
      <c r="S4251" s="1072"/>
    </row>
    <row r="4252" spans="15:19" ht="15" customHeight="1">
      <c r="O4252" s="1636"/>
      <c r="P4252" s="1636"/>
      <c r="S4252" s="1072"/>
    </row>
    <row r="4253" spans="15:19" ht="15" customHeight="1">
      <c r="O4253" s="1636"/>
      <c r="P4253" s="1636"/>
      <c r="S4253" s="1072"/>
    </row>
    <row r="4254" spans="15:19" ht="15" customHeight="1">
      <c r="O4254" s="1636"/>
      <c r="P4254" s="1636"/>
      <c r="S4254" s="1072"/>
    </row>
    <row r="4255" spans="15:19" ht="15" customHeight="1">
      <c r="O4255" s="1636"/>
      <c r="P4255" s="1636"/>
      <c r="S4255" s="1072"/>
    </row>
    <row r="4256" spans="15:19" ht="15" customHeight="1">
      <c r="O4256" s="1636"/>
      <c r="P4256" s="1636"/>
      <c r="S4256" s="1072"/>
    </row>
    <row r="4257" spans="15:19" ht="15" customHeight="1">
      <c r="O4257" s="1636"/>
      <c r="P4257" s="1636"/>
      <c r="S4257" s="1072"/>
    </row>
    <row r="4258" spans="15:19" ht="15" customHeight="1">
      <c r="O4258" s="1636"/>
      <c r="P4258" s="1636"/>
      <c r="S4258" s="1072"/>
    </row>
    <row r="4259" spans="15:19" ht="15" customHeight="1">
      <c r="O4259" s="1636"/>
      <c r="P4259" s="1636"/>
      <c r="S4259" s="1072"/>
    </row>
    <row r="4260" spans="15:19" ht="15" customHeight="1">
      <c r="O4260" s="1636"/>
      <c r="P4260" s="1636"/>
      <c r="S4260" s="1072"/>
    </row>
    <row r="4261" spans="15:19" ht="15" customHeight="1">
      <c r="O4261" s="1636"/>
      <c r="P4261" s="1636"/>
      <c r="S4261" s="1072"/>
    </row>
    <row r="4262" spans="15:19" ht="15" customHeight="1">
      <c r="O4262" s="1636"/>
      <c r="P4262" s="1636"/>
      <c r="S4262" s="1072"/>
    </row>
    <row r="4263" spans="15:19" ht="15" customHeight="1">
      <c r="O4263" s="1636"/>
      <c r="P4263" s="1636"/>
      <c r="S4263" s="1072"/>
    </row>
    <row r="4264" spans="15:19" ht="15" customHeight="1">
      <c r="O4264" s="1636"/>
      <c r="P4264" s="1636"/>
      <c r="S4264" s="1072"/>
    </row>
    <row r="4265" spans="15:19" ht="15" customHeight="1">
      <c r="O4265" s="1636"/>
      <c r="P4265" s="1636"/>
      <c r="S4265" s="1072"/>
    </row>
    <row r="4266" spans="15:19" ht="15" customHeight="1">
      <c r="O4266" s="1636"/>
      <c r="P4266" s="1636"/>
      <c r="S4266" s="1072"/>
    </row>
    <row r="4267" spans="15:19" ht="15" customHeight="1">
      <c r="O4267" s="1636"/>
      <c r="P4267" s="1636"/>
      <c r="S4267" s="1072"/>
    </row>
    <row r="4268" spans="15:19" ht="15" customHeight="1">
      <c r="O4268" s="1636"/>
      <c r="P4268" s="1636"/>
      <c r="S4268" s="1072"/>
    </row>
    <row r="4269" spans="15:19" ht="15" customHeight="1">
      <c r="O4269" s="1636"/>
      <c r="P4269" s="1636"/>
      <c r="S4269" s="1072"/>
    </row>
    <row r="4270" spans="15:19" ht="15" customHeight="1">
      <c r="O4270" s="1636"/>
      <c r="P4270" s="1636"/>
      <c r="S4270" s="1072"/>
    </row>
    <row r="4271" spans="15:19" ht="15" customHeight="1">
      <c r="O4271" s="1636"/>
      <c r="P4271" s="1636"/>
      <c r="S4271" s="1072"/>
    </row>
    <row r="4272" spans="15:19" ht="15" customHeight="1">
      <c r="O4272" s="1636"/>
      <c r="P4272" s="1636"/>
      <c r="S4272" s="1072"/>
    </row>
    <row r="4273" spans="15:19" ht="15" customHeight="1">
      <c r="O4273" s="1636"/>
      <c r="P4273" s="1636"/>
      <c r="S4273" s="1072"/>
    </row>
    <row r="4274" spans="15:19" ht="15" customHeight="1">
      <c r="O4274" s="1636"/>
      <c r="P4274" s="1636"/>
      <c r="S4274" s="1072"/>
    </row>
    <row r="4275" spans="15:19" ht="15" customHeight="1">
      <c r="O4275" s="1636"/>
      <c r="P4275" s="1636"/>
      <c r="S4275" s="1072"/>
    </row>
    <row r="4276" spans="15:19" ht="15" customHeight="1">
      <c r="O4276" s="1636"/>
      <c r="P4276" s="1636"/>
      <c r="S4276" s="1072"/>
    </row>
    <row r="4277" spans="15:19" ht="15" customHeight="1">
      <c r="O4277" s="1636"/>
      <c r="P4277" s="1636"/>
      <c r="S4277" s="1072"/>
    </row>
    <row r="4278" spans="15:19" ht="15" customHeight="1">
      <c r="O4278" s="1636"/>
      <c r="P4278" s="1636"/>
      <c r="S4278" s="1072"/>
    </row>
    <row r="4279" spans="15:19" ht="15" customHeight="1">
      <c r="O4279" s="1636"/>
      <c r="P4279" s="1636"/>
      <c r="S4279" s="1072"/>
    </row>
    <row r="4280" spans="15:19" ht="15" customHeight="1">
      <c r="O4280" s="1636"/>
      <c r="P4280" s="1636"/>
      <c r="S4280" s="1072"/>
    </row>
    <row r="4281" spans="15:19" ht="15" customHeight="1">
      <c r="O4281" s="1636"/>
      <c r="P4281" s="1636"/>
      <c r="S4281" s="1072"/>
    </row>
    <row r="4282" spans="15:19" ht="15" customHeight="1">
      <c r="O4282" s="1636"/>
      <c r="P4282" s="1636"/>
      <c r="S4282" s="1072"/>
    </row>
    <row r="4283" spans="15:19" ht="15" customHeight="1">
      <c r="O4283" s="1636"/>
      <c r="P4283" s="1636"/>
      <c r="S4283" s="1072"/>
    </row>
    <row r="4284" spans="15:19" ht="15" customHeight="1">
      <c r="O4284" s="1636"/>
      <c r="P4284" s="1636"/>
      <c r="S4284" s="1072"/>
    </row>
    <row r="4285" spans="15:19" ht="15" customHeight="1">
      <c r="O4285" s="1636"/>
      <c r="P4285" s="1636"/>
      <c r="S4285" s="1072"/>
    </row>
    <row r="4286" spans="15:19" ht="15" customHeight="1">
      <c r="O4286" s="1636"/>
      <c r="P4286" s="1636"/>
      <c r="S4286" s="1072"/>
    </row>
    <row r="4287" spans="15:19" ht="15" customHeight="1">
      <c r="O4287" s="1636"/>
      <c r="P4287" s="1636"/>
      <c r="S4287" s="1072"/>
    </row>
    <row r="4288" spans="15:19" ht="15" customHeight="1">
      <c r="O4288" s="1636"/>
      <c r="P4288" s="1636"/>
      <c r="S4288" s="1072"/>
    </row>
    <row r="4289" spans="15:19" ht="15" customHeight="1">
      <c r="O4289" s="1636"/>
      <c r="P4289" s="1636"/>
      <c r="S4289" s="1072"/>
    </row>
    <row r="4290" spans="15:19" ht="15" customHeight="1">
      <c r="O4290" s="1636"/>
      <c r="P4290" s="1636"/>
      <c r="S4290" s="1072"/>
    </row>
    <row r="4291" spans="15:19" ht="15" customHeight="1">
      <c r="O4291" s="1636"/>
      <c r="P4291" s="1636"/>
      <c r="S4291" s="1072"/>
    </row>
    <row r="4292" spans="15:19" ht="15" customHeight="1">
      <c r="O4292" s="1636"/>
      <c r="P4292" s="1636"/>
      <c r="S4292" s="1072"/>
    </row>
    <row r="4293" spans="15:19" ht="15" customHeight="1">
      <c r="O4293" s="1636"/>
      <c r="P4293" s="1636"/>
      <c r="S4293" s="1072"/>
    </row>
    <row r="4294" spans="15:19" ht="15" customHeight="1">
      <c r="O4294" s="1636"/>
      <c r="P4294" s="1636"/>
      <c r="S4294" s="1072"/>
    </row>
    <row r="4295" spans="15:19" ht="15" customHeight="1">
      <c r="O4295" s="1636"/>
      <c r="P4295" s="1636"/>
      <c r="S4295" s="1072"/>
    </row>
    <row r="4296" spans="15:19" ht="15" customHeight="1">
      <c r="O4296" s="1636"/>
      <c r="P4296" s="1636"/>
      <c r="S4296" s="1072"/>
    </row>
    <row r="4297" spans="15:19" ht="15" customHeight="1">
      <c r="O4297" s="1636"/>
      <c r="P4297" s="1636"/>
      <c r="S4297" s="1072"/>
    </row>
    <row r="4298" spans="15:19" ht="15" customHeight="1">
      <c r="O4298" s="1636"/>
      <c r="P4298" s="1636"/>
      <c r="S4298" s="1072"/>
    </row>
    <row r="4299" spans="15:19" ht="15" customHeight="1">
      <c r="O4299" s="1636"/>
      <c r="P4299" s="1636"/>
      <c r="S4299" s="1072"/>
    </row>
    <row r="4300" spans="15:19" ht="15" customHeight="1">
      <c r="O4300" s="1636"/>
      <c r="P4300" s="1636"/>
      <c r="S4300" s="1072"/>
    </row>
    <row r="4301" spans="15:19" ht="15" customHeight="1">
      <c r="O4301" s="1636"/>
      <c r="P4301" s="1636"/>
      <c r="S4301" s="1072"/>
    </row>
    <row r="4302" spans="15:19" ht="15" customHeight="1">
      <c r="O4302" s="1636"/>
      <c r="P4302" s="1636"/>
      <c r="S4302" s="1072"/>
    </row>
    <row r="4303" spans="15:19" ht="15" customHeight="1">
      <c r="O4303" s="1636"/>
      <c r="P4303" s="1636"/>
      <c r="S4303" s="1072"/>
    </row>
    <row r="4304" spans="15:19" ht="15" customHeight="1">
      <c r="O4304" s="1636"/>
      <c r="P4304" s="1636"/>
      <c r="S4304" s="1072"/>
    </row>
    <row r="4305" spans="15:19" ht="15" customHeight="1">
      <c r="O4305" s="1636"/>
      <c r="P4305" s="1636"/>
      <c r="S4305" s="1072"/>
    </row>
    <row r="4306" spans="15:19" ht="15" customHeight="1">
      <c r="O4306" s="1636"/>
      <c r="P4306" s="1636"/>
      <c r="S4306" s="1072"/>
    </row>
    <row r="4307" spans="15:19" ht="15" customHeight="1">
      <c r="O4307" s="1636"/>
      <c r="P4307" s="1636"/>
      <c r="S4307" s="1072"/>
    </row>
    <row r="4308" spans="15:19" ht="15" customHeight="1">
      <c r="O4308" s="1636"/>
      <c r="P4308" s="1636"/>
      <c r="S4308" s="1072"/>
    </row>
    <row r="4309" spans="15:19" ht="15" customHeight="1">
      <c r="O4309" s="1636"/>
      <c r="P4309" s="1636"/>
      <c r="S4309" s="1072"/>
    </row>
    <row r="4310" spans="15:19" ht="15" customHeight="1">
      <c r="O4310" s="1636"/>
      <c r="P4310" s="1636"/>
      <c r="S4310" s="1072"/>
    </row>
    <row r="4311" spans="15:19" ht="15" customHeight="1">
      <c r="O4311" s="1636"/>
      <c r="P4311" s="1636"/>
      <c r="S4311" s="1072"/>
    </row>
    <row r="4312" spans="15:19" ht="15" customHeight="1">
      <c r="O4312" s="1636"/>
      <c r="P4312" s="1636"/>
      <c r="S4312" s="1072"/>
    </row>
    <row r="4313" spans="15:19" ht="15" customHeight="1">
      <c r="O4313" s="1636"/>
      <c r="P4313" s="1636"/>
      <c r="S4313" s="1072"/>
    </row>
    <row r="4314" spans="15:19" ht="15" customHeight="1">
      <c r="O4314" s="1636"/>
      <c r="P4314" s="1636"/>
      <c r="S4314" s="1072"/>
    </row>
    <row r="4315" spans="15:19" ht="15" customHeight="1">
      <c r="O4315" s="1636"/>
      <c r="P4315" s="1636"/>
      <c r="S4315" s="1072"/>
    </row>
    <row r="4316" spans="15:19" ht="15" customHeight="1">
      <c r="O4316" s="1636"/>
      <c r="P4316" s="1636"/>
      <c r="S4316" s="1072"/>
    </row>
    <row r="4317" spans="15:19" ht="15" customHeight="1">
      <c r="O4317" s="1636"/>
      <c r="P4317" s="1636"/>
      <c r="S4317" s="1072"/>
    </row>
    <row r="4318" spans="15:19" ht="15" customHeight="1">
      <c r="O4318" s="1636"/>
      <c r="P4318" s="1636"/>
      <c r="S4318" s="1072"/>
    </row>
    <row r="4319" spans="15:19" ht="15" customHeight="1">
      <c r="O4319" s="1636"/>
      <c r="P4319" s="1636"/>
      <c r="S4319" s="1072"/>
    </row>
    <row r="4320" spans="15:19" ht="15" customHeight="1">
      <c r="O4320" s="1636"/>
      <c r="P4320" s="1636"/>
      <c r="S4320" s="1072"/>
    </row>
    <row r="4321" spans="15:19" ht="15" customHeight="1">
      <c r="O4321" s="1636"/>
      <c r="P4321" s="1636"/>
      <c r="S4321" s="1072"/>
    </row>
    <row r="4322" spans="15:19" ht="15" customHeight="1">
      <c r="O4322" s="1636"/>
      <c r="P4322" s="1636"/>
      <c r="S4322" s="1072"/>
    </row>
    <row r="4323" spans="15:19" ht="15" customHeight="1">
      <c r="O4323" s="1636"/>
      <c r="P4323" s="1636"/>
      <c r="S4323" s="1072"/>
    </row>
    <row r="4324" spans="15:19" ht="15" customHeight="1">
      <c r="O4324" s="1636"/>
      <c r="P4324" s="1636"/>
      <c r="S4324" s="1072"/>
    </row>
    <row r="4325" spans="15:19" ht="15" customHeight="1">
      <c r="O4325" s="1636"/>
      <c r="P4325" s="1636"/>
      <c r="S4325" s="1072"/>
    </row>
    <row r="4326" spans="15:19" ht="15" customHeight="1">
      <c r="O4326" s="1636"/>
      <c r="P4326" s="1636"/>
      <c r="S4326" s="1072"/>
    </row>
    <row r="4327" spans="15:19" ht="15" customHeight="1">
      <c r="O4327" s="1636"/>
      <c r="P4327" s="1636"/>
      <c r="S4327" s="1072"/>
    </row>
    <row r="4328" spans="15:19" ht="15" customHeight="1">
      <c r="O4328" s="1636"/>
      <c r="P4328" s="1636"/>
      <c r="S4328" s="1072"/>
    </row>
    <row r="4329" spans="15:19" ht="15" customHeight="1">
      <c r="O4329" s="1636"/>
      <c r="P4329" s="1636"/>
      <c r="S4329" s="1072"/>
    </row>
    <row r="4330" spans="15:19" ht="15" customHeight="1">
      <c r="O4330" s="1636"/>
      <c r="P4330" s="1636"/>
      <c r="S4330" s="1072"/>
    </row>
    <row r="4331" spans="15:19" ht="15" customHeight="1">
      <c r="O4331" s="1636"/>
      <c r="P4331" s="1636"/>
      <c r="S4331" s="1072"/>
    </row>
    <row r="4332" spans="15:19" ht="15" customHeight="1">
      <c r="O4332" s="1636"/>
      <c r="P4332" s="1636"/>
      <c r="S4332" s="1072"/>
    </row>
    <row r="4333" spans="15:19" ht="15" customHeight="1">
      <c r="O4333" s="1636"/>
      <c r="P4333" s="1636"/>
      <c r="S4333" s="1072"/>
    </row>
    <row r="4334" spans="15:19" ht="15" customHeight="1">
      <c r="O4334" s="1636"/>
      <c r="P4334" s="1636"/>
      <c r="S4334" s="1072"/>
    </row>
    <row r="4335" spans="15:19" ht="15" customHeight="1">
      <c r="O4335" s="1636"/>
      <c r="P4335" s="1636"/>
      <c r="S4335" s="1072"/>
    </row>
    <row r="4336" spans="15:19" ht="15" customHeight="1">
      <c r="O4336" s="1636"/>
      <c r="P4336" s="1636"/>
      <c r="S4336" s="1072"/>
    </row>
    <row r="4337" spans="15:19" ht="15" customHeight="1">
      <c r="O4337" s="1636"/>
      <c r="P4337" s="1636"/>
      <c r="S4337" s="1072"/>
    </row>
    <row r="4338" spans="15:19" ht="15" customHeight="1">
      <c r="O4338" s="1636"/>
      <c r="P4338" s="1636"/>
      <c r="S4338" s="1072"/>
    </row>
    <row r="4339" spans="15:19" ht="15" customHeight="1">
      <c r="O4339" s="1636"/>
      <c r="P4339" s="1636"/>
      <c r="S4339" s="1072"/>
    </row>
    <row r="4340" spans="15:19" ht="15" customHeight="1">
      <c r="O4340" s="1636"/>
      <c r="P4340" s="1636"/>
      <c r="S4340" s="1072"/>
    </row>
    <row r="4341" spans="15:19" ht="15" customHeight="1">
      <c r="O4341" s="1636"/>
      <c r="P4341" s="1636"/>
      <c r="S4341" s="1072"/>
    </row>
    <row r="4342" spans="15:19" ht="15" customHeight="1">
      <c r="O4342" s="1636"/>
      <c r="P4342" s="1636"/>
      <c r="S4342" s="1072"/>
    </row>
    <row r="4343" spans="15:19" ht="15" customHeight="1">
      <c r="O4343" s="1636"/>
      <c r="P4343" s="1636"/>
      <c r="S4343" s="1072"/>
    </row>
    <row r="4344" spans="15:19" ht="15" customHeight="1">
      <c r="O4344" s="1636"/>
      <c r="P4344" s="1636"/>
      <c r="S4344" s="1072"/>
    </row>
    <row r="4345" spans="15:19" ht="15" customHeight="1">
      <c r="O4345" s="1636"/>
      <c r="P4345" s="1636"/>
      <c r="S4345" s="1072"/>
    </row>
    <row r="4346" spans="15:19" ht="15" customHeight="1">
      <c r="O4346" s="1636"/>
      <c r="P4346" s="1636"/>
      <c r="S4346" s="1072"/>
    </row>
    <row r="4347" spans="15:19" ht="15" customHeight="1">
      <c r="O4347" s="1636"/>
      <c r="P4347" s="1636"/>
      <c r="S4347" s="1072"/>
    </row>
    <row r="4348" spans="15:19" ht="15" customHeight="1">
      <c r="O4348" s="1636"/>
      <c r="P4348" s="1636"/>
      <c r="S4348" s="1072"/>
    </row>
    <row r="4349" spans="15:19" ht="15" customHeight="1">
      <c r="O4349" s="1636"/>
      <c r="P4349" s="1636"/>
      <c r="S4349" s="1072"/>
    </row>
    <row r="4350" spans="15:19" ht="15" customHeight="1">
      <c r="O4350" s="1636"/>
      <c r="P4350" s="1636"/>
      <c r="S4350" s="1072"/>
    </row>
    <row r="4351" spans="15:19" ht="15" customHeight="1">
      <c r="O4351" s="1636"/>
      <c r="P4351" s="1636"/>
      <c r="S4351" s="1072"/>
    </row>
    <row r="4352" spans="15:19" ht="15" customHeight="1">
      <c r="O4352" s="1636"/>
      <c r="P4352" s="1636"/>
      <c r="S4352" s="1072"/>
    </row>
    <row r="4353" spans="15:19" ht="15" customHeight="1">
      <c r="O4353" s="1636"/>
      <c r="P4353" s="1636"/>
      <c r="S4353" s="1072"/>
    </row>
    <row r="4354" spans="15:19" ht="15" customHeight="1">
      <c r="O4354" s="1636"/>
      <c r="P4354" s="1636"/>
      <c r="S4354" s="1072"/>
    </row>
    <row r="4355" spans="15:19" ht="15" customHeight="1">
      <c r="O4355" s="1636"/>
      <c r="P4355" s="1636"/>
      <c r="S4355" s="1072"/>
    </row>
    <row r="4356" spans="15:19" ht="15" customHeight="1">
      <c r="O4356" s="1636"/>
      <c r="P4356" s="1636"/>
      <c r="S4356" s="1072"/>
    </row>
    <row r="4357" spans="15:19" ht="15" customHeight="1">
      <c r="O4357" s="1636"/>
      <c r="P4357" s="1636"/>
      <c r="S4357" s="1072"/>
    </row>
    <row r="4358" spans="15:19" ht="15" customHeight="1">
      <c r="O4358" s="1636"/>
      <c r="P4358" s="1636"/>
      <c r="S4358" s="1072"/>
    </row>
    <row r="4359" spans="15:19" ht="15" customHeight="1">
      <c r="O4359" s="1636"/>
      <c r="P4359" s="1636"/>
      <c r="S4359" s="1072"/>
    </row>
    <row r="4360" spans="15:19" ht="15" customHeight="1">
      <c r="O4360" s="1636"/>
      <c r="P4360" s="1636"/>
      <c r="S4360" s="1072"/>
    </row>
    <row r="4361" spans="15:19" ht="15" customHeight="1">
      <c r="O4361" s="1636"/>
      <c r="P4361" s="1636"/>
      <c r="S4361" s="1072"/>
    </row>
    <row r="4362" spans="15:19" ht="15" customHeight="1">
      <c r="O4362" s="1636"/>
      <c r="P4362" s="1636"/>
      <c r="S4362" s="1072"/>
    </row>
    <row r="4363" spans="15:19" ht="15" customHeight="1">
      <c r="O4363" s="1636"/>
      <c r="P4363" s="1636"/>
      <c r="S4363" s="1072"/>
    </row>
    <row r="4364" spans="15:19" ht="15" customHeight="1">
      <c r="O4364" s="1636"/>
      <c r="P4364" s="1636"/>
      <c r="S4364" s="1072"/>
    </row>
    <row r="4365" spans="15:19" ht="15" customHeight="1">
      <c r="O4365" s="1636"/>
      <c r="P4365" s="1636"/>
      <c r="S4365" s="1072"/>
    </row>
    <row r="4366" spans="15:19" ht="15" customHeight="1">
      <c r="O4366" s="1636"/>
      <c r="P4366" s="1636"/>
      <c r="S4366" s="1072"/>
    </row>
    <row r="4367" spans="15:19" ht="15" customHeight="1">
      <c r="O4367" s="1636"/>
      <c r="P4367" s="1636"/>
      <c r="S4367" s="1072"/>
    </row>
    <row r="4368" spans="15:19" ht="15" customHeight="1">
      <c r="O4368" s="1636"/>
      <c r="P4368" s="1636"/>
      <c r="S4368" s="1072"/>
    </row>
    <row r="4369" spans="15:19" ht="15" customHeight="1">
      <c r="O4369" s="1636"/>
      <c r="P4369" s="1636"/>
      <c r="S4369" s="1072"/>
    </row>
    <row r="4370" spans="15:19" ht="15" customHeight="1">
      <c r="O4370" s="1636"/>
      <c r="P4370" s="1636"/>
      <c r="S4370" s="1072"/>
    </row>
    <row r="4371" spans="15:19" ht="15" customHeight="1">
      <c r="O4371" s="1636"/>
      <c r="P4371" s="1636"/>
      <c r="S4371" s="1072"/>
    </row>
    <row r="4372" spans="15:19" ht="15" customHeight="1">
      <c r="O4372" s="1636"/>
      <c r="P4372" s="1636"/>
      <c r="S4372" s="1072"/>
    </row>
    <row r="4373" spans="15:19" ht="15" customHeight="1">
      <c r="O4373" s="1636"/>
      <c r="P4373" s="1636"/>
      <c r="S4373" s="1072"/>
    </row>
    <row r="4374" spans="15:19" ht="15" customHeight="1">
      <c r="O4374" s="1636"/>
      <c r="P4374" s="1636"/>
      <c r="S4374" s="1072"/>
    </row>
    <row r="4375" spans="15:19" ht="15" customHeight="1">
      <c r="O4375" s="1636"/>
      <c r="P4375" s="1636"/>
      <c r="S4375" s="1072"/>
    </row>
    <row r="4376" spans="15:19" ht="15" customHeight="1">
      <c r="O4376" s="1636"/>
      <c r="P4376" s="1636"/>
      <c r="S4376" s="1072"/>
    </row>
    <row r="4377" spans="15:19" ht="15" customHeight="1">
      <c r="O4377" s="1636"/>
      <c r="P4377" s="1636"/>
      <c r="S4377" s="1072"/>
    </row>
    <row r="4378" spans="15:19" ht="15" customHeight="1">
      <c r="O4378" s="1636"/>
      <c r="P4378" s="1636"/>
      <c r="S4378" s="1072"/>
    </row>
    <row r="4379" spans="15:19" ht="15" customHeight="1">
      <c r="O4379" s="1636"/>
      <c r="P4379" s="1636"/>
      <c r="S4379" s="1072"/>
    </row>
    <row r="4380" spans="15:19" ht="15" customHeight="1">
      <c r="O4380" s="1636"/>
      <c r="P4380" s="1636"/>
      <c r="S4380" s="1072"/>
    </row>
    <row r="4381" spans="15:19" ht="15" customHeight="1">
      <c r="O4381" s="1636"/>
      <c r="P4381" s="1636"/>
      <c r="S4381" s="1072"/>
    </row>
    <row r="4382" spans="15:19" ht="15" customHeight="1">
      <c r="O4382" s="1636"/>
      <c r="P4382" s="1636"/>
      <c r="S4382" s="1072"/>
    </row>
    <row r="4383" spans="15:19" ht="15" customHeight="1">
      <c r="O4383" s="1636"/>
      <c r="P4383" s="1636"/>
      <c r="S4383" s="1072"/>
    </row>
    <row r="4384" spans="15:19" ht="15" customHeight="1">
      <c r="O4384" s="1636"/>
      <c r="P4384" s="1636"/>
      <c r="S4384" s="1072"/>
    </row>
    <row r="4385" spans="15:19" ht="15" customHeight="1">
      <c r="O4385" s="1636"/>
      <c r="P4385" s="1636"/>
      <c r="S4385" s="1072"/>
    </row>
    <row r="4386" spans="15:19" ht="15" customHeight="1">
      <c r="O4386" s="1636"/>
      <c r="P4386" s="1636"/>
      <c r="S4386" s="1072"/>
    </row>
    <row r="4387" spans="15:19" ht="15" customHeight="1">
      <c r="O4387" s="1636"/>
      <c r="P4387" s="1636"/>
      <c r="S4387" s="1072"/>
    </row>
    <row r="4388" spans="15:19" ht="15" customHeight="1">
      <c r="O4388" s="1636"/>
      <c r="P4388" s="1636"/>
      <c r="S4388" s="1072"/>
    </row>
    <row r="4389" spans="15:19" ht="15" customHeight="1">
      <c r="O4389" s="1636"/>
      <c r="P4389" s="1636"/>
      <c r="S4389" s="1072"/>
    </row>
    <row r="4390" spans="15:19" ht="15" customHeight="1">
      <c r="O4390" s="1636"/>
      <c r="P4390" s="1636"/>
      <c r="S4390" s="1072"/>
    </row>
    <row r="4391" spans="15:19" ht="15" customHeight="1">
      <c r="O4391" s="1636"/>
      <c r="P4391" s="1636"/>
      <c r="S4391" s="1072"/>
    </row>
    <row r="4392" spans="15:19" ht="15" customHeight="1">
      <c r="O4392" s="1636"/>
      <c r="P4392" s="1636"/>
      <c r="S4392" s="1072"/>
    </row>
    <row r="4393" spans="15:19" ht="15" customHeight="1">
      <c r="O4393" s="1636"/>
      <c r="P4393" s="1636"/>
      <c r="S4393" s="1072"/>
    </row>
    <row r="4394" spans="15:19" ht="15" customHeight="1">
      <c r="O4394" s="1636"/>
      <c r="P4394" s="1636"/>
      <c r="S4394" s="1072"/>
    </row>
    <row r="4395" spans="15:19" ht="15" customHeight="1">
      <c r="O4395" s="1636"/>
      <c r="P4395" s="1636"/>
      <c r="S4395" s="1072"/>
    </row>
    <row r="4396" spans="15:19" ht="15" customHeight="1">
      <c r="O4396" s="1636"/>
      <c r="P4396" s="1636"/>
      <c r="S4396" s="1072"/>
    </row>
    <row r="4397" spans="15:19" ht="15" customHeight="1">
      <c r="O4397" s="1636"/>
      <c r="P4397" s="1636"/>
      <c r="S4397" s="1072"/>
    </row>
    <row r="4398" spans="15:19" ht="15" customHeight="1">
      <c r="O4398" s="1636"/>
      <c r="P4398" s="1636"/>
      <c r="S4398" s="1072"/>
    </row>
    <row r="4399" spans="15:19" ht="15" customHeight="1">
      <c r="O4399" s="1636"/>
      <c r="P4399" s="1636"/>
      <c r="S4399" s="1072"/>
    </row>
    <row r="4400" spans="15:19" ht="15" customHeight="1">
      <c r="O4400" s="1636"/>
      <c r="P4400" s="1636"/>
      <c r="S4400" s="1072"/>
    </row>
    <row r="4401" spans="15:19" ht="15" customHeight="1">
      <c r="O4401" s="1636"/>
      <c r="P4401" s="1636"/>
      <c r="S4401" s="1072"/>
    </row>
    <row r="4402" spans="15:19" ht="15" customHeight="1">
      <c r="O4402" s="1636"/>
      <c r="P4402" s="1636"/>
      <c r="S4402" s="1072"/>
    </row>
    <row r="4403" spans="15:19" ht="15" customHeight="1">
      <c r="O4403" s="1636"/>
      <c r="P4403" s="1636"/>
      <c r="S4403" s="1072"/>
    </row>
    <row r="4404" spans="15:19" ht="15" customHeight="1">
      <c r="O4404" s="1636"/>
      <c r="P4404" s="1636"/>
      <c r="S4404" s="1072"/>
    </row>
    <row r="4405" spans="15:19" ht="15" customHeight="1">
      <c r="O4405" s="1636"/>
      <c r="P4405" s="1636"/>
      <c r="S4405" s="1072"/>
    </row>
    <row r="4406" spans="15:19" ht="15" customHeight="1">
      <c r="O4406" s="1636"/>
      <c r="P4406" s="1636"/>
      <c r="S4406" s="1072"/>
    </row>
    <row r="4407" spans="15:19" ht="15" customHeight="1">
      <c r="O4407" s="1636"/>
      <c r="P4407" s="1636"/>
      <c r="S4407" s="1072"/>
    </row>
    <row r="4408" spans="15:19" ht="15" customHeight="1">
      <c r="O4408" s="1636"/>
      <c r="P4408" s="1636"/>
      <c r="S4408" s="1072"/>
    </row>
    <row r="4409" spans="15:19" ht="15" customHeight="1">
      <c r="O4409" s="1636"/>
      <c r="P4409" s="1636"/>
      <c r="S4409" s="1072"/>
    </row>
    <row r="4410" spans="15:19" ht="15" customHeight="1">
      <c r="O4410" s="1636"/>
      <c r="P4410" s="1636"/>
      <c r="S4410" s="1072"/>
    </row>
    <row r="4411" spans="15:19" ht="15" customHeight="1">
      <c r="O4411" s="1636"/>
      <c r="P4411" s="1636"/>
      <c r="S4411" s="1072"/>
    </row>
    <row r="4412" spans="15:19" ht="15" customHeight="1">
      <c r="O4412" s="1636"/>
      <c r="P4412" s="1636"/>
      <c r="S4412" s="1072"/>
    </row>
    <row r="4413" spans="15:19" ht="15" customHeight="1">
      <c r="O4413" s="1636"/>
      <c r="P4413" s="1636"/>
      <c r="S4413" s="1072"/>
    </row>
    <row r="4414" spans="15:19" ht="15" customHeight="1">
      <c r="O4414" s="1636"/>
      <c r="P4414" s="1636"/>
      <c r="S4414" s="1072"/>
    </row>
    <row r="4415" spans="15:19" ht="15" customHeight="1">
      <c r="O4415" s="1636"/>
      <c r="P4415" s="1636"/>
      <c r="S4415" s="1072"/>
    </row>
    <row r="4416" spans="15:19" ht="15" customHeight="1">
      <c r="O4416" s="1636"/>
      <c r="P4416" s="1636"/>
      <c r="S4416" s="1072"/>
    </row>
    <row r="4417" spans="15:19" ht="15" customHeight="1">
      <c r="O4417" s="1636"/>
      <c r="P4417" s="1636"/>
      <c r="S4417" s="1072"/>
    </row>
    <row r="4418" spans="15:19" ht="15" customHeight="1">
      <c r="O4418" s="1636"/>
      <c r="P4418" s="1636"/>
      <c r="S4418" s="1072"/>
    </row>
    <row r="4419" spans="15:19" ht="15" customHeight="1">
      <c r="O4419" s="1636"/>
      <c r="P4419" s="1636"/>
      <c r="S4419" s="1072"/>
    </row>
    <row r="4420" spans="15:19" ht="15" customHeight="1">
      <c r="O4420" s="1636"/>
      <c r="P4420" s="1636"/>
      <c r="S4420" s="1072"/>
    </row>
    <row r="4421" spans="15:19" ht="15" customHeight="1">
      <c r="O4421" s="1636"/>
      <c r="P4421" s="1636"/>
      <c r="S4421" s="1072"/>
    </row>
    <row r="4422" spans="15:19" ht="15" customHeight="1">
      <c r="O4422" s="1636"/>
      <c r="P4422" s="1636"/>
      <c r="S4422" s="1072"/>
    </row>
    <row r="4423" spans="15:19" ht="15" customHeight="1">
      <c r="O4423" s="1636"/>
      <c r="P4423" s="1636"/>
      <c r="S4423" s="1072"/>
    </row>
    <row r="4424" spans="15:19" ht="15" customHeight="1">
      <c r="O4424" s="1636"/>
      <c r="P4424" s="1636"/>
      <c r="S4424" s="1072"/>
    </row>
    <row r="4425" spans="15:19" ht="15" customHeight="1">
      <c r="O4425" s="1636"/>
      <c r="P4425" s="1636"/>
      <c r="S4425" s="1072"/>
    </row>
    <row r="4426" spans="15:19" ht="15" customHeight="1">
      <c r="O4426" s="1636"/>
      <c r="P4426" s="1636"/>
      <c r="S4426" s="1072"/>
    </row>
    <row r="4427" spans="15:19" ht="15" customHeight="1">
      <c r="O4427" s="1636"/>
      <c r="P4427" s="1636"/>
      <c r="S4427" s="1072"/>
    </row>
    <row r="4428" spans="15:19" ht="15" customHeight="1">
      <c r="O4428" s="1636"/>
      <c r="P4428" s="1636"/>
      <c r="S4428" s="1072"/>
    </row>
    <row r="4429" spans="15:19" ht="15" customHeight="1">
      <c r="O4429" s="1636"/>
      <c r="P4429" s="1636"/>
      <c r="S4429" s="1072"/>
    </row>
    <row r="4430" spans="15:19" ht="15" customHeight="1">
      <c r="O4430" s="1636"/>
      <c r="P4430" s="1636"/>
      <c r="S4430" s="1072"/>
    </row>
    <row r="4431" spans="15:19" ht="15" customHeight="1">
      <c r="O4431" s="1636"/>
      <c r="P4431" s="1636"/>
      <c r="S4431" s="1072"/>
    </row>
    <row r="4432" spans="15:19" ht="15" customHeight="1">
      <c r="O4432" s="1636"/>
      <c r="P4432" s="1636"/>
      <c r="S4432" s="1072"/>
    </row>
    <row r="4433" spans="15:19" ht="15" customHeight="1">
      <c r="O4433" s="1636"/>
      <c r="P4433" s="1636"/>
      <c r="S4433" s="1072"/>
    </row>
    <row r="4434" spans="15:19" ht="15" customHeight="1">
      <c r="O4434" s="1636"/>
      <c r="P4434" s="1636"/>
      <c r="S4434" s="1072"/>
    </row>
    <row r="4435" spans="15:19" ht="15" customHeight="1">
      <c r="O4435" s="1636"/>
      <c r="P4435" s="1636"/>
      <c r="S4435" s="1072"/>
    </row>
    <row r="4436" spans="15:19" ht="15" customHeight="1">
      <c r="O4436" s="1636"/>
      <c r="P4436" s="1636"/>
      <c r="S4436" s="1072"/>
    </row>
    <row r="4437" spans="15:19" ht="15" customHeight="1">
      <c r="O4437" s="1636"/>
      <c r="P4437" s="1636"/>
      <c r="S4437" s="1072"/>
    </row>
    <row r="4438" spans="15:19" ht="15" customHeight="1">
      <c r="O4438" s="1636"/>
      <c r="P4438" s="1636"/>
      <c r="S4438" s="1072"/>
    </row>
    <row r="4439" spans="15:19" ht="15" customHeight="1">
      <c r="O4439" s="1636"/>
      <c r="P4439" s="1636"/>
      <c r="S4439" s="1072"/>
    </row>
    <row r="4440" spans="15:19" ht="15" customHeight="1">
      <c r="O4440" s="1636"/>
      <c r="P4440" s="1636"/>
      <c r="S4440" s="1072"/>
    </row>
    <row r="4441" spans="15:19" ht="15" customHeight="1">
      <c r="O4441" s="1636"/>
      <c r="P4441" s="1636"/>
      <c r="S4441" s="1072"/>
    </row>
    <row r="4442" spans="15:19" ht="15" customHeight="1">
      <c r="O4442" s="1636"/>
      <c r="P4442" s="1636"/>
      <c r="S4442" s="1072"/>
    </row>
    <row r="4443" spans="15:19" ht="15" customHeight="1">
      <c r="O4443" s="1636"/>
      <c r="P4443" s="1636"/>
      <c r="S4443" s="1072"/>
    </row>
    <row r="4444" spans="15:19" ht="15" customHeight="1">
      <c r="O4444" s="1636"/>
      <c r="P4444" s="1636"/>
      <c r="S4444" s="1072"/>
    </row>
    <row r="4445" spans="15:19" ht="15" customHeight="1">
      <c r="O4445" s="1636"/>
      <c r="P4445" s="1636"/>
      <c r="S4445" s="1072"/>
    </row>
    <row r="4446" spans="15:19" ht="15" customHeight="1">
      <c r="O4446" s="1636"/>
      <c r="P4446" s="1636"/>
      <c r="S4446" s="1072"/>
    </row>
    <row r="4447" spans="15:19" ht="15" customHeight="1">
      <c r="O4447" s="1636"/>
      <c r="P4447" s="1636"/>
      <c r="S4447" s="1072"/>
    </row>
    <row r="4448" spans="15:19" ht="15" customHeight="1">
      <c r="O4448" s="1636"/>
      <c r="P4448" s="1636"/>
      <c r="S4448" s="1072"/>
    </row>
    <row r="4449" spans="15:19" ht="15" customHeight="1">
      <c r="O4449" s="1636"/>
      <c r="P4449" s="1636"/>
      <c r="S4449" s="1072"/>
    </row>
    <row r="4450" spans="15:19" ht="15" customHeight="1">
      <c r="O4450" s="1636"/>
      <c r="P4450" s="1636"/>
      <c r="S4450" s="1072"/>
    </row>
    <row r="4451" spans="15:19" ht="15" customHeight="1">
      <c r="O4451" s="1636"/>
      <c r="P4451" s="1636"/>
      <c r="S4451" s="1072"/>
    </row>
    <row r="4452" spans="15:19" ht="15" customHeight="1">
      <c r="O4452" s="1636"/>
      <c r="P4452" s="1636"/>
      <c r="S4452" s="1072"/>
    </row>
    <row r="4453" spans="15:19" ht="15" customHeight="1">
      <c r="O4453" s="1636"/>
      <c r="P4453" s="1636"/>
      <c r="S4453" s="1072"/>
    </row>
    <row r="4454" spans="15:19" ht="15" customHeight="1">
      <c r="O4454" s="1636"/>
      <c r="P4454" s="1636"/>
      <c r="S4454" s="1072"/>
    </row>
    <row r="4455" spans="15:19" ht="15" customHeight="1">
      <c r="O4455" s="1636"/>
      <c r="P4455" s="1636"/>
      <c r="S4455" s="1072"/>
    </row>
    <row r="4456" spans="15:19" ht="15" customHeight="1">
      <c r="O4456" s="1636"/>
      <c r="P4456" s="1636"/>
      <c r="S4456" s="1072"/>
    </row>
    <row r="4457" spans="15:19" ht="15" customHeight="1">
      <c r="O4457" s="1636"/>
      <c r="P4457" s="1636"/>
      <c r="S4457" s="1072"/>
    </row>
    <row r="4458" spans="15:19" ht="15" customHeight="1">
      <c r="O4458" s="1636"/>
      <c r="P4458" s="1636"/>
      <c r="S4458" s="1072"/>
    </row>
    <row r="4459" spans="15:19" ht="15" customHeight="1">
      <c r="O4459" s="1636"/>
      <c r="P4459" s="1636"/>
      <c r="S4459" s="1072"/>
    </row>
    <row r="4460" spans="15:19" ht="15" customHeight="1">
      <c r="O4460" s="1636"/>
      <c r="P4460" s="1636"/>
      <c r="S4460" s="1072"/>
    </row>
    <row r="4461" spans="15:19" ht="15" customHeight="1">
      <c r="O4461" s="1636"/>
      <c r="P4461" s="1636"/>
      <c r="S4461" s="1072"/>
    </row>
    <row r="4462" spans="15:19" ht="15" customHeight="1">
      <c r="O4462" s="1636"/>
      <c r="P4462" s="1636"/>
      <c r="S4462" s="1072"/>
    </row>
    <row r="4463" spans="15:19" ht="15" customHeight="1">
      <c r="O4463" s="1636"/>
      <c r="P4463" s="1636"/>
      <c r="S4463" s="1072"/>
    </row>
    <row r="4464" spans="15:19" ht="15" customHeight="1">
      <c r="O4464" s="1636"/>
      <c r="P4464" s="1636"/>
      <c r="S4464" s="1072"/>
    </row>
    <row r="4465" spans="15:19" ht="15" customHeight="1">
      <c r="O4465" s="1636"/>
      <c r="P4465" s="1636"/>
      <c r="S4465" s="1072"/>
    </row>
    <row r="4466" spans="15:19" ht="15" customHeight="1">
      <c r="O4466" s="1636"/>
      <c r="P4466" s="1636"/>
      <c r="S4466" s="1072"/>
    </row>
    <row r="4467" spans="15:19" ht="15" customHeight="1">
      <c r="O4467" s="1636"/>
      <c r="P4467" s="1636"/>
      <c r="S4467" s="1072"/>
    </row>
    <row r="4468" spans="15:19" ht="15" customHeight="1">
      <c r="O4468" s="1636"/>
      <c r="P4468" s="1636"/>
      <c r="S4468" s="1072"/>
    </row>
    <row r="4469" spans="15:19" ht="15" customHeight="1">
      <c r="O4469" s="1636"/>
      <c r="P4469" s="1636"/>
      <c r="S4469" s="1072"/>
    </row>
    <row r="4470" spans="15:19" ht="15" customHeight="1">
      <c r="O4470" s="1636"/>
      <c r="P4470" s="1636"/>
      <c r="S4470" s="1072"/>
    </row>
    <row r="4471" spans="15:19" ht="15" customHeight="1">
      <c r="O4471" s="1636"/>
      <c r="P4471" s="1636"/>
      <c r="S4471" s="1072"/>
    </row>
    <row r="4472" spans="15:19" ht="15" customHeight="1">
      <c r="O4472" s="1636"/>
      <c r="P4472" s="1636"/>
      <c r="S4472" s="1072"/>
    </row>
    <row r="4473" spans="15:19" ht="15" customHeight="1">
      <c r="O4473" s="1636"/>
      <c r="P4473" s="1636"/>
      <c r="S4473" s="1072"/>
    </row>
    <row r="4474" spans="15:19" ht="15" customHeight="1">
      <c r="O4474" s="1636"/>
      <c r="P4474" s="1636"/>
      <c r="S4474" s="1072"/>
    </row>
    <row r="4475" spans="15:19" ht="15" customHeight="1">
      <c r="O4475" s="1636"/>
      <c r="P4475" s="1636"/>
      <c r="S4475" s="1072"/>
    </row>
    <row r="4476" spans="15:19" ht="15" customHeight="1">
      <c r="O4476" s="1636"/>
      <c r="P4476" s="1636"/>
      <c r="S4476" s="1072"/>
    </row>
    <row r="4477" spans="15:19" ht="15" customHeight="1">
      <c r="O4477" s="1636"/>
      <c r="P4477" s="1636"/>
      <c r="S4477" s="1072"/>
    </row>
    <row r="4478" spans="15:19" ht="15" customHeight="1">
      <c r="O4478" s="1636"/>
      <c r="P4478" s="1636"/>
      <c r="S4478" s="1072"/>
    </row>
    <row r="4479" spans="15:19" ht="15" customHeight="1">
      <c r="O4479" s="1636"/>
      <c r="P4479" s="1636"/>
      <c r="S4479" s="1072"/>
    </row>
    <row r="4480" spans="15:19" ht="15" customHeight="1">
      <c r="O4480" s="1636"/>
      <c r="P4480" s="1636"/>
      <c r="S4480" s="1072"/>
    </row>
    <row r="4481" spans="15:19" ht="15" customHeight="1">
      <c r="O4481" s="1636"/>
      <c r="P4481" s="1636"/>
      <c r="S4481" s="1072"/>
    </row>
    <row r="4482" spans="15:19" ht="15" customHeight="1">
      <c r="O4482" s="1636"/>
      <c r="P4482" s="1636"/>
      <c r="S4482" s="1072"/>
    </row>
    <row r="4483" spans="15:19" ht="15" customHeight="1">
      <c r="O4483" s="1636"/>
      <c r="P4483" s="1636"/>
      <c r="S4483" s="1072"/>
    </row>
    <row r="4484" spans="15:19" ht="15" customHeight="1">
      <c r="O4484" s="1636"/>
      <c r="P4484" s="1636"/>
      <c r="S4484" s="1072"/>
    </row>
    <row r="4485" spans="15:19" ht="15" customHeight="1">
      <c r="O4485" s="1636"/>
      <c r="P4485" s="1636"/>
      <c r="S4485" s="1072"/>
    </row>
    <row r="4486" spans="15:19" ht="15" customHeight="1">
      <c r="O4486" s="1636"/>
      <c r="P4486" s="1636"/>
      <c r="S4486" s="1072"/>
    </row>
    <row r="4487" spans="15:19" ht="15" customHeight="1">
      <c r="O4487" s="1636"/>
      <c r="P4487" s="1636"/>
      <c r="S4487" s="1072"/>
    </row>
    <row r="4488" spans="15:19" ht="15" customHeight="1">
      <c r="O4488" s="1636"/>
      <c r="P4488" s="1636"/>
      <c r="S4488" s="1072"/>
    </row>
    <row r="4489" spans="15:19" ht="15" customHeight="1">
      <c r="O4489" s="1636"/>
      <c r="P4489" s="1636"/>
      <c r="S4489" s="1072"/>
    </row>
    <row r="4490" spans="15:19" ht="15" customHeight="1">
      <c r="O4490" s="1636"/>
      <c r="P4490" s="1636"/>
      <c r="S4490" s="1072"/>
    </row>
    <row r="4491" spans="15:19" ht="15" customHeight="1">
      <c r="O4491" s="1636"/>
      <c r="P4491" s="1636"/>
      <c r="S4491" s="1072"/>
    </row>
    <row r="4492" spans="15:19" ht="15" customHeight="1">
      <c r="O4492" s="1636"/>
      <c r="P4492" s="1636"/>
      <c r="S4492" s="1072"/>
    </row>
    <row r="4493" spans="15:19" ht="15" customHeight="1">
      <c r="O4493" s="1636"/>
      <c r="P4493" s="1636"/>
      <c r="S4493" s="1072"/>
    </row>
    <row r="4494" spans="15:19" ht="15" customHeight="1">
      <c r="O4494" s="1636"/>
      <c r="P4494" s="1636"/>
      <c r="S4494" s="1072"/>
    </row>
    <row r="4495" spans="15:19" ht="15" customHeight="1">
      <c r="O4495" s="1636"/>
      <c r="P4495" s="1636"/>
      <c r="S4495" s="1072"/>
    </row>
    <row r="4496" spans="15:19" ht="15" customHeight="1">
      <c r="O4496" s="1636"/>
      <c r="P4496" s="1636"/>
      <c r="S4496" s="1072"/>
    </row>
    <row r="4497" spans="15:19" ht="15" customHeight="1">
      <c r="O4497" s="1636"/>
      <c r="P4497" s="1636"/>
      <c r="S4497" s="1072"/>
    </row>
    <row r="4498" spans="15:19" ht="15" customHeight="1">
      <c r="O4498" s="1636"/>
      <c r="P4498" s="1636"/>
      <c r="S4498" s="1072"/>
    </row>
    <row r="4499" spans="15:19" ht="15" customHeight="1">
      <c r="O4499" s="1636"/>
      <c r="P4499" s="1636"/>
      <c r="S4499" s="1072"/>
    </row>
    <row r="4500" spans="15:19" ht="15" customHeight="1">
      <c r="O4500" s="1636"/>
      <c r="P4500" s="1636"/>
      <c r="S4500" s="1072"/>
    </row>
    <row r="4501" spans="15:19" ht="15" customHeight="1">
      <c r="O4501" s="1636"/>
      <c r="P4501" s="1636"/>
      <c r="S4501" s="1072"/>
    </row>
    <row r="4502" spans="15:19" ht="15" customHeight="1">
      <c r="O4502" s="1636"/>
      <c r="P4502" s="1636"/>
      <c r="S4502" s="1072"/>
    </row>
    <row r="4503" spans="15:19" ht="15" customHeight="1">
      <c r="O4503" s="1636"/>
      <c r="P4503" s="1636"/>
      <c r="S4503" s="1072"/>
    </row>
    <row r="4504" spans="15:19" ht="15" customHeight="1">
      <c r="O4504" s="1636"/>
      <c r="P4504" s="1636"/>
      <c r="S4504" s="1072"/>
    </row>
    <row r="4505" spans="15:19" ht="15" customHeight="1">
      <c r="O4505" s="1636"/>
      <c r="P4505" s="1636"/>
      <c r="S4505" s="1072"/>
    </row>
    <row r="4506" spans="15:19" ht="15" customHeight="1">
      <c r="O4506" s="1636"/>
      <c r="P4506" s="1636"/>
      <c r="S4506" s="1072"/>
    </row>
    <row r="4507" spans="15:19" ht="15" customHeight="1">
      <c r="O4507" s="1636"/>
      <c r="P4507" s="1636"/>
      <c r="S4507" s="1072"/>
    </row>
    <row r="4508" spans="15:19" ht="15" customHeight="1">
      <c r="O4508" s="1636"/>
      <c r="P4508" s="1636"/>
      <c r="S4508" s="1072"/>
    </row>
    <row r="4509" spans="15:19" ht="15" customHeight="1">
      <c r="O4509" s="1636"/>
      <c r="P4509" s="1636"/>
      <c r="S4509" s="1072"/>
    </row>
    <row r="4510" spans="15:19" ht="15" customHeight="1">
      <c r="O4510" s="1636"/>
      <c r="P4510" s="1636"/>
      <c r="S4510" s="1072"/>
    </row>
    <row r="4511" spans="15:19" ht="15" customHeight="1">
      <c r="O4511" s="1636"/>
      <c r="P4511" s="1636"/>
      <c r="S4511" s="1072"/>
    </row>
    <row r="4512" spans="15:19" ht="15" customHeight="1">
      <c r="O4512" s="1636"/>
      <c r="P4512" s="1636"/>
      <c r="S4512" s="1072"/>
    </row>
    <row r="4513" spans="15:19" ht="15" customHeight="1">
      <c r="O4513" s="1636"/>
      <c r="P4513" s="1636"/>
      <c r="S4513" s="1072"/>
    </row>
    <row r="4514" spans="15:19" ht="15" customHeight="1">
      <c r="O4514" s="1636"/>
      <c r="P4514" s="1636"/>
      <c r="S4514" s="1072"/>
    </row>
    <row r="4515" spans="15:19" ht="15" customHeight="1">
      <c r="O4515" s="1636"/>
      <c r="P4515" s="1636"/>
      <c r="S4515" s="1072"/>
    </row>
    <row r="4516" spans="15:19" ht="15" customHeight="1">
      <c r="O4516" s="1636"/>
      <c r="P4516" s="1636"/>
      <c r="S4516" s="1072"/>
    </row>
    <row r="4517" spans="15:19" ht="15" customHeight="1">
      <c r="O4517" s="1636"/>
      <c r="P4517" s="1636"/>
      <c r="S4517" s="1072"/>
    </row>
    <row r="4518" spans="15:19" ht="15" customHeight="1">
      <c r="O4518" s="1636"/>
      <c r="P4518" s="1636"/>
      <c r="S4518" s="1072"/>
    </row>
    <row r="4519" spans="15:19" ht="15" customHeight="1">
      <c r="O4519" s="1636"/>
      <c r="P4519" s="1636"/>
      <c r="S4519" s="1072"/>
    </row>
    <row r="4520" spans="15:19" ht="15" customHeight="1">
      <c r="O4520" s="1636"/>
      <c r="P4520" s="1636"/>
      <c r="S4520" s="1072"/>
    </row>
    <row r="4521" spans="15:19" ht="15" customHeight="1">
      <c r="O4521" s="1636"/>
      <c r="P4521" s="1636"/>
      <c r="S4521" s="1072"/>
    </row>
    <row r="4522" spans="15:19" ht="15" customHeight="1">
      <c r="O4522" s="1636"/>
      <c r="P4522" s="1636"/>
      <c r="S4522" s="1072"/>
    </row>
    <row r="4523" spans="15:19" ht="15" customHeight="1">
      <c r="O4523" s="1636"/>
      <c r="P4523" s="1636"/>
      <c r="S4523" s="1072"/>
    </row>
    <row r="4524" spans="15:19" ht="15" customHeight="1">
      <c r="O4524" s="1636"/>
      <c r="P4524" s="1636"/>
      <c r="S4524" s="1072"/>
    </row>
    <row r="4525" spans="15:19" ht="15" customHeight="1">
      <c r="O4525" s="1636"/>
      <c r="P4525" s="1636"/>
      <c r="S4525" s="1072"/>
    </row>
    <row r="4526" spans="15:19" ht="15" customHeight="1">
      <c r="O4526" s="1636"/>
      <c r="P4526" s="1636"/>
      <c r="S4526" s="1072"/>
    </row>
    <row r="4527" spans="15:19" ht="15" customHeight="1">
      <c r="O4527" s="1636"/>
      <c r="P4527" s="1636"/>
      <c r="S4527" s="1072"/>
    </row>
    <row r="4528" spans="15:19" ht="15" customHeight="1">
      <c r="O4528" s="1636"/>
      <c r="P4528" s="1636"/>
      <c r="S4528" s="1072"/>
    </row>
    <row r="4529" spans="15:19" ht="15" customHeight="1">
      <c r="O4529" s="1636"/>
      <c r="P4529" s="1636"/>
      <c r="S4529" s="1072"/>
    </row>
    <row r="4530" spans="15:19" ht="15" customHeight="1">
      <c r="O4530" s="1636"/>
      <c r="P4530" s="1636"/>
      <c r="S4530" s="1072"/>
    </row>
    <row r="4531" spans="15:19" ht="15" customHeight="1">
      <c r="O4531" s="1636"/>
      <c r="P4531" s="1636"/>
      <c r="S4531" s="1072"/>
    </row>
    <row r="4532" spans="15:19" ht="15" customHeight="1">
      <c r="O4532" s="1636"/>
      <c r="P4532" s="1636"/>
      <c r="S4532" s="1072"/>
    </row>
    <row r="4533" spans="15:19" ht="15" customHeight="1">
      <c r="O4533" s="1636"/>
      <c r="P4533" s="1636"/>
      <c r="S4533" s="1072"/>
    </row>
    <row r="4534" spans="15:19" ht="15" customHeight="1">
      <c r="O4534" s="1636"/>
      <c r="P4534" s="1636"/>
      <c r="S4534" s="1072"/>
    </row>
    <row r="4535" spans="15:19" ht="15" customHeight="1">
      <c r="O4535" s="1636"/>
      <c r="P4535" s="1636"/>
      <c r="S4535" s="1072"/>
    </row>
    <row r="4536" spans="15:19" ht="15" customHeight="1">
      <c r="O4536" s="1636"/>
      <c r="P4536" s="1636"/>
      <c r="S4536" s="1072"/>
    </row>
    <row r="4537" spans="15:19" ht="15" customHeight="1">
      <c r="O4537" s="1636"/>
      <c r="P4537" s="1636"/>
      <c r="S4537" s="1072"/>
    </row>
    <row r="4538" spans="15:19" ht="15" customHeight="1">
      <c r="O4538" s="1636"/>
      <c r="P4538" s="1636"/>
      <c r="S4538" s="1072"/>
    </row>
    <row r="4539" spans="15:19" ht="15" customHeight="1">
      <c r="O4539" s="1636"/>
      <c r="P4539" s="1636"/>
      <c r="S4539" s="1072"/>
    </row>
    <row r="4540" spans="15:19" ht="15" customHeight="1">
      <c r="O4540" s="1636"/>
      <c r="P4540" s="1636"/>
      <c r="S4540" s="1072"/>
    </row>
    <row r="4541" spans="15:19" ht="15" customHeight="1">
      <c r="O4541" s="1636"/>
      <c r="P4541" s="1636"/>
      <c r="S4541" s="1072"/>
    </row>
    <row r="4542" spans="15:19" ht="15" customHeight="1">
      <c r="O4542" s="1636"/>
      <c r="P4542" s="1636"/>
      <c r="S4542" s="1072"/>
    </row>
    <row r="4543" spans="15:19" ht="15" customHeight="1">
      <c r="O4543" s="1636"/>
      <c r="P4543" s="1636"/>
      <c r="S4543" s="1072"/>
    </row>
    <row r="4544" spans="15:19" ht="15" customHeight="1">
      <c r="O4544" s="1636"/>
      <c r="P4544" s="1636"/>
      <c r="S4544" s="1072"/>
    </row>
    <row r="4545" spans="15:19" ht="15" customHeight="1">
      <c r="O4545" s="1636"/>
      <c r="P4545" s="1636"/>
      <c r="S4545" s="1072"/>
    </row>
    <row r="4546" spans="15:19" ht="15" customHeight="1">
      <c r="O4546" s="1636"/>
      <c r="P4546" s="1636"/>
      <c r="S4546" s="1072"/>
    </row>
    <row r="4547" spans="15:19" ht="15" customHeight="1">
      <c r="O4547" s="1636"/>
      <c r="P4547" s="1636"/>
      <c r="S4547" s="1072"/>
    </row>
    <row r="4548" spans="15:19" ht="15" customHeight="1">
      <c r="O4548" s="1636"/>
      <c r="P4548" s="1636"/>
      <c r="S4548" s="1072"/>
    </row>
    <row r="4549" spans="15:19" ht="15" customHeight="1">
      <c r="O4549" s="1636"/>
      <c r="P4549" s="1636"/>
      <c r="S4549" s="1072"/>
    </row>
    <row r="4550" spans="15:19" ht="15" customHeight="1">
      <c r="O4550" s="1636"/>
      <c r="P4550" s="1636"/>
      <c r="S4550" s="1072"/>
    </row>
    <row r="4551" spans="15:19" ht="15" customHeight="1">
      <c r="O4551" s="1636"/>
      <c r="P4551" s="1636"/>
      <c r="S4551" s="1072"/>
    </row>
    <row r="4552" spans="15:19" ht="15" customHeight="1">
      <c r="O4552" s="1636"/>
      <c r="P4552" s="1636"/>
      <c r="S4552" s="1072"/>
    </row>
    <row r="4553" spans="15:19" ht="15" customHeight="1">
      <c r="O4553" s="1636"/>
      <c r="P4553" s="1636"/>
      <c r="S4553" s="1072"/>
    </row>
    <row r="4554" spans="15:19" ht="15" customHeight="1">
      <c r="O4554" s="1636"/>
      <c r="P4554" s="1636"/>
      <c r="S4554" s="1072"/>
    </row>
    <row r="4555" spans="15:19" ht="15" customHeight="1">
      <c r="O4555" s="1636"/>
      <c r="P4555" s="1636"/>
      <c r="S4555" s="1072"/>
    </row>
    <row r="4556" spans="15:19" ht="15" customHeight="1">
      <c r="O4556" s="1636"/>
      <c r="P4556" s="1636"/>
      <c r="S4556" s="1072"/>
    </row>
    <row r="4557" spans="15:19" ht="15" customHeight="1">
      <c r="O4557" s="1636"/>
      <c r="P4557" s="1636"/>
      <c r="S4557" s="1072"/>
    </row>
    <row r="4558" spans="15:19" ht="15" customHeight="1">
      <c r="O4558" s="1636"/>
      <c r="P4558" s="1636"/>
      <c r="S4558" s="1072"/>
    </row>
    <row r="4559" spans="15:19" ht="15" customHeight="1">
      <c r="O4559" s="1636"/>
      <c r="P4559" s="1636"/>
      <c r="S4559" s="1072"/>
    </row>
    <row r="4560" spans="15:19" ht="15" customHeight="1">
      <c r="O4560" s="1636"/>
      <c r="P4560" s="1636"/>
      <c r="S4560" s="1072"/>
    </row>
    <row r="4561" spans="15:19" ht="15" customHeight="1">
      <c r="O4561" s="1636"/>
      <c r="P4561" s="1636"/>
      <c r="S4561" s="1072"/>
    </row>
    <row r="4562" spans="15:19" ht="15" customHeight="1">
      <c r="O4562" s="1636"/>
      <c r="P4562" s="1636"/>
      <c r="S4562" s="1072"/>
    </row>
    <row r="4563" spans="15:19" ht="15" customHeight="1">
      <c r="O4563" s="1636"/>
      <c r="P4563" s="1636"/>
      <c r="S4563" s="1072"/>
    </row>
    <row r="4564" spans="15:19" ht="15" customHeight="1">
      <c r="O4564" s="1636"/>
      <c r="P4564" s="1636"/>
      <c r="S4564" s="1072"/>
    </row>
    <row r="4565" spans="15:19" ht="15" customHeight="1">
      <c r="O4565" s="1636"/>
      <c r="P4565" s="1636"/>
      <c r="S4565" s="1072"/>
    </row>
    <row r="4566" spans="15:19" ht="15" customHeight="1">
      <c r="O4566" s="1636"/>
      <c r="P4566" s="1636"/>
      <c r="S4566" s="1072"/>
    </row>
    <row r="4567" spans="15:19" ht="15" customHeight="1">
      <c r="O4567" s="1636"/>
      <c r="P4567" s="1636"/>
      <c r="S4567" s="1072"/>
    </row>
    <row r="4568" spans="15:19" ht="15" customHeight="1">
      <c r="O4568" s="1636"/>
      <c r="P4568" s="1636"/>
      <c r="S4568" s="1072"/>
    </row>
    <row r="4569" spans="15:19" ht="15" customHeight="1">
      <c r="O4569" s="1636"/>
      <c r="P4569" s="1636"/>
      <c r="S4569" s="1072"/>
    </row>
    <row r="4570" spans="15:19" ht="15" customHeight="1">
      <c r="O4570" s="1636"/>
      <c r="P4570" s="1636"/>
      <c r="S4570" s="1072"/>
    </row>
    <row r="4571" spans="15:19" ht="15" customHeight="1">
      <c r="O4571" s="1636"/>
      <c r="P4571" s="1636"/>
      <c r="S4571" s="1072"/>
    </row>
    <row r="4572" spans="15:19" ht="15" customHeight="1">
      <c r="O4572" s="1636"/>
      <c r="P4572" s="1636"/>
      <c r="S4572" s="1072"/>
    </row>
    <row r="4573" spans="15:19" ht="15" customHeight="1">
      <c r="O4573" s="1636"/>
      <c r="P4573" s="1636"/>
      <c r="S4573" s="1072"/>
    </row>
    <row r="4574" spans="15:19" ht="15" customHeight="1">
      <c r="O4574" s="1636"/>
      <c r="P4574" s="1636"/>
      <c r="S4574" s="1072"/>
    </row>
    <row r="4575" spans="15:19" ht="15" customHeight="1">
      <c r="O4575" s="1636"/>
      <c r="P4575" s="1636"/>
      <c r="S4575" s="1072"/>
    </row>
    <row r="4576" spans="15:19" ht="15" customHeight="1">
      <c r="O4576" s="1636"/>
      <c r="P4576" s="1636"/>
      <c r="S4576" s="1072"/>
    </row>
    <row r="4577" spans="15:19" ht="15" customHeight="1">
      <c r="O4577" s="1636"/>
      <c r="P4577" s="1636"/>
      <c r="S4577" s="1072"/>
    </row>
    <row r="4578" spans="15:19" ht="15" customHeight="1">
      <c r="O4578" s="1636"/>
      <c r="P4578" s="1636"/>
      <c r="S4578" s="1072"/>
    </row>
    <row r="4579" spans="15:19" ht="15" customHeight="1">
      <c r="O4579" s="1636"/>
      <c r="P4579" s="1636"/>
      <c r="S4579" s="1072"/>
    </row>
    <row r="4580" spans="15:19" ht="15" customHeight="1">
      <c r="O4580" s="1636"/>
      <c r="P4580" s="1636"/>
      <c r="S4580" s="1072"/>
    </row>
    <row r="4581" spans="15:19" ht="15" customHeight="1">
      <c r="O4581" s="1636"/>
      <c r="P4581" s="1636"/>
      <c r="S4581" s="1072"/>
    </row>
    <row r="4582" spans="15:19" ht="15" customHeight="1">
      <c r="O4582" s="1636"/>
      <c r="P4582" s="1636"/>
      <c r="S4582" s="1072"/>
    </row>
    <row r="4583" spans="15:19" ht="15" customHeight="1">
      <c r="O4583" s="1636"/>
      <c r="P4583" s="1636"/>
      <c r="S4583" s="1072"/>
    </row>
    <row r="4584" spans="15:19" ht="15" customHeight="1">
      <c r="O4584" s="1636"/>
      <c r="P4584" s="1636"/>
      <c r="S4584" s="1072"/>
    </row>
    <row r="4585" spans="15:19" ht="15" customHeight="1">
      <c r="O4585" s="1636"/>
      <c r="P4585" s="1636"/>
      <c r="S4585" s="1072"/>
    </row>
    <row r="4586" spans="15:19" ht="15" customHeight="1">
      <c r="O4586" s="1636"/>
      <c r="P4586" s="1636"/>
      <c r="S4586" s="1072"/>
    </row>
    <row r="4587" spans="15:19" ht="15" customHeight="1">
      <c r="O4587" s="1636"/>
      <c r="P4587" s="1636"/>
      <c r="S4587" s="1072"/>
    </row>
    <row r="4588" spans="15:19" ht="15" customHeight="1">
      <c r="O4588" s="1636"/>
      <c r="P4588" s="1636"/>
      <c r="S4588" s="1072"/>
    </row>
    <row r="4589" spans="15:19" ht="15" customHeight="1">
      <c r="O4589" s="1636"/>
      <c r="P4589" s="1636"/>
      <c r="S4589" s="1072"/>
    </row>
    <row r="4590" spans="15:19" ht="15" customHeight="1">
      <c r="O4590" s="1636"/>
      <c r="P4590" s="1636"/>
      <c r="S4590" s="1072"/>
    </row>
    <row r="4591" spans="15:19" ht="15" customHeight="1">
      <c r="O4591" s="1636"/>
      <c r="P4591" s="1636"/>
      <c r="S4591" s="1072"/>
    </row>
    <row r="4592" spans="15:19" ht="15" customHeight="1">
      <c r="O4592" s="1636"/>
      <c r="P4592" s="1636"/>
      <c r="S4592" s="1072"/>
    </row>
    <row r="4593" spans="15:19" ht="15" customHeight="1">
      <c r="O4593" s="1636"/>
      <c r="P4593" s="1636"/>
      <c r="S4593" s="1072"/>
    </row>
    <row r="4594" spans="15:19" ht="15" customHeight="1">
      <c r="O4594" s="1636"/>
      <c r="P4594" s="1636"/>
      <c r="S4594" s="1072"/>
    </row>
    <row r="4595" spans="15:19" ht="15" customHeight="1">
      <c r="O4595" s="1636"/>
      <c r="P4595" s="1636"/>
      <c r="S4595" s="1072"/>
    </row>
    <row r="4596" spans="15:19" ht="15" customHeight="1">
      <c r="O4596" s="1636"/>
      <c r="P4596" s="1636"/>
      <c r="S4596" s="1072"/>
    </row>
    <row r="4597" spans="15:19" ht="15" customHeight="1">
      <c r="O4597" s="1636"/>
      <c r="P4597" s="1636"/>
      <c r="S4597" s="1072"/>
    </row>
    <row r="4598" spans="15:19" ht="15" customHeight="1">
      <c r="O4598" s="1636"/>
      <c r="P4598" s="1636"/>
      <c r="S4598" s="1072"/>
    </row>
    <row r="4599" spans="15:19" ht="15" customHeight="1">
      <c r="O4599" s="1636"/>
      <c r="P4599" s="1636"/>
      <c r="S4599" s="1072"/>
    </row>
    <row r="4600" spans="15:19" ht="15" customHeight="1">
      <c r="O4600" s="1636"/>
      <c r="P4600" s="1636"/>
      <c r="S4600" s="1072"/>
    </row>
    <row r="4601" spans="15:19" ht="15" customHeight="1">
      <c r="O4601" s="1636"/>
      <c r="P4601" s="1636"/>
      <c r="S4601" s="1072"/>
    </row>
    <row r="4602" spans="15:19" ht="15" customHeight="1">
      <c r="O4602" s="1636"/>
      <c r="P4602" s="1636"/>
      <c r="S4602" s="1072"/>
    </row>
    <row r="4603" spans="15:19" ht="15" customHeight="1">
      <c r="O4603" s="1636"/>
      <c r="P4603" s="1636"/>
      <c r="S4603" s="1072"/>
    </row>
    <row r="4604" spans="15:19" ht="15" customHeight="1">
      <c r="O4604" s="1636"/>
      <c r="P4604" s="1636"/>
      <c r="S4604" s="1072"/>
    </row>
    <row r="4605" spans="15:19" ht="15" customHeight="1">
      <c r="O4605" s="1636"/>
      <c r="P4605" s="1636"/>
      <c r="S4605" s="1072"/>
    </row>
    <row r="4606" spans="15:19" ht="15" customHeight="1">
      <c r="O4606" s="1636"/>
      <c r="P4606" s="1636"/>
      <c r="S4606" s="1072"/>
    </row>
    <row r="4607" spans="15:19" ht="15" customHeight="1">
      <c r="O4607" s="1636"/>
      <c r="P4607" s="1636"/>
      <c r="S4607" s="1072"/>
    </row>
    <row r="4608" spans="15:19" ht="15" customHeight="1">
      <c r="O4608" s="1636"/>
      <c r="P4608" s="1636"/>
      <c r="S4608" s="1072"/>
    </row>
    <row r="4609" spans="15:19" ht="15" customHeight="1">
      <c r="O4609" s="1636"/>
      <c r="P4609" s="1636"/>
      <c r="S4609" s="1072"/>
    </row>
    <row r="4610" spans="15:19" ht="15" customHeight="1">
      <c r="O4610" s="1636"/>
      <c r="P4610" s="1636"/>
      <c r="S4610" s="1072"/>
    </row>
    <row r="4611" spans="15:19" ht="15" customHeight="1">
      <c r="O4611" s="1636"/>
      <c r="P4611" s="1636"/>
      <c r="S4611" s="1072"/>
    </row>
    <row r="4612" spans="15:19" ht="15" customHeight="1">
      <c r="O4612" s="1636"/>
      <c r="P4612" s="1636"/>
      <c r="S4612" s="1072"/>
    </row>
    <row r="4613" spans="15:19" ht="15" customHeight="1">
      <c r="O4613" s="1636"/>
      <c r="P4613" s="1636"/>
      <c r="S4613" s="1072"/>
    </row>
    <row r="4614" spans="15:19" ht="15" customHeight="1">
      <c r="O4614" s="1636"/>
      <c r="P4614" s="1636"/>
      <c r="S4614" s="1072"/>
    </row>
    <row r="4615" spans="15:19" ht="15" customHeight="1">
      <c r="O4615" s="1636"/>
      <c r="P4615" s="1636"/>
      <c r="S4615" s="1072"/>
    </row>
    <row r="4616" spans="15:19" ht="15" customHeight="1">
      <c r="O4616" s="1636"/>
      <c r="P4616" s="1636"/>
      <c r="S4616" s="1072"/>
    </row>
    <row r="4617" spans="15:19" ht="15" customHeight="1">
      <c r="O4617" s="1636"/>
      <c r="P4617" s="1636"/>
      <c r="S4617" s="1072"/>
    </row>
    <row r="4618" spans="15:19" ht="15" customHeight="1">
      <c r="O4618" s="1636"/>
      <c r="P4618" s="1636"/>
      <c r="S4618" s="1072"/>
    </row>
    <row r="4619" spans="15:19" ht="15" customHeight="1">
      <c r="O4619" s="1636"/>
      <c r="P4619" s="1636"/>
      <c r="S4619" s="1072"/>
    </row>
    <row r="4620" spans="15:19" ht="15" customHeight="1">
      <c r="O4620" s="1636"/>
      <c r="P4620" s="1636"/>
      <c r="S4620" s="1072"/>
    </row>
    <row r="4621" spans="15:19" ht="15" customHeight="1">
      <c r="O4621" s="1636"/>
      <c r="P4621" s="1636"/>
      <c r="S4621" s="1072"/>
    </row>
    <row r="4622" spans="15:19" ht="15" customHeight="1">
      <c r="O4622" s="1636"/>
      <c r="P4622" s="1636"/>
      <c r="S4622" s="1072"/>
    </row>
    <row r="4623" spans="15:19" ht="15" customHeight="1">
      <c r="O4623" s="1636"/>
      <c r="P4623" s="1636"/>
      <c r="S4623" s="1072"/>
    </row>
    <row r="4624" spans="15:19" ht="15" customHeight="1">
      <c r="O4624" s="1636"/>
      <c r="P4624" s="1636"/>
      <c r="S4624" s="1072"/>
    </row>
    <row r="4625" spans="15:19" ht="15" customHeight="1">
      <c r="O4625" s="1636"/>
      <c r="P4625" s="1636"/>
      <c r="S4625" s="1072"/>
    </row>
    <row r="4626" spans="15:19" ht="15" customHeight="1">
      <c r="O4626" s="1636"/>
      <c r="P4626" s="1636"/>
      <c r="S4626" s="1072"/>
    </row>
    <row r="4627" spans="15:19" ht="15" customHeight="1">
      <c r="O4627" s="1636"/>
      <c r="P4627" s="1636"/>
      <c r="S4627" s="1072"/>
    </row>
    <row r="4628" spans="15:19" ht="15" customHeight="1">
      <c r="O4628" s="1636"/>
      <c r="P4628" s="1636"/>
      <c r="S4628" s="1072"/>
    </row>
    <row r="4629" spans="15:19" ht="15" customHeight="1">
      <c r="O4629" s="1636"/>
      <c r="P4629" s="1636"/>
      <c r="S4629" s="1072"/>
    </row>
    <row r="4630" spans="15:19" ht="15" customHeight="1">
      <c r="O4630" s="1636"/>
      <c r="P4630" s="1636"/>
      <c r="S4630" s="1072"/>
    </row>
    <row r="4631" spans="15:19" ht="15" customHeight="1">
      <c r="O4631" s="1636"/>
      <c r="P4631" s="1636"/>
      <c r="S4631" s="1072"/>
    </row>
    <row r="4632" spans="15:19" ht="15" customHeight="1">
      <c r="O4632" s="1636"/>
      <c r="P4632" s="1636"/>
      <c r="S4632" s="1072"/>
    </row>
    <row r="4633" spans="15:19" ht="15" customHeight="1">
      <c r="O4633" s="1636"/>
      <c r="P4633" s="1636"/>
      <c r="S4633" s="1072"/>
    </row>
    <row r="4634" spans="15:19" ht="15" customHeight="1">
      <c r="O4634" s="1636"/>
      <c r="P4634" s="1636"/>
      <c r="S4634" s="1072"/>
    </row>
    <row r="4635" spans="15:19" ht="15" customHeight="1">
      <c r="O4635" s="1636"/>
      <c r="P4635" s="1636"/>
      <c r="S4635" s="1072"/>
    </row>
    <row r="4636" spans="15:19" ht="15" customHeight="1">
      <c r="O4636" s="1636"/>
      <c r="P4636" s="1636"/>
      <c r="S4636" s="1072"/>
    </row>
    <row r="4637" spans="15:19" ht="15" customHeight="1">
      <c r="O4637" s="1636"/>
      <c r="P4637" s="1636"/>
      <c r="S4637" s="1072"/>
    </row>
    <row r="4638" spans="15:19" ht="15" customHeight="1">
      <c r="O4638" s="1636"/>
      <c r="P4638" s="1636"/>
      <c r="S4638" s="1072"/>
    </row>
    <row r="4639" spans="15:19" ht="15" customHeight="1">
      <c r="O4639" s="1636"/>
      <c r="P4639" s="1636"/>
      <c r="S4639" s="1072"/>
    </row>
    <row r="4640" spans="15:19" ht="15" customHeight="1">
      <c r="O4640" s="1636"/>
      <c r="P4640" s="1636"/>
      <c r="S4640" s="1072"/>
    </row>
    <row r="4641" spans="15:19" ht="15" customHeight="1">
      <c r="O4641" s="1636"/>
      <c r="P4641" s="1636"/>
      <c r="S4641" s="1072"/>
    </row>
    <row r="4642" spans="15:19" ht="15" customHeight="1">
      <c r="O4642" s="1636"/>
      <c r="P4642" s="1636"/>
      <c r="S4642" s="1072"/>
    </row>
    <row r="4643" spans="15:19" ht="15" customHeight="1">
      <c r="O4643" s="1636"/>
      <c r="P4643" s="1636"/>
      <c r="S4643" s="1072"/>
    </row>
    <row r="4644" spans="15:19" ht="15" customHeight="1">
      <c r="O4644" s="1636"/>
      <c r="P4644" s="1636"/>
      <c r="S4644" s="1072"/>
    </row>
    <row r="4645" spans="15:19" ht="15" customHeight="1">
      <c r="O4645" s="1636"/>
      <c r="P4645" s="1636"/>
      <c r="S4645" s="1072"/>
    </row>
    <row r="4646" spans="15:19" ht="15" customHeight="1">
      <c r="O4646" s="1636"/>
      <c r="P4646" s="1636"/>
      <c r="S4646" s="1072"/>
    </row>
    <row r="4647" spans="15:19" ht="15" customHeight="1">
      <c r="O4647" s="1636"/>
      <c r="P4647" s="1636"/>
      <c r="S4647" s="1072"/>
    </row>
    <row r="4648" spans="15:19" ht="15" customHeight="1">
      <c r="O4648" s="1636"/>
      <c r="P4648" s="1636"/>
      <c r="S4648" s="1072"/>
    </row>
    <row r="4649" spans="15:19" ht="15" customHeight="1">
      <c r="O4649" s="1636"/>
      <c r="P4649" s="1636"/>
      <c r="S4649" s="1072"/>
    </row>
    <row r="4650" spans="15:19" ht="15" customHeight="1">
      <c r="O4650" s="1636"/>
      <c r="P4650" s="1636"/>
      <c r="S4650" s="1072"/>
    </row>
    <row r="4651" spans="15:19" ht="15" customHeight="1">
      <c r="O4651" s="1636"/>
      <c r="P4651" s="1636"/>
      <c r="S4651" s="1072"/>
    </row>
    <row r="4652" spans="15:19" ht="15" customHeight="1">
      <c r="O4652" s="1636"/>
      <c r="P4652" s="1636"/>
      <c r="S4652" s="1072"/>
    </row>
    <row r="4653" spans="15:19" ht="15" customHeight="1">
      <c r="O4653" s="1636"/>
      <c r="P4653" s="1636"/>
      <c r="S4653" s="1072"/>
    </row>
    <row r="4654" spans="15:19" ht="15" customHeight="1">
      <c r="O4654" s="1636"/>
      <c r="P4654" s="1636"/>
      <c r="S4654" s="1072"/>
    </row>
    <row r="4655" spans="15:19" ht="15" customHeight="1">
      <c r="O4655" s="1636"/>
      <c r="P4655" s="1636"/>
      <c r="S4655" s="1072"/>
    </row>
    <row r="4656" spans="15:19" ht="15" customHeight="1">
      <c r="O4656" s="1636"/>
      <c r="P4656" s="1636"/>
      <c r="S4656" s="1072"/>
    </row>
    <row r="4657" spans="15:19" ht="15" customHeight="1">
      <c r="O4657" s="1636"/>
      <c r="P4657" s="1636"/>
      <c r="S4657" s="1072"/>
    </row>
    <row r="4658" spans="15:19" ht="15" customHeight="1">
      <c r="O4658" s="1636"/>
      <c r="P4658" s="1636"/>
      <c r="S4658" s="1072"/>
    </row>
    <row r="4659" spans="15:19" ht="15" customHeight="1">
      <c r="O4659" s="1636"/>
      <c r="P4659" s="1636"/>
      <c r="S4659" s="1072"/>
    </row>
    <row r="4660" spans="15:19" ht="15" customHeight="1">
      <c r="O4660" s="1636"/>
      <c r="P4660" s="1636"/>
      <c r="S4660" s="1072"/>
    </row>
    <row r="4661" spans="15:19" ht="15" customHeight="1">
      <c r="O4661" s="1636"/>
      <c r="P4661" s="1636"/>
      <c r="S4661" s="1072"/>
    </row>
    <row r="4662" spans="15:19" ht="15" customHeight="1">
      <c r="O4662" s="1636"/>
      <c r="P4662" s="1636"/>
      <c r="S4662" s="1072"/>
    </row>
    <row r="4663" spans="15:19" ht="15" customHeight="1">
      <c r="O4663" s="1636"/>
      <c r="P4663" s="1636"/>
      <c r="S4663" s="1072"/>
    </row>
    <row r="4664" spans="15:19" ht="15" customHeight="1">
      <c r="O4664" s="1636"/>
      <c r="P4664" s="1636"/>
      <c r="S4664" s="1072"/>
    </row>
    <row r="4665" spans="15:19" ht="15" customHeight="1">
      <c r="O4665" s="1636"/>
      <c r="P4665" s="1636"/>
      <c r="S4665" s="1072"/>
    </row>
    <row r="4666" spans="15:19" ht="15" customHeight="1">
      <c r="O4666" s="1636"/>
      <c r="P4666" s="1636"/>
      <c r="S4666" s="1072"/>
    </row>
    <row r="4667" spans="15:19" ht="15" customHeight="1">
      <c r="O4667" s="1636"/>
      <c r="P4667" s="1636"/>
      <c r="S4667" s="1072"/>
    </row>
    <row r="4668" spans="15:19" ht="15" customHeight="1">
      <c r="O4668" s="1636"/>
      <c r="P4668" s="1636"/>
      <c r="S4668" s="1072"/>
    </row>
    <row r="4669" spans="15:19" ht="15" customHeight="1">
      <c r="O4669" s="1636"/>
      <c r="P4669" s="1636"/>
      <c r="S4669" s="1072"/>
    </row>
    <row r="4670" spans="15:19" ht="15" customHeight="1">
      <c r="O4670" s="1636"/>
      <c r="P4670" s="1636"/>
      <c r="S4670" s="1072"/>
    </row>
    <row r="4671" spans="15:19" ht="15" customHeight="1">
      <c r="O4671" s="1636"/>
      <c r="P4671" s="1636"/>
      <c r="S4671" s="1072"/>
    </row>
    <row r="4672" spans="15:19" ht="15" customHeight="1">
      <c r="O4672" s="1636"/>
      <c r="P4672" s="1636"/>
      <c r="S4672" s="1072"/>
    </row>
    <row r="4673" spans="15:19" ht="15" customHeight="1">
      <c r="O4673" s="1636"/>
      <c r="P4673" s="1636"/>
      <c r="S4673" s="1072"/>
    </row>
    <row r="4674" spans="15:19" ht="15" customHeight="1">
      <c r="O4674" s="1636"/>
      <c r="P4674" s="1636"/>
      <c r="S4674" s="1072"/>
    </row>
    <row r="4675" spans="15:19" ht="15" customHeight="1">
      <c r="O4675" s="1636"/>
      <c r="P4675" s="1636"/>
      <c r="S4675" s="1072"/>
    </row>
    <row r="4676" spans="15:19" ht="15" customHeight="1">
      <c r="O4676" s="1636"/>
      <c r="P4676" s="1636"/>
      <c r="S4676" s="1072"/>
    </row>
    <row r="4677" spans="15:19" ht="15" customHeight="1">
      <c r="O4677" s="1636"/>
      <c r="P4677" s="1636"/>
      <c r="S4677" s="1072"/>
    </row>
    <row r="4678" spans="15:19" ht="15" customHeight="1">
      <c r="O4678" s="1636"/>
      <c r="P4678" s="1636"/>
      <c r="S4678" s="1072"/>
    </row>
    <row r="4679" spans="15:19" ht="15" customHeight="1">
      <c r="O4679" s="1636"/>
      <c r="P4679" s="1636"/>
      <c r="S4679" s="1072"/>
    </row>
    <row r="4680" spans="15:19" ht="15" customHeight="1">
      <c r="O4680" s="1636"/>
      <c r="P4680" s="1636"/>
      <c r="S4680" s="1072"/>
    </row>
    <row r="4681" spans="15:19" ht="15" customHeight="1">
      <c r="O4681" s="1636"/>
      <c r="P4681" s="1636"/>
      <c r="S4681" s="1072"/>
    </row>
    <row r="4682" spans="15:19" ht="15" customHeight="1">
      <c r="O4682" s="1636"/>
      <c r="P4682" s="1636"/>
      <c r="S4682" s="1072"/>
    </row>
    <row r="4683" spans="15:19" ht="15" customHeight="1">
      <c r="O4683" s="1636"/>
      <c r="P4683" s="1636"/>
      <c r="S4683" s="1072"/>
    </row>
    <row r="4684" spans="15:19" ht="15" customHeight="1">
      <c r="O4684" s="1636"/>
      <c r="P4684" s="1636"/>
      <c r="S4684" s="1072"/>
    </row>
    <row r="4685" spans="15:19" ht="15" customHeight="1">
      <c r="O4685" s="1636"/>
      <c r="P4685" s="1636"/>
      <c r="S4685" s="1072"/>
    </row>
    <row r="4686" spans="15:19" ht="15" customHeight="1">
      <c r="O4686" s="1636"/>
      <c r="P4686" s="1636"/>
      <c r="S4686" s="1072"/>
    </row>
    <row r="4687" spans="15:19" ht="15" customHeight="1">
      <c r="O4687" s="1636"/>
      <c r="P4687" s="1636"/>
      <c r="S4687" s="1072"/>
    </row>
    <row r="4688" spans="15:19" ht="15" customHeight="1">
      <c r="O4688" s="1636"/>
      <c r="P4688" s="1636"/>
      <c r="S4688" s="1072"/>
    </row>
    <row r="4689" spans="15:19" ht="15" customHeight="1">
      <c r="O4689" s="1636"/>
      <c r="P4689" s="1636"/>
      <c r="S4689" s="1072"/>
    </row>
    <row r="4690" spans="15:19" ht="15" customHeight="1">
      <c r="O4690" s="1636"/>
      <c r="P4690" s="1636"/>
      <c r="S4690" s="1072"/>
    </row>
    <row r="4691" spans="15:19" ht="15" customHeight="1">
      <c r="O4691" s="1636"/>
      <c r="P4691" s="1636"/>
      <c r="S4691" s="1072"/>
    </row>
    <row r="4692" spans="15:19" ht="15" customHeight="1">
      <c r="O4692" s="1636"/>
      <c r="P4692" s="1636"/>
      <c r="S4692" s="1072"/>
    </row>
    <row r="4693" spans="15:19" ht="15" customHeight="1">
      <c r="O4693" s="1636"/>
      <c r="P4693" s="1636"/>
      <c r="S4693" s="1072"/>
    </row>
    <row r="4694" spans="15:19" ht="15" customHeight="1">
      <c r="O4694" s="1636"/>
      <c r="P4694" s="1636"/>
      <c r="S4694" s="1072"/>
    </row>
    <row r="4695" spans="15:19" ht="15" customHeight="1">
      <c r="O4695" s="1636"/>
      <c r="P4695" s="1636"/>
      <c r="S4695" s="1072"/>
    </row>
    <row r="4696" spans="15:19" ht="15" customHeight="1">
      <c r="O4696" s="1636"/>
      <c r="P4696" s="1636"/>
      <c r="S4696" s="1072"/>
    </row>
    <row r="4697" spans="15:19" ht="15" customHeight="1">
      <c r="O4697" s="1636"/>
      <c r="P4697" s="1636"/>
      <c r="S4697" s="1072"/>
    </row>
    <row r="4698" spans="15:19" ht="15" customHeight="1">
      <c r="O4698" s="1636"/>
      <c r="P4698" s="1636"/>
      <c r="S4698" s="1072"/>
    </row>
    <row r="4699" spans="15:19" ht="15" customHeight="1">
      <c r="O4699" s="1636"/>
      <c r="P4699" s="1636"/>
      <c r="S4699" s="1072"/>
    </row>
    <row r="4700" spans="15:19" ht="15" customHeight="1">
      <c r="O4700" s="1636"/>
      <c r="P4700" s="1636"/>
      <c r="S4700" s="1072"/>
    </row>
    <row r="4701" spans="15:19" ht="15" customHeight="1">
      <c r="O4701" s="1636"/>
      <c r="P4701" s="1636"/>
      <c r="S4701" s="1072"/>
    </row>
    <row r="4702" spans="15:19" ht="15" customHeight="1">
      <c r="O4702" s="1636"/>
      <c r="P4702" s="1636"/>
      <c r="S4702" s="1072"/>
    </row>
    <row r="4703" spans="15:19" ht="15" customHeight="1">
      <c r="O4703" s="1636"/>
      <c r="P4703" s="1636"/>
      <c r="S4703" s="1072"/>
    </row>
    <row r="4704" spans="15:19" ht="15" customHeight="1">
      <c r="O4704" s="1636"/>
      <c r="P4704" s="1636"/>
      <c r="S4704" s="1072"/>
    </row>
    <row r="4705" spans="15:19" ht="15" customHeight="1">
      <c r="O4705" s="1636"/>
      <c r="P4705" s="1636"/>
      <c r="S4705" s="1072"/>
    </row>
    <row r="4706" spans="15:19" ht="15" customHeight="1">
      <c r="O4706" s="1636"/>
      <c r="P4706" s="1636"/>
      <c r="S4706" s="1072"/>
    </row>
    <row r="4707" spans="15:19" ht="15" customHeight="1">
      <c r="O4707" s="1636"/>
      <c r="P4707" s="1636"/>
      <c r="S4707" s="1072"/>
    </row>
    <row r="4708" spans="15:19" ht="15" customHeight="1">
      <c r="O4708" s="1636"/>
      <c r="P4708" s="1636"/>
      <c r="S4708" s="1072"/>
    </row>
    <row r="4709" spans="15:19" ht="15" customHeight="1">
      <c r="O4709" s="1636"/>
      <c r="P4709" s="1636"/>
      <c r="S4709" s="1072"/>
    </row>
    <row r="4710" spans="15:19" ht="15" customHeight="1">
      <c r="O4710" s="1636"/>
      <c r="P4710" s="1636"/>
      <c r="S4710" s="1072"/>
    </row>
    <row r="4711" spans="15:19" ht="15" customHeight="1">
      <c r="O4711" s="1636"/>
      <c r="P4711" s="1636"/>
      <c r="S4711" s="1072"/>
    </row>
    <row r="4712" spans="15:19" ht="15" customHeight="1">
      <c r="O4712" s="1636"/>
      <c r="P4712" s="1636"/>
      <c r="S4712" s="1072"/>
    </row>
    <row r="4713" spans="15:19" ht="15" customHeight="1">
      <c r="O4713" s="1636"/>
      <c r="P4713" s="1636"/>
      <c r="S4713" s="1072"/>
    </row>
    <row r="4714" spans="15:19" ht="15" customHeight="1">
      <c r="O4714" s="1636"/>
      <c r="P4714" s="1636"/>
      <c r="S4714" s="1072"/>
    </row>
    <row r="4715" spans="15:19" ht="15" customHeight="1">
      <c r="O4715" s="1636"/>
      <c r="P4715" s="1636"/>
      <c r="S4715" s="1072"/>
    </row>
    <row r="4716" spans="15:19" ht="15" customHeight="1">
      <c r="O4716" s="1636"/>
      <c r="P4716" s="1636"/>
      <c r="S4716" s="1072"/>
    </row>
    <row r="4717" spans="15:19" ht="15" customHeight="1">
      <c r="O4717" s="1636"/>
      <c r="P4717" s="1636"/>
      <c r="S4717" s="1072"/>
    </row>
    <row r="4718" spans="15:19" ht="15" customHeight="1">
      <c r="O4718" s="1636"/>
      <c r="P4718" s="1636"/>
      <c r="S4718" s="1072"/>
    </row>
    <row r="4719" spans="15:19" ht="15" customHeight="1">
      <c r="O4719" s="1636"/>
      <c r="P4719" s="1636"/>
      <c r="S4719" s="1072"/>
    </row>
    <row r="4720" spans="15:19" ht="15" customHeight="1">
      <c r="O4720" s="1636"/>
      <c r="P4720" s="1636"/>
      <c r="S4720" s="1072"/>
    </row>
    <row r="4721" spans="15:19" ht="15" customHeight="1">
      <c r="O4721" s="1636"/>
      <c r="P4721" s="1636"/>
      <c r="S4721" s="1072"/>
    </row>
    <row r="4722" spans="15:19" ht="15" customHeight="1">
      <c r="O4722" s="1636"/>
      <c r="P4722" s="1636"/>
      <c r="S4722" s="1072"/>
    </row>
    <row r="4723" spans="15:19" ht="15" customHeight="1">
      <c r="O4723" s="1636"/>
      <c r="P4723" s="1636"/>
      <c r="S4723" s="1072"/>
    </row>
    <row r="4724" spans="15:19" ht="15" customHeight="1">
      <c r="O4724" s="1636"/>
      <c r="P4724" s="1636"/>
      <c r="S4724" s="1072"/>
    </row>
    <row r="4725" spans="15:19" ht="15" customHeight="1">
      <c r="O4725" s="1636"/>
      <c r="P4725" s="1636"/>
      <c r="S4725" s="1072"/>
    </row>
    <row r="4726" spans="15:19" ht="15" customHeight="1">
      <c r="O4726" s="1636"/>
      <c r="P4726" s="1636"/>
      <c r="S4726" s="1072"/>
    </row>
    <row r="4727" spans="15:19" ht="15" customHeight="1">
      <c r="O4727" s="1636"/>
      <c r="P4727" s="1636"/>
      <c r="S4727" s="1072"/>
    </row>
    <row r="4728" spans="15:19" ht="15" customHeight="1">
      <c r="O4728" s="1636"/>
      <c r="P4728" s="1636"/>
      <c r="S4728" s="1072"/>
    </row>
    <row r="4729" spans="15:19" ht="15" customHeight="1">
      <c r="O4729" s="1636"/>
      <c r="P4729" s="1636"/>
      <c r="S4729" s="1072"/>
    </row>
    <row r="4730" spans="15:19" ht="15" customHeight="1">
      <c r="O4730" s="1636"/>
      <c r="P4730" s="1636"/>
      <c r="S4730" s="1072"/>
    </row>
    <row r="4731" spans="15:19" ht="15" customHeight="1">
      <c r="O4731" s="1636"/>
      <c r="P4731" s="1636"/>
      <c r="S4731" s="1072"/>
    </row>
    <row r="4732" spans="15:19" ht="15" customHeight="1">
      <c r="O4732" s="1636"/>
      <c r="P4732" s="1636"/>
      <c r="S4732" s="1072"/>
    </row>
    <row r="4733" spans="15:19" ht="15" customHeight="1">
      <c r="O4733" s="1636"/>
      <c r="P4733" s="1636"/>
      <c r="S4733" s="1072"/>
    </row>
    <row r="4734" spans="15:19" ht="15" customHeight="1">
      <c r="O4734" s="1636"/>
      <c r="P4734" s="1636"/>
      <c r="S4734" s="1072"/>
    </row>
    <row r="4735" spans="15:19" ht="15" customHeight="1">
      <c r="O4735" s="1636"/>
      <c r="P4735" s="1636"/>
      <c r="S4735" s="1072"/>
    </row>
    <row r="4736" spans="15:19" ht="15" customHeight="1">
      <c r="O4736" s="1636"/>
      <c r="P4736" s="1636"/>
      <c r="S4736" s="1072"/>
    </row>
    <row r="4737" spans="15:19" ht="15" customHeight="1">
      <c r="O4737" s="1636"/>
      <c r="P4737" s="1636"/>
      <c r="S4737" s="1072"/>
    </row>
    <row r="4738" spans="15:19" ht="15" customHeight="1">
      <c r="O4738" s="1636"/>
      <c r="P4738" s="1636"/>
      <c r="S4738" s="1072"/>
    </row>
    <row r="4739" spans="15:19" ht="15" customHeight="1">
      <c r="O4739" s="1636"/>
      <c r="P4739" s="1636"/>
      <c r="S4739" s="1072"/>
    </row>
    <row r="4740" spans="15:19" ht="15" customHeight="1">
      <c r="O4740" s="1636"/>
      <c r="P4740" s="1636"/>
      <c r="S4740" s="1072"/>
    </row>
    <row r="4741" spans="15:19" ht="15" customHeight="1">
      <c r="O4741" s="1636"/>
      <c r="P4741" s="1636"/>
      <c r="S4741" s="1072"/>
    </row>
    <row r="4742" spans="15:19" ht="15" customHeight="1">
      <c r="O4742" s="1636"/>
      <c r="P4742" s="1636"/>
      <c r="S4742" s="1072"/>
    </row>
    <row r="4743" spans="15:19" ht="15" customHeight="1">
      <c r="O4743" s="1636"/>
      <c r="P4743" s="1636"/>
      <c r="S4743" s="1072"/>
    </row>
    <row r="4744" spans="15:19" ht="15" customHeight="1">
      <c r="O4744" s="1636"/>
      <c r="P4744" s="1636"/>
      <c r="S4744" s="1072"/>
    </row>
    <row r="4745" spans="15:19" ht="15" customHeight="1">
      <c r="O4745" s="1636"/>
      <c r="P4745" s="1636"/>
      <c r="S4745" s="1072"/>
    </row>
    <row r="4746" spans="15:19" ht="15" customHeight="1">
      <c r="O4746" s="1636"/>
      <c r="P4746" s="1636"/>
      <c r="S4746" s="1072"/>
    </row>
    <row r="4747" spans="15:19" ht="15" customHeight="1">
      <c r="O4747" s="1636"/>
      <c r="P4747" s="1636"/>
      <c r="S4747" s="1072"/>
    </row>
    <row r="4748" spans="15:19" ht="15" customHeight="1">
      <c r="O4748" s="1636"/>
      <c r="P4748" s="1636"/>
      <c r="S4748" s="1072"/>
    </row>
    <row r="4749" spans="15:19" ht="15" customHeight="1">
      <c r="O4749" s="1636"/>
      <c r="P4749" s="1636"/>
      <c r="S4749" s="1072"/>
    </row>
    <row r="4750" spans="15:19" ht="15" customHeight="1">
      <c r="O4750" s="1636"/>
      <c r="P4750" s="1636"/>
      <c r="S4750" s="1072"/>
    </row>
    <row r="4751" spans="15:19" ht="15" customHeight="1">
      <c r="O4751" s="1636"/>
      <c r="P4751" s="1636"/>
      <c r="S4751" s="1072"/>
    </row>
    <row r="4752" spans="15:19" ht="15" customHeight="1">
      <c r="O4752" s="1636"/>
      <c r="P4752" s="1636"/>
      <c r="S4752" s="1072"/>
    </row>
    <row r="4753" spans="15:19" ht="15" customHeight="1">
      <c r="O4753" s="1636"/>
      <c r="P4753" s="1636"/>
      <c r="S4753" s="1072"/>
    </row>
    <row r="4754" spans="15:19" ht="15" customHeight="1">
      <c r="O4754" s="1636"/>
      <c r="P4754" s="1636"/>
      <c r="S4754" s="1072"/>
    </row>
    <row r="4755" spans="15:19" ht="15" customHeight="1">
      <c r="O4755" s="1636"/>
      <c r="P4755" s="1636"/>
      <c r="S4755" s="1072"/>
    </row>
    <row r="4756" spans="15:19" ht="15" customHeight="1">
      <c r="O4756" s="1636"/>
      <c r="P4756" s="1636"/>
      <c r="S4756" s="1072"/>
    </row>
    <row r="4757" spans="15:19" ht="15" customHeight="1">
      <c r="O4757" s="1636"/>
      <c r="P4757" s="1636"/>
      <c r="S4757" s="1072"/>
    </row>
    <row r="4758" spans="15:19" ht="15" customHeight="1">
      <c r="O4758" s="1636"/>
      <c r="P4758" s="1636"/>
      <c r="S4758" s="1072"/>
    </row>
    <row r="4759" spans="15:19" ht="15" customHeight="1">
      <c r="O4759" s="1636"/>
      <c r="P4759" s="1636"/>
      <c r="S4759" s="1072"/>
    </row>
    <row r="4760" spans="15:19" ht="15" customHeight="1">
      <c r="O4760" s="1636"/>
      <c r="P4760" s="1636"/>
      <c r="S4760" s="1072"/>
    </row>
    <row r="4761" spans="15:19" ht="15" customHeight="1">
      <c r="O4761" s="1636"/>
      <c r="P4761" s="1636"/>
      <c r="S4761" s="1072"/>
    </row>
    <row r="4762" spans="15:19" ht="15" customHeight="1">
      <c r="O4762" s="1636"/>
      <c r="P4762" s="1636"/>
      <c r="S4762" s="1072"/>
    </row>
    <row r="4763" spans="15:19" ht="15" customHeight="1">
      <c r="O4763" s="1636"/>
      <c r="P4763" s="1636"/>
      <c r="S4763" s="1072"/>
    </row>
    <row r="4764" spans="15:19" ht="15" customHeight="1">
      <c r="O4764" s="1636"/>
      <c r="P4764" s="1636"/>
      <c r="S4764" s="1072"/>
    </row>
    <row r="4765" spans="15:19" ht="15" customHeight="1">
      <c r="O4765" s="1636"/>
      <c r="P4765" s="1636"/>
      <c r="S4765" s="1072"/>
    </row>
    <row r="4766" spans="15:19" ht="15" customHeight="1">
      <c r="O4766" s="1636"/>
      <c r="P4766" s="1636"/>
      <c r="S4766" s="1072"/>
    </row>
    <row r="4767" spans="15:19" ht="15" customHeight="1">
      <c r="O4767" s="1636"/>
      <c r="P4767" s="1636"/>
      <c r="S4767" s="1072"/>
    </row>
    <row r="4768" spans="15:19" ht="15" customHeight="1">
      <c r="O4768" s="1636"/>
      <c r="P4768" s="1636"/>
      <c r="S4768" s="1072"/>
    </row>
    <row r="4769" spans="15:19" ht="15" customHeight="1">
      <c r="O4769" s="1636"/>
      <c r="P4769" s="1636"/>
      <c r="S4769" s="1072"/>
    </row>
    <row r="4770" spans="15:19" ht="15" customHeight="1">
      <c r="O4770" s="1636"/>
      <c r="P4770" s="1636"/>
      <c r="S4770" s="1072"/>
    </row>
    <row r="4771" spans="15:19" ht="15" customHeight="1">
      <c r="O4771" s="1636"/>
      <c r="P4771" s="1636"/>
      <c r="S4771" s="1072"/>
    </row>
    <row r="4772" spans="15:19" ht="15" customHeight="1">
      <c r="O4772" s="1636"/>
      <c r="P4772" s="1636"/>
      <c r="S4772" s="1072"/>
    </row>
    <row r="4773" spans="15:19" ht="15" customHeight="1">
      <c r="O4773" s="1636"/>
      <c r="P4773" s="1636"/>
      <c r="S4773" s="1072"/>
    </row>
    <row r="4774" spans="15:19" ht="15" customHeight="1">
      <c r="O4774" s="1636"/>
      <c r="P4774" s="1636"/>
      <c r="S4774" s="1072"/>
    </row>
    <row r="4775" spans="15:19" ht="15" customHeight="1">
      <c r="O4775" s="1636"/>
      <c r="P4775" s="1636"/>
      <c r="S4775" s="1072"/>
    </row>
    <row r="4776" spans="15:19" ht="15" customHeight="1">
      <c r="O4776" s="1636"/>
      <c r="P4776" s="1636"/>
      <c r="S4776" s="1072"/>
    </row>
    <row r="4777" spans="15:19" ht="15" customHeight="1">
      <c r="O4777" s="1636"/>
      <c r="P4777" s="1636"/>
      <c r="S4777" s="1072"/>
    </row>
    <row r="4778" spans="15:19" ht="15" customHeight="1">
      <c r="O4778" s="1636"/>
      <c r="P4778" s="1636"/>
      <c r="S4778" s="1072"/>
    </row>
    <row r="4779" spans="15:19" ht="15" customHeight="1">
      <c r="O4779" s="1636"/>
      <c r="P4779" s="1636"/>
      <c r="S4779" s="1072"/>
    </row>
    <row r="4780" spans="15:19" ht="15" customHeight="1">
      <c r="O4780" s="1636"/>
      <c r="P4780" s="1636"/>
      <c r="S4780" s="1072"/>
    </row>
    <row r="4781" spans="15:19" ht="15" customHeight="1">
      <c r="O4781" s="1636"/>
      <c r="P4781" s="1636"/>
      <c r="S4781" s="1072"/>
    </row>
    <row r="4782" spans="15:19" ht="15" customHeight="1">
      <c r="O4782" s="1636"/>
      <c r="P4782" s="1636"/>
      <c r="S4782" s="1072"/>
    </row>
    <row r="4783" spans="15:19" ht="15" customHeight="1">
      <c r="O4783" s="1636"/>
      <c r="P4783" s="1636"/>
      <c r="S4783" s="1072"/>
    </row>
    <row r="4784" spans="15:19" ht="15" customHeight="1">
      <c r="O4784" s="1636"/>
      <c r="P4784" s="1636"/>
      <c r="S4784" s="1072"/>
    </row>
    <row r="4785" spans="15:19" ht="15" customHeight="1">
      <c r="O4785" s="1636"/>
      <c r="P4785" s="1636"/>
      <c r="S4785" s="1072"/>
    </row>
    <row r="4786" spans="15:19" ht="15" customHeight="1">
      <c r="O4786" s="1636"/>
      <c r="P4786" s="1636"/>
      <c r="S4786" s="1072"/>
    </row>
    <row r="4787" spans="15:19" ht="15" customHeight="1">
      <c r="O4787" s="1636"/>
      <c r="P4787" s="1636"/>
      <c r="S4787" s="1072"/>
    </row>
    <row r="4788" spans="15:19" ht="15" customHeight="1">
      <c r="O4788" s="1636"/>
      <c r="P4788" s="1636"/>
      <c r="S4788" s="1072"/>
    </row>
    <row r="4789" spans="15:19" ht="15" customHeight="1">
      <c r="O4789" s="1636"/>
      <c r="P4789" s="1636"/>
      <c r="S4789" s="1072"/>
    </row>
    <row r="4790" spans="15:19" ht="15" customHeight="1">
      <c r="O4790" s="1636"/>
      <c r="P4790" s="1636"/>
      <c r="S4790" s="1072"/>
    </row>
    <row r="4791" spans="15:19" ht="15" customHeight="1">
      <c r="O4791" s="1636"/>
      <c r="P4791" s="1636"/>
      <c r="S4791" s="1072"/>
    </row>
    <row r="4792" spans="15:19" ht="15" customHeight="1">
      <c r="O4792" s="1636"/>
      <c r="P4792" s="1636"/>
      <c r="S4792" s="1072"/>
    </row>
    <row r="4793" spans="15:19" ht="15" customHeight="1">
      <c r="O4793" s="1636"/>
      <c r="P4793" s="1636"/>
      <c r="S4793" s="1072"/>
    </row>
    <row r="4794" spans="15:19" ht="15" customHeight="1">
      <c r="O4794" s="1636"/>
      <c r="P4794" s="1636"/>
      <c r="S4794" s="1072"/>
    </row>
    <row r="4795" spans="15:19" ht="15" customHeight="1">
      <c r="O4795" s="1636"/>
      <c r="P4795" s="1636"/>
      <c r="S4795" s="1072"/>
    </row>
    <row r="4796" spans="15:19" ht="15" customHeight="1">
      <c r="O4796" s="1636"/>
      <c r="P4796" s="1636"/>
      <c r="S4796" s="1072"/>
    </row>
    <row r="4797" spans="15:19" ht="15" customHeight="1">
      <c r="O4797" s="1636"/>
      <c r="P4797" s="1636"/>
      <c r="S4797" s="1072"/>
    </row>
    <row r="4798" spans="15:19" ht="15" customHeight="1">
      <c r="O4798" s="1636"/>
      <c r="P4798" s="1636"/>
      <c r="S4798" s="1072"/>
    </row>
    <row r="4799" spans="15:19" ht="15" customHeight="1">
      <c r="O4799" s="1636"/>
      <c r="P4799" s="1636"/>
      <c r="S4799" s="1072"/>
    </row>
    <row r="4800" spans="15:19" ht="15" customHeight="1">
      <c r="O4800" s="1636"/>
      <c r="P4800" s="1636"/>
      <c r="S4800" s="1072"/>
    </row>
    <row r="4801" spans="15:19" ht="15" customHeight="1">
      <c r="O4801" s="1636"/>
      <c r="P4801" s="1636"/>
      <c r="S4801" s="1072"/>
    </row>
    <row r="4802" spans="15:19" ht="15" customHeight="1">
      <c r="O4802" s="1636"/>
      <c r="P4802" s="1636"/>
      <c r="S4802" s="1072"/>
    </row>
    <row r="4803" spans="15:19" ht="15" customHeight="1">
      <c r="O4803" s="1636"/>
      <c r="P4803" s="1636"/>
      <c r="S4803" s="1072"/>
    </row>
    <row r="4804" spans="15:19" ht="15" customHeight="1">
      <c r="O4804" s="1636"/>
      <c r="P4804" s="1636"/>
      <c r="S4804" s="1072"/>
    </row>
    <row r="4805" spans="15:19" ht="15" customHeight="1">
      <c r="O4805" s="1636"/>
      <c r="P4805" s="1636"/>
      <c r="S4805" s="1072"/>
    </row>
    <row r="4806" spans="15:19" ht="15" customHeight="1">
      <c r="O4806" s="1636"/>
      <c r="P4806" s="1636"/>
      <c r="S4806" s="1072"/>
    </row>
    <row r="4807" spans="15:19" ht="15" customHeight="1">
      <c r="O4807" s="1636"/>
      <c r="P4807" s="1636"/>
      <c r="S4807" s="1072"/>
    </row>
    <row r="4808" spans="15:19" ht="15" customHeight="1">
      <c r="O4808" s="1636"/>
      <c r="P4808" s="1636"/>
      <c r="S4808" s="1072"/>
    </row>
    <row r="4809" spans="15:19" ht="15" customHeight="1">
      <c r="O4809" s="1636"/>
      <c r="P4809" s="1636"/>
      <c r="S4809" s="1072"/>
    </row>
    <row r="4810" spans="15:19" ht="15" customHeight="1">
      <c r="O4810" s="1636"/>
      <c r="P4810" s="1636"/>
      <c r="S4810" s="1072"/>
    </row>
    <row r="4811" spans="15:19" ht="15" customHeight="1">
      <c r="O4811" s="1636"/>
      <c r="P4811" s="1636"/>
      <c r="S4811" s="1072"/>
    </row>
    <row r="4812" spans="15:19" ht="15" customHeight="1">
      <c r="O4812" s="1636"/>
      <c r="P4812" s="1636"/>
      <c r="S4812" s="1072"/>
    </row>
    <row r="4813" spans="15:19" ht="15" customHeight="1">
      <c r="O4813" s="1636"/>
      <c r="P4813" s="1636"/>
      <c r="S4813" s="1072"/>
    </row>
    <row r="4814" spans="15:19" ht="15" customHeight="1">
      <c r="O4814" s="1636"/>
      <c r="P4814" s="1636"/>
      <c r="S4814" s="1072"/>
    </row>
    <row r="4815" spans="15:19" ht="15" customHeight="1">
      <c r="O4815" s="1636"/>
      <c r="P4815" s="1636"/>
      <c r="S4815" s="1072"/>
    </row>
    <row r="4816" spans="15:19" ht="15" customHeight="1">
      <c r="O4816" s="1636"/>
      <c r="P4816" s="1636"/>
      <c r="S4816" s="1072"/>
    </row>
    <row r="4817" spans="15:19" ht="15" customHeight="1">
      <c r="O4817" s="1636"/>
      <c r="P4817" s="1636"/>
      <c r="S4817" s="1072"/>
    </row>
    <row r="4818" spans="15:19" ht="15" customHeight="1">
      <c r="O4818" s="1636"/>
      <c r="P4818" s="1636"/>
      <c r="S4818" s="1072"/>
    </row>
    <row r="4819" spans="15:19" ht="15" customHeight="1">
      <c r="O4819" s="1636"/>
      <c r="P4819" s="1636"/>
      <c r="S4819" s="1072"/>
    </row>
    <row r="4820" spans="15:19" ht="15" customHeight="1">
      <c r="O4820" s="1636"/>
      <c r="P4820" s="1636"/>
      <c r="S4820" s="1072"/>
    </row>
    <row r="4821" spans="15:19" ht="15" customHeight="1">
      <c r="O4821" s="1636"/>
      <c r="P4821" s="1636"/>
      <c r="S4821" s="1072"/>
    </row>
    <row r="4822" spans="15:19" ht="15" customHeight="1">
      <c r="O4822" s="1636"/>
      <c r="P4822" s="1636"/>
      <c r="S4822" s="1072"/>
    </row>
    <row r="4823" spans="15:19" ht="15" customHeight="1">
      <c r="O4823" s="1636"/>
      <c r="P4823" s="1636"/>
      <c r="S4823" s="1072"/>
    </row>
    <row r="4824" spans="15:19" ht="15" customHeight="1">
      <c r="O4824" s="1636"/>
      <c r="P4824" s="1636"/>
      <c r="S4824" s="1072"/>
    </row>
    <row r="4825" spans="15:19" ht="15" customHeight="1">
      <c r="O4825" s="1636"/>
      <c r="P4825" s="1636"/>
      <c r="S4825" s="1072"/>
    </row>
    <row r="4826" spans="15:19" ht="15" customHeight="1">
      <c r="O4826" s="1636"/>
      <c r="P4826" s="1636"/>
      <c r="S4826" s="1072"/>
    </row>
    <row r="4827" spans="15:19" ht="15" customHeight="1">
      <c r="O4827" s="1636"/>
      <c r="P4827" s="1636"/>
      <c r="S4827" s="1072"/>
    </row>
    <row r="4828" spans="15:19" ht="15" customHeight="1">
      <c r="O4828" s="1636"/>
      <c r="P4828" s="1636"/>
      <c r="S4828" s="1072"/>
    </row>
    <row r="4829" spans="15:19" ht="15" customHeight="1">
      <c r="O4829" s="1636"/>
      <c r="P4829" s="1636"/>
      <c r="S4829" s="1072"/>
    </row>
    <row r="4830" spans="15:19" ht="15" customHeight="1">
      <c r="O4830" s="1636"/>
      <c r="P4830" s="1636"/>
      <c r="S4830" s="1072"/>
    </row>
    <row r="4831" spans="15:19" ht="15" customHeight="1">
      <c r="O4831" s="1636"/>
      <c r="P4831" s="1636"/>
      <c r="S4831" s="1072"/>
    </row>
    <row r="4832" spans="15:19" ht="15" customHeight="1">
      <c r="O4832" s="1636"/>
      <c r="P4832" s="1636"/>
      <c r="S4832" s="1072"/>
    </row>
    <row r="4833" spans="15:19" ht="15" customHeight="1">
      <c r="O4833" s="1636"/>
      <c r="P4833" s="1636"/>
      <c r="S4833" s="1072"/>
    </row>
    <row r="4834" spans="15:19" ht="15" customHeight="1">
      <c r="O4834" s="1636"/>
      <c r="P4834" s="1636"/>
      <c r="S4834" s="1072"/>
    </row>
    <row r="4835" spans="15:19" ht="15" customHeight="1">
      <c r="O4835" s="1636"/>
      <c r="P4835" s="1636"/>
      <c r="S4835" s="1072"/>
    </row>
    <row r="4836" spans="15:19" ht="15" customHeight="1">
      <c r="O4836" s="1636"/>
      <c r="P4836" s="1636"/>
      <c r="S4836" s="1072"/>
    </row>
    <row r="4837" spans="15:19" ht="15" customHeight="1">
      <c r="O4837" s="1636"/>
      <c r="P4837" s="1636"/>
      <c r="S4837" s="1072"/>
    </row>
    <row r="4838" spans="15:19" ht="15" customHeight="1">
      <c r="O4838" s="1636"/>
      <c r="P4838" s="1636"/>
      <c r="S4838" s="1072"/>
    </row>
    <row r="4839" spans="15:19" ht="15" customHeight="1">
      <c r="O4839" s="1636"/>
      <c r="P4839" s="1636"/>
      <c r="S4839" s="1072"/>
    </row>
    <row r="4840" spans="15:19" ht="15" customHeight="1">
      <c r="O4840" s="1636"/>
      <c r="P4840" s="1636"/>
      <c r="S4840" s="1072"/>
    </row>
    <row r="4841" spans="15:19" ht="15" customHeight="1">
      <c r="O4841" s="1636"/>
      <c r="P4841" s="1636"/>
      <c r="S4841" s="1072"/>
    </row>
    <row r="4842" spans="15:19" ht="15" customHeight="1">
      <c r="O4842" s="1636"/>
      <c r="P4842" s="1636"/>
      <c r="S4842" s="1072"/>
    </row>
    <row r="4843" spans="15:19" ht="15" customHeight="1">
      <c r="O4843" s="1636"/>
      <c r="P4843" s="1636"/>
      <c r="S4843" s="1072"/>
    </row>
    <row r="4844" spans="15:19" ht="15" customHeight="1">
      <c r="O4844" s="1636"/>
      <c r="P4844" s="1636"/>
      <c r="S4844" s="1072"/>
    </row>
    <row r="4845" spans="15:19" ht="15" customHeight="1">
      <c r="O4845" s="1636"/>
      <c r="P4845" s="1636"/>
      <c r="S4845" s="1072"/>
    </row>
    <row r="4846" spans="15:19" ht="15" customHeight="1">
      <c r="O4846" s="1636"/>
      <c r="P4846" s="1636"/>
      <c r="S4846" s="1072"/>
    </row>
    <row r="4847" spans="15:19" ht="15" customHeight="1">
      <c r="O4847" s="1636"/>
      <c r="P4847" s="1636"/>
      <c r="S4847" s="1072"/>
    </row>
    <row r="4848" spans="15:19" ht="15" customHeight="1">
      <c r="O4848" s="1636"/>
      <c r="P4848" s="1636"/>
      <c r="S4848" s="1072"/>
    </row>
    <row r="4849" spans="15:19" ht="15" customHeight="1">
      <c r="O4849" s="1636"/>
      <c r="P4849" s="1636"/>
      <c r="S4849" s="1072"/>
    </row>
    <row r="4850" spans="15:19" ht="15" customHeight="1">
      <c r="O4850" s="1636"/>
      <c r="P4850" s="1636"/>
      <c r="S4850" s="1072"/>
    </row>
    <row r="4851" spans="15:19" ht="15" customHeight="1">
      <c r="O4851" s="1636"/>
      <c r="P4851" s="1636"/>
      <c r="S4851" s="1072"/>
    </row>
    <row r="4852" spans="15:19" ht="15" customHeight="1">
      <c r="O4852" s="1636"/>
      <c r="P4852" s="1636"/>
      <c r="S4852" s="1072"/>
    </row>
    <row r="4853" spans="15:19" ht="15" customHeight="1">
      <c r="O4853" s="1636"/>
      <c r="P4853" s="1636"/>
      <c r="S4853" s="1072"/>
    </row>
    <row r="4854" spans="15:19" ht="15" customHeight="1">
      <c r="O4854" s="1636"/>
      <c r="P4854" s="1636"/>
      <c r="S4854" s="1072"/>
    </row>
    <row r="4855" spans="15:19" ht="15" customHeight="1">
      <c r="O4855" s="1636"/>
      <c r="P4855" s="1636"/>
      <c r="S4855" s="1072"/>
    </row>
    <row r="4856" spans="15:19" ht="15" customHeight="1">
      <c r="O4856" s="1636"/>
      <c r="P4856" s="1636"/>
      <c r="S4856" s="1072"/>
    </row>
    <row r="4857" spans="15:19" ht="15" customHeight="1">
      <c r="O4857" s="1636"/>
      <c r="P4857" s="1636"/>
      <c r="S4857" s="1072"/>
    </row>
    <row r="4858" spans="15:19" ht="15" customHeight="1">
      <c r="O4858" s="1636"/>
      <c r="P4858" s="1636"/>
      <c r="S4858" s="1072"/>
    </row>
    <row r="4859" spans="15:19" ht="15" customHeight="1">
      <c r="O4859" s="1636"/>
      <c r="P4859" s="1636"/>
      <c r="S4859" s="1072"/>
    </row>
    <row r="4860" spans="15:19" ht="15" customHeight="1">
      <c r="O4860" s="1636"/>
      <c r="P4860" s="1636"/>
      <c r="S4860" s="1072"/>
    </row>
    <row r="4861" spans="15:19" ht="15" customHeight="1">
      <c r="O4861" s="1636"/>
      <c r="P4861" s="1636"/>
      <c r="S4861" s="1072"/>
    </row>
    <row r="4862" spans="15:19" ht="15" customHeight="1">
      <c r="O4862" s="1636"/>
      <c r="P4862" s="1636"/>
      <c r="S4862" s="1072"/>
    </row>
    <row r="4863" spans="15:19" ht="15" customHeight="1">
      <c r="O4863" s="1636"/>
      <c r="P4863" s="1636"/>
      <c r="S4863" s="1072"/>
    </row>
    <row r="4864" spans="15:19" ht="15" customHeight="1">
      <c r="O4864" s="1636"/>
      <c r="P4864" s="1636"/>
      <c r="S4864" s="1072"/>
    </row>
    <row r="4865" spans="15:19" ht="15" customHeight="1">
      <c r="O4865" s="1636"/>
      <c r="P4865" s="1636"/>
      <c r="S4865" s="1072"/>
    </row>
    <row r="4866" spans="15:19" ht="15" customHeight="1">
      <c r="O4866" s="1636"/>
      <c r="P4866" s="1636"/>
      <c r="S4866" s="1072"/>
    </row>
    <row r="4867" spans="15:19" ht="15" customHeight="1">
      <c r="O4867" s="1636"/>
      <c r="P4867" s="1636"/>
      <c r="S4867" s="1072"/>
    </row>
    <row r="4868" spans="15:19" ht="15" customHeight="1">
      <c r="O4868" s="1636"/>
      <c r="P4868" s="1636"/>
      <c r="S4868" s="1072"/>
    </row>
    <row r="4869" spans="15:19" ht="15" customHeight="1">
      <c r="O4869" s="1636"/>
      <c r="P4869" s="1636"/>
      <c r="S4869" s="1072"/>
    </row>
    <row r="4870" spans="15:19" ht="15" customHeight="1">
      <c r="O4870" s="1636"/>
      <c r="P4870" s="1636"/>
      <c r="S4870" s="1072"/>
    </row>
    <row r="4871" spans="15:19" ht="15" customHeight="1">
      <c r="O4871" s="1636"/>
      <c r="P4871" s="1636"/>
      <c r="S4871" s="1072"/>
    </row>
    <row r="4872" spans="15:19" ht="15" customHeight="1">
      <c r="O4872" s="1636"/>
      <c r="P4872" s="1636"/>
      <c r="S4872" s="1072"/>
    </row>
    <row r="4873" spans="15:19" ht="15" customHeight="1">
      <c r="O4873" s="1636"/>
      <c r="P4873" s="1636"/>
      <c r="S4873" s="1072"/>
    </row>
    <row r="4874" spans="15:19" ht="15" customHeight="1">
      <c r="O4874" s="1636"/>
      <c r="P4874" s="1636"/>
      <c r="S4874" s="1072"/>
    </row>
    <row r="4875" spans="15:19" ht="15" customHeight="1">
      <c r="O4875" s="1636"/>
      <c r="P4875" s="1636"/>
      <c r="S4875" s="1072"/>
    </row>
    <row r="4876" spans="15:19" ht="15" customHeight="1">
      <c r="O4876" s="1636"/>
      <c r="P4876" s="1636"/>
      <c r="S4876" s="1072"/>
    </row>
    <row r="4877" spans="15:19" ht="15" customHeight="1">
      <c r="O4877" s="1636"/>
      <c r="P4877" s="1636"/>
      <c r="S4877" s="1072"/>
    </row>
    <row r="4878" spans="15:19" ht="15" customHeight="1">
      <c r="O4878" s="1636"/>
      <c r="P4878" s="1636"/>
      <c r="S4878" s="1072"/>
    </row>
    <row r="4879" spans="15:19" ht="15" customHeight="1">
      <c r="O4879" s="1636"/>
      <c r="P4879" s="1636"/>
      <c r="S4879" s="1072"/>
    </row>
    <row r="4880" spans="15:19" ht="15" customHeight="1">
      <c r="O4880" s="1636"/>
      <c r="P4880" s="1636"/>
      <c r="S4880" s="1072"/>
    </row>
    <row r="4881" spans="15:19" ht="15" customHeight="1">
      <c r="O4881" s="1636"/>
      <c r="P4881" s="1636"/>
      <c r="S4881" s="1072"/>
    </row>
    <row r="4882" spans="15:19" ht="15" customHeight="1">
      <c r="O4882" s="1636"/>
      <c r="P4882" s="1636"/>
      <c r="S4882" s="1072"/>
    </row>
    <row r="4883" spans="15:19" ht="15" customHeight="1">
      <c r="O4883" s="1636"/>
      <c r="P4883" s="1636"/>
      <c r="S4883" s="1072"/>
    </row>
    <row r="4884" spans="15:19" ht="15" customHeight="1">
      <c r="O4884" s="1636"/>
      <c r="P4884" s="1636"/>
      <c r="S4884" s="1072"/>
    </row>
    <row r="4885" spans="15:19" ht="15" customHeight="1">
      <c r="O4885" s="1636"/>
      <c r="P4885" s="1636"/>
      <c r="S4885" s="1072"/>
    </row>
    <row r="4886" spans="15:19" ht="15" customHeight="1">
      <c r="O4886" s="1636"/>
      <c r="P4886" s="1636"/>
      <c r="S4886" s="1072"/>
    </row>
    <row r="4887" spans="15:19" ht="15" customHeight="1">
      <c r="O4887" s="1636"/>
      <c r="P4887" s="1636"/>
      <c r="S4887" s="1072"/>
    </row>
    <row r="4888" spans="15:19" ht="15" customHeight="1">
      <c r="O4888" s="1636"/>
      <c r="P4888" s="1636"/>
      <c r="S4888" s="1072"/>
    </row>
    <row r="4889" spans="15:19" ht="15" customHeight="1">
      <c r="O4889" s="1636"/>
      <c r="P4889" s="1636"/>
      <c r="S4889" s="1072"/>
    </row>
    <row r="4890" spans="15:19" ht="15" customHeight="1">
      <c r="O4890" s="1636"/>
      <c r="P4890" s="1636"/>
      <c r="S4890" s="1072"/>
    </row>
    <row r="4891" spans="15:19" ht="15" customHeight="1">
      <c r="O4891" s="1636"/>
      <c r="P4891" s="1636"/>
      <c r="S4891" s="1072"/>
    </row>
    <row r="4892" spans="15:19" ht="15" customHeight="1">
      <c r="O4892" s="1636"/>
      <c r="P4892" s="1636"/>
      <c r="S4892" s="1072"/>
    </row>
    <row r="4893" spans="15:19" ht="15" customHeight="1">
      <c r="O4893" s="1636"/>
      <c r="P4893" s="1636"/>
      <c r="S4893" s="1072"/>
    </row>
    <row r="4894" spans="15:19" ht="15" customHeight="1">
      <c r="O4894" s="1636"/>
      <c r="P4894" s="1636"/>
      <c r="S4894" s="1072"/>
    </row>
    <row r="4895" spans="15:19" ht="15" customHeight="1">
      <c r="O4895" s="1636"/>
      <c r="P4895" s="1636"/>
      <c r="S4895" s="1072"/>
    </row>
    <row r="4896" spans="15:19" ht="15" customHeight="1">
      <c r="O4896" s="1636"/>
      <c r="P4896" s="1636"/>
      <c r="S4896" s="1072"/>
    </row>
    <row r="4897" spans="15:19" ht="15" customHeight="1">
      <c r="O4897" s="1636"/>
      <c r="P4897" s="1636"/>
      <c r="S4897" s="1072"/>
    </row>
    <row r="4898" spans="15:19" ht="15" customHeight="1">
      <c r="O4898" s="1636"/>
      <c r="P4898" s="1636"/>
      <c r="S4898" s="1072"/>
    </row>
    <row r="4899" spans="15:19" ht="15" customHeight="1">
      <c r="O4899" s="1636"/>
      <c r="P4899" s="1636"/>
      <c r="S4899" s="1072"/>
    </row>
    <row r="4900" spans="15:19" ht="15" customHeight="1">
      <c r="O4900" s="1636"/>
      <c r="P4900" s="1636"/>
      <c r="S4900" s="1072"/>
    </row>
    <row r="4901" spans="15:19" ht="15" customHeight="1">
      <c r="O4901" s="1636"/>
      <c r="P4901" s="1636"/>
      <c r="S4901" s="1072"/>
    </row>
    <row r="4902" spans="15:19" ht="15" customHeight="1">
      <c r="O4902" s="1636"/>
      <c r="P4902" s="1636"/>
      <c r="S4902" s="1072"/>
    </row>
    <row r="4903" spans="15:19" ht="15" customHeight="1">
      <c r="O4903" s="1636"/>
      <c r="P4903" s="1636"/>
      <c r="S4903" s="1072"/>
    </row>
    <row r="4904" spans="15:19" ht="15" customHeight="1">
      <c r="O4904" s="1636"/>
      <c r="P4904" s="1636"/>
      <c r="S4904" s="1072"/>
    </row>
    <row r="4905" spans="15:19" ht="15" customHeight="1">
      <c r="O4905" s="1636"/>
      <c r="P4905" s="1636"/>
      <c r="S4905" s="1072"/>
    </row>
    <row r="4906" spans="15:19" ht="15" customHeight="1">
      <c r="O4906" s="1636"/>
      <c r="P4906" s="1636"/>
      <c r="S4906" s="1072"/>
    </row>
    <row r="4907" spans="15:19" ht="15" customHeight="1">
      <c r="O4907" s="1636"/>
      <c r="P4907" s="1636"/>
      <c r="S4907" s="1072"/>
    </row>
    <row r="4908" spans="15:19" ht="15" customHeight="1">
      <c r="O4908" s="1636"/>
      <c r="P4908" s="1636"/>
      <c r="S4908" s="1072"/>
    </row>
    <row r="4909" spans="15:19" ht="15" customHeight="1">
      <c r="O4909" s="1636"/>
      <c r="P4909" s="1636"/>
      <c r="S4909" s="1072"/>
    </row>
    <row r="4910" spans="15:19" ht="15" customHeight="1">
      <c r="O4910" s="1636"/>
      <c r="P4910" s="1636"/>
      <c r="S4910" s="1072"/>
    </row>
    <row r="4911" spans="15:19" ht="15" customHeight="1">
      <c r="O4911" s="1636"/>
      <c r="P4911" s="1636"/>
      <c r="S4911" s="1072"/>
    </row>
    <row r="4912" spans="15:19" ht="15" customHeight="1">
      <c r="O4912" s="1636"/>
      <c r="P4912" s="1636"/>
      <c r="S4912" s="1072"/>
    </row>
    <row r="4913" spans="15:19" ht="15" customHeight="1">
      <c r="O4913" s="1636"/>
      <c r="P4913" s="1636"/>
      <c r="S4913" s="1072"/>
    </row>
    <row r="4914" spans="15:19" ht="15" customHeight="1">
      <c r="O4914" s="1636"/>
      <c r="P4914" s="1636"/>
      <c r="S4914" s="1072"/>
    </row>
    <row r="4915" spans="15:19" ht="15" customHeight="1">
      <c r="O4915" s="1636"/>
      <c r="P4915" s="1636"/>
      <c r="S4915" s="1072"/>
    </row>
    <row r="4916" spans="15:19" ht="15" customHeight="1">
      <c r="O4916" s="1636"/>
      <c r="P4916" s="1636"/>
      <c r="S4916" s="1072"/>
    </row>
    <row r="4917" spans="15:19" ht="15" customHeight="1">
      <c r="O4917" s="1636"/>
      <c r="P4917" s="1636"/>
      <c r="S4917" s="1072"/>
    </row>
    <row r="4918" spans="15:19" ht="15" customHeight="1">
      <c r="O4918" s="1636"/>
      <c r="P4918" s="1636"/>
      <c r="S4918" s="1072"/>
    </row>
    <row r="4919" spans="15:19" ht="15" customHeight="1">
      <c r="O4919" s="1636"/>
      <c r="P4919" s="1636"/>
      <c r="S4919" s="1072"/>
    </row>
    <row r="4920" spans="15:19" ht="15" customHeight="1">
      <c r="O4920" s="1636"/>
      <c r="P4920" s="1636"/>
      <c r="S4920" s="1072"/>
    </row>
    <row r="4921" spans="15:19" ht="15" customHeight="1">
      <c r="O4921" s="1636"/>
      <c r="P4921" s="1636"/>
      <c r="S4921" s="1072"/>
    </row>
    <row r="4922" spans="15:19" ht="15" customHeight="1">
      <c r="O4922" s="1636"/>
      <c r="P4922" s="1636"/>
      <c r="S4922" s="1072"/>
    </row>
    <row r="4923" spans="15:19" ht="15" customHeight="1">
      <c r="O4923" s="1636"/>
      <c r="P4923" s="1636"/>
      <c r="S4923" s="1072"/>
    </row>
    <row r="4924" spans="15:19" ht="15" customHeight="1">
      <c r="O4924" s="1636"/>
      <c r="P4924" s="1636"/>
      <c r="S4924" s="1072"/>
    </row>
    <row r="4925" spans="15:19" ht="15" customHeight="1">
      <c r="O4925" s="1636"/>
      <c r="P4925" s="1636"/>
      <c r="S4925" s="1072"/>
    </row>
    <row r="4926" spans="15:19" ht="15" customHeight="1">
      <c r="O4926" s="1636"/>
      <c r="P4926" s="1636"/>
      <c r="S4926" s="1072"/>
    </row>
    <row r="4927" spans="15:19" ht="15" customHeight="1">
      <c r="O4927" s="1636"/>
      <c r="P4927" s="1636"/>
      <c r="S4927" s="1072"/>
    </row>
    <row r="4928" spans="15:19" ht="15" customHeight="1">
      <c r="O4928" s="1636"/>
      <c r="P4928" s="1636"/>
      <c r="S4928" s="1072"/>
    </row>
    <row r="4929" spans="15:19" ht="15" customHeight="1">
      <c r="O4929" s="1636"/>
      <c r="P4929" s="1636"/>
      <c r="S4929" s="1072"/>
    </row>
    <row r="4930" spans="15:19" ht="15" customHeight="1">
      <c r="O4930" s="1636"/>
      <c r="P4930" s="1636"/>
      <c r="S4930" s="1072"/>
    </row>
    <row r="4931" spans="15:19" ht="15" customHeight="1">
      <c r="O4931" s="1636"/>
      <c r="P4931" s="1636"/>
      <c r="S4931" s="1072"/>
    </row>
    <row r="4932" spans="15:19" ht="15" customHeight="1">
      <c r="O4932" s="1636"/>
      <c r="P4932" s="1636"/>
      <c r="S4932" s="1072"/>
    </row>
    <row r="4933" spans="15:19" ht="15" customHeight="1">
      <c r="O4933" s="1636"/>
      <c r="P4933" s="1636"/>
      <c r="S4933" s="1072"/>
    </row>
    <row r="4934" spans="15:19" ht="15" customHeight="1">
      <c r="O4934" s="1636"/>
      <c r="P4934" s="1636"/>
      <c r="S4934" s="1072"/>
    </row>
    <row r="4935" spans="15:19" ht="15" customHeight="1">
      <c r="O4935" s="1636"/>
      <c r="P4935" s="1636"/>
      <c r="S4935" s="1072"/>
    </row>
    <row r="4936" spans="15:19" ht="15" customHeight="1">
      <c r="O4936" s="1636"/>
      <c r="P4936" s="1636"/>
      <c r="S4936" s="1072"/>
    </row>
    <row r="4937" spans="15:19" ht="15" customHeight="1">
      <c r="O4937" s="1636"/>
      <c r="P4937" s="1636"/>
      <c r="S4937" s="1072"/>
    </row>
    <row r="4938" spans="15:19" ht="15" customHeight="1">
      <c r="O4938" s="1636"/>
      <c r="P4938" s="1636"/>
      <c r="S4938" s="1072"/>
    </row>
    <row r="4939" spans="15:19" ht="15" customHeight="1">
      <c r="O4939" s="1636"/>
      <c r="P4939" s="1636"/>
      <c r="S4939" s="1072"/>
    </row>
    <row r="4940" spans="15:19" ht="15" customHeight="1">
      <c r="O4940" s="1636"/>
      <c r="P4940" s="1636"/>
      <c r="S4940" s="1072"/>
    </row>
    <row r="4941" spans="15:19" ht="15" customHeight="1">
      <c r="O4941" s="1636"/>
      <c r="P4941" s="1636"/>
      <c r="S4941" s="1072"/>
    </row>
    <row r="4942" spans="15:19" ht="15" customHeight="1">
      <c r="O4942" s="1636"/>
      <c r="P4942" s="1636"/>
      <c r="S4942" s="1072"/>
    </row>
    <row r="4943" spans="15:19" ht="15" customHeight="1">
      <c r="O4943" s="1636"/>
      <c r="P4943" s="1636"/>
      <c r="S4943" s="1072"/>
    </row>
    <row r="4944" spans="15:19" ht="15" customHeight="1">
      <c r="O4944" s="1636"/>
      <c r="P4944" s="1636"/>
      <c r="S4944" s="1072"/>
    </row>
    <row r="4945" spans="15:19" ht="15" customHeight="1">
      <c r="O4945" s="1636"/>
      <c r="P4945" s="1636"/>
      <c r="S4945" s="1072"/>
    </row>
    <row r="4946" spans="15:19" ht="15" customHeight="1">
      <c r="O4946" s="1636"/>
      <c r="P4946" s="1636"/>
      <c r="S4946" s="1072"/>
    </row>
    <row r="4947" spans="15:19" ht="15" customHeight="1">
      <c r="O4947" s="1636"/>
      <c r="P4947" s="1636"/>
      <c r="S4947" s="1072"/>
    </row>
    <row r="4948" spans="15:19" ht="15" customHeight="1">
      <c r="O4948" s="1636"/>
      <c r="P4948" s="1636"/>
      <c r="S4948" s="1072"/>
    </row>
    <row r="4949" spans="15:19" ht="15" customHeight="1">
      <c r="O4949" s="1636"/>
      <c r="P4949" s="1636"/>
      <c r="S4949" s="1072"/>
    </row>
    <row r="4950" spans="15:19" ht="15" customHeight="1">
      <c r="O4950" s="1636"/>
      <c r="P4950" s="1636"/>
      <c r="S4950" s="1072"/>
    </row>
    <row r="4951" spans="15:19" ht="15" customHeight="1">
      <c r="O4951" s="1636"/>
      <c r="P4951" s="1636"/>
      <c r="S4951" s="1072"/>
    </row>
    <row r="4952" spans="15:19" ht="15" customHeight="1">
      <c r="O4952" s="1636"/>
      <c r="P4952" s="1636"/>
      <c r="S4952" s="1072"/>
    </row>
    <row r="4953" spans="15:19" ht="15" customHeight="1">
      <c r="O4953" s="1636"/>
      <c r="P4953" s="1636"/>
      <c r="S4953" s="1072"/>
    </row>
    <row r="4954" spans="15:19" ht="15" customHeight="1">
      <c r="O4954" s="1636"/>
      <c r="P4954" s="1636"/>
      <c r="S4954" s="1072"/>
    </row>
    <row r="4955" spans="15:19" ht="15" customHeight="1">
      <c r="O4955" s="1636"/>
      <c r="P4955" s="1636"/>
      <c r="S4955" s="1072"/>
    </row>
    <row r="4956" spans="15:19" ht="15" customHeight="1">
      <c r="O4956" s="1636"/>
      <c r="P4956" s="1636"/>
      <c r="S4956" s="1072"/>
    </row>
    <row r="4957" spans="15:19" ht="15" customHeight="1">
      <c r="O4957" s="1636"/>
      <c r="P4957" s="1636"/>
      <c r="S4957" s="1072"/>
    </row>
    <row r="4958" spans="15:19" ht="15" customHeight="1">
      <c r="O4958" s="1636"/>
      <c r="P4958" s="1636"/>
      <c r="S4958" s="1072"/>
    </row>
    <row r="4959" spans="15:19" ht="15" customHeight="1">
      <c r="O4959" s="1636"/>
      <c r="P4959" s="1636"/>
      <c r="S4959" s="1072"/>
    </row>
    <row r="4960" spans="15:19" ht="15" customHeight="1">
      <c r="O4960" s="1636"/>
      <c r="P4960" s="1636"/>
      <c r="S4960" s="1072"/>
    </row>
    <row r="4961" spans="15:19" ht="15" customHeight="1">
      <c r="O4961" s="1636"/>
      <c r="P4961" s="1636"/>
      <c r="S4961" s="1072"/>
    </row>
    <row r="4962" spans="15:19" ht="15" customHeight="1">
      <c r="O4962" s="1636"/>
      <c r="P4962" s="1636"/>
      <c r="S4962" s="1072"/>
    </row>
    <row r="4963" spans="15:19" ht="15" customHeight="1">
      <c r="O4963" s="1636"/>
      <c r="P4963" s="1636"/>
      <c r="S4963" s="1072"/>
    </row>
    <row r="4964" spans="15:19" ht="15" customHeight="1">
      <c r="O4964" s="1636"/>
      <c r="P4964" s="1636"/>
      <c r="S4964" s="1072"/>
    </row>
    <row r="4965" spans="15:19" ht="15" customHeight="1">
      <c r="O4965" s="1636"/>
      <c r="P4965" s="1636"/>
      <c r="S4965" s="1072"/>
    </row>
    <row r="4966" spans="15:19" ht="15" customHeight="1">
      <c r="O4966" s="1636"/>
      <c r="P4966" s="1636"/>
      <c r="S4966" s="1072"/>
    </row>
    <row r="4967" spans="15:19" ht="15" customHeight="1">
      <c r="O4967" s="1636"/>
      <c r="P4967" s="1636"/>
      <c r="S4967" s="1072"/>
    </row>
    <row r="4968" spans="15:19" ht="15" customHeight="1">
      <c r="O4968" s="1636"/>
      <c r="P4968" s="1636"/>
      <c r="S4968" s="1072"/>
    </row>
    <row r="4969" spans="15:19" ht="15" customHeight="1">
      <c r="O4969" s="1636"/>
      <c r="P4969" s="1636"/>
      <c r="S4969" s="1072"/>
    </row>
    <row r="4970" spans="15:19" ht="15" customHeight="1">
      <c r="O4970" s="1636"/>
      <c r="P4970" s="1636"/>
      <c r="S4970" s="1072"/>
    </row>
    <row r="4971" spans="15:19" ht="15" customHeight="1">
      <c r="O4971" s="1636"/>
      <c r="P4971" s="1636"/>
      <c r="S4971" s="1072"/>
    </row>
    <row r="4972" spans="15:19" ht="15" customHeight="1">
      <c r="O4972" s="1636"/>
      <c r="P4972" s="1636"/>
      <c r="S4972" s="1072"/>
    </row>
    <row r="4973" spans="15:19" ht="15" customHeight="1">
      <c r="O4973" s="1636"/>
      <c r="P4973" s="1636"/>
      <c r="S4973" s="1072"/>
    </row>
    <row r="4974" spans="15:19" ht="15" customHeight="1">
      <c r="O4974" s="1636"/>
      <c r="P4974" s="1636"/>
      <c r="S4974" s="1072"/>
    </row>
    <row r="4975" spans="15:19" ht="15" customHeight="1">
      <c r="O4975" s="1636"/>
      <c r="P4975" s="1636"/>
      <c r="S4975" s="1072"/>
    </row>
    <row r="4976" spans="15:19" ht="15" customHeight="1">
      <c r="O4976" s="1636"/>
      <c r="P4976" s="1636"/>
      <c r="S4976" s="1072"/>
    </row>
    <row r="4977" spans="15:19" ht="15" customHeight="1">
      <c r="O4977" s="1636"/>
      <c r="P4977" s="1636"/>
      <c r="S4977" s="1072"/>
    </row>
    <row r="4978" spans="15:19" ht="15" customHeight="1">
      <c r="O4978" s="1636"/>
      <c r="P4978" s="1636"/>
      <c r="S4978" s="1072"/>
    </row>
    <row r="4979" spans="15:19" ht="15" customHeight="1">
      <c r="O4979" s="1636"/>
      <c r="P4979" s="1636"/>
      <c r="S4979" s="1072"/>
    </row>
    <row r="4980" spans="15:19" ht="15" customHeight="1">
      <c r="O4980" s="1636"/>
      <c r="P4980" s="1636"/>
      <c r="S4980" s="1072"/>
    </row>
    <row r="4981" spans="15:19" ht="15" customHeight="1">
      <c r="O4981" s="1636"/>
      <c r="P4981" s="1636"/>
      <c r="S4981" s="1072"/>
    </row>
    <row r="4982" spans="15:19" ht="15" customHeight="1">
      <c r="O4982" s="1636"/>
      <c r="P4982" s="1636"/>
      <c r="S4982" s="1072"/>
    </row>
    <row r="4983" spans="15:19" ht="15" customHeight="1">
      <c r="O4983" s="1636"/>
      <c r="P4983" s="1636"/>
      <c r="S4983" s="1072"/>
    </row>
    <row r="4984" spans="15:19" ht="15" customHeight="1">
      <c r="O4984" s="1636"/>
      <c r="P4984" s="1636"/>
      <c r="S4984" s="1072"/>
    </row>
    <row r="4985" spans="15:19" ht="15" customHeight="1">
      <c r="O4985" s="1636"/>
      <c r="P4985" s="1636"/>
      <c r="S4985" s="1072"/>
    </row>
    <row r="4986" spans="15:19" ht="15" customHeight="1">
      <c r="O4986" s="1636"/>
      <c r="P4986" s="1636"/>
      <c r="S4986" s="1072"/>
    </row>
    <row r="4987" spans="15:19" ht="15" customHeight="1">
      <c r="O4987" s="1636"/>
      <c r="P4987" s="1636"/>
      <c r="S4987" s="1072"/>
    </row>
    <row r="4988" spans="15:19" ht="15" customHeight="1">
      <c r="O4988" s="1636"/>
      <c r="P4988" s="1636"/>
      <c r="S4988" s="1072"/>
    </row>
    <row r="4989" spans="15:19" ht="15" customHeight="1">
      <c r="O4989" s="1636"/>
      <c r="P4989" s="1636"/>
      <c r="S4989" s="1072"/>
    </row>
    <row r="4990" spans="15:19" ht="15" customHeight="1">
      <c r="O4990" s="1636"/>
      <c r="P4990" s="1636"/>
      <c r="S4990" s="1072"/>
    </row>
    <row r="4991" spans="15:19" ht="15" customHeight="1">
      <c r="O4991" s="1636"/>
      <c r="P4991" s="1636"/>
      <c r="S4991" s="1072"/>
    </row>
    <row r="4992" spans="15:19" ht="15" customHeight="1">
      <c r="O4992" s="1636"/>
      <c r="P4992" s="1636"/>
      <c r="S4992" s="1072"/>
    </row>
    <row r="4993" spans="15:19" ht="15" customHeight="1">
      <c r="O4993" s="1636"/>
      <c r="P4993" s="1636"/>
      <c r="S4993" s="1072"/>
    </row>
    <row r="4994" spans="15:19" ht="15" customHeight="1">
      <c r="O4994" s="1636"/>
      <c r="P4994" s="1636"/>
      <c r="S4994" s="1072"/>
    </row>
    <row r="4995" spans="15:19" ht="15" customHeight="1">
      <c r="O4995" s="1636"/>
      <c r="P4995" s="1636"/>
      <c r="S4995" s="1072"/>
    </row>
    <row r="4996" spans="15:19" ht="15" customHeight="1">
      <c r="O4996" s="1636"/>
      <c r="P4996" s="1636"/>
      <c r="S4996" s="1072"/>
    </row>
    <row r="4997" spans="15:19" ht="15" customHeight="1">
      <c r="O4997" s="1636"/>
      <c r="P4997" s="1636"/>
      <c r="S4997" s="1072"/>
    </row>
    <row r="4998" spans="15:19" ht="15" customHeight="1">
      <c r="O4998" s="1636"/>
      <c r="P4998" s="1636"/>
      <c r="S4998" s="1072"/>
    </row>
    <row r="4999" spans="15:19" ht="15" customHeight="1">
      <c r="O4999" s="1636"/>
      <c r="P4999" s="1636"/>
      <c r="S4999" s="1072"/>
    </row>
    <row r="5000" spans="15:19" ht="15" customHeight="1">
      <c r="O5000" s="1636"/>
      <c r="P5000" s="1636"/>
      <c r="S5000" s="1072"/>
    </row>
    <row r="5001" spans="15:19" ht="15" customHeight="1">
      <c r="O5001" s="1636"/>
      <c r="P5001" s="1636"/>
      <c r="S5001" s="1072"/>
    </row>
    <row r="5002" spans="15:19" ht="15" customHeight="1">
      <c r="O5002" s="1636"/>
      <c r="P5002" s="1636"/>
      <c r="S5002" s="1072"/>
    </row>
    <row r="5003" spans="15:19" ht="15" customHeight="1">
      <c r="O5003" s="1636"/>
      <c r="P5003" s="1636"/>
      <c r="S5003" s="1072"/>
    </row>
    <row r="5004" spans="15:19" ht="15" customHeight="1">
      <c r="O5004" s="1636"/>
      <c r="P5004" s="1636"/>
      <c r="S5004" s="1072"/>
    </row>
    <row r="5005" spans="15:19" ht="15" customHeight="1">
      <c r="O5005" s="1636"/>
      <c r="P5005" s="1636"/>
      <c r="S5005" s="1072"/>
    </row>
    <row r="5006" spans="15:19" ht="15" customHeight="1">
      <c r="O5006" s="1636"/>
      <c r="P5006" s="1636"/>
      <c r="S5006" s="1072"/>
    </row>
    <row r="5007" spans="15:19" ht="15" customHeight="1">
      <c r="O5007" s="1636"/>
      <c r="P5007" s="1636"/>
      <c r="S5007" s="1072"/>
    </row>
    <row r="5008" spans="15:19" ht="15" customHeight="1">
      <c r="O5008" s="1636"/>
      <c r="P5008" s="1636"/>
      <c r="S5008" s="1072"/>
    </row>
    <row r="5009" spans="15:19" ht="15" customHeight="1">
      <c r="O5009" s="1636"/>
      <c r="P5009" s="1636"/>
      <c r="S5009" s="1072"/>
    </row>
    <row r="5010" spans="15:19" ht="15" customHeight="1">
      <c r="O5010" s="1636"/>
      <c r="P5010" s="1636"/>
      <c r="S5010" s="1072"/>
    </row>
    <row r="5011" spans="15:19" ht="15" customHeight="1">
      <c r="O5011" s="1636"/>
      <c r="P5011" s="1636"/>
      <c r="S5011" s="1072"/>
    </row>
    <row r="5012" spans="15:19" ht="15" customHeight="1">
      <c r="O5012" s="1636"/>
      <c r="P5012" s="1636"/>
      <c r="S5012" s="1072"/>
    </row>
    <row r="5013" spans="15:19" ht="15" customHeight="1">
      <c r="O5013" s="1636"/>
      <c r="P5013" s="1636"/>
      <c r="S5013" s="1072"/>
    </row>
    <row r="5014" spans="15:19" ht="15" customHeight="1">
      <c r="O5014" s="1636"/>
      <c r="P5014" s="1636"/>
      <c r="S5014" s="1072"/>
    </row>
    <row r="5015" spans="15:19" ht="15" customHeight="1">
      <c r="O5015" s="1636"/>
      <c r="P5015" s="1636"/>
      <c r="S5015" s="1072"/>
    </row>
    <row r="5016" spans="15:19" ht="15" customHeight="1">
      <c r="O5016" s="1636"/>
      <c r="P5016" s="1636"/>
      <c r="S5016" s="1072"/>
    </row>
    <row r="5017" spans="15:19" ht="15" customHeight="1">
      <c r="O5017" s="1636"/>
      <c r="P5017" s="1636"/>
      <c r="S5017" s="1072"/>
    </row>
    <row r="5018" spans="15:19" ht="15" customHeight="1">
      <c r="O5018" s="1636"/>
      <c r="P5018" s="1636"/>
      <c r="S5018" s="1072"/>
    </row>
    <row r="5019" spans="15:19" ht="15" customHeight="1">
      <c r="O5019" s="1636"/>
      <c r="P5019" s="1636"/>
      <c r="S5019" s="1072"/>
    </row>
    <row r="5020" spans="15:19" ht="15" customHeight="1">
      <c r="O5020" s="1636"/>
      <c r="P5020" s="1636"/>
      <c r="S5020" s="1072"/>
    </row>
    <row r="5021" spans="15:19" ht="15" customHeight="1">
      <c r="O5021" s="1636"/>
      <c r="P5021" s="1636"/>
      <c r="S5021" s="1072"/>
    </row>
    <row r="5022" spans="15:19" ht="15" customHeight="1">
      <c r="O5022" s="1636"/>
      <c r="P5022" s="1636"/>
      <c r="S5022" s="1072"/>
    </row>
    <row r="5023" spans="15:19" ht="15" customHeight="1">
      <c r="O5023" s="1636"/>
      <c r="P5023" s="1636"/>
      <c r="S5023" s="1072"/>
    </row>
    <row r="5024" spans="15:19" ht="15" customHeight="1">
      <c r="O5024" s="1636"/>
      <c r="P5024" s="1636"/>
      <c r="S5024" s="1072"/>
    </row>
    <row r="5025" spans="15:19" ht="15" customHeight="1">
      <c r="O5025" s="1636"/>
      <c r="P5025" s="1636"/>
      <c r="S5025" s="1072"/>
    </row>
    <row r="5026" spans="15:19" ht="15" customHeight="1">
      <c r="O5026" s="1636"/>
      <c r="P5026" s="1636"/>
      <c r="S5026" s="1072"/>
    </row>
    <row r="5027" spans="15:19" ht="15" customHeight="1">
      <c r="O5027" s="1636"/>
      <c r="P5027" s="1636"/>
      <c r="S5027" s="1072"/>
    </row>
    <row r="5028" spans="15:19" ht="15" customHeight="1">
      <c r="O5028" s="1636"/>
      <c r="P5028" s="1636"/>
      <c r="S5028" s="1072"/>
    </row>
    <row r="5029" spans="15:19" ht="15" customHeight="1">
      <c r="O5029" s="1636"/>
      <c r="P5029" s="1636"/>
      <c r="S5029" s="1072"/>
    </row>
    <row r="5030" spans="15:19" ht="15" customHeight="1">
      <c r="O5030" s="1636"/>
      <c r="P5030" s="1636"/>
      <c r="S5030" s="1072"/>
    </row>
    <row r="5031" spans="15:19" ht="15" customHeight="1">
      <c r="O5031" s="1636"/>
      <c r="P5031" s="1636"/>
      <c r="S5031" s="1072"/>
    </row>
    <row r="5032" spans="15:19" ht="15" customHeight="1">
      <c r="O5032" s="1636"/>
      <c r="P5032" s="1636"/>
      <c r="S5032" s="1072"/>
    </row>
    <row r="5033" spans="15:19" ht="15" customHeight="1">
      <c r="O5033" s="1636"/>
      <c r="P5033" s="1636"/>
      <c r="S5033" s="1072"/>
    </row>
    <row r="5034" spans="15:19" ht="15" customHeight="1">
      <c r="O5034" s="1636"/>
      <c r="P5034" s="1636"/>
      <c r="S5034" s="1072"/>
    </row>
    <row r="5035" spans="15:19" ht="15" customHeight="1">
      <c r="O5035" s="1636"/>
      <c r="P5035" s="1636"/>
      <c r="S5035" s="1072"/>
    </row>
    <row r="5036" spans="15:19" ht="15" customHeight="1">
      <c r="O5036" s="1636"/>
      <c r="P5036" s="1636"/>
      <c r="S5036" s="1072"/>
    </row>
    <row r="5037" spans="15:19" ht="15" customHeight="1">
      <c r="O5037" s="1636"/>
      <c r="P5037" s="1636"/>
      <c r="S5037" s="1072"/>
    </row>
    <row r="5038" spans="15:19" ht="15" customHeight="1">
      <c r="O5038" s="1636"/>
      <c r="P5038" s="1636"/>
      <c r="S5038" s="1072"/>
    </row>
    <row r="5039" spans="15:19" ht="15" customHeight="1">
      <c r="O5039" s="1636"/>
      <c r="P5039" s="1636"/>
      <c r="S5039" s="1072"/>
    </row>
    <row r="5040" spans="15:19" ht="15" customHeight="1">
      <c r="O5040" s="1636"/>
      <c r="P5040" s="1636"/>
      <c r="S5040" s="1072"/>
    </row>
    <row r="5041" spans="15:19" ht="15" customHeight="1">
      <c r="O5041" s="1636"/>
      <c r="P5041" s="1636"/>
      <c r="S5041" s="1072"/>
    </row>
    <row r="5042" spans="15:19" ht="15" customHeight="1">
      <c r="O5042" s="1636"/>
      <c r="P5042" s="1636"/>
      <c r="S5042" s="1072"/>
    </row>
    <row r="5043" spans="15:19" ht="15" customHeight="1">
      <c r="O5043" s="1636"/>
      <c r="P5043" s="1636"/>
      <c r="S5043" s="1072"/>
    </row>
    <row r="5044" spans="15:19" ht="15" customHeight="1">
      <c r="O5044" s="1636"/>
      <c r="P5044" s="1636"/>
      <c r="S5044" s="1072"/>
    </row>
    <row r="5045" spans="15:19" ht="15" customHeight="1">
      <c r="O5045" s="1636"/>
      <c r="P5045" s="1636"/>
      <c r="S5045" s="1072"/>
    </row>
    <row r="5046" spans="15:19" ht="15" customHeight="1">
      <c r="O5046" s="1636"/>
      <c r="P5046" s="1636"/>
      <c r="S5046" s="1072"/>
    </row>
    <row r="5047" spans="15:19" ht="15" customHeight="1">
      <c r="O5047" s="1636"/>
      <c r="P5047" s="1636"/>
      <c r="S5047" s="1072"/>
    </row>
    <row r="5048" spans="15:19" ht="15" customHeight="1">
      <c r="O5048" s="1636"/>
      <c r="P5048" s="1636"/>
      <c r="S5048" s="1072"/>
    </row>
    <row r="5049" spans="15:19" ht="15" customHeight="1">
      <c r="O5049" s="1636"/>
      <c r="P5049" s="1636"/>
      <c r="S5049" s="1072"/>
    </row>
    <row r="5050" spans="15:19" ht="15" customHeight="1">
      <c r="O5050" s="1636"/>
      <c r="P5050" s="1636"/>
      <c r="S5050" s="1072"/>
    </row>
    <row r="5051" spans="15:19" ht="15" customHeight="1">
      <c r="O5051" s="1636"/>
      <c r="P5051" s="1636"/>
      <c r="S5051" s="1072"/>
    </row>
    <row r="5052" spans="15:19" ht="15" customHeight="1">
      <c r="O5052" s="1636"/>
      <c r="P5052" s="1636"/>
      <c r="S5052" s="1072"/>
    </row>
    <row r="5053" spans="15:19" ht="15" customHeight="1">
      <c r="O5053" s="1636"/>
      <c r="P5053" s="1636"/>
      <c r="S5053" s="1072"/>
    </row>
    <row r="5054" spans="15:19" ht="15" customHeight="1">
      <c r="O5054" s="1636"/>
      <c r="P5054" s="1636"/>
      <c r="S5054" s="1072"/>
    </row>
    <row r="5055" spans="15:19" ht="15" customHeight="1">
      <c r="O5055" s="1636"/>
      <c r="P5055" s="1636"/>
      <c r="S5055" s="1072"/>
    </row>
    <row r="5056" spans="15:19" ht="15" customHeight="1">
      <c r="O5056" s="1636"/>
      <c r="P5056" s="1636"/>
      <c r="S5056" s="1072"/>
    </row>
    <row r="5057" spans="15:19" ht="15" customHeight="1">
      <c r="O5057" s="1636"/>
      <c r="P5057" s="1636"/>
      <c r="S5057" s="1072"/>
    </row>
    <row r="5058" spans="15:19" ht="15" customHeight="1">
      <c r="O5058" s="1636"/>
      <c r="P5058" s="1636"/>
      <c r="S5058" s="1072"/>
    </row>
    <row r="5059" spans="15:19" ht="15" customHeight="1">
      <c r="O5059" s="1636"/>
      <c r="P5059" s="1636"/>
      <c r="S5059" s="1072"/>
    </row>
    <row r="5060" spans="15:19" ht="15" customHeight="1">
      <c r="O5060" s="1636"/>
      <c r="P5060" s="1636"/>
      <c r="S5060" s="1072"/>
    </row>
    <row r="5061" spans="15:19" ht="15" customHeight="1">
      <c r="O5061" s="1636"/>
      <c r="P5061" s="1636"/>
      <c r="S5061" s="1072"/>
    </row>
    <row r="5062" spans="15:19" ht="15" customHeight="1">
      <c r="O5062" s="1636"/>
      <c r="P5062" s="1636"/>
      <c r="S5062" s="1072"/>
    </row>
    <row r="5063" spans="15:19" ht="15" customHeight="1">
      <c r="O5063" s="1636"/>
      <c r="P5063" s="1636"/>
      <c r="S5063" s="1072"/>
    </row>
    <row r="5064" spans="15:19" ht="15" customHeight="1">
      <c r="O5064" s="1636"/>
      <c r="P5064" s="1636"/>
      <c r="S5064" s="1072"/>
    </row>
    <row r="5065" spans="15:19" ht="15" customHeight="1">
      <c r="O5065" s="1636"/>
      <c r="P5065" s="1636"/>
      <c r="S5065" s="1072"/>
    </row>
    <row r="5066" spans="15:19" ht="15" customHeight="1">
      <c r="O5066" s="1636"/>
      <c r="P5066" s="1636"/>
      <c r="S5066" s="1072"/>
    </row>
    <row r="5067" spans="15:19" ht="15" customHeight="1">
      <c r="O5067" s="1636"/>
      <c r="P5067" s="1636"/>
      <c r="S5067" s="1072"/>
    </row>
    <row r="5068" spans="15:19" ht="15" customHeight="1">
      <c r="O5068" s="1636"/>
      <c r="P5068" s="1636"/>
      <c r="S5068" s="1072"/>
    </row>
    <row r="5069" spans="15:19" ht="15" customHeight="1">
      <c r="O5069" s="1636"/>
      <c r="P5069" s="1636"/>
      <c r="S5069" s="1072"/>
    </row>
    <row r="5070" spans="15:19" ht="15" customHeight="1">
      <c r="O5070" s="1636"/>
      <c r="P5070" s="1636"/>
      <c r="S5070" s="1072"/>
    </row>
    <row r="5071" spans="15:19" ht="15" customHeight="1">
      <c r="O5071" s="1636"/>
      <c r="P5071" s="1636"/>
      <c r="S5071" s="1072"/>
    </row>
    <row r="5072" spans="15:19" ht="15" customHeight="1">
      <c r="O5072" s="1636"/>
      <c r="P5072" s="1636"/>
      <c r="S5072" s="1072"/>
    </row>
    <row r="5073" spans="15:19" ht="15" customHeight="1">
      <c r="O5073" s="1636"/>
      <c r="P5073" s="1636"/>
      <c r="S5073" s="1072"/>
    </row>
    <row r="5074" spans="15:19" ht="15" customHeight="1">
      <c r="O5074" s="1636"/>
      <c r="P5074" s="1636"/>
      <c r="S5074" s="1072"/>
    </row>
    <row r="5075" spans="15:19" ht="15" customHeight="1">
      <c r="O5075" s="1636"/>
      <c r="P5075" s="1636"/>
      <c r="S5075" s="1072"/>
    </row>
    <row r="5076" spans="15:19" ht="15" customHeight="1">
      <c r="O5076" s="1636"/>
      <c r="P5076" s="1636"/>
      <c r="S5076" s="1072"/>
    </row>
    <row r="5077" spans="15:19" ht="15" customHeight="1">
      <c r="O5077" s="1636"/>
      <c r="P5077" s="1636"/>
      <c r="S5077" s="1072"/>
    </row>
    <row r="5078" spans="15:19" ht="15" customHeight="1">
      <c r="O5078" s="1636"/>
      <c r="P5078" s="1636"/>
      <c r="S5078" s="1072"/>
    </row>
    <row r="5079" spans="15:19" ht="15" customHeight="1">
      <c r="O5079" s="1636"/>
      <c r="P5079" s="1636"/>
      <c r="S5079" s="1072"/>
    </row>
    <row r="5080" spans="15:19" ht="15" customHeight="1">
      <c r="O5080" s="1636"/>
      <c r="P5080" s="1636"/>
      <c r="S5080" s="1072"/>
    </row>
    <row r="5081" spans="15:19" ht="15" customHeight="1">
      <c r="O5081" s="1636"/>
      <c r="P5081" s="1636"/>
      <c r="S5081" s="1072"/>
    </row>
    <row r="5082" spans="15:19" ht="15" customHeight="1">
      <c r="O5082" s="1636"/>
      <c r="P5082" s="1636"/>
      <c r="S5082" s="1072"/>
    </row>
    <row r="5083" spans="15:19" ht="15" customHeight="1">
      <c r="O5083" s="1636"/>
      <c r="P5083" s="1636"/>
      <c r="S5083" s="1072"/>
    </row>
    <row r="5084" spans="15:19" ht="15" customHeight="1">
      <c r="O5084" s="1636"/>
      <c r="P5084" s="1636"/>
      <c r="S5084" s="1072"/>
    </row>
    <row r="5085" spans="15:19" ht="15" customHeight="1">
      <c r="O5085" s="1636"/>
      <c r="P5085" s="1636"/>
      <c r="S5085" s="1072"/>
    </row>
    <row r="5086" spans="15:19" ht="15" customHeight="1">
      <c r="O5086" s="1636"/>
      <c r="P5086" s="1636"/>
      <c r="S5086" s="1072"/>
    </row>
    <row r="5087" spans="15:19" ht="15" customHeight="1">
      <c r="O5087" s="1636"/>
      <c r="P5087" s="1636"/>
      <c r="S5087" s="1072"/>
    </row>
    <row r="5088" spans="15:19" ht="15" customHeight="1">
      <c r="O5088" s="1636"/>
      <c r="P5088" s="1636"/>
      <c r="S5088" s="1072"/>
    </row>
    <row r="5089" spans="15:19" ht="15" customHeight="1">
      <c r="O5089" s="1636"/>
      <c r="P5089" s="1636"/>
      <c r="S5089" s="1072"/>
    </row>
    <row r="5090" spans="15:19" ht="15" customHeight="1">
      <c r="O5090" s="1636"/>
      <c r="P5090" s="1636"/>
      <c r="S5090" s="1072"/>
    </row>
    <row r="5091" spans="15:19" ht="15" customHeight="1">
      <c r="O5091" s="1636"/>
      <c r="P5091" s="1636"/>
      <c r="S5091" s="1072"/>
    </row>
    <row r="5092" spans="15:19" ht="15" customHeight="1">
      <c r="O5092" s="1636"/>
      <c r="P5092" s="1636"/>
      <c r="S5092" s="1072"/>
    </row>
    <row r="5093" spans="15:19" ht="15" customHeight="1">
      <c r="O5093" s="1636"/>
      <c r="P5093" s="1636"/>
      <c r="S5093" s="1072"/>
    </row>
    <row r="5094" spans="15:19" ht="15" customHeight="1">
      <c r="O5094" s="1636"/>
      <c r="P5094" s="1636"/>
      <c r="S5094" s="1072"/>
    </row>
    <row r="5095" spans="15:19" ht="15" customHeight="1">
      <c r="O5095" s="1636"/>
      <c r="P5095" s="1636"/>
      <c r="S5095" s="1072"/>
    </row>
    <row r="5096" spans="15:19" ht="15" customHeight="1">
      <c r="O5096" s="1636"/>
      <c r="P5096" s="1636"/>
      <c r="S5096" s="1072"/>
    </row>
    <row r="5097" spans="15:19" ht="15" customHeight="1">
      <c r="O5097" s="1636"/>
      <c r="P5097" s="1636"/>
      <c r="S5097" s="1072"/>
    </row>
    <row r="5098" spans="15:19" ht="15" customHeight="1">
      <c r="O5098" s="1636"/>
      <c r="P5098" s="1636"/>
      <c r="S5098" s="1072"/>
    </row>
    <row r="5099" spans="15:19" ht="15" customHeight="1">
      <c r="O5099" s="1636"/>
      <c r="P5099" s="1636"/>
      <c r="S5099" s="1072"/>
    </row>
    <row r="5100" spans="15:19" ht="15" customHeight="1">
      <c r="O5100" s="1636"/>
      <c r="P5100" s="1636"/>
      <c r="S5100" s="1072"/>
    </row>
    <row r="5101" spans="15:19" ht="15" customHeight="1">
      <c r="O5101" s="1636"/>
      <c r="P5101" s="1636"/>
      <c r="S5101" s="1072"/>
    </row>
    <row r="5102" spans="15:19" ht="15" customHeight="1">
      <c r="O5102" s="1636"/>
      <c r="P5102" s="1636"/>
      <c r="S5102" s="1072"/>
    </row>
    <row r="5103" spans="15:19" ht="15" customHeight="1">
      <c r="O5103" s="1636"/>
      <c r="P5103" s="1636"/>
      <c r="S5103" s="1072"/>
    </row>
    <row r="5104" spans="15:19" ht="15" customHeight="1">
      <c r="O5104" s="1636"/>
      <c r="P5104" s="1636"/>
      <c r="S5104" s="1072"/>
    </row>
    <row r="5105" spans="15:19" ht="15" customHeight="1">
      <c r="O5105" s="1636"/>
      <c r="P5105" s="1636"/>
      <c r="S5105" s="1072"/>
    </row>
    <row r="5106" spans="15:19" ht="15" customHeight="1">
      <c r="O5106" s="1636"/>
      <c r="P5106" s="1636"/>
      <c r="S5106" s="1072"/>
    </row>
    <row r="5107" spans="15:19" ht="15" customHeight="1">
      <c r="O5107" s="1636"/>
      <c r="P5107" s="1636"/>
      <c r="S5107" s="1072"/>
    </row>
    <row r="5108" spans="15:19" ht="15" customHeight="1">
      <c r="O5108" s="1636"/>
      <c r="P5108" s="1636"/>
      <c r="S5108" s="1072"/>
    </row>
    <row r="5109" spans="15:19" ht="15" customHeight="1">
      <c r="O5109" s="1636"/>
      <c r="P5109" s="1636"/>
      <c r="S5109" s="1072"/>
    </row>
    <row r="5110" spans="15:19" ht="15" customHeight="1">
      <c r="O5110" s="1636"/>
      <c r="P5110" s="1636"/>
      <c r="S5110" s="1072"/>
    </row>
    <row r="5111" spans="15:19" ht="15" customHeight="1">
      <c r="O5111" s="1636"/>
      <c r="P5111" s="1636"/>
      <c r="S5111" s="1072"/>
    </row>
    <row r="5112" spans="15:19" ht="15" customHeight="1">
      <c r="O5112" s="1636"/>
      <c r="P5112" s="1636"/>
      <c r="S5112" s="1072"/>
    </row>
    <row r="5113" spans="15:19" ht="15" customHeight="1">
      <c r="O5113" s="1636"/>
      <c r="P5113" s="1636"/>
      <c r="S5113" s="1072"/>
    </row>
    <row r="5114" spans="15:19" ht="15" customHeight="1">
      <c r="O5114" s="1636"/>
      <c r="P5114" s="1636"/>
      <c r="S5114" s="1072"/>
    </row>
    <row r="5115" spans="15:19" ht="15" customHeight="1">
      <c r="O5115" s="1636"/>
      <c r="P5115" s="1636"/>
      <c r="S5115" s="1072"/>
    </row>
    <row r="5116" spans="15:19" ht="15" customHeight="1">
      <c r="O5116" s="1636"/>
      <c r="P5116" s="1636"/>
      <c r="S5116" s="1072"/>
    </row>
    <row r="5117" spans="15:19" ht="15" customHeight="1">
      <c r="O5117" s="1636"/>
      <c r="P5117" s="1636"/>
      <c r="S5117" s="1072"/>
    </row>
    <row r="5118" spans="15:19" ht="15" customHeight="1">
      <c r="O5118" s="1636"/>
      <c r="P5118" s="1636"/>
      <c r="S5118" s="1072"/>
    </row>
    <row r="5119" spans="15:19" ht="15" customHeight="1">
      <c r="O5119" s="1636"/>
      <c r="P5119" s="1636"/>
      <c r="S5119" s="1072"/>
    </row>
    <row r="5120" spans="15:19" ht="15" customHeight="1">
      <c r="O5120" s="1636"/>
      <c r="P5120" s="1636"/>
      <c r="S5120" s="1072"/>
    </row>
    <row r="5121" spans="15:19" ht="15" customHeight="1">
      <c r="O5121" s="1636"/>
      <c r="P5121" s="1636"/>
      <c r="S5121" s="1072"/>
    </row>
    <row r="5122" spans="15:19" ht="15" customHeight="1">
      <c r="O5122" s="1636"/>
      <c r="P5122" s="1636"/>
      <c r="S5122" s="1072"/>
    </row>
    <row r="5123" spans="15:19" ht="15" customHeight="1">
      <c r="O5123" s="1636"/>
      <c r="P5123" s="1636"/>
      <c r="S5123" s="1072"/>
    </row>
    <row r="5124" spans="15:19" ht="15" customHeight="1">
      <c r="O5124" s="1636"/>
      <c r="P5124" s="1636"/>
      <c r="S5124" s="1072"/>
    </row>
    <row r="5125" spans="15:19" ht="15" customHeight="1">
      <c r="O5125" s="1636"/>
      <c r="P5125" s="1636"/>
      <c r="S5125" s="1072"/>
    </row>
    <row r="5126" spans="15:19" ht="15" customHeight="1">
      <c r="O5126" s="1636"/>
      <c r="P5126" s="1636"/>
      <c r="S5126" s="1072"/>
    </row>
    <row r="5127" spans="15:19" ht="15" customHeight="1">
      <c r="O5127" s="1636"/>
      <c r="P5127" s="1636"/>
      <c r="S5127" s="1072"/>
    </row>
    <row r="5128" spans="15:19" ht="15" customHeight="1">
      <c r="O5128" s="1636"/>
      <c r="P5128" s="1636"/>
      <c r="S5128" s="1072"/>
    </row>
    <row r="5129" spans="15:19" ht="15" customHeight="1">
      <c r="O5129" s="1636"/>
      <c r="P5129" s="1636"/>
      <c r="S5129" s="1072"/>
    </row>
    <row r="5130" spans="15:19" ht="15" customHeight="1">
      <c r="O5130" s="1636"/>
      <c r="P5130" s="1636"/>
      <c r="S5130" s="1072"/>
    </row>
    <row r="5131" spans="15:19" ht="15" customHeight="1">
      <c r="O5131" s="1636"/>
      <c r="P5131" s="1636"/>
      <c r="S5131" s="1072"/>
    </row>
    <row r="5132" spans="15:19" ht="15" customHeight="1">
      <c r="O5132" s="1636"/>
      <c r="P5132" s="1636"/>
      <c r="S5132" s="1072"/>
    </row>
    <row r="5133" spans="15:19" ht="15" customHeight="1">
      <c r="O5133" s="1636"/>
      <c r="P5133" s="1636"/>
      <c r="S5133" s="1072"/>
    </row>
    <row r="5134" spans="15:19" ht="15" customHeight="1">
      <c r="O5134" s="1636"/>
      <c r="P5134" s="1636"/>
      <c r="S5134" s="1072"/>
    </row>
    <row r="5135" spans="15:19" ht="15" customHeight="1">
      <c r="O5135" s="1636"/>
      <c r="P5135" s="1636"/>
      <c r="S5135" s="1072"/>
    </row>
    <row r="5136" spans="15:19" ht="15" customHeight="1">
      <c r="O5136" s="1636"/>
      <c r="P5136" s="1636"/>
      <c r="S5136" s="1072"/>
    </row>
    <row r="5137" spans="15:19" ht="15" customHeight="1">
      <c r="O5137" s="1636"/>
      <c r="P5137" s="1636"/>
      <c r="S5137" s="1072"/>
    </row>
    <row r="5138" spans="15:19" ht="15" customHeight="1">
      <c r="O5138" s="1636"/>
      <c r="P5138" s="1636"/>
      <c r="S5138" s="1072"/>
    </row>
    <row r="5139" spans="15:19" ht="15" customHeight="1">
      <c r="O5139" s="1636"/>
      <c r="P5139" s="1636"/>
      <c r="S5139" s="1072"/>
    </row>
    <row r="5140" spans="15:19" ht="15" customHeight="1">
      <c r="O5140" s="1636"/>
      <c r="P5140" s="1636"/>
      <c r="S5140" s="1072"/>
    </row>
    <row r="5141" spans="15:19" ht="15" customHeight="1">
      <c r="O5141" s="1636"/>
      <c r="P5141" s="1636"/>
      <c r="S5141" s="1072"/>
    </row>
    <row r="5142" spans="15:19" ht="15" customHeight="1">
      <c r="O5142" s="1636"/>
      <c r="P5142" s="1636"/>
      <c r="S5142" s="1072"/>
    </row>
    <row r="5143" spans="15:19" ht="15" customHeight="1">
      <c r="O5143" s="1636"/>
      <c r="P5143" s="1636"/>
      <c r="S5143" s="1072"/>
    </row>
    <row r="5144" spans="15:19" ht="15" customHeight="1">
      <c r="O5144" s="1636"/>
      <c r="P5144" s="1636"/>
      <c r="S5144" s="1072"/>
    </row>
    <row r="5145" spans="15:19" ht="15" customHeight="1">
      <c r="O5145" s="1636"/>
      <c r="P5145" s="1636"/>
      <c r="S5145" s="1072"/>
    </row>
    <row r="5146" spans="15:19" ht="15" customHeight="1">
      <c r="O5146" s="1636"/>
      <c r="P5146" s="1636"/>
      <c r="S5146" s="1072"/>
    </row>
    <row r="5147" spans="15:19" ht="15" customHeight="1">
      <c r="O5147" s="1636"/>
      <c r="P5147" s="1636"/>
      <c r="S5147" s="1072"/>
    </row>
    <row r="5148" spans="15:19" ht="15" customHeight="1">
      <c r="O5148" s="1636"/>
      <c r="P5148" s="1636"/>
      <c r="S5148" s="1072"/>
    </row>
    <row r="5149" spans="15:19" ht="15" customHeight="1">
      <c r="O5149" s="1636"/>
      <c r="P5149" s="1636"/>
      <c r="S5149" s="1072"/>
    </row>
    <row r="5150" spans="15:19" ht="15" customHeight="1">
      <c r="O5150" s="1636"/>
      <c r="P5150" s="1636"/>
      <c r="S5150" s="1072"/>
    </row>
    <row r="5151" spans="15:19" ht="15" customHeight="1">
      <c r="O5151" s="1636"/>
      <c r="P5151" s="1636"/>
      <c r="S5151" s="1072"/>
    </row>
    <row r="5152" spans="15:19" ht="15" customHeight="1">
      <c r="O5152" s="1636"/>
      <c r="P5152" s="1636"/>
      <c r="S5152" s="1072"/>
    </row>
    <row r="5153" spans="15:19" ht="15" customHeight="1">
      <c r="O5153" s="1636"/>
      <c r="P5153" s="1636"/>
      <c r="S5153" s="1072"/>
    </row>
    <row r="5154" spans="15:19" ht="15" customHeight="1">
      <c r="O5154" s="1636"/>
      <c r="P5154" s="1636"/>
      <c r="S5154" s="1072"/>
    </row>
    <row r="5155" spans="15:19" ht="15" customHeight="1">
      <c r="O5155" s="1636"/>
      <c r="P5155" s="1636"/>
      <c r="S5155" s="1072"/>
    </row>
    <row r="5156" spans="15:19" ht="15" customHeight="1">
      <c r="O5156" s="1636"/>
      <c r="P5156" s="1636"/>
      <c r="S5156" s="1072"/>
    </row>
    <row r="5157" spans="15:19" ht="15" customHeight="1">
      <c r="O5157" s="1636"/>
      <c r="P5157" s="1636"/>
      <c r="S5157" s="1072"/>
    </row>
    <row r="5158" spans="15:19" ht="15" customHeight="1">
      <c r="O5158" s="1636"/>
      <c r="P5158" s="1636"/>
      <c r="S5158" s="1072"/>
    </row>
    <row r="5159" spans="15:19" ht="15" customHeight="1">
      <c r="O5159" s="1636"/>
      <c r="P5159" s="1636"/>
      <c r="S5159" s="1072"/>
    </row>
    <row r="5160" spans="15:19" ht="15" customHeight="1">
      <c r="O5160" s="1636"/>
      <c r="P5160" s="1636"/>
      <c r="S5160" s="1072"/>
    </row>
    <row r="5161" spans="15:19" ht="15" customHeight="1">
      <c r="O5161" s="1636"/>
      <c r="P5161" s="1636"/>
      <c r="S5161" s="1072"/>
    </row>
    <row r="5162" spans="15:19" ht="15" customHeight="1">
      <c r="O5162" s="1636"/>
      <c r="P5162" s="1636"/>
      <c r="S5162" s="1072"/>
    </row>
    <row r="5163" spans="15:19" ht="15" customHeight="1">
      <c r="O5163" s="1636"/>
      <c r="P5163" s="1636"/>
      <c r="S5163" s="1072"/>
    </row>
    <row r="5164" spans="15:19" ht="15" customHeight="1">
      <c r="O5164" s="1636"/>
      <c r="P5164" s="1636"/>
      <c r="S5164" s="1072"/>
    </row>
    <row r="5165" spans="15:19" ht="15" customHeight="1">
      <c r="O5165" s="1636"/>
      <c r="P5165" s="1636"/>
      <c r="S5165" s="1072"/>
    </row>
    <row r="5166" spans="15:19" ht="15" customHeight="1">
      <c r="O5166" s="1636"/>
      <c r="P5166" s="1636"/>
      <c r="S5166" s="1072"/>
    </row>
    <row r="5167" spans="15:19" ht="15" customHeight="1">
      <c r="O5167" s="1636"/>
      <c r="P5167" s="1636"/>
      <c r="S5167" s="1072"/>
    </row>
    <row r="5168" spans="15:19" ht="15" customHeight="1">
      <c r="O5168" s="1636"/>
      <c r="P5168" s="1636"/>
      <c r="S5168" s="1072"/>
    </row>
    <row r="5169" spans="15:19" ht="15" customHeight="1">
      <c r="O5169" s="1636"/>
      <c r="P5169" s="1636"/>
      <c r="S5169" s="1072"/>
    </row>
    <row r="5170" spans="15:19" ht="15" customHeight="1">
      <c r="O5170" s="1636"/>
      <c r="P5170" s="1636"/>
      <c r="S5170" s="1072"/>
    </row>
    <row r="5171" spans="15:19" ht="15" customHeight="1">
      <c r="O5171" s="1636"/>
      <c r="P5171" s="1636"/>
      <c r="S5171" s="1072"/>
    </row>
    <row r="5172" spans="15:19" ht="15" customHeight="1">
      <c r="O5172" s="1636"/>
      <c r="P5172" s="1636"/>
      <c r="S5172" s="1072"/>
    </row>
    <row r="5173" spans="15:19" ht="15" customHeight="1">
      <c r="O5173" s="1636"/>
      <c r="P5173" s="1636"/>
      <c r="S5173" s="1072"/>
    </row>
    <row r="5174" spans="15:19" ht="15" customHeight="1">
      <c r="O5174" s="1636"/>
      <c r="P5174" s="1636"/>
      <c r="S5174" s="1072"/>
    </row>
    <row r="5175" spans="15:19" ht="15" customHeight="1">
      <c r="O5175" s="1636"/>
      <c r="P5175" s="1636"/>
      <c r="S5175" s="1072"/>
    </row>
    <row r="5176" spans="15:19" ht="15" customHeight="1">
      <c r="O5176" s="1636"/>
      <c r="P5176" s="1636"/>
      <c r="S5176" s="1072"/>
    </row>
    <row r="5177" spans="15:19" ht="15" customHeight="1">
      <c r="O5177" s="1636"/>
      <c r="P5177" s="1636"/>
      <c r="S5177" s="1072"/>
    </row>
    <row r="5178" spans="15:19" ht="15" customHeight="1">
      <c r="O5178" s="1636"/>
      <c r="P5178" s="1636"/>
      <c r="S5178" s="1072"/>
    </row>
    <row r="5179" spans="15:19" ht="15" customHeight="1">
      <c r="O5179" s="1636"/>
      <c r="P5179" s="1636"/>
      <c r="S5179" s="1072"/>
    </row>
    <row r="5180" spans="15:19" ht="15" customHeight="1">
      <c r="O5180" s="1636"/>
      <c r="P5180" s="1636"/>
      <c r="S5180" s="1072"/>
    </row>
    <row r="5181" spans="15:19" ht="15" customHeight="1">
      <c r="O5181" s="1636"/>
      <c r="P5181" s="1636"/>
      <c r="S5181" s="1072"/>
    </row>
    <row r="5182" spans="15:19" ht="15" customHeight="1">
      <c r="O5182" s="1636"/>
      <c r="P5182" s="1636"/>
      <c r="S5182" s="1072"/>
    </row>
    <row r="5183" spans="15:19" ht="15" customHeight="1">
      <c r="O5183" s="1636"/>
      <c r="P5183" s="1636"/>
      <c r="S5183" s="1072"/>
    </row>
    <row r="5184" spans="15:19" ht="15" customHeight="1">
      <c r="O5184" s="1636"/>
      <c r="P5184" s="1636"/>
      <c r="S5184" s="1072"/>
    </row>
    <row r="5185" spans="15:19" ht="15" customHeight="1">
      <c r="O5185" s="1636"/>
      <c r="P5185" s="1636"/>
      <c r="S5185" s="1072"/>
    </row>
    <row r="5186" spans="15:19" ht="15" customHeight="1">
      <c r="O5186" s="1636"/>
      <c r="P5186" s="1636"/>
      <c r="S5186" s="1072"/>
    </row>
    <row r="5187" spans="15:19" ht="15" customHeight="1">
      <c r="O5187" s="1636"/>
      <c r="P5187" s="1636"/>
      <c r="S5187" s="1072"/>
    </row>
    <row r="5188" spans="15:19" ht="15" customHeight="1">
      <c r="O5188" s="1636"/>
      <c r="P5188" s="1636"/>
      <c r="S5188" s="1072"/>
    </row>
    <row r="5189" spans="15:19" ht="15" customHeight="1">
      <c r="O5189" s="1636"/>
      <c r="P5189" s="1636"/>
      <c r="S5189" s="1072"/>
    </row>
    <row r="5190" spans="15:19" ht="15" customHeight="1">
      <c r="O5190" s="1636"/>
      <c r="P5190" s="1636"/>
      <c r="S5190" s="1072"/>
    </row>
    <row r="5191" spans="15:19" ht="15" customHeight="1">
      <c r="O5191" s="1636"/>
      <c r="P5191" s="1636"/>
      <c r="S5191" s="1072"/>
    </row>
    <row r="5192" spans="15:19" ht="15" customHeight="1">
      <c r="O5192" s="1636"/>
      <c r="P5192" s="1636"/>
      <c r="S5192" s="1072"/>
    </row>
    <row r="5193" spans="15:19" ht="15" customHeight="1">
      <c r="O5193" s="1636"/>
      <c r="P5193" s="1636"/>
      <c r="S5193" s="1072"/>
    </row>
    <row r="5194" spans="15:19" ht="15" customHeight="1">
      <c r="O5194" s="1636"/>
      <c r="P5194" s="1636"/>
      <c r="S5194" s="1072"/>
    </row>
    <row r="5195" spans="15:19" ht="15" customHeight="1">
      <c r="O5195" s="1636"/>
      <c r="P5195" s="1636"/>
      <c r="S5195" s="1072"/>
    </row>
    <row r="5196" spans="15:19" ht="15" customHeight="1">
      <c r="O5196" s="1636"/>
      <c r="P5196" s="1636"/>
      <c r="S5196" s="1072"/>
    </row>
    <row r="5197" spans="15:19" ht="15" customHeight="1">
      <c r="O5197" s="1636"/>
      <c r="P5197" s="1636"/>
      <c r="S5197" s="1072"/>
    </row>
    <row r="5198" spans="15:19" ht="15" customHeight="1">
      <c r="O5198" s="1636"/>
      <c r="P5198" s="1636"/>
      <c r="S5198" s="1072"/>
    </row>
    <row r="5199" spans="15:19" ht="15" customHeight="1">
      <c r="O5199" s="1636"/>
      <c r="P5199" s="1636"/>
      <c r="S5199" s="1072"/>
    </row>
    <row r="5200" spans="15:19" ht="15" customHeight="1">
      <c r="O5200" s="1636"/>
      <c r="P5200" s="1636"/>
      <c r="S5200" s="1072"/>
    </row>
    <row r="5201" spans="15:19" ht="15" customHeight="1">
      <c r="O5201" s="1636"/>
      <c r="P5201" s="1636"/>
      <c r="S5201" s="1072"/>
    </row>
    <row r="5202" spans="15:19" ht="15" customHeight="1">
      <c r="O5202" s="1636"/>
      <c r="P5202" s="1636"/>
      <c r="S5202" s="1072"/>
    </row>
    <row r="5203" spans="15:19" ht="15" customHeight="1">
      <c r="O5203" s="1636"/>
      <c r="P5203" s="1636"/>
      <c r="S5203" s="1072"/>
    </row>
    <row r="5204" spans="15:19" ht="15" customHeight="1">
      <c r="O5204" s="1636"/>
      <c r="P5204" s="1636"/>
      <c r="S5204" s="1072"/>
    </row>
    <row r="5205" spans="15:19" ht="15" customHeight="1">
      <c r="O5205" s="1636"/>
      <c r="P5205" s="1636"/>
      <c r="S5205" s="1072"/>
    </row>
    <row r="5206" spans="15:19" ht="15" customHeight="1">
      <c r="O5206" s="1636"/>
      <c r="P5206" s="1636"/>
      <c r="S5206" s="1072"/>
    </row>
    <row r="5207" spans="15:19" ht="15" customHeight="1">
      <c r="O5207" s="1636"/>
      <c r="P5207" s="1636"/>
      <c r="S5207" s="1072"/>
    </row>
    <row r="5208" spans="15:19" ht="15" customHeight="1">
      <c r="O5208" s="1636"/>
      <c r="P5208" s="1636"/>
      <c r="S5208" s="1072"/>
    </row>
    <row r="5209" spans="15:19" ht="15" customHeight="1">
      <c r="O5209" s="1636"/>
      <c r="P5209" s="1636"/>
      <c r="S5209" s="1072"/>
    </row>
    <row r="5210" spans="15:19" ht="15" customHeight="1">
      <c r="O5210" s="1636"/>
      <c r="P5210" s="1636"/>
      <c r="S5210" s="1072"/>
    </row>
    <row r="5211" spans="15:19" ht="15" customHeight="1">
      <c r="O5211" s="1636"/>
      <c r="P5211" s="1636"/>
      <c r="S5211" s="1072"/>
    </row>
    <row r="5212" spans="15:19" ht="15" customHeight="1">
      <c r="O5212" s="1636"/>
      <c r="P5212" s="1636"/>
      <c r="S5212" s="1072"/>
    </row>
    <row r="5213" spans="15:19" ht="15" customHeight="1">
      <c r="O5213" s="1636"/>
      <c r="P5213" s="1636"/>
      <c r="S5213" s="1072"/>
    </row>
    <row r="5214" spans="15:19" ht="15" customHeight="1">
      <c r="O5214" s="1636"/>
      <c r="P5214" s="1636"/>
      <c r="S5214" s="1072"/>
    </row>
    <row r="5215" spans="15:19" ht="15" customHeight="1">
      <c r="O5215" s="1636"/>
      <c r="P5215" s="1636"/>
      <c r="S5215" s="1072"/>
    </row>
    <row r="5216" spans="15:19" ht="15" customHeight="1">
      <c r="O5216" s="1636"/>
      <c r="P5216" s="1636"/>
      <c r="S5216" s="1072"/>
    </row>
    <row r="5217" spans="15:19" ht="15" customHeight="1">
      <c r="O5217" s="1636"/>
      <c r="P5217" s="1636"/>
      <c r="S5217" s="1072"/>
    </row>
    <row r="5218" spans="15:19" ht="15" customHeight="1">
      <c r="O5218" s="1636"/>
      <c r="P5218" s="1636"/>
      <c r="S5218" s="1072"/>
    </row>
    <row r="5219" spans="15:19" ht="15" customHeight="1">
      <c r="O5219" s="1636"/>
      <c r="P5219" s="1636"/>
      <c r="S5219" s="1072"/>
    </row>
    <row r="5220" spans="15:19" ht="15" customHeight="1">
      <c r="O5220" s="1636"/>
      <c r="P5220" s="1636"/>
      <c r="S5220" s="1072"/>
    </row>
    <row r="5221" spans="15:19" ht="15" customHeight="1">
      <c r="O5221" s="1636"/>
      <c r="P5221" s="1636"/>
      <c r="S5221" s="1072"/>
    </row>
    <row r="5222" spans="15:19" ht="15" customHeight="1">
      <c r="O5222" s="1636"/>
      <c r="P5222" s="1636"/>
      <c r="S5222" s="1072"/>
    </row>
    <row r="5223" spans="15:19" ht="15" customHeight="1">
      <c r="O5223" s="1636"/>
      <c r="P5223" s="1636"/>
      <c r="S5223" s="1072"/>
    </row>
    <row r="5224" spans="15:19" ht="15" customHeight="1">
      <c r="O5224" s="1636"/>
      <c r="P5224" s="1636"/>
      <c r="S5224" s="1072"/>
    </row>
    <row r="5225" spans="15:19" ht="15" customHeight="1">
      <c r="O5225" s="1636"/>
      <c r="P5225" s="1636"/>
      <c r="S5225" s="1072"/>
    </row>
    <row r="5226" spans="15:19" ht="15" customHeight="1">
      <c r="O5226" s="1636"/>
      <c r="P5226" s="1636"/>
      <c r="S5226" s="1072"/>
    </row>
    <row r="5227" spans="15:19" ht="15" customHeight="1">
      <c r="O5227" s="1636"/>
      <c r="P5227" s="1636"/>
      <c r="S5227" s="1072"/>
    </row>
    <row r="5228" spans="15:19" ht="15" customHeight="1">
      <c r="O5228" s="1636"/>
      <c r="P5228" s="1636"/>
      <c r="S5228" s="1072"/>
    </row>
    <row r="5229" spans="15:19" ht="15" customHeight="1">
      <c r="O5229" s="1636"/>
      <c r="P5229" s="1636"/>
      <c r="S5229" s="1072"/>
    </row>
    <row r="5230" spans="15:19" ht="15" customHeight="1">
      <c r="O5230" s="1636"/>
      <c r="P5230" s="1636"/>
      <c r="S5230" s="1072"/>
    </row>
    <row r="5231" spans="15:19" ht="15" customHeight="1">
      <c r="O5231" s="1636"/>
      <c r="P5231" s="1636"/>
      <c r="S5231" s="1072"/>
    </row>
    <row r="5232" spans="15:19" ht="15" customHeight="1">
      <c r="O5232" s="1636"/>
      <c r="P5232" s="1636"/>
      <c r="S5232" s="1072"/>
    </row>
    <row r="5233" spans="15:19" ht="15" customHeight="1">
      <c r="O5233" s="1636"/>
      <c r="P5233" s="1636"/>
      <c r="S5233" s="1072"/>
    </row>
    <row r="5234" spans="15:19" ht="15" customHeight="1">
      <c r="O5234" s="1636"/>
      <c r="P5234" s="1636"/>
      <c r="S5234" s="1072"/>
    </row>
    <row r="5235" spans="15:19" ht="15" customHeight="1">
      <c r="O5235" s="1636"/>
      <c r="P5235" s="1636"/>
      <c r="S5235" s="1072"/>
    </row>
    <row r="5236" spans="15:19" ht="15" customHeight="1">
      <c r="O5236" s="1636"/>
      <c r="P5236" s="1636"/>
      <c r="S5236" s="1072"/>
    </row>
    <row r="5237" spans="15:19" ht="15" customHeight="1">
      <c r="O5237" s="1636"/>
      <c r="P5237" s="1636"/>
      <c r="S5237" s="1072"/>
    </row>
    <row r="5238" spans="15:19" ht="15" customHeight="1">
      <c r="O5238" s="1636"/>
      <c r="P5238" s="1636"/>
      <c r="S5238" s="1072"/>
    </row>
    <row r="5239" spans="15:19" ht="15" customHeight="1">
      <c r="O5239" s="1636"/>
      <c r="P5239" s="1636"/>
      <c r="S5239" s="1072"/>
    </row>
    <row r="5240" spans="15:19" ht="15" customHeight="1">
      <c r="O5240" s="1636"/>
      <c r="P5240" s="1636"/>
      <c r="S5240" s="1072"/>
    </row>
    <row r="5241" spans="15:19" ht="15" customHeight="1">
      <c r="O5241" s="1636"/>
      <c r="P5241" s="1636"/>
      <c r="S5241" s="1072"/>
    </row>
    <row r="5242" spans="15:19" ht="15" customHeight="1">
      <c r="O5242" s="1636"/>
      <c r="P5242" s="1636"/>
      <c r="S5242" s="1072"/>
    </row>
    <row r="5243" spans="15:19" ht="15" customHeight="1">
      <c r="O5243" s="1636"/>
      <c r="P5243" s="1636"/>
      <c r="S5243" s="1072"/>
    </row>
    <row r="5244" spans="15:19" ht="15" customHeight="1">
      <c r="O5244" s="1636"/>
      <c r="P5244" s="1636"/>
      <c r="S5244" s="1072"/>
    </row>
    <row r="5245" spans="15:19" ht="15" customHeight="1">
      <c r="O5245" s="1636"/>
      <c r="P5245" s="1636"/>
      <c r="S5245" s="1072"/>
    </row>
    <row r="5246" spans="15:19" ht="15" customHeight="1">
      <c r="O5246" s="1636"/>
      <c r="P5246" s="1636"/>
      <c r="S5246" s="1072"/>
    </row>
    <row r="5247" spans="15:19" ht="15" customHeight="1">
      <c r="O5247" s="1636"/>
      <c r="P5247" s="1636"/>
      <c r="S5247" s="1072"/>
    </row>
    <row r="5248" spans="15:19" ht="15" customHeight="1">
      <c r="O5248" s="1636"/>
      <c r="P5248" s="1636"/>
      <c r="S5248" s="1072"/>
    </row>
    <row r="5249" spans="15:19" ht="15" customHeight="1">
      <c r="O5249" s="1636"/>
      <c r="P5249" s="1636"/>
      <c r="S5249" s="1072"/>
    </row>
    <row r="5250" spans="15:19" ht="15" customHeight="1">
      <c r="O5250" s="1636"/>
      <c r="P5250" s="1636"/>
      <c r="S5250" s="1072"/>
    </row>
    <row r="5251" spans="15:19" ht="15" customHeight="1">
      <c r="O5251" s="1636"/>
      <c r="P5251" s="1636"/>
      <c r="S5251" s="1072"/>
    </row>
    <row r="5252" spans="15:19" ht="15" customHeight="1">
      <c r="O5252" s="1636"/>
      <c r="P5252" s="1636"/>
      <c r="S5252" s="1072"/>
    </row>
    <row r="5253" spans="15:19" ht="15" customHeight="1">
      <c r="O5253" s="1636"/>
      <c r="P5253" s="1636"/>
      <c r="S5253" s="1072"/>
    </row>
    <row r="5254" spans="15:19" ht="15" customHeight="1">
      <c r="O5254" s="1636"/>
      <c r="P5254" s="1636"/>
      <c r="S5254" s="1072"/>
    </row>
    <row r="5255" spans="15:19" ht="15" customHeight="1">
      <c r="O5255" s="1636"/>
      <c r="P5255" s="1636"/>
      <c r="S5255" s="1072"/>
    </row>
    <row r="5256" spans="15:19" ht="15" customHeight="1">
      <c r="O5256" s="1636"/>
      <c r="P5256" s="1636"/>
      <c r="S5256" s="1072"/>
    </row>
    <row r="5257" spans="15:19" ht="15" customHeight="1">
      <c r="O5257" s="1636"/>
      <c r="P5257" s="1636"/>
      <c r="S5257" s="1072"/>
    </row>
    <row r="5258" spans="15:19" ht="15" customHeight="1">
      <c r="O5258" s="1636"/>
      <c r="P5258" s="1636"/>
      <c r="S5258" s="1072"/>
    </row>
    <row r="5259" spans="15:19" ht="15" customHeight="1">
      <c r="O5259" s="1636"/>
      <c r="P5259" s="1636"/>
      <c r="S5259" s="1072"/>
    </row>
    <row r="5260" spans="15:19" ht="15" customHeight="1">
      <c r="O5260" s="1636"/>
      <c r="P5260" s="1636"/>
      <c r="S5260" s="1072"/>
    </row>
    <row r="5261" spans="15:19" ht="15" customHeight="1">
      <c r="O5261" s="1636"/>
      <c r="P5261" s="1636"/>
      <c r="S5261" s="1072"/>
    </row>
    <row r="5262" spans="15:19" ht="15" customHeight="1">
      <c r="O5262" s="1636"/>
      <c r="P5262" s="1636"/>
      <c r="S5262" s="1072"/>
    </row>
    <row r="5263" spans="15:19" ht="15" customHeight="1">
      <c r="O5263" s="1636"/>
      <c r="P5263" s="1636"/>
      <c r="S5263" s="1072"/>
    </row>
    <row r="5264" spans="15:19" ht="15" customHeight="1">
      <c r="O5264" s="1636"/>
      <c r="P5264" s="1636"/>
      <c r="S5264" s="1072"/>
    </row>
    <row r="5265" spans="15:19" ht="15" customHeight="1">
      <c r="O5265" s="1636"/>
      <c r="P5265" s="1636"/>
      <c r="S5265" s="1072"/>
    </row>
    <row r="5266" spans="15:19" ht="15" customHeight="1">
      <c r="O5266" s="1636"/>
      <c r="P5266" s="1636"/>
      <c r="S5266" s="1072"/>
    </row>
    <row r="5267" spans="15:19" ht="15" customHeight="1">
      <c r="O5267" s="1636"/>
      <c r="P5267" s="1636"/>
      <c r="S5267" s="1072"/>
    </row>
    <row r="5268" spans="15:19" ht="15" customHeight="1">
      <c r="O5268" s="1636"/>
      <c r="P5268" s="1636"/>
      <c r="S5268" s="1072"/>
    </row>
    <row r="5269" spans="15:19" ht="15" customHeight="1">
      <c r="O5269" s="1636"/>
      <c r="P5269" s="1636"/>
      <c r="S5269" s="1072"/>
    </row>
    <row r="5270" spans="15:19" ht="15" customHeight="1">
      <c r="O5270" s="1636"/>
      <c r="P5270" s="1636"/>
      <c r="S5270" s="1072"/>
    </row>
    <row r="5271" spans="15:19" ht="15" customHeight="1">
      <c r="O5271" s="1636"/>
      <c r="P5271" s="1636"/>
      <c r="S5271" s="1072"/>
    </row>
    <row r="5272" spans="15:19" ht="15" customHeight="1">
      <c r="O5272" s="1636"/>
      <c r="P5272" s="1636"/>
      <c r="S5272" s="1072"/>
    </row>
    <row r="5273" spans="15:19" ht="15" customHeight="1">
      <c r="O5273" s="1636"/>
      <c r="P5273" s="1636"/>
      <c r="S5273" s="1072"/>
    </row>
    <row r="5274" spans="15:19" ht="15" customHeight="1">
      <c r="O5274" s="1636"/>
      <c r="P5274" s="1636"/>
      <c r="S5274" s="1072"/>
    </row>
    <row r="5275" spans="15:19" ht="15" customHeight="1">
      <c r="O5275" s="1636"/>
      <c r="P5275" s="1636"/>
      <c r="S5275" s="1072"/>
    </row>
    <row r="5276" spans="15:19" ht="15" customHeight="1">
      <c r="O5276" s="1636"/>
      <c r="P5276" s="1636"/>
      <c r="S5276" s="1072"/>
    </row>
    <row r="5277" spans="15:19" ht="15" customHeight="1">
      <c r="O5277" s="1636"/>
      <c r="P5277" s="1636"/>
      <c r="S5277" s="1072"/>
    </row>
    <row r="5278" spans="15:19" ht="15" customHeight="1">
      <c r="O5278" s="1636"/>
      <c r="P5278" s="1636"/>
      <c r="S5278" s="1072"/>
    </row>
    <row r="5279" spans="15:19" ht="15" customHeight="1">
      <c r="O5279" s="1636"/>
      <c r="P5279" s="1636"/>
      <c r="S5279" s="1072"/>
    </row>
    <row r="5280" spans="15:19" ht="15" customHeight="1">
      <c r="O5280" s="1636"/>
      <c r="P5280" s="1636"/>
      <c r="S5280" s="1072"/>
    </row>
    <row r="5281" spans="15:19" ht="15" customHeight="1">
      <c r="O5281" s="1636"/>
      <c r="P5281" s="1636"/>
      <c r="S5281" s="1072"/>
    </row>
    <row r="5282" spans="15:19" ht="15" customHeight="1">
      <c r="O5282" s="1636"/>
      <c r="P5282" s="1636"/>
      <c r="S5282" s="1072"/>
    </row>
    <row r="5283" spans="15:19" ht="15" customHeight="1">
      <c r="O5283" s="1636"/>
      <c r="P5283" s="1636"/>
      <c r="S5283" s="1072"/>
    </row>
    <row r="5284" spans="15:19" ht="15" customHeight="1">
      <c r="O5284" s="1636"/>
      <c r="P5284" s="1636"/>
      <c r="S5284" s="1072"/>
    </row>
    <row r="5285" spans="15:19" ht="15" customHeight="1">
      <c r="O5285" s="1636"/>
      <c r="P5285" s="1636"/>
      <c r="S5285" s="1072"/>
    </row>
    <row r="5286" spans="15:19" ht="15" customHeight="1">
      <c r="O5286" s="1636"/>
      <c r="P5286" s="1636"/>
      <c r="S5286" s="1072"/>
    </row>
    <row r="5287" spans="15:19" ht="15" customHeight="1">
      <c r="O5287" s="1636"/>
      <c r="P5287" s="1636"/>
      <c r="S5287" s="1072"/>
    </row>
    <row r="5288" spans="15:19" ht="15" customHeight="1">
      <c r="O5288" s="1636"/>
      <c r="P5288" s="1636"/>
      <c r="S5288" s="1072"/>
    </row>
    <row r="5289" spans="15:19" ht="15" customHeight="1">
      <c r="O5289" s="1636"/>
      <c r="P5289" s="1636"/>
      <c r="S5289" s="1072"/>
    </row>
    <row r="5290" spans="15:19" ht="15" customHeight="1">
      <c r="O5290" s="1636"/>
      <c r="P5290" s="1636"/>
      <c r="S5290" s="1072"/>
    </row>
    <row r="5291" spans="15:19" ht="15" customHeight="1">
      <c r="O5291" s="1636"/>
      <c r="P5291" s="1636"/>
      <c r="S5291" s="1072"/>
    </row>
    <row r="5292" spans="15:19" ht="15" customHeight="1">
      <c r="O5292" s="1636"/>
      <c r="P5292" s="1636"/>
      <c r="S5292" s="1072"/>
    </row>
    <row r="5293" spans="15:19" ht="15" customHeight="1">
      <c r="O5293" s="1636"/>
      <c r="P5293" s="1636"/>
      <c r="S5293" s="1072"/>
    </row>
    <row r="5294" spans="15:19" ht="15" customHeight="1">
      <c r="O5294" s="1636"/>
      <c r="P5294" s="1636"/>
      <c r="S5294" s="1072"/>
    </row>
    <row r="5295" spans="15:19" ht="15" customHeight="1">
      <c r="O5295" s="1636"/>
      <c r="P5295" s="1636"/>
      <c r="S5295" s="1072"/>
    </row>
    <row r="5296" spans="15:19" ht="15" customHeight="1">
      <c r="O5296" s="1636"/>
      <c r="P5296" s="1636"/>
      <c r="S5296" s="1072"/>
    </row>
    <row r="5297" spans="15:19" ht="15" customHeight="1">
      <c r="O5297" s="1636"/>
      <c r="P5297" s="1636"/>
      <c r="S5297" s="1072"/>
    </row>
    <row r="5298" spans="15:19" ht="15" customHeight="1">
      <c r="O5298" s="1636"/>
      <c r="P5298" s="1636"/>
      <c r="S5298" s="1072"/>
    </row>
    <row r="5299" spans="15:19" ht="15" customHeight="1">
      <c r="O5299" s="1636"/>
      <c r="P5299" s="1636"/>
      <c r="S5299" s="1072"/>
    </row>
    <row r="5300" spans="15:19" ht="15" customHeight="1">
      <c r="O5300" s="1636"/>
      <c r="P5300" s="1636"/>
      <c r="S5300" s="1072"/>
    </row>
    <row r="5301" spans="15:19" ht="15" customHeight="1">
      <c r="O5301" s="1636"/>
      <c r="P5301" s="1636"/>
      <c r="S5301" s="1072"/>
    </row>
    <row r="5302" spans="15:19" ht="15" customHeight="1">
      <c r="O5302" s="1636"/>
      <c r="P5302" s="1636"/>
      <c r="S5302" s="1072"/>
    </row>
    <row r="5303" spans="15:19" ht="15" customHeight="1">
      <c r="O5303" s="1636"/>
      <c r="P5303" s="1636"/>
      <c r="S5303" s="1072"/>
    </row>
    <row r="5304" spans="15:19" ht="15" customHeight="1">
      <c r="O5304" s="1636"/>
      <c r="P5304" s="1636"/>
      <c r="S5304" s="1072"/>
    </row>
    <row r="5305" spans="15:19" ht="15" customHeight="1">
      <c r="O5305" s="1636"/>
      <c r="P5305" s="1636"/>
      <c r="S5305" s="1072"/>
    </row>
    <row r="5306" spans="15:19" ht="15" customHeight="1">
      <c r="O5306" s="1636"/>
      <c r="P5306" s="1636"/>
      <c r="S5306" s="1072"/>
    </row>
    <row r="5307" spans="15:19" ht="15" customHeight="1">
      <c r="O5307" s="1636"/>
      <c r="P5307" s="1636"/>
      <c r="S5307" s="1072"/>
    </row>
    <row r="5308" spans="15:19" ht="15" customHeight="1">
      <c r="O5308" s="1636"/>
      <c r="P5308" s="1636"/>
      <c r="S5308" s="1072"/>
    </row>
    <row r="5309" spans="15:19" ht="15" customHeight="1">
      <c r="O5309" s="1636"/>
      <c r="P5309" s="1636"/>
      <c r="S5309" s="1072"/>
    </row>
    <row r="5310" spans="15:19" ht="15" customHeight="1">
      <c r="O5310" s="1636"/>
      <c r="P5310" s="1636"/>
      <c r="S5310" s="1072"/>
    </row>
    <row r="5311" spans="15:19" ht="15" customHeight="1">
      <c r="O5311" s="1636"/>
      <c r="P5311" s="1636"/>
      <c r="S5311" s="1072"/>
    </row>
    <row r="5312" spans="15:19" ht="15" customHeight="1">
      <c r="O5312" s="1636"/>
      <c r="P5312" s="1636"/>
      <c r="S5312" s="1072"/>
    </row>
    <row r="5313" spans="15:19" ht="15" customHeight="1">
      <c r="O5313" s="1636"/>
      <c r="P5313" s="1636"/>
      <c r="S5313" s="1072"/>
    </row>
    <row r="5314" spans="15:19" ht="15" customHeight="1">
      <c r="O5314" s="1636"/>
      <c r="P5314" s="1636"/>
      <c r="S5314" s="1072"/>
    </row>
    <row r="5315" spans="15:19" ht="15" customHeight="1">
      <c r="O5315" s="1636"/>
      <c r="P5315" s="1636"/>
      <c r="S5315" s="1072"/>
    </row>
    <row r="5316" spans="15:19" ht="15" customHeight="1">
      <c r="O5316" s="1636"/>
      <c r="P5316" s="1636"/>
      <c r="S5316" s="1072"/>
    </row>
    <row r="5317" spans="15:19" ht="15" customHeight="1">
      <c r="O5317" s="1636"/>
      <c r="P5317" s="1636"/>
      <c r="S5317" s="1072"/>
    </row>
    <row r="5318" spans="15:19" ht="15" customHeight="1">
      <c r="O5318" s="1636"/>
      <c r="P5318" s="1636"/>
      <c r="S5318" s="1072"/>
    </row>
    <row r="5319" spans="15:19" ht="15" customHeight="1">
      <c r="O5319" s="1636"/>
      <c r="P5319" s="1636"/>
      <c r="S5319" s="1072"/>
    </row>
    <row r="5320" spans="15:19" ht="15" customHeight="1">
      <c r="O5320" s="1636"/>
      <c r="P5320" s="1636"/>
      <c r="S5320" s="1072"/>
    </row>
    <row r="5321" spans="15:19" ht="15" customHeight="1">
      <c r="O5321" s="1636"/>
      <c r="P5321" s="1636"/>
      <c r="S5321" s="1072"/>
    </row>
    <row r="5322" spans="15:19" ht="15" customHeight="1">
      <c r="O5322" s="1636"/>
      <c r="P5322" s="1636"/>
      <c r="S5322" s="1072"/>
    </row>
    <row r="5323" spans="15:19" ht="15" customHeight="1">
      <c r="O5323" s="1636"/>
      <c r="P5323" s="1636"/>
      <c r="S5323" s="1072"/>
    </row>
    <row r="5324" spans="15:19" ht="15" customHeight="1">
      <c r="O5324" s="1636"/>
      <c r="P5324" s="1636"/>
      <c r="S5324" s="1072"/>
    </row>
    <row r="5325" spans="15:19" ht="15" customHeight="1">
      <c r="O5325" s="1636"/>
      <c r="P5325" s="1636"/>
      <c r="S5325" s="1072"/>
    </row>
    <row r="5326" spans="15:19" ht="15" customHeight="1">
      <c r="O5326" s="1636"/>
      <c r="P5326" s="1636"/>
      <c r="S5326" s="1072"/>
    </row>
    <row r="5327" spans="15:19" ht="15" customHeight="1">
      <c r="O5327" s="1636"/>
      <c r="P5327" s="1636"/>
      <c r="S5327" s="1072"/>
    </row>
    <row r="5328" spans="15:19" ht="15" customHeight="1">
      <c r="O5328" s="1636"/>
      <c r="P5328" s="1636"/>
      <c r="S5328" s="1072"/>
    </row>
    <row r="5329" spans="15:19" ht="15" customHeight="1">
      <c r="O5329" s="1636"/>
      <c r="P5329" s="1636"/>
      <c r="S5329" s="1072"/>
    </row>
    <row r="5330" spans="15:19" ht="15" customHeight="1">
      <c r="O5330" s="1636"/>
      <c r="P5330" s="1636"/>
      <c r="S5330" s="1072"/>
    </row>
    <row r="5331" spans="15:19" ht="15" customHeight="1">
      <c r="O5331" s="1636"/>
      <c r="P5331" s="1636"/>
      <c r="S5331" s="1072"/>
    </row>
    <row r="5332" spans="15:19" ht="15" customHeight="1">
      <c r="O5332" s="1636"/>
      <c r="P5332" s="1636"/>
      <c r="S5332" s="1072"/>
    </row>
    <row r="5333" spans="15:19" ht="15" customHeight="1">
      <c r="O5333" s="1636"/>
      <c r="P5333" s="1636"/>
      <c r="S5333" s="1072"/>
    </row>
    <row r="5334" spans="15:19" ht="15" customHeight="1">
      <c r="O5334" s="1636"/>
      <c r="P5334" s="1636"/>
      <c r="S5334" s="1072"/>
    </row>
    <row r="5335" spans="15:19" ht="15" customHeight="1">
      <c r="O5335" s="1636"/>
      <c r="P5335" s="1636"/>
      <c r="S5335" s="1072"/>
    </row>
    <row r="5336" spans="15:19" ht="15" customHeight="1">
      <c r="O5336" s="1636"/>
      <c r="P5336" s="1636"/>
      <c r="S5336" s="1072"/>
    </row>
    <row r="5337" spans="15:19" ht="15" customHeight="1">
      <c r="O5337" s="1636"/>
      <c r="P5337" s="1636"/>
      <c r="S5337" s="1072"/>
    </row>
    <row r="5338" spans="15:19" ht="15" customHeight="1">
      <c r="O5338" s="1636"/>
      <c r="P5338" s="1636"/>
      <c r="S5338" s="1072"/>
    </row>
    <row r="5339" spans="15:19" ht="15" customHeight="1">
      <c r="O5339" s="1636"/>
      <c r="P5339" s="1636"/>
      <c r="S5339" s="1072"/>
    </row>
    <row r="5340" spans="15:19" ht="15" customHeight="1">
      <c r="O5340" s="1636"/>
      <c r="P5340" s="1636"/>
      <c r="S5340" s="1072"/>
    </row>
    <row r="5341" spans="15:19" ht="15" customHeight="1">
      <c r="O5341" s="1636"/>
      <c r="P5341" s="1636"/>
      <c r="S5341" s="1072"/>
    </row>
    <row r="5342" spans="15:19" ht="15" customHeight="1">
      <c r="O5342" s="1636"/>
      <c r="P5342" s="1636"/>
      <c r="S5342" s="1072"/>
    </row>
    <row r="5343" spans="15:19" ht="15" customHeight="1">
      <c r="O5343" s="1636"/>
      <c r="P5343" s="1636"/>
      <c r="S5343" s="1072"/>
    </row>
    <row r="5344" spans="15:19" ht="15" customHeight="1">
      <c r="O5344" s="1636"/>
      <c r="P5344" s="1636"/>
      <c r="S5344" s="1072"/>
    </row>
    <row r="5345" spans="15:19" ht="15" customHeight="1">
      <c r="O5345" s="1636"/>
      <c r="P5345" s="1636"/>
      <c r="S5345" s="1072"/>
    </row>
    <row r="5346" spans="15:19" ht="15" customHeight="1">
      <c r="O5346" s="1636"/>
      <c r="P5346" s="1636"/>
      <c r="S5346" s="1072"/>
    </row>
    <row r="5347" spans="15:19" ht="15" customHeight="1">
      <c r="O5347" s="1636"/>
      <c r="P5347" s="1636"/>
      <c r="S5347" s="1072"/>
    </row>
    <row r="5348" spans="15:19" ht="15" customHeight="1">
      <c r="O5348" s="1636"/>
      <c r="P5348" s="1636"/>
      <c r="S5348" s="1072"/>
    </row>
    <row r="5349" spans="15:19" ht="15" customHeight="1">
      <c r="O5349" s="1636"/>
      <c r="P5349" s="1636"/>
      <c r="S5349" s="1072"/>
    </row>
    <row r="5350" spans="15:19" ht="15" customHeight="1">
      <c r="O5350" s="1636"/>
      <c r="P5350" s="1636"/>
      <c r="S5350" s="1072"/>
    </row>
    <row r="5351" spans="15:19" ht="15" customHeight="1">
      <c r="O5351" s="1636"/>
      <c r="P5351" s="1636"/>
      <c r="S5351" s="1072"/>
    </row>
    <row r="5352" spans="15:19" ht="15" customHeight="1">
      <c r="O5352" s="1636"/>
      <c r="P5352" s="1636"/>
      <c r="S5352" s="1072"/>
    </row>
    <row r="5353" spans="15:19" ht="15" customHeight="1">
      <c r="O5353" s="1636"/>
      <c r="P5353" s="1636"/>
      <c r="S5353" s="1072"/>
    </row>
    <row r="5354" spans="15:19" ht="15" customHeight="1">
      <c r="O5354" s="1636"/>
      <c r="P5354" s="1636"/>
      <c r="S5354" s="1072"/>
    </row>
    <row r="5355" spans="15:19" ht="15" customHeight="1">
      <c r="O5355" s="1636"/>
      <c r="P5355" s="1636"/>
      <c r="S5355" s="1072"/>
    </row>
    <row r="5356" spans="15:19" ht="15" customHeight="1">
      <c r="O5356" s="1636"/>
      <c r="P5356" s="1636"/>
      <c r="S5356" s="1072"/>
    </row>
    <row r="5357" spans="15:19" ht="15" customHeight="1">
      <c r="O5357" s="1636"/>
      <c r="P5357" s="1636"/>
      <c r="S5357" s="1072"/>
    </row>
    <row r="5358" spans="15:19" ht="15" customHeight="1">
      <c r="O5358" s="1636"/>
      <c r="P5358" s="1636"/>
      <c r="S5358" s="1072"/>
    </row>
    <row r="5359" spans="15:19" ht="15" customHeight="1">
      <c r="O5359" s="1636"/>
      <c r="P5359" s="1636"/>
      <c r="S5359" s="1072"/>
    </row>
    <row r="5360" spans="15:19" ht="15" customHeight="1">
      <c r="O5360" s="1636"/>
      <c r="P5360" s="1636"/>
      <c r="S5360" s="1072"/>
    </row>
    <row r="5361" spans="15:19" ht="15" customHeight="1">
      <c r="O5361" s="1636"/>
      <c r="P5361" s="1636"/>
      <c r="S5361" s="1072"/>
    </row>
    <row r="5362" spans="15:19" ht="15" customHeight="1">
      <c r="O5362" s="1636"/>
      <c r="P5362" s="1636"/>
      <c r="S5362" s="1072"/>
    </row>
    <row r="5363" spans="15:19" ht="15" customHeight="1">
      <c r="O5363" s="1636"/>
      <c r="P5363" s="1636"/>
      <c r="S5363" s="1072"/>
    </row>
    <row r="5364" spans="15:19" ht="15" customHeight="1">
      <c r="O5364" s="1636"/>
      <c r="P5364" s="1636"/>
      <c r="S5364" s="1072"/>
    </row>
    <row r="5365" spans="15:19" ht="15" customHeight="1">
      <c r="O5365" s="1636"/>
      <c r="P5365" s="1636"/>
      <c r="S5365" s="1072"/>
    </row>
    <row r="5366" spans="15:19" ht="15" customHeight="1">
      <c r="O5366" s="1636"/>
      <c r="P5366" s="1636"/>
      <c r="S5366" s="1072"/>
    </row>
    <row r="5367" spans="15:19" ht="15" customHeight="1">
      <c r="O5367" s="1636"/>
      <c r="P5367" s="1636"/>
      <c r="S5367" s="1072"/>
    </row>
    <row r="5368" spans="15:19" ht="15" customHeight="1">
      <c r="O5368" s="1636"/>
      <c r="P5368" s="1636"/>
      <c r="S5368" s="1072"/>
    </row>
    <row r="5369" spans="15:19" ht="15" customHeight="1">
      <c r="O5369" s="1636"/>
      <c r="P5369" s="1636"/>
      <c r="S5369" s="1072"/>
    </row>
    <row r="5370" spans="15:19" ht="15" customHeight="1">
      <c r="O5370" s="1636"/>
      <c r="P5370" s="1636"/>
      <c r="S5370" s="1072"/>
    </row>
    <row r="5371" spans="15:19" ht="15" customHeight="1">
      <c r="O5371" s="1636"/>
      <c r="P5371" s="1636"/>
      <c r="S5371" s="1072"/>
    </row>
    <row r="5372" spans="15:19" ht="15" customHeight="1">
      <c r="O5372" s="1636"/>
      <c r="P5372" s="1636"/>
      <c r="S5372" s="1072"/>
    </row>
    <row r="5373" spans="15:19" ht="15" customHeight="1">
      <c r="O5373" s="1636"/>
      <c r="P5373" s="1636"/>
      <c r="S5373" s="1072"/>
    </row>
    <row r="5374" spans="15:19" ht="15" customHeight="1">
      <c r="O5374" s="1636"/>
      <c r="P5374" s="1636"/>
      <c r="S5374" s="1072"/>
    </row>
    <row r="5375" spans="15:19" ht="15" customHeight="1">
      <c r="O5375" s="1636"/>
      <c r="P5375" s="1636"/>
      <c r="S5375" s="1072"/>
    </row>
    <row r="5376" spans="15:19" ht="15" customHeight="1">
      <c r="O5376" s="1636"/>
      <c r="P5376" s="1636"/>
      <c r="S5376" s="1072"/>
    </row>
    <row r="5377" spans="15:19" ht="15" customHeight="1">
      <c r="O5377" s="1636"/>
      <c r="P5377" s="1636"/>
      <c r="S5377" s="1072"/>
    </row>
    <row r="5378" spans="15:19" ht="15" customHeight="1">
      <c r="O5378" s="1636"/>
      <c r="P5378" s="1636"/>
      <c r="S5378" s="1072"/>
    </row>
    <row r="5379" spans="15:19" ht="15" customHeight="1">
      <c r="O5379" s="1636"/>
      <c r="P5379" s="1636"/>
      <c r="S5379" s="1072"/>
    </row>
    <row r="5380" spans="15:19" ht="15" customHeight="1">
      <c r="O5380" s="1636"/>
      <c r="P5380" s="1636"/>
      <c r="S5380" s="1072"/>
    </row>
    <row r="5381" spans="15:19" ht="15" customHeight="1">
      <c r="O5381" s="1636"/>
      <c r="P5381" s="1636"/>
      <c r="S5381" s="1072"/>
    </row>
    <row r="5382" spans="15:19" ht="15" customHeight="1">
      <c r="O5382" s="1636"/>
      <c r="P5382" s="1636"/>
      <c r="S5382" s="1072"/>
    </row>
    <row r="5383" spans="15:19" ht="15" customHeight="1">
      <c r="O5383" s="1636"/>
      <c r="P5383" s="1636"/>
      <c r="S5383" s="1072"/>
    </row>
    <row r="5384" spans="15:19" ht="15" customHeight="1">
      <c r="O5384" s="1636"/>
      <c r="P5384" s="1636"/>
      <c r="S5384" s="1072"/>
    </row>
    <row r="5385" spans="15:19" ht="15" customHeight="1">
      <c r="O5385" s="1636"/>
      <c r="P5385" s="1636"/>
      <c r="S5385" s="1072"/>
    </row>
    <row r="5386" spans="15:19" ht="15" customHeight="1">
      <c r="O5386" s="1636"/>
      <c r="P5386" s="1636"/>
      <c r="S5386" s="1072"/>
    </row>
    <row r="5387" spans="15:19" ht="15" customHeight="1">
      <c r="O5387" s="1636"/>
      <c r="P5387" s="1636"/>
      <c r="S5387" s="1072"/>
    </row>
    <row r="5388" spans="15:19" ht="15" customHeight="1">
      <c r="O5388" s="1636"/>
      <c r="P5388" s="1636"/>
      <c r="S5388" s="1072"/>
    </row>
    <row r="5389" spans="15:19" ht="15" customHeight="1">
      <c r="O5389" s="1636"/>
      <c r="P5389" s="1636"/>
      <c r="S5389" s="1072"/>
    </row>
    <row r="5390" spans="15:19" ht="15" customHeight="1">
      <c r="O5390" s="1636"/>
      <c r="P5390" s="1636"/>
      <c r="S5390" s="1072"/>
    </row>
    <row r="5391" spans="15:19" ht="15" customHeight="1">
      <c r="O5391" s="1636"/>
      <c r="P5391" s="1636"/>
      <c r="S5391" s="1072"/>
    </row>
    <row r="5392" spans="15:19" ht="15" customHeight="1">
      <c r="O5392" s="1636"/>
      <c r="P5392" s="1636"/>
      <c r="S5392" s="1072"/>
    </row>
    <row r="5393" spans="15:19" ht="15" customHeight="1">
      <c r="O5393" s="1636"/>
      <c r="P5393" s="1636"/>
      <c r="S5393" s="1072"/>
    </row>
    <row r="5394" spans="15:19" ht="15" customHeight="1">
      <c r="O5394" s="1636"/>
      <c r="P5394" s="1636"/>
      <c r="S5394" s="1072"/>
    </row>
    <row r="5395" spans="15:19" ht="15" customHeight="1">
      <c r="O5395" s="1636"/>
      <c r="P5395" s="1636"/>
      <c r="S5395" s="1072"/>
    </row>
    <row r="5396" spans="15:19" ht="15" customHeight="1">
      <c r="O5396" s="1636"/>
      <c r="P5396" s="1636"/>
      <c r="S5396" s="1072"/>
    </row>
    <row r="5397" spans="15:19" ht="15" customHeight="1">
      <c r="O5397" s="1636"/>
      <c r="P5397" s="1636"/>
      <c r="S5397" s="1072"/>
    </row>
    <row r="5398" spans="15:19" ht="15" customHeight="1">
      <c r="O5398" s="1636"/>
      <c r="P5398" s="1636"/>
      <c r="S5398" s="1072"/>
    </row>
    <row r="5399" spans="15:19" ht="15" customHeight="1">
      <c r="O5399" s="1636"/>
      <c r="P5399" s="1636"/>
      <c r="S5399" s="1072"/>
    </row>
    <row r="5400" spans="15:19" ht="15" customHeight="1">
      <c r="O5400" s="1636"/>
      <c r="P5400" s="1636"/>
      <c r="S5400" s="1072"/>
    </row>
    <row r="5401" spans="15:19" ht="15" customHeight="1">
      <c r="O5401" s="1636"/>
      <c r="P5401" s="1636"/>
      <c r="S5401" s="1072"/>
    </row>
    <row r="5402" spans="15:19" ht="15" customHeight="1">
      <c r="O5402" s="1636"/>
      <c r="P5402" s="1636"/>
      <c r="S5402" s="1072"/>
    </row>
    <row r="5403" spans="15:19" ht="15" customHeight="1">
      <c r="O5403" s="1636"/>
      <c r="P5403" s="1636"/>
      <c r="S5403" s="1072"/>
    </row>
    <row r="5404" spans="15:19" ht="15" customHeight="1">
      <c r="O5404" s="1636"/>
      <c r="P5404" s="1636"/>
      <c r="S5404" s="1072"/>
    </row>
    <row r="5405" spans="15:19" ht="15" customHeight="1">
      <c r="O5405" s="1636"/>
      <c r="P5405" s="1636"/>
      <c r="S5405" s="1072"/>
    </row>
    <row r="5406" spans="15:19" ht="15" customHeight="1">
      <c r="O5406" s="1636"/>
      <c r="P5406" s="1636"/>
      <c r="S5406" s="1072"/>
    </row>
    <row r="5407" spans="15:19" ht="15" customHeight="1">
      <c r="O5407" s="1636"/>
      <c r="P5407" s="1636"/>
      <c r="S5407" s="1072"/>
    </row>
    <row r="5408" spans="15:19" ht="15" customHeight="1">
      <c r="O5408" s="1636"/>
      <c r="P5408" s="1636"/>
      <c r="S5408" s="1072"/>
    </row>
    <row r="5409" spans="15:19" ht="15" customHeight="1">
      <c r="O5409" s="1636"/>
      <c r="P5409" s="1636"/>
      <c r="S5409" s="1072"/>
    </row>
    <row r="5410" spans="15:19" ht="15" customHeight="1">
      <c r="O5410" s="1636"/>
      <c r="P5410" s="1636"/>
      <c r="S5410" s="1072"/>
    </row>
    <row r="5411" spans="15:19" ht="15" customHeight="1">
      <c r="O5411" s="1636"/>
      <c r="P5411" s="1636"/>
      <c r="S5411" s="1072"/>
    </row>
    <row r="5412" spans="15:19" ht="15" customHeight="1">
      <c r="O5412" s="1636"/>
      <c r="P5412" s="1636"/>
      <c r="S5412" s="1072"/>
    </row>
    <row r="5413" spans="15:19" ht="15" customHeight="1">
      <c r="O5413" s="1636"/>
      <c r="P5413" s="1636"/>
      <c r="S5413" s="1072"/>
    </row>
    <row r="5414" spans="15:19" ht="15" customHeight="1">
      <c r="O5414" s="1636"/>
      <c r="P5414" s="1636"/>
      <c r="S5414" s="1072"/>
    </row>
    <row r="5415" spans="15:19" ht="15" customHeight="1">
      <c r="O5415" s="1636"/>
      <c r="P5415" s="1636"/>
      <c r="S5415" s="1072"/>
    </row>
    <row r="5416" spans="15:19" ht="15" customHeight="1">
      <c r="O5416" s="1636"/>
      <c r="P5416" s="1636"/>
      <c r="S5416" s="1072"/>
    </row>
    <row r="5417" spans="15:19" ht="15" customHeight="1">
      <c r="O5417" s="1636"/>
      <c r="P5417" s="1636"/>
      <c r="S5417" s="1072"/>
    </row>
    <row r="5418" spans="15:19" ht="15" customHeight="1">
      <c r="O5418" s="1636"/>
      <c r="P5418" s="1636"/>
      <c r="S5418" s="1072"/>
    </row>
    <row r="5419" spans="15:19" ht="15" customHeight="1">
      <c r="O5419" s="1636"/>
      <c r="P5419" s="1636"/>
      <c r="S5419" s="1072"/>
    </row>
    <row r="5420" spans="15:19" ht="15" customHeight="1">
      <c r="O5420" s="1636"/>
      <c r="P5420" s="1636"/>
      <c r="S5420" s="1072"/>
    </row>
    <row r="5421" spans="15:19" ht="15" customHeight="1">
      <c r="O5421" s="1636"/>
      <c r="P5421" s="1636"/>
      <c r="S5421" s="1072"/>
    </row>
    <row r="5422" spans="15:19" ht="15" customHeight="1">
      <c r="O5422" s="1636"/>
      <c r="P5422" s="1636"/>
      <c r="S5422" s="1072"/>
    </row>
    <row r="5423" spans="15:19" ht="15" customHeight="1">
      <c r="O5423" s="1636"/>
      <c r="P5423" s="1636"/>
      <c r="S5423" s="1072"/>
    </row>
    <row r="5424" spans="15:19" ht="15" customHeight="1">
      <c r="O5424" s="1636"/>
      <c r="P5424" s="1636"/>
      <c r="S5424" s="1072"/>
    </row>
    <row r="5425" spans="15:19" ht="15" customHeight="1">
      <c r="O5425" s="1636"/>
      <c r="P5425" s="1636"/>
      <c r="S5425" s="1072"/>
    </row>
    <row r="5426" spans="15:19" ht="15" customHeight="1">
      <c r="O5426" s="1636"/>
      <c r="P5426" s="1636"/>
      <c r="S5426" s="1072"/>
    </row>
    <row r="5427" spans="15:19" ht="15" customHeight="1">
      <c r="O5427" s="1636"/>
      <c r="P5427" s="1636"/>
      <c r="S5427" s="1072"/>
    </row>
    <row r="5428" spans="15:19" ht="15" customHeight="1">
      <c r="O5428" s="1636"/>
      <c r="P5428" s="1636"/>
      <c r="S5428" s="1072"/>
    </row>
    <row r="5429" spans="15:19" ht="15" customHeight="1">
      <c r="O5429" s="1636"/>
      <c r="P5429" s="1636"/>
      <c r="S5429" s="1072"/>
    </row>
    <row r="5430" spans="15:19" ht="15" customHeight="1">
      <c r="O5430" s="1636"/>
      <c r="P5430" s="1636"/>
      <c r="S5430" s="1072"/>
    </row>
    <row r="5431" spans="15:19" ht="15" customHeight="1">
      <c r="O5431" s="1636"/>
      <c r="P5431" s="1636"/>
      <c r="S5431" s="1072"/>
    </row>
    <row r="5432" spans="15:19" ht="15" customHeight="1">
      <c r="O5432" s="1636"/>
      <c r="P5432" s="1636"/>
      <c r="S5432" s="1072"/>
    </row>
    <row r="5433" spans="15:19" ht="15" customHeight="1">
      <c r="O5433" s="1636"/>
      <c r="P5433" s="1636"/>
      <c r="S5433" s="1072"/>
    </row>
    <row r="5434" spans="15:19" ht="15" customHeight="1">
      <c r="O5434" s="1636"/>
      <c r="P5434" s="1636"/>
      <c r="S5434" s="1072"/>
    </row>
    <row r="5435" spans="15:19" ht="15" customHeight="1">
      <c r="O5435" s="1636"/>
      <c r="P5435" s="1636"/>
      <c r="S5435" s="1072"/>
    </row>
    <row r="5436" spans="15:19" ht="15" customHeight="1">
      <c r="O5436" s="1636"/>
      <c r="P5436" s="1636"/>
      <c r="S5436" s="1072"/>
    </row>
    <row r="5437" spans="15:19" ht="15" customHeight="1">
      <c r="O5437" s="1636"/>
      <c r="P5437" s="1636"/>
      <c r="S5437" s="1072"/>
    </row>
    <row r="5438" spans="15:19" ht="15" customHeight="1">
      <c r="O5438" s="1636"/>
      <c r="P5438" s="1636"/>
      <c r="S5438" s="1072"/>
    </row>
    <row r="5439" spans="15:19" ht="15" customHeight="1">
      <c r="O5439" s="1636"/>
      <c r="P5439" s="1636"/>
      <c r="S5439" s="1072"/>
    </row>
    <row r="5440" spans="15:19" ht="15" customHeight="1">
      <c r="O5440" s="1636"/>
      <c r="P5440" s="1636"/>
      <c r="S5440" s="1072"/>
    </row>
    <row r="5441" spans="15:19" ht="15" customHeight="1">
      <c r="O5441" s="1636"/>
      <c r="P5441" s="1636"/>
      <c r="S5441" s="1072"/>
    </row>
    <row r="5442" spans="15:19" ht="15" customHeight="1">
      <c r="O5442" s="1636"/>
      <c r="P5442" s="1636"/>
      <c r="S5442" s="1072"/>
    </row>
    <row r="5443" spans="15:19" ht="15" customHeight="1">
      <c r="O5443" s="1636"/>
      <c r="P5443" s="1636"/>
      <c r="S5443" s="1072"/>
    </row>
    <row r="5444" spans="15:19" ht="15" customHeight="1">
      <c r="O5444" s="1636"/>
      <c r="P5444" s="1636"/>
      <c r="S5444" s="1072"/>
    </row>
    <row r="5445" spans="15:19" ht="15" customHeight="1">
      <c r="O5445" s="1636"/>
      <c r="P5445" s="1636"/>
      <c r="S5445" s="1072"/>
    </row>
    <row r="5446" spans="15:19" ht="15" customHeight="1">
      <c r="O5446" s="1636"/>
      <c r="P5446" s="1636"/>
      <c r="S5446" s="1072"/>
    </row>
    <row r="5447" spans="15:19" ht="15" customHeight="1">
      <c r="O5447" s="1636"/>
      <c r="P5447" s="1636"/>
      <c r="S5447" s="1072"/>
    </row>
    <row r="5448" spans="15:19" ht="15" customHeight="1">
      <c r="O5448" s="1636"/>
      <c r="P5448" s="1636"/>
      <c r="S5448" s="1072"/>
    </row>
    <row r="5449" spans="15:19" ht="15" customHeight="1">
      <c r="O5449" s="1636"/>
      <c r="P5449" s="1636"/>
      <c r="S5449" s="1072"/>
    </row>
    <row r="5450" spans="15:19" ht="15" customHeight="1">
      <c r="O5450" s="1636"/>
      <c r="P5450" s="1636"/>
      <c r="S5450" s="1072"/>
    </row>
    <row r="5451" spans="15:19" ht="15" customHeight="1">
      <c r="O5451" s="1636"/>
      <c r="P5451" s="1636"/>
      <c r="S5451" s="1072"/>
    </row>
    <row r="5452" spans="15:19" ht="15" customHeight="1">
      <c r="O5452" s="1636"/>
      <c r="P5452" s="1636"/>
      <c r="S5452" s="1072"/>
    </row>
    <row r="5453" spans="15:19" ht="15" customHeight="1">
      <c r="O5453" s="1636"/>
      <c r="P5453" s="1636"/>
      <c r="S5453" s="1072"/>
    </row>
    <row r="5454" spans="15:19" ht="15" customHeight="1">
      <c r="O5454" s="1636"/>
      <c r="P5454" s="1636"/>
      <c r="S5454" s="1072"/>
    </row>
    <row r="5455" spans="15:19" ht="15" customHeight="1">
      <c r="O5455" s="1636"/>
      <c r="P5455" s="1636"/>
      <c r="S5455" s="1072"/>
    </row>
    <row r="5456" spans="15:19" ht="15" customHeight="1">
      <c r="O5456" s="1636"/>
      <c r="P5456" s="1636"/>
      <c r="S5456" s="1072"/>
    </row>
    <row r="5457" spans="15:19" ht="15" customHeight="1">
      <c r="O5457" s="1636"/>
      <c r="P5457" s="1636"/>
      <c r="S5457" s="1072"/>
    </row>
    <row r="5458" spans="15:19" ht="15" customHeight="1">
      <c r="O5458" s="1636"/>
      <c r="P5458" s="1636"/>
      <c r="S5458" s="1072"/>
    </row>
    <row r="5459" spans="15:19" ht="15" customHeight="1">
      <c r="O5459" s="1636"/>
      <c r="P5459" s="1636"/>
      <c r="S5459" s="1072"/>
    </row>
    <row r="5460" spans="15:19" ht="15" customHeight="1">
      <c r="O5460" s="1636"/>
      <c r="P5460" s="1636"/>
      <c r="S5460" s="1072"/>
    </row>
    <row r="5461" spans="15:19" ht="15" customHeight="1">
      <c r="O5461" s="1636"/>
      <c r="P5461" s="1636"/>
      <c r="S5461" s="1072"/>
    </row>
    <row r="5462" spans="15:19" ht="15" customHeight="1">
      <c r="O5462" s="1636"/>
      <c r="P5462" s="1636"/>
      <c r="S5462" s="1072"/>
    </row>
    <row r="5463" spans="15:19" ht="15" customHeight="1">
      <c r="O5463" s="1636"/>
      <c r="P5463" s="1636"/>
      <c r="S5463" s="1072"/>
    </row>
    <row r="5464" spans="15:19" ht="15" customHeight="1">
      <c r="O5464" s="1636"/>
      <c r="P5464" s="1636"/>
      <c r="S5464" s="1072"/>
    </row>
    <row r="5465" spans="15:19" ht="15" customHeight="1">
      <c r="O5465" s="1636"/>
      <c r="P5465" s="1636"/>
      <c r="S5465" s="1072"/>
    </row>
    <row r="5466" spans="15:19" ht="15" customHeight="1">
      <c r="O5466" s="1636"/>
      <c r="P5466" s="1636"/>
      <c r="S5466" s="1072"/>
    </row>
    <row r="5467" spans="15:19" ht="15" customHeight="1">
      <c r="O5467" s="1636"/>
      <c r="P5467" s="1636"/>
      <c r="S5467" s="1072"/>
    </row>
    <row r="5468" spans="15:19" ht="15" customHeight="1">
      <c r="O5468" s="1636"/>
      <c r="P5468" s="1636"/>
      <c r="S5468" s="1072"/>
    </row>
    <row r="5469" spans="15:19" ht="15" customHeight="1">
      <c r="O5469" s="1636"/>
      <c r="P5469" s="1636"/>
      <c r="S5469" s="1072"/>
    </row>
    <row r="5470" spans="15:19" ht="15" customHeight="1">
      <c r="O5470" s="1636"/>
      <c r="P5470" s="1636"/>
      <c r="S5470" s="1072"/>
    </row>
    <row r="5471" spans="15:19" ht="15" customHeight="1">
      <c r="O5471" s="1636"/>
      <c r="P5471" s="1636"/>
      <c r="S5471" s="1072"/>
    </row>
    <row r="5472" spans="15:19" ht="15" customHeight="1">
      <c r="O5472" s="1636"/>
      <c r="P5472" s="1636"/>
      <c r="S5472" s="1072"/>
    </row>
    <row r="5473" spans="15:19" ht="15" customHeight="1">
      <c r="O5473" s="1636"/>
      <c r="P5473" s="1636"/>
      <c r="S5473" s="1072"/>
    </row>
    <row r="5474" spans="15:19" ht="15" customHeight="1">
      <c r="O5474" s="1636"/>
      <c r="P5474" s="1636"/>
      <c r="S5474" s="1072"/>
    </row>
    <row r="5475" spans="15:19" ht="15" customHeight="1">
      <c r="O5475" s="1636"/>
      <c r="P5475" s="1636"/>
      <c r="S5475" s="1072"/>
    </row>
    <row r="5476" spans="15:19" ht="15" customHeight="1">
      <c r="O5476" s="1636"/>
      <c r="P5476" s="1636"/>
      <c r="S5476" s="1072"/>
    </row>
    <row r="5477" spans="15:19" ht="15" customHeight="1">
      <c r="O5477" s="1636"/>
      <c r="P5477" s="1636"/>
      <c r="S5477" s="1072"/>
    </row>
    <row r="5478" spans="15:19" ht="15" customHeight="1">
      <c r="O5478" s="1636"/>
      <c r="P5478" s="1636"/>
      <c r="S5478" s="1072"/>
    </row>
    <row r="5479" spans="15:19" ht="15" customHeight="1">
      <c r="O5479" s="1636"/>
      <c r="P5479" s="1636"/>
      <c r="S5479" s="1072"/>
    </row>
    <row r="5480" spans="15:19" ht="15" customHeight="1">
      <c r="O5480" s="1636"/>
      <c r="P5480" s="1636"/>
      <c r="S5480" s="1072"/>
    </row>
    <row r="5481" spans="15:19" ht="15" customHeight="1">
      <c r="O5481" s="1636"/>
      <c r="P5481" s="1636"/>
      <c r="S5481" s="1072"/>
    </row>
    <row r="5482" spans="15:19" ht="15" customHeight="1">
      <c r="O5482" s="1636"/>
      <c r="P5482" s="1636"/>
      <c r="S5482" s="1072"/>
    </row>
    <row r="5483" spans="15:19" ht="15" customHeight="1">
      <c r="O5483" s="1636"/>
      <c r="P5483" s="1636"/>
      <c r="S5483" s="1072"/>
    </row>
    <row r="5484" spans="15:19" ht="15" customHeight="1">
      <c r="O5484" s="1636"/>
      <c r="P5484" s="1636"/>
      <c r="S5484" s="1072"/>
    </row>
    <row r="5485" spans="15:19" ht="15" customHeight="1">
      <c r="O5485" s="1636"/>
      <c r="P5485" s="1636"/>
      <c r="S5485" s="1072"/>
    </row>
    <row r="5486" spans="15:19" ht="15" customHeight="1">
      <c r="O5486" s="1636"/>
      <c r="P5486" s="1636"/>
      <c r="S5486" s="1072"/>
    </row>
    <row r="5487" spans="15:19" ht="15" customHeight="1">
      <c r="O5487" s="1636"/>
      <c r="P5487" s="1636"/>
      <c r="S5487" s="1072"/>
    </row>
    <row r="5488" spans="15:19" ht="15" customHeight="1">
      <c r="O5488" s="1636"/>
      <c r="P5488" s="1636"/>
      <c r="S5488" s="1072"/>
    </row>
    <row r="5489" spans="15:19" ht="15" customHeight="1">
      <c r="O5489" s="1636"/>
      <c r="P5489" s="1636"/>
      <c r="S5489" s="1072"/>
    </row>
    <row r="5490" spans="15:19" ht="15" customHeight="1">
      <c r="O5490" s="1636"/>
      <c r="P5490" s="1636"/>
      <c r="S5490" s="1072"/>
    </row>
    <row r="5491" spans="15:19" ht="15" customHeight="1">
      <c r="O5491" s="1636"/>
      <c r="P5491" s="1636"/>
      <c r="S5491" s="1072"/>
    </row>
    <row r="5492" spans="15:19" ht="15" customHeight="1">
      <c r="O5492" s="1636"/>
      <c r="P5492" s="1636"/>
      <c r="S5492" s="1072"/>
    </row>
    <row r="5493" spans="15:19" ht="15" customHeight="1">
      <c r="O5493" s="1636"/>
      <c r="P5493" s="1636"/>
      <c r="S5493" s="1072"/>
    </row>
    <row r="5494" spans="15:19" ht="15" customHeight="1">
      <c r="O5494" s="1636"/>
      <c r="P5494" s="1636"/>
      <c r="S5494" s="1072"/>
    </row>
    <row r="5495" spans="15:19" ht="15" customHeight="1">
      <c r="O5495" s="1636"/>
      <c r="P5495" s="1636"/>
      <c r="S5495" s="1072"/>
    </row>
    <row r="5496" spans="15:19" ht="15" customHeight="1">
      <c r="O5496" s="1636"/>
      <c r="P5496" s="1636"/>
      <c r="S5496" s="1072"/>
    </row>
    <row r="5497" spans="15:19" ht="15" customHeight="1">
      <c r="O5497" s="1636"/>
      <c r="P5497" s="1636"/>
      <c r="S5497" s="1072"/>
    </row>
    <row r="5498" spans="15:19" ht="15" customHeight="1">
      <c r="O5498" s="1636"/>
      <c r="P5498" s="1636"/>
      <c r="S5498" s="1072"/>
    </row>
    <row r="5499" spans="15:19" ht="15" customHeight="1">
      <c r="O5499" s="1636"/>
      <c r="P5499" s="1636"/>
      <c r="S5499" s="1072"/>
    </row>
    <row r="5500" spans="15:19" ht="15" customHeight="1">
      <c r="O5500" s="1636"/>
      <c r="P5500" s="1636"/>
      <c r="S5500" s="1072"/>
    </row>
    <row r="5501" spans="15:19" ht="15" customHeight="1">
      <c r="O5501" s="1636"/>
      <c r="P5501" s="1636"/>
      <c r="S5501" s="1072"/>
    </row>
    <row r="5502" spans="15:19" ht="15" customHeight="1">
      <c r="O5502" s="1636"/>
      <c r="P5502" s="1636"/>
      <c r="S5502" s="1072"/>
    </row>
    <row r="5503" spans="15:19" ht="15" customHeight="1">
      <c r="O5503" s="1636"/>
      <c r="P5503" s="1636"/>
      <c r="S5503" s="1072"/>
    </row>
    <row r="5504" spans="15:19" ht="15" customHeight="1">
      <c r="O5504" s="1636"/>
      <c r="P5504" s="1636"/>
      <c r="S5504" s="1072"/>
    </row>
    <row r="5505" spans="15:19" ht="15" customHeight="1">
      <c r="O5505" s="1636"/>
      <c r="P5505" s="1636"/>
      <c r="S5505" s="1072"/>
    </row>
    <row r="5506" spans="15:19" ht="15" customHeight="1">
      <c r="O5506" s="1636"/>
      <c r="P5506" s="1636"/>
      <c r="S5506" s="1072"/>
    </row>
    <row r="5507" spans="15:19" ht="15" customHeight="1">
      <c r="O5507" s="1636"/>
      <c r="P5507" s="1636"/>
      <c r="S5507" s="1072"/>
    </row>
    <row r="5508" spans="15:19" ht="15" customHeight="1">
      <c r="O5508" s="1636"/>
      <c r="P5508" s="1636"/>
      <c r="S5508" s="1072"/>
    </row>
    <row r="5509" spans="15:19" ht="15" customHeight="1">
      <c r="O5509" s="1636"/>
      <c r="P5509" s="1636"/>
      <c r="S5509" s="1072"/>
    </row>
    <row r="5510" spans="15:19" ht="15" customHeight="1">
      <c r="O5510" s="1636"/>
      <c r="P5510" s="1636"/>
      <c r="S5510" s="1072"/>
    </row>
    <row r="5511" spans="15:19" ht="15" customHeight="1">
      <c r="O5511" s="1636"/>
      <c r="P5511" s="1636"/>
      <c r="S5511" s="1072"/>
    </row>
    <row r="5512" spans="15:19" ht="15" customHeight="1">
      <c r="O5512" s="1636"/>
      <c r="P5512" s="1636"/>
      <c r="S5512" s="1072"/>
    </row>
    <row r="5513" spans="15:19" ht="15" customHeight="1">
      <c r="O5513" s="1636"/>
      <c r="P5513" s="1636"/>
      <c r="S5513" s="1072"/>
    </row>
    <row r="5514" spans="15:19" ht="15" customHeight="1">
      <c r="O5514" s="1636"/>
      <c r="P5514" s="1636"/>
      <c r="S5514" s="1072"/>
    </row>
    <row r="5515" spans="15:19" ht="15" customHeight="1">
      <c r="O5515" s="1636"/>
      <c r="P5515" s="1636"/>
      <c r="S5515" s="1072"/>
    </row>
    <row r="5516" spans="15:19" ht="15" customHeight="1">
      <c r="O5516" s="1636"/>
      <c r="P5516" s="1636"/>
      <c r="S5516" s="1072"/>
    </row>
    <row r="5517" spans="15:19" ht="15" customHeight="1">
      <c r="O5517" s="1636"/>
      <c r="P5517" s="1636"/>
      <c r="S5517" s="1072"/>
    </row>
    <row r="5518" spans="15:19" ht="15" customHeight="1">
      <c r="O5518" s="1636"/>
      <c r="P5518" s="1636"/>
      <c r="S5518" s="1072"/>
    </row>
    <row r="5519" spans="15:19" ht="15" customHeight="1">
      <c r="O5519" s="1636"/>
      <c r="P5519" s="1636"/>
      <c r="S5519" s="1072"/>
    </row>
    <row r="5520" spans="15:19" ht="15" customHeight="1">
      <c r="O5520" s="1636"/>
      <c r="P5520" s="1636"/>
      <c r="S5520" s="1072"/>
    </row>
    <row r="5521" spans="15:19" ht="15" customHeight="1">
      <c r="O5521" s="1636"/>
      <c r="P5521" s="1636"/>
      <c r="S5521" s="1072"/>
    </row>
    <row r="5522" spans="15:19" ht="15" customHeight="1">
      <c r="O5522" s="1636"/>
      <c r="P5522" s="1636"/>
      <c r="S5522" s="1072"/>
    </row>
    <row r="5523" spans="15:19" ht="15" customHeight="1">
      <c r="O5523" s="1636"/>
      <c r="P5523" s="1636"/>
      <c r="S5523" s="1072"/>
    </row>
    <row r="5524" spans="15:19" ht="15" customHeight="1">
      <c r="O5524" s="1636"/>
      <c r="P5524" s="1636"/>
      <c r="S5524" s="1072"/>
    </row>
    <row r="5525" spans="15:19" ht="15" customHeight="1">
      <c r="O5525" s="1636"/>
      <c r="P5525" s="1636"/>
      <c r="S5525" s="1072"/>
    </row>
    <row r="5526" spans="15:19" ht="15" customHeight="1">
      <c r="O5526" s="1636"/>
      <c r="P5526" s="1636"/>
      <c r="S5526" s="1072"/>
    </row>
    <row r="5527" spans="15:19" ht="15" customHeight="1">
      <c r="O5527" s="1636"/>
      <c r="P5527" s="1636"/>
      <c r="S5527" s="1072"/>
    </row>
    <row r="5528" spans="15:19" ht="15" customHeight="1">
      <c r="O5528" s="1636"/>
      <c r="P5528" s="1636"/>
      <c r="S5528" s="1072"/>
    </row>
    <row r="5529" spans="15:19" ht="15" customHeight="1">
      <c r="O5529" s="1636"/>
      <c r="P5529" s="1636"/>
      <c r="S5529" s="1072"/>
    </row>
    <row r="5530" spans="15:19" ht="15" customHeight="1">
      <c r="O5530" s="1636"/>
      <c r="P5530" s="1636"/>
      <c r="S5530" s="1072"/>
    </row>
    <row r="5531" spans="15:19" ht="15" customHeight="1">
      <c r="O5531" s="1636"/>
      <c r="P5531" s="1636"/>
      <c r="S5531" s="1072"/>
    </row>
    <row r="5532" spans="15:19" ht="15" customHeight="1">
      <c r="O5532" s="1636"/>
      <c r="P5532" s="1636"/>
      <c r="S5532" s="1072"/>
    </row>
    <row r="5533" spans="15:19" ht="15" customHeight="1">
      <c r="O5533" s="1636"/>
      <c r="P5533" s="1636"/>
      <c r="S5533" s="1072"/>
    </row>
    <row r="5534" spans="15:19" ht="15" customHeight="1">
      <c r="O5534" s="1636"/>
      <c r="P5534" s="1636"/>
      <c r="S5534" s="1072"/>
    </row>
    <row r="5535" spans="15:19" ht="15" customHeight="1">
      <c r="O5535" s="1636"/>
      <c r="P5535" s="1636"/>
      <c r="S5535" s="1072"/>
    </row>
    <row r="5536" spans="15:19" ht="15" customHeight="1">
      <c r="O5536" s="1636"/>
      <c r="P5536" s="1636"/>
      <c r="S5536" s="1072"/>
    </row>
    <row r="5537" spans="15:19" ht="15" customHeight="1">
      <c r="O5537" s="1636"/>
      <c r="P5537" s="1636"/>
      <c r="S5537" s="1072"/>
    </row>
    <row r="5538" spans="15:19" ht="15" customHeight="1">
      <c r="O5538" s="1636"/>
      <c r="P5538" s="1636"/>
      <c r="S5538" s="1072"/>
    </row>
    <row r="5539" spans="15:19" ht="15" customHeight="1">
      <c r="O5539" s="1636"/>
      <c r="P5539" s="1636"/>
      <c r="S5539" s="1072"/>
    </row>
    <row r="5540" spans="15:19" ht="15" customHeight="1">
      <c r="O5540" s="1636"/>
      <c r="P5540" s="1636"/>
      <c r="S5540" s="1072"/>
    </row>
    <row r="5541" spans="15:19" ht="15" customHeight="1">
      <c r="O5541" s="1636"/>
      <c r="P5541" s="1636"/>
      <c r="S5541" s="1072"/>
    </row>
    <row r="5542" spans="15:19" ht="15" customHeight="1">
      <c r="O5542" s="1636"/>
      <c r="P5542" s="1636"/>
      <c r="S5542" s="1072"/>
    </row>
    <row r="5543" spans="15:19" ht="15" customHeight="1">
      <c r="O5543" s="1636"/>
      <c r="P5543" s="1636"/>
      <c r="S5543" s="1072"/>
    </row>
    <row r="5544" spans="15:19" ht="15" customHeight="1">
      <c r="O5544" s="1636"/>
      <c r="P5544" s="1636"/>
      <c r="S5544" s="1072"/>
    </row>
    <row r="5545" spans="15:19" ht="15" customHeight="1">
      <c r="O5545" s="1636"/>
      <c r="P5545" s="1636"/>
      <c r="S5545" s="1072"/>
    </row>
    <row r="5546" spans="15:19" ht="15" customHeight="1">
      <c r="O5546" s="1636"/>
      <c r="P5546" s="1636"/>
      <c r="S5546" s="1072"/>
    </row>
    <row r="5547" spans="15:19" ht="15" customHeight="1">
      <c r="O5547" s="1636"/>
      <c r="P5547" s="1636"/>
      <c r="S5547" s="1072"/>
    </row>
    <row r="5548" spans="15:19" ht="15" customHeight="1">
      <c r="O5548" s="1636"/>
      <c r="P5548" s="1636"/>
      <c r="S5548" s="1072"/>
    </row>
    <row r="5549" spans="15:19" ht="15" customHeight="1">
      <c r="O5549" s="1636"/>
      <c r="P5549" s="1636"/>
      <c r="S5549" s="1072"/>
    </row>
    <row r="5550" spans="15:19" ht="15" customHeight="1">
      <c r="O5550" s="1636"/>
      <c r="P5550" s="1636"/>
      <c r="S5550" s="1072"/>
    </row>
    <row r="5551" spans="15:19" ht="15" customHeight="1">
      <c r="O5551" s="1636"/>
      <c r="P5551" s="1636"/>
      <c r="S5551" s="1072"/>
    </row>
    <row r="5552" spans="15:19" ht="15" customHeight="1">
      <c r="O5552" s="1636"/>
      <c r="P5552" s="1636"/>
      <c r="S5552" s="1072"/>
    </row>
    <row r="5553" spans="15:19" ht="15" customHeight="1">
      <c r="O5553" s="1636"/>
      <c r="P5553" s="1636"/>
      <c r="S5553" s="1072"/>
    </row>
    <row r="5554" spans="15:19" ht="15" customHeight="1">
      <c r="O5554" s="1636"/>
      <c r="P5554" s="1636"/>
      <c r="S5554" s="1072"/>
    </row>
    <row r="5555" spans="15:19" ht="15" customHeight="1">
      <c r="O5555" s="1636"/>
      <c r="P5555" s="1636"/>
      <c r="S5555" s="1072"/>
    </row>
    <row r="5556" spans="15:19" ht="15" customHeight="1">
      <c r="O5556" s="1636"/>
      <c r="P5556" s="1636"/>
      <c r="S5556" s="1072"/>
    </row>
    <row r="5557" spans="15:19" ht="15" customHeight="1">
      <c r="O5557" s="1636"/>
      <c r="P5557" s="1636"/>
      <c r="S5557" s="1072"/>
    </row>
    <row r="5558" spans="15:19" ht="15" customHeight="1">
      <c r="O5558" s="1636"/>
      <c r="P5558" s="1636"/>
      <c r="S5558" s="1072"/>
    </row>
    <row r="5559" spans="15:19" ht="15" customHeight="1">
      <c r="O5559" s="1636"/>
      <c r="P5559" s="1636"/>
      <c r="S5559" s="1072"/>
    </row>
    <row r="5560" spans="15:19" ht="15" customHeight="1">
      <c r="O5560" s="1636"/>
      <c r="P5560" s="1636"/>
      <c r="S5560" s="1072"/>
    </row>
    <row r="5561" spans="15:19" ht="15" customHeight="1">
      <c r="O5561" s="1636"/>
      <c r="P5561" s="1636"/>
      <c r="S5561" s="1072"/>
    </row>
    <row r="5562" spans="15:19" ht="15" customHeight="1">
      <c r="O5562" s="1636"/>
      <c r="P5562" s="1636"/>
      <c r="S5562" s="1072"/>
    </row>
    <row r="5563" spans="15:19" ht="15" customHeight="1">
      <c r="O5563" s="1636"/>
      <c r="P5563" s="1636"/>
      <c r="S5563" s="1072"/>
    </row>
    <row r="5564" spans="15:19" ht="15" customHeight="1">
      <c r="O5564" s="1636"/>
      <c r="P5564" s="1636"/>
      <c r="S5564" s="1072"/>
    </row>
    <row r="5565" spans="15:19" ht="15" customHeight="1">
      <c r="O5565" s="1636"/>
      <c r="P5565" s="1636"/>
      <c r="S5565" s="1072"/>
    </row>
    <row r="5566" spans="15:19" ht="15" customHeight="1">
      <c r="O5566" s="1636"/>
      <c r="P5566" s="1636"/>
      <c r="S5566" s="1072"/>
    </row>
    <row r="5567" spans="15:19" ht="15" customHeight="1">
      <c r="O5567" s="1636"/>
      <c r="P5567" s="1636"/>
      <c r="S5567" s="1072"/>
    </row>
    <row r="5568" spans="15:19" ht="15" customHeight="1">
      <c r="O5568" s="1636"/>
      <c r="P5568" s="1636"/>
      <c r="S5568" s="1072"/>
    </row>
    <row r="5569" spans="15:19" ht="15" customHeight="1">
      <c r="O5569" s="1636"/>
      <c r="P5569" s="1636"/>
      <c r="S5569" s="1072"/>
    </row>
    <row r="5570" spans="15:19" ht="15" customHeight="1">
      <c r="O5570" s="1636"/>
      <c r="P5570" s="1636"/>
      <c r="S5570" s="1072"/>
    </row>
    <row r="5571" spans="15:19" ht="15" customHeight="1">
      <c r="O5571" s="1636"/>
      <c r="P5571" s="1636"/>
      <c r="S5571" s="1072"/>
    </row>
    <row r="5572" spans="15:19" ht="15" customHeight="1">
      <c r="O5572" s="1636"/>
      <c r="P5572" s="1636"/>
      <c r="S5572" s="1072"/>
    </row>
    <row r="5573" spans="15:19" ht="15" customHeight="1">
      <c r="O5573" s="1636"/>
      <c r="P5573" s="1636"/>
      <c r="S5573" s="1072"/>
    </row>
    <row r="5574" spans="15:19" ht="15" customHeight="1">
      <c r="O5574" s="1636"/>
      <c r="P5574" s="1636"/>
      <c r="S5574" s="1072"/>
    </row>
    <row r="5575" spans="15:19" ht="15" customHeight="1">
      <c r="O5575" s="1636"/>
      <c r="P5575" s="1636"/>
      <c r="S5575" s="1072"/>
    </row>
    <row r="5576" spans="15:19" ht="15" customHeight="1">
      <c r="O5576" s="1636"/>
      <c r="P5576" s="1636"/>
      <c r="S5576" s="1072"/>
    </row>
    <row r="5577" spans="15:19" ht="15" customHeight="1">
      <c r="O5577" s="1636"/>
      <c r="P5577" s="1636"/>
      <c r="S5577" s="1072"/>
    </row>
    <row r="5578" spans="15:19" ht="15" customHeight="1">
      <c r="O5578" s="1636"/>
      <c r="P5578" s="1636"/>
      <c r="S5578" s="1072"/>
    </row>
    <row r="5579" spans="15:19" ht="15" customHeight="1">
      <c r="O5579" s="1636"/>
      <c r="P5579" s="1636"/>
      <c r="S5579" s="1072"/>
    </row>
    <row r="5580" spans="15:19" ht="15" customHeight="1">
      <c r="O5580" s="1636"/>
      <c r="P5580" s="1636"/>
      <c r="S5580" s="1072"/>
    </row>
    <row r="5581" spans="15:19" ht="15" customHeight="1">
      <c r="O5581" s="1636"/>
      <c r="P5581" s="1636"/>
      <c r="S5581" s="1072"/>
    </row>
    <row r="5582" spans="15:19" ht="15" customHeight="1">
      <c r="O5582" s="1636"/>
      <c r="P5582" s="1636"/>
      <c r="S5582" s="1072"/>
    </row>
    <row r="5583" spans="15:19" ht="15" customHeight="1">
      <c r="O5583" s="1636"/>
      <c r="P5583" s="1636"/>
      <c r="S5583" s="1072"/>
    </row>
    <row r="5584" spans="15:19" ht="15" customHeight="1">
      <c r="O5584" s="1636"/>
      <c r="P5584" s="1636"/>
      <c r="S5584" s="1072"/>
    </row>
    <row r="5585" spans="15:19" ht="15" customHeight="1">
      <c r="O5585" s="1636"/>
      <c r="P5585" s="1636"/>
      <c r="S5585" s="1072"/>
    </row>
    <row r="5586" spans="15:19" ht="15" customHeight="1">
      <c r="O5586" s="1636"/>
      <c r="P5586" s="1636"/>
      <c r="S5586" s="1072"/>
    </row>
    <row r="5587" spans="15:19" ht="15" customHeight="1">
      <c r="O5587" s="1636"/>
      <c r="P5587" s="1636"/>
      <c r="S5587" s="1072"/>
    </row>
    <row r="5588" spans="15:19" ht="15" customHeight="1">
      <c r="O5588" s="1636"/>
      <c r="P5588" s="1636"/>
      <c r="S5588" s="1072"/>
    </row>
    <row r="5589" spans="15:19" ht="15" customHeight="1">
      <c r="O5589" s="1636"/>
      <c r="P5589" s="1636"/>
      <c r="S5589" s="1072"/>
    </row>
    <row r="5590" spans="15:19" ht="15" customHeight="1">
      <c r="O5590" s="1636"/>
      <c r="P5590" s="1636"/>
      <c r="S5590" s="1072"/>
    </row>
    <row r="5591" spans="15:19" ht="15" customHeight="1">
      <c r="O5591" s="1636"/>
      <c r="P5591" s="1636"/>
      <c r="S5591" s="1072"/>
    </row>
    <row r="5592" spans="15:19" ht="15" customHeight="1">
      <c r="O5592" s="1636"/>
      <c r="P5592" s="1636"/>
      <c r="S5592" s="1072"/>
    </row>
    <row r="5593" spans="15:19" ht="15" customHeight="1">
      <c r="O5593" s="1636"/>
      <c r="P5593" s="1636"/>
      <c r="S5593" s="1072"/>
    </row>
    <row r="5594" spans="15:19" ht="15" customHeight="1">
      <c r="O5594" s="1636"/>
      <c r="P5594" s="1636"/>
      <c r="S5594" s="1072"/>
    </row>
    <row r="5595" spans="15:19" ht="15" customHeight="1">
      <c r="O5595" s="1636"/>
      <c r="P5595" s="1636"/>
      <c r="S5595" s="1072"/>
    </row>
    <row r="5596" spans="15:19" ht="15" customHeight="1">
      <c r="O5596" s="1636"/>
      <c r="P5596" s="1636"/>
      <c r="S5596" s="1072"/>
    </row>
    <row r="5597" spans="15:19" ht="15" customHeight="1">
      <c r="O5597" s="1636"/>
      <c r="P5597" s="1636"/>
      <c r="S5597" s="1072"/>
    </row>
    <row r="5598" spans="15:19" ht="15" customHeight="1">
      <c r="O5598" s="1636"/>
      <c r="P5598" s="1636"/>
      <c r="S5598" s="1072"/>
    </row>
    <row r="5599" spans="15:19" ht="15" customHeight="1">
      <c r="O5599" s="1636"/>
      <c r="P5599" s="1636"/>
      <c r="S5599" s="1072"/>
    </row>
    <row r="5600" spans="15:19" ht="15" customHeight="1">
      <c r="O5600" s="1636"/>
      <c r="P5600" s="1636"/>
      <c r="S5600" s="1072"/>
    </row>
    <row r="5601" spans="15:19" ht="15" customHeight="1">
      <c r="O5601" s="1636"/>
      <c r="P5601" s="1636"/>
      <c r="S5601" s="1072"/>
    </row>
    <row r="5602" spans="15:19" ht="15" customHeight="1">
      <c r="O5602" s="1636"/>
      <c r="P5602" s="1636"/>
      <c r="S5602" s="1072"/>
    </row>
    <row r="5603" spans="15:19" ht="15" customHeight="1">
      <c r="O5603" s="1636"/>
      <c r="P5603" s="1636"/>
      <c r="S5603" s="1072"/>
    </row>
    <row r="5604" spans="15:19" ht="15" customHeight="1">
      <c r="O5604" s="1636"/>
      <c r="P5604" s="1636"/>
      <c r="S5604" s="1072"/>
    </row>
    <row r="5605" spans="15:19" ht="15" customHeight="1">
      <c r="O5605" s="1636"/>
      <c r="P5605" s="1636"/>
      <c r="S5605" s="1072"/>
    </row>
    <row r="5606" spans="15:19" ht="15" customHeight="1">
      <c r="O5606" s="1636"/>
      <c r="P5606" s="1636"/>
      <c r="S5606" s="1072"/>
    </row>
    <row r="5607" spans="15:19" ht="15" customHeight="1">
      <c r="O5607" s="1636"/>
      <c r="P5607" s="1636"/>
      <c r="S5607" s="1072"/>
    </row>
    <row r="5608" spans="15:19" ht="15" customHeight="1">
      <c r="O5608" s="1636"/>
      <c r="P5608" s="1636"/>
      <c r="S5608" s="1072"/>
    </row>
    <row r="5609" spans="15:19" ht="15" customHeight="1">
      <c r="O5609" s="1636"/>
      <c r="P5609" s="1636"/>
      <c r="S5609" s="1072"/>
    </row>
    <row r="5610" spans="15:19" ht="15" customHeight="1">
      <c r="O5610" s="1636"/>
      <c r="P5610" s="1636"/>
      <c r="S5610" s="1072"/>
    </row>
    <row r="5611" spans="15:19" ht="15" customHeight="1">
      <c r="O5611" s="1636"/>
      <c r="P5611" s="1636"/>
      <c r="S5611" s="1072"/>
    </row>
    <row r="5612" spans="15:19" ht="15" customHeight="1">
      <c r="O5612" s="1636"/>
      <c r="P5612" s="1636"/>
      <c r="S5612" s="1072"/>
    </row>
    <row r="5613" spans="15:19" ht="15" customHeight="1">
      <c r="O5613" s="1636"/>
      <c r="P5613" s="1636"/>
      <c r="S5613" s="1072"/>
    </row>
    <row r="5614" spans="15:19" ht="15" customHeight="1">
      <c r="O5614" s="1636"/>
      <c r="P5614" s="1636"/>
      <c r="S5614" s="1072"/>
    </row>
    <row r="5615" spans="15:19" ht="15" customHeight="1">
      <c r="O5615" s="1636"/>
      <c r="P5615" s="1636"/>
      <c r="S5615" s="1072"/>
    </row>
    <row r="5616" spans="15:19" ht="15" customHeight="1">
      <c r="O5616" s="1636"/>
      <c r="P5616" s="1636"/>
      <c r="S5616" s="1072"/>
    </row>
    <row r="5617" spans="15:19" ht="15" customHeight="1">
      <c r="O5617" s="1636"/>
      <c r="P5617" s="1636"/>
      <c r="S5617" s="1072"/>
    </row>
    <row r="5618" spans="15:19" ht="15" customHeight="1">
      <c r="O5618" s="1636"/>
      <c r="P5618" s="1636"/>
      <c r="S5618" s="1072"/>
    </row>
    <row r="5619" spans="15:19" ht="15" customHeight="1">
      <c r="O5619" s="1636"/>
      <c r="P5619" s="1636"/>
      <c r="S5619" s="1072"/>
    </row>
    <row r="5620" spans="15:19" ht="15" customHeight="1">
      <c r="O5620" s="1636"/>
      <c r="P5620" s="1636"/>
      <c r="S5620" s="1072"/>
    </row>
    <row r="5621" spans="15:19" ht="15" customHeight="1">
      <c r="O5621" s="1636"/>
      <c r="P5621" s="1636"/>
      <c r="S5621" s="1072"/>
    </row>
    <row r="5622" spans="15:19" ht="15" customHeight="1">
      <c r="O5622" s="1636"/>
      <c r="P5622" s="1636"/>
      <c r="S5622" s="1072"/>
    </row>
    <row r="5623" spans="15:19" ht="15" customHeight="1">
      <c r="O5623" s="1636"/>
      <c r="P5623" s="1636"/>
      <c r="S5623" s="1072"/>
    </row>
    <row r="5624" spans="15:19" ht="15" customHeight="1">
      <c r="O5624" s="1636"/>
      <c r="P5624" s="1636"/>
      <c r="S5624" s="1072"/>
    </row>
    <row r="5625" spans="15:19" ht="15" customHeight="1">
      <c r="O5625" s="1636"/>
      <c r="P5625" s="1636"/>
      <c r="S5625" s="1072"/>
    </row>
    <row r="5626" spans="15:19" ht="15" customHeight="1">
      <c r="O5626" s="1636"/>
      <c r="P5626" s="1636"/>
      <c r="S5626" s="1072"/>
    </row>
    <row r="5627" spans="15:19" ht="15" customHeight="1">
      <c r="O5627" s="1636"/>
      <c r="P5627" s="1636"/>
      <c r="S5627" s="1072"/>
    </row>
    <row r="5628" spans="15:19" ht="15" customHeight="1">
      <c r="O5628" s="1636"/>
      <c r="P5628" s="1636"/>
      <c r="S5628" s="1072"/>
    </row>
    <row r="5629" spans="15:19" ht="15" customHeight="1">
      <c r="O5629" s="1636"/>
      <c r="P5629" s="1636"/>
      <c r="S5629" s="1072"/>
    </row>
    <row r="5630" spans="15:19" ht="15" customHeight="1">
      <c r="O5630" s="1636"/>
      <c r="P5630" s="1636"/>
      <c r="S5630" s="1072"/>
    </row>
    <row r="5631" spans="15:19" ht="15" customHeight="1">
      <c r="O5631" s="1636"/>
      <c r="P5631" s="1636"/>
      <c r="S5631" s="1072"/>
    </row>
    <row r="5632" spans="15:19" ht="15" customHeight="1">
      <c r="O5632" s="1636"/>
      <c r="P5632" s="1636"/>
      <c r="S5632" s="1072"/>
    </row>
    <row r="5633" spans="15:19" ht="15" customHeight="1">
      <c r="O5633" s="1636"/>
      <c r="P5633" s="1636"/>
      <c r="S5633" s="1072"/>
    </row>
    <row r="5634" spans="15:19" ht="15" customHeight="1">
      <c r="O5634" s="1636"/>
      <c r="P5634" s="1636"/>
      <c r="S5634" s="1072"/>
    </row>
    <row r="5635" spans="15:19" ht="15" customHeight="1">
      <c r="O5635" s="1636"/>
      <c r="P5635" s="1636"/>
      <c r="S5635" s="1072"/>
    </row>
    <row r="5636" spans="15:19" ht="15" customHeight="1">
      <c r="O5636" s="1636"/>
      <c r="P5636" s="1636"/>
      <c r="S5636" s="1072"/>
    </row>
    <row r="5637" spans="15:19" ht="15" customHeight="1">
      <c r="O5637" s="1636"/>
      <c r="P5637" s="1636"/>
      <c r="S5637" s="1072"/>
    </row>
    <row r="5638" spans="15:19" ht="15" customHeight="1">
      <c r="O5638" s="1636"/>
      <c r="P5638" s="1636"/>
      <c r="S5638" s="1072"/>
    </row>
    <row r="5639" spans="15:19" ht="15" customHeight="1">
      <c r="O5639" s="1636"/>
      <c r="P5639" s="1636"/>
      <c r="S5639" s="1072"/>
    </row>
    <row r="5640" spans="15:19" ht="15" customHeight="1">
      <c r="O5640" s="1636"/>
      <c r="P5640" s="1636"/>
      <c r="S5640" s="1072"/>
    </row>
    <row r="5641" spans="15:19" ht="15" customHeight="1">
      <c r="O5641" s="1636"/>
      <c r="P5641" s="1636"/>
      <c r="S5641" s="1072"/>
    </row>
    <row r="5642" spans="15:19" ht="15" customHeight="1">
      <c r="O5642" s="1636"/>
      <c r="P5642" s="1636"/>
      <c r="S5642" s="1072"/>
    </row>
    <row r="5643" spans="15:19" ht="15" customHeight="1">
      <c r="O5643" s="1636"/>
      <c r="P5643" s="1636"/>
      <c r="S5643" s="1072"/>
    </row>
    <row r="5644" spans="15:19" ht="15" customHeight="1">
      <c r="O5644" s="1636"/>
      <c r="P5644" s="1636"/>
      <c r="S5644" s="1072"/>
    </row>
    <row r="5645" spans="15:19" ht="15" customHeight="1">
      <c r="O5645" s="1636"/>
      <c r="P5645" s="1636"/>
      <c r="S5645" s="1072"/>
    </row>
    <row r="5646" spans="15:19" ht="15" customHeight="1">
      <c r="O5646" s="1636"/>
      <c r="P5646" s="1636"/>
      <c r="S5646" s="1072"/>
    </row>
    <row r="5647" spans="15:19" ht="15" customHeight="1">
      <c r="O5647" s="1636"/>
      <c r="P5647" s="1636"/>
      <c r="S5647" s="1072"/>
    </row>
    <row r="5648" spans="15:19" ht="15" customHeight="1">
      <c r="O5648" s="1636"/>
      <c r="P5648" s="1636"/>
      <c r="S5648" s="1072"/>
    </row>
    <row r="5649" spans="15:19" ht="15" customHeight="1">
      <c r="O5649" s="1636"/>
      <c r="P5649" s="1636"/>
      <c r="S5649" s="1072"/>
    </row>
    <row r="5650" spans="15:19" ht="15" customHeight="1">
      <c r="O5650" s="1636"/>
      <c r="P5650" s="1636"/>
      <c r="S5650" s="1072"/>
    </row>
    <row r="5651" spans="15:19" ht="15" customHeight="1">
      <c r="O5651" s="1636"/>
      <c r="P5651" s="1636"/>
      <c r="S5651" s="1072"/>
    </row>
    <row r="5652" spans="15:19" ht="15" customHeight="1">
      <c r="O5652" s="1636"/>
      <c r="P5652" s="1636"/>
      <c r="S5652" s="1072"/>
    </row>
    <row r="5653" spans="15:19" ht="15" customHeight="1">
      <c r="O5653" s="1636"/>
      <c r="P5653" s="1636"/>
      <c r="S5653" s="1072"/>
    </row>
    <row r="5654" spans="15:19" ht="15" customHeight="1">
      <c r="O5654" s="1636"/>
      <c r="P5654" s="1636"/>
      <c r="S5654" s="1072"/>
    </row>
    <row r="5655" spans="15:19" ht="15" customHeight="1">
      <c r="O5655" s="1636"/>
      <c r="P5655" s="1636"/>
      <c r="S5655" s="1072"/>
    </row>
    <row r="5656" spans="15:19" ht="15" customHeight="1">
      <c r="O5656" s="1636"/>
      <c r="P5656" s="1636"/>
      <c r="S5656" s="1072"/>
    </row>
    <row r="5657" spans="15:19" ht="15" customHeight="1">
      <c r="O5657" s="1636"/>
      <c r="P5657" s="1636"/>
      <c r="S5657" s="1072"/>
    </row>
    <row r="5658" spans="15:19" ht="15" customHeight="1">
      <c r="O5658" s="1636"/>
      <c r="P5658" s="1636"/>
      <c r="S5658" s="1072"/>
    </row>
    <row r="5659" spans="15:19" ht="15" customHeight="1">
      <c r="O5659" s="1636"/>
      <c r="P5659" s="1636"/>
      <c r="S5659" s="1072"/>
    </row>
    <row r="5660" spans="15:19" ht="15" customHeight="1">
      <c r="O5660" s="1636"/>
      <c r="P5660" s="1636"/>
      <c r="S5660" s="1072"/>
    </row>
    <row r="5661" spans="15:19" ht="15" customHeight="1">
      <c r="O5661" s="1636"/>
      <c r="P5661" s="1636"/>
      <c r="S5661" s="1072"/>
    </row>
    <row r="5662" spans="15:19" ht="15" customHeight="1">
      <c r="O5662" s="1636"/>
      <c r="P5662" s="1636"/>
      <c r="S5662" s="1072"/>
    </row>
    <row r="5663" spans="15:19" ht="15" customHeight="1">
      <c r="O5663" s="1636"/>
      <c r="P5663" s="1636"/>
      <c r="S5663" s="1072"/>
    </row>
    <row r="5664" spans="15:19" ht="15" customHeight="1">
      <c r="O5664" s="1636"/>
      <c r="P5664" s="1636"/>
      <c r="S5664" s="1072"/>
    </row>
    <row r="5665" spans="15:19" ht="15" customHeight="1">
      <c r="O5665" s="1636"/>
      <c r="P5665" s="1636"/>
      <c r="S5665" s="1072"/>
    </row>
    <row r="5666" spans="15:19" ht="15" customHeight="1">
      <c r="O5666" s="1636"/>
      <c r="P5666" s="1636"/>
      <c r="S5666" s="1072"/>
    </row>
    <row r="5667" spans="15:19" ht="15" customHeight="1">
      <c r="O5667" s="1636"/>
      <c r="P5667" s="1636"/>
      <c r="S5667" s="1072"/>
    </row>
    <row r="5668" spans="15:19" ht="15" customHeight="1">
      <c r="O5668" s="1636"/>
      <c r="P5668" s="1636"/>
      <c r="S5668" s="1072"/>
    </row>
    <row r="5669" spans="15:19" ht="15" customHeight="1">
      <c r="O5669" s="1636"/>
      <c r="P5669" s="1636"/>
      <c r="S5669" s="1072"/>
    </row>
    <row r="5670" spans="15:19" ht="15" customHeight="1">
      <c r="O5670" s="1636"/>
      <c r="P5670" s="1636"/>
      <c r="S5670" s="1072"/>
    </row>
    <row r="5671" spans="15:19" ht="15" customHeight="1">
      <c r="O5671" s="1636"/>
      <c r="P5671" s="1636"/>
      <c r="S5671" s="1072"/>
    </row>
    <row r="5672" spans="15:19" ht="15" customHeight="1">
      <c r="O5672" s="1636"/>
      <c r="P5672" s="1636"/>
      <c r="S5672" s="1072"/>
    </row>
    <row r="5673" spans="15:19" ht="15" customHeight="1">
      <c r="O5673" s="1636"/>
      <c r="P5673" s="1636"/>
      <c r="S5673" s="1072"/>
    </row>
    <row r="5674" spans="15:19" ht="15" customHeight="1">
      <c r="O5674" s="1636"/>
      <c r="P5674" s="1636"/>
      <c r="S5674" s="1072"/>
    </row>
    <row r="5675" spans="15:19" ht="15" customHeight="1">
      <c r="O5675" s="1636"/>
      <c r="P5675" s="1636"/>
      <c r="S5675" s="1072"/>
    </row>
    <row r="5676" spans="15:19" ht="15" customHeight="1">
      <c r="O5676" s="1636"/>
      <c r="P5676" s="1636"/>
      <c r="S5676" s="1072"/>
    </row>
    <row r="5677" spans="15:19" ht="15" customHeight="1">
      <c r="O5677" s="1636"/>
      <c r="P5677" s="1636"/>
      <c r="S5677" s="1072"/>
    </row>
    <row r="5678" spans="15:19" ht="15" customHeight="1">
      <c r="O5678" s="1636"/>
      <c r="P5678" s="1636"/>
      <c r="S5678" s="1072"/>
    </row>
    <row r="5679" spans="15:19" ht="15" customHeight="1">
      <c r="O5679" s="1636"/>
      <c r="P5679" s="1636"/>
      <c r="S5679" s="1072"/>
    </row>
    <row r="5680" spans="15:19" ht="15" customHeight="1">
      <c r="O5680" s="1636"/>
      <c r="P5680" s="1636"/>
      <c r="S5680" s="1072"/>
    </row>
    <row r="5681" spans="15:19" ht="15" customHeight="1">
      <c r="O5681" s="1636"/>
      <c r="P5681" s="1636"/>
      <c r="S5681" s="1072"/>
    </row>
    <row r="5682" spans="15:19" ht="15" customHeight="1">
      <c r="O5682" s="1636"/>
      <c r="P5682" s="1636"/>
      <c r="S5682" s="1072"/>
    </row>
    <row r="5683" spans="15:19" ht="15" customHeight="1">
      <c r="O5683" s="1636"/>
      <c r="P5683" s="1636"/>
      <c r="S5683" s="1072"/>
    </row>
    <row r="5684" spans="15:19" ht="15" customHeight="1">
      <c r="O5684" s="1636"/>
      <c r="P5684" s="1636"/>
      <c r="S5684" s="1072"/>
    </row>
    <row r="5685" spans="15:19" ht="15" customHeight="1">
      <c r="O5685" s="1636"/>
      <c r="P5685" s="1636"/>
      <c r="S5685" s="1072"/>
    </row>
    <row r="5686" spans="15:19" ht="15" customHeight="1">
      <c r="O5686" s="1636"/>
      <c r="P5686" s="1636"/>
      <c r="S5686" s="1072"/>
    </row>
    <row r="5687" spans="15:19" ht="15" customHeight="1">
      <c r="O5687" s="1636"/>
      <c r="P5687" s="1636"/>
      <c r="S5687" s="1072"/>
    </row>
    <row r="5688" spans="15:19" ht="15" customHeight="1">
      <c r="O5688" s="1636"/>
      <c r="P5688" s="1636"/>
      <c r="S5688" s="1072"/>
    </row>
    <row r="5689" spans="15:19" ht="15" customHeight="1">
      <c r="O5689" s="1636"/>
      <c r="P5689" s="1636"/>
      <c r="S5689" s="1072"/>
    </row>
    <row r="5690" spans="15:19" ht="15" customHeight="1">
      <c r="O5690" s="1636"/>
      <c r="P5690" s="1636"/>
      <c r="S5690" s="1072"/>
    </row>
    <row r="5691" spans="15:19" ht="15" customHeight="1">
      <c r="O5691" s="1636"/>
      <c r="P5691" s="1636"/>
      <c r="S5691" s="1072"/>
    </row>
    <row r="5692" spans="15:19" ht="15" customHeight="1">
      <c r="O5692" s="1636"/>
      <c r="P5692" s="1636"/>
      <c r="S5692" s="1072"/>
    </row>
    <row r="5693" spans="15:19" ht="15" customHeight="1">
      <c r="O5693" s="1636"/>
      <c r="P5693" s="1636"/>
      <c r="S5693" s="1072"/>
    </row>
    <row r="5694" spans="15:19" ht="15" customHeight="1">
      <c r="O5694" s="1636"/>
      <c r="P5694" s="1636"/>
      <c r="S5694" s="1072"/>
    </row>
    <row r="5695" spans="15:19" ht="15" customHeight="1">
      <c r="O5695" s="1636"/>
      <c r="P5695" s="1636"/>
      <c r="S5695" s="1072"/>
    </row>
    <row r="5696" spans="15:19" ht="15" customHeight="1">
      <c r="O5696" s="1636"/>
      <c r="P5696" s="1636"/>
      <c r="S5696" s="1072"/>
    </row>
    <row r="5697" spans="15:19" ht="15" customHeight="1">
      <c r="O5697" s="1636"/>
      <c r="P5697" s="1636"/>
      <c r="S5697" s="1072"/>
    </row>
    <row r="5698" spans="15:19" ht="15" customHeight="1">
      <c r="O5698" s="1636"/>
      <c r="P5698" s="1636"/>
      <c r="S5698" s="1072"/>
    </row>
    <row r="5699" spans="15:19" ht="15" customHeight="1">
      <c r="O5699" s="1636"/>
      <c r="P5699" s="1636"/>
      <c r="S5699" s="1072"/>
    </row>
    <row r="5700" spans="15:19" ht="15" customHeight="1">
      <c r="O5700" s="1636"/>
      <c r="P5700" s="1636"/>
      <c r="S5700" s="1072"/>
    </row>
    <row r="5701" spans="15:19" ht="15" customHeight="1">
      <c r="O5701" s="1636"/>
      <c r="P5701" s="1636"/>
      <c r="S5701" s="1072"/>
    </row>
    <row r="5702" spans="15:19" ht="15" customHeight="1">
      <c r="O5702" s="1636"/>
      <c r="P5702" s="1636"/>
      <c r="S5702" s="1072"/>
    </row>
    <row r="5703" spans="15:19" ht="15" customHeight="1">
      <c r="O5703" s="1636"/>
      <c r="P5703" s="1636"/>
      <c r="S5703" s="1072"/>
    </row>
    <row r="5704" spans="15:19" ht="15" customHeight="1">
      <c r="O5704" s="1636"/>
      <c r="P5704" s="1636"/>
      <c r="S5704" s="1072"/>
    </row>
    <row r="5705" spans="15:19" ht="15" customHeight="1">
      <c r="O5705" s="1636"/>
      <c r="P5705" s="1636"/>
      <c r="S5705" s="1072"/>
    </row>
    <row r="5706" spans="15:19" ht="15" customHeight="1">
      <c r="O5706" s="1636"/>
      <c r="P5706" s="1636"/>
      <c r="S5706" s="1072"/>
    </row>
    <row r="5707" spans="15:19" ht="15" customHeight="1">
      <c r="O5707" s="1636"/>
      <c r="P5707" s="1636"/>
      <c r="S5707" s="1072"/>
    </row>
    <row r="5708" spans="15:19" ht="15" customHeight="1">
      <c r="O5708" s="1636"/>
      <c r="P5708" s="1636"/>
      <c r="S5708" s="1072"/>
    </row>
    <row r="5709" spans="15:19" ht="15" customHeight="1">
      <c r="O5709" s="1636"/>
      <c r="P5709" s="1636"/>
      <c r="S5709" s="1072"/>
    </row>
    <row r="5710" spans="15:19" ht="15" customHeight="1">
      <c r="O5710" s="1636"/>
      <c r="P5710" s="1636"/>
      <c r="S5710" s="1072"/>
    </row>
    <row r="5711" spans="15:19" ht="15" customHeight="1">
      <c r="O5711" s="1636"/>
      <c r="P5711" s="1636"/>
      <c r="S5711" s="1072"/>
    </row>
    <row r="5712" spans="15:19" ht="15" customHeight="1">
      <c r="O5712" s="1636"/>
      <c r="P5712" s="1636"/>
      <c r="S5712" s="1072"/>
    </row>
    <row r="5713" spans="15:19" ht="15" customHeight="1">
      <c r="O5713" s="1636"/>
      <c r="P5713" s="1636"/>
      <c r="S5713" s="1072"/>
    </row>
    <row r="5714" spans="15:19" ht="15" customHeight="1">
      <c r="O5714" s="1636"/>
      <c r="P5714" s="1636"/>
      <c r="S5714" s="1072"/>
    </row>
    <row r="5715" spans="15:19" ht="15" customHeight="1">
      <c r="O5715" s="1636"/>
      <c r="P5715" s="1636"/>
      <c r="S5715" s="1072"/>
    </row>
    <row r="5716" spans="15:19" ht="15" customHeight="1">
      <c r="O5716" s="1636"/>
      <c r="P5716" s="1636"/>
      <c r="S5716" s="1072"/>
    </row>
    <row r="5717" spans="15:19" ht="15" customHeight="1">
      <c r="O5717" s="1636"/>
      <c r="P5717" s="1636"/>
      <c r="S5717" s="1072"/>
    </row>
    <row r="5718" spans="15:19" ht="15" customHeight="1">
      <c r="O5718" s="1636"/>
      <c r="P5718" s="1636"/>
      <c r="S5718" s="1072"/>
    </row>
    <row r="5719" spans="15:19" ht="15" customHeight="1">
      <c r="O5719" s="1636"/>
      <c r="P5719" s="1636"/>
      <c r="S5719" s="1072"/>
    </row>
    <row r="5720" spans="15:19" ht="15" customHeight="1">
      <c r="O5720" s="1636"/>
      <c r="P5720" s="1636"/>
      <c r="S5720" s="1072"/>
    </row>
    <row r="5721" spans="15:19" ht="15" customHeight="1">
      <c r="O5721" s="1636"/>
      <c r="P5721" s="1636"/>
      <c r="S5721" s="1072"/>
    </row>
    <row r="5722" spans="15:19" ht="15" customHeight="1">
      <c r="O5722" s="1636"/>
      <c r="P5722" s="1636"/>
      <c r="S5722" s="1072"/>
    </row>
    <row r="5723" spans="15:19" ht="15" customHeight="1">
      <c r="O5723" s="1636"/>
      <c r="P5723" s="1636"/>
      <c r="S5723" s="1072"/>
    </row>
    <row r="5724" spans="15:19" ht="15" customHeight="1">
      <c r="O5724" s="1636"/>
      <c r="P5724" s="1636"/>
      <c r="S5724" s="1072"/>
    </row>
    <row r="5725" spans="15:19" ht="15" customHeight="1">
      <c r="O5725" s="1636"/>
      <c r="P5725" s="1636"/>
      <c r="S5725" s="1072"/>
    </row>
    <row r="5726" spans="15:19" ht="15" customHeight="1">
      <c r="O5726" s="1636"/>
      <c r="P5726" s="1636"/>
      <c r="S5726" s="1072"/>
    </row>
    <row r="5727" spans="15:19" ht="15" customHeight="1">
      <c r="O5727" s="1636"/>
      <c r="P5727" s="1636"/>
      <c r="S5727" s="1072"/>
    </row>
    <row r="5728" spans="15:19" ht="15" customHeight="1">
      <c r="O5728" s="1636"/>
      <c r="P5728" s="1636"/>
      <c r="S5728" s="1072"/>
    </row>
    <row r="5729" spans="15:19" ht="15" customHeight="1">
      <c r="O5729" s="1636"/>
      <c r="P5729" s="1636"/>
      <c r="S5729" s="1072"/>
    </row>
    <row r="5730" spans="15:19" ht="15" customHeight="1">
      <c r="O5730" s="1636"/>
      <c r="P5730" s="1636"/>
      <c r="S5730" s="1072"/>
    </row>
    <row r="5731" spans="15:19" ht="15" customHeight="1">
      <c r="O5731" s="1636"/>
      <c r="P5731" s="1636"/>
      <c r="S5731" s="1072"/>
    </row>
    <row r="5732" spans="15:19" ht="15" customHeight="1">
      <c r="O5732" s="1636"/>
      <c r="P5732" s="1636"/>
      <c r="S5732" s="1072"/>
    </row>
    <row r="5733" spans="15:19" ht="15" customHeight="1">
      <c r="O5733" s="1636"/>
      <c r="P5733" s="1636"/>
      <c r="S5733" s="1072"/>
    </row>
    <row r="5734" spans="15:19" ht="15" customHeight="1">
      <c r="O5734" s="1636"/>
      <c r="P5734" s="1636"/>
      <c r="S5734" s="1072"/>
    </row>
    <row r="5735" spans="15:19" ht="15" customHeight="1">
      <c r="O5735" s="1636"/>
      <c r="P5735" s="1636"/>
      <c r="S5735" s="1072"/>
    </row>
    <row r="5736" spans="15:19" ht="15" customHeight="1">
      <c r="O5736" s="1636"/>
      <c r="P5736" s="1636"/>
      <c r="S5736" s="1072"/>
    </row>
    <row r="5737" spans="15:19" ht="15" customHeight="1">
      <c r="O5737" s="1636"/>
      <c r="P5737" s="1636"/>
      <c r="S5737" s="1072"/>
    </row>
    <row r="5738" spans="15:19" ht="15" customHeight="1">
      <c r="O5738" s="1636"/>
      <c r="P5738" s="1636"/>
      <c r="S5738" s="1072"/>
    </row>
    <row r="5739" spans="15:19" ht="15" customHeight="1">
      <c r="O5739" s="1636"/>
      <c r="P5739" s="1636"/>
      <c r="S5739" s="1072"/>
    </row>
    <row r="5740" spans="15:19" ht="15" customHeight="1">
      <c r="O5740" s="1636"/>
      <c r="P5740" s="1636"/>
      <c r="S5740" s="1072"/>
    </row>
    <row r="5741" spans="15:19" ht="15" customHeight="1">
      <c r="O5741" s="1636"/>
      <c r="P5741" s="1636"/>
      <c r="S5741" s="1072"/>
    </row>
    <row r="5742" spans="15:19" ht="15" customHeight="1">
      <c r="O5742" s="1636"/>
      <c r="P5742" s="1636"/>
      <c r="S5742" s="1072"/>
    </row>
    <row r="5743" spans="15:19" ht="15" customHeight="1">
      <c r="O5743" s="1636"/>
      <c r="P5743" s="1636"/>
      <c r="S5743" s="1072"/>
    </row>
    <row r="5744" spans="15:19" ht="15" customHeight="1">
      <c r="O5744" s="1636"/>
      <c r="P5744" s="1636"/>
      <c r="S5744" s="1072"/>
    </row>
    <row r="5745" spans="15:19" ht="15" customHeight="1">
      <c r="O5745" s="1636"/>
      <c r="P5745" s="1636"/>
      <c r="S5745" s="1072"/>
    </row>
    <row r="5746" spans="15:19" ht="15" customHeight="1">
      <c r="O5746" s="1636"/>
      <c r="P5746" s="1636"/>
      <c r="S5746" s="1072"/>
    </row>
    <row r="5747" spans="15:19" ht="15" customHeight="1">
      <c r="O5747" s="1636"/>
      <c r="P5747" s="1636"/>
      <c r="S5747" s="1072"/>
    </row>
    <row r="5748" spans="15:19" ht="15" customHeight="1">
      <c r="O5748" s="1636"/>
      <c r="P5748" s="1636"/>
      <c r="S5748" s="1072"/>
    </row>
    <row r="5749" spans="15:19" ht="15" customHeight="1">
      <c r="O5749" s="1636"/>
      <c r="P5749" s="1636"/>
      <c r="S5749" s="1072"/>
    </row>
    <row r="5750" spans="15:19" ht="15" customHeight="1">
      <c r="O5750" s="1636"/>
      <c r="P5750" s="1636"/>
      <c r="S5750" s="1072"/>
    </row>
    <row r="5751" spans="15:19" ht="15" customHeight="1">
      <c r="O5751" s="1636"/>
      <c r="P5751" s="1636"/>
      <c r="S5751" s="1072"/>
    </row>
    <row r="5752" spans="15:19" ht="15" customHeight="1">
      <c r="O5752" s="1636"/>
      <c r="P5752" s="1636"/>
      <c r="S5752" s="1072"/>
    </row>
    <row r="5753" spans="15:19" ht="15" customHeight="1">
      <c r="O5753" s="1636"/>
      <c r="P5753" s="1636"/>
      <c r="S5753" s="1072"/>
    </row>
    <row r="5754" spans="15:19" ht="15" customHeight="1">
      <c r="O5754" s="1636"/>
      <c r="P5754" s="1636"/>
      <c r="S5754" s="1072"/>
    </row>
    <row r="5755" spans="15:19" ht="15" customHeight="1">
      <c r="O5755" s="1636"/>
      <c r="P5755" s="1636"/>
      <c r="S5755" s="1072"/>
    </row>
    <row r="5756" spans="15:19" ht="15" customHeight="1">
      <c r="O5756" s="1636"/>
      <c r="P5756" s="1636"/>
      <c r="S5756" s="1072"/>
    </row>
    <row r="5757" spans="15:19" ht="15" customHeight="1">
      <c r="O5757" s="1636"/>
      <c r="P5757" s="1636"/>
      <c r="S5757" s="1072"/>
    </row>
    <row r="5758" spans="15:19" ht="15" customHeight="1">
      <c r="O5758" s="1636"/>
      <c r="P5758" s="1636"/>
      <c r="S5758" s="1072"/>
    </row>
    <row r="5759" spans="15:19" ht="15" customHeight="1">
      <c r="O5759" s="1636"/>
      <c r="P5759" s="1636"/>
      <c r="S5759" s="1072"/>
    </row>
    <row r="5760" spans="15:19" ht="15" customHeight="1">
      <c r="O5760" s="1636"/>
      <c r="P5760" s="1636"/>
      <c r="S5760" s="1072"/>
    </row>
    <row r="5761" spans="15:19" ht="15" customHeight="1">
      <c r="O5761" s="1636"/>
      <c r="P5761" s="1636"/>
      <c r="S5761" s="1072"/>
    </row>
    <row r="5762" spans="15:19" ht="15" customHeight="1">
      <c r="O5762" s="1636"/>
      <c r="P5762" s="1636"/>
      <c r="S5762" s="1072"/>
    </row>
    <row r="5763" spans="15:19" ht="15" customHeight="1">
      <c r="O5763" s="1636"/>
      <c r="P5763" s="1636"/>
      <c r="S5763" s="1072"/>
    </row>
    <row r="5764" spans="15:19" ht="15" customHeight="1">
      <c r="O5764" s="1636"/>
      <c r="P5764" s="1636"/>
      <c r="S5764" s="1072"/>
    </row>
    <row r="5765" spans="15:19" ht="15" customHeight="1">
      <c r="O5765" s="1636"/>
      <c r="P5765" s="1636"/>
      <c r="S5765" s="1072"/>
    </row>
    <row r="5766" spans="15:19" ht="15" customHeight="1">
      <c r="O5766" s="1636"/>
      <c r="P5766" s="1636"/>
      <c r="S5766" s="1072"/>
    </row>
    <row r="5767" spans="15:19" ht="15" customHeight="1">
      <c r="O5767" s="1636"/>
      <c r="P5767" s="1636"/>
      <c r="S5767" s="1072"/>
    </row>
    <row r="5768" spans="15:19" ht="15" customHeight="1">
      <c r="O5768" s="1636"/>
      <c r="P5768" s="1636"/>
      <c r="S5768" s="1072"/>
    </row>
    <row r="5769" spans="15:19" ht="15" customHeight="1">
      <c r="O5769" s="1636"/>
      <c r="P5769" s="1636"/>
      <c r="S5769" s="1072"/>
    </row>
    <row r="5770" spans="15:19" ht="15" customHeight="1">
      <c r="O5770" s="1636"/>
      <c r="P5770" s="1636"/>
      <c r="S5770" s="1072"/>
    </row>
    <row r="5771" spans="15:19" ht="15" customHeight="1">
      <c r="O5771" s="1636"/>
      <c r="P5771" s="1636"/>
      <c r="S5771" s="1072"/>
    </row>
    <row r="5772" spans="15:19" ht="15" customHeight="1">
      <c r="O5772" s="1636"/>
      <c r="P5772" s="1636"/>
      <c r="S5772" s="1072"/>
    </row>
    <row r="5773" spans="15:19" ht="15" customHeight="1">
      <c r="O5773" s="1636"/>
      <c r="P5773" s="1636"/>
      <c r="S5773" s="1072"/>
    </row>
    <row r="5774" spans="15:19" ht="15" customHeight="1">
      <c r="O5774" s="1636"/>
      <c r="P5774" s="1636"/>
      <c r="S5774" s="1072"/>
    </row>
    <row r="5775" spans="15:19" ht="15" customHeight="1">
      <c r="O5775" s="1636"/>
      <c r="P5775" s="1636"/>
      <c r="S5775" s="1072"/>
    </row>
    <row r="5776" spans="15:19" ht="15" customHeight="1">
      <c r="O5776" s="1636"/>
      <c r="P5776" s="1636"/>
      <c r="S5776" s="1072"/>
    </row>
    <row r="5777" spans="15:19" ht="15" customHeight="1">
      <c r="O5777" s="1636"/>
      <c r="P5777" s="1636"/>
      <c r="S5777" s="1072"/>
    </row>
    <row r="5778" spans="15:19" ht="15" customHeight="1">
      <c r="O5778" s="1636"/>
      <c r="P5778" s="1636"/>
      <c r="S5778" s="1072"/>
    </row>
    <row r="5779" spans="15:19" ht="15" customHeight="1">
      <c r="O5779" s="1636"/>
      <c r="P5779" s="1636"/>
      <c r="S5779" s="1072"/>
    </row>
    <row r="5780" spans="15:19" ht="15" customHeight="1">
      <c r="O5780" s="1636"/>
      <c r="P5780" s="1636"/>
      <c r="S5780" s="1072"/>
    </row>
    <row r="5781" spans="15:19" ht="15" customHeight="1">
      <c r="O5781" s="1636"/>
      <c r="P5781" s="1636"/>
      <c r="S5781" s="1072"/>
    </row>
    <row r="5782" spans="15:19" ht="15" customHeight="1">
      <c r="O5782" s="1636"/>
      <c r="P5782" s="1636"/>
      <c r="S5782" s="1072"/>
    </row>
    <row r="5783" spans="15:19" ht="15" customHeight="1">
      <c r="O5783" s="1636"/>
      <c r="P5783" s="1636"/>
      <c r="S5783" s="1072"/>
    </row>
    <row r="5784" spans="15:19" ht="15" customHeight="1">
      <c r="O5784" s="1636"/>
      <c r="P5784" s="1636"/>
      <c r="S5784" s="1072"/>
    </row>
    <row r="5785" spans="15:19" ht="15" customHeight="1">
      <c r="O5785" s="1636"/>
      <c r="P5785" s="1636"/>
      <c r="S5785" s="1072"/>
    </row>
    <row r="5786" spans="15:19" ht="15" customHeight="1">
      <c r="O5786" s="1636"/>
      <c r="P5786" s="1636"/>
      <c r="S5786" s="1072"/>
    </row>
    <row r="5787" spans="15:19" ht="15" customHeight="1">
      <c r="O5787" s="1636"/>
      <c r="P5787" s="1636"/>
      <c r="S5787" s="1072"/>
    </row>
    <row r="5788" spans="15:19" ht="15" customHeight="1">
      <c r="O5788" s="1636"/>
      <c r="P5788" s="1636"/>
      <c r="S5788" s="1072"/>
    </row>
    <row r="5789" spans="15:19" ht="15" customHeight="1">
      <c r="O5789" s="1636"/>
      <c r="P5789" s="1636"/>
      <c r="S5789" s="1072"/>
    </row>
    <row r="5790" spans="15:19" ht="15" customHeight="1">
      <c r="O5790" s="1636"/>
      <c r="P5790" s="1636"/>
      <c r="S5790" s="1072"/>
    </row>
    <row r="5791" spans="15:19" ht="15" customHeight="1">
      <c r="O5791" s="1636"/>
      <c r="P5791" s="1636"/>
      <c r="S5791" s="1072"/>
    </row>
    <row r="5792" spans="15:19" ht="15" customHeight="1">
      <c r="O5792" s="1636"/>
      <c r="P5792" s="1636"/>
      <c r="S5792" s="1072"/>
    </row>
    <row r="5793" spans="15:19" ht="15" customHeight="1">
      <c r="O5793" s="1636"/>
      <c r="P5793" s="1636"/>
      <c r="S5793" s="1072"/>
    </row>
    <row r="5794" spans="15:19" ht="15" customHeight="1">
      <c r="O5794" s="1636"/>
      <c r="P5794" s="1636"/>
      <c r="S5794" s="1072"/>
    </row>
    <row r="5795" spans="15:19" ht="15" customHeight="1">
      <c r="O5795" s="1636"/>
      <c r="P5795" s="1636"/>
      <c r="S5795" s="1072"/>
    </row>
    <row r="5796" spans="15:19" ht="15" customHeight="1">
      <c r="O5796" s="1636"/>
      <c r="P5796" s="1636"/>
      <c r="S5796" s="1072"/>
    </row>
    <row r="5797" spans="15:19" ht="15" customHeight="1">
      <c r="O5797" s="1636"/>
      <c r="P5797" s="1636"/>
      <c r="S5797" s="1072"/>
    </row>
    <row r="5798" spans="15:19" ht="15" customHeight="1">
      <c r="O5798" s="1636"/>
      <c r="P5798" s="1636"/>
      <c r="S5798" s="1072"/>
    </row>
    <row r="5799" spans="15:19" ht="15" customHeight="1">
      <c r="O5799" s="1636"/>
      <c r="P5799" s="1636"/>
      <c r="S5799" s="1072"/>
    </row>
    <row r="5800" spans="15:19" ht="15" customHeight="1">
      <c r="O5800" s="1636"/>
      <c r="P5800" s="1636"/>
      <c r="S5800" s="1072"/>
    </row>
    <row r="5801" spans="15:19" ht="15" customHeight="1">
      <c r="O5801" s="1636"/>
      <c r="P5801" s="1636"/>
      <c r="S5801" s="1072"/>
    </row>
    <row r="5802" spans="15:19" ht="15" customHeight="1">
      <c r="O5802" s="1636"/>
      <c r="P5802" s="1636"/>
      <c r="S5802" s="1072"/>
    </row>
    <row r="5803" spans="15:19" ht="15" customHeight="1">
      <c r="O5803" s="1636"/>
      <c r="P5803" s="1636"/>
      <c r="S5803" s="1072"/>
    </row>
    <row r="5804" spans="15:19" ht="15" customHeight="1">
      <c r="O5804" s="1636"/>
      <c r="P5804" s="1636"/>
      <c r="S5804" s="1072"/>
    </row>
    <row r="5805" spans="15:19" ht="15" customHeight="1">
      <c r="O5805" s="1636"/>
      <c r="P5805" s="1636"/>
      <c r="S5805" s="1072"/>
    </row>
    <row r="5806" spans="15:19" ht="15" customHeight="1">
      <c r="O5806" s="1636"/>
      <c r="P5806" s="1636"/>
      <c r="S5806" s="1072"/>
    </row>
    <row r="5807" spans="15:19" ht="15" customHeight="1">
      <c r="O5807" s="1636"/>
      <c r="P5807" s="1636"/>
      <c r="S5807" s="1072"/>
    </row>
    <row r="5808" spans="15:19" ht="15" customHeight="1">
      <c r="O5808" s="1636"/>
      <c r="P5808" s="1636"/>
      <c r="S5808" s="1072"/>
    </row>
    <row r="5809" spans="15:19" ht="15" customHeight="1">
      <c r="O5809" s="1636"/>
      <c r="P5809" s="1636"/>
      <c r="S5809" s="1072"/>
    </row>
    <row r="5810" spans="15:19" ht="15" customHeight="1">
      <c r="O5810" s="1636"/>
      <c r="P5810" s="1636"/>
      <c r="S5810" s="1072"/>
    </row>
    <row r="5811" spans="15:19" ht="15" customHeight="1">
      <c r="O5811" s="1636"/>
      <c r="P5811" s="1636"/>
      <c r="S5811" s="1072"/>
    </row>
    <row r="5812" spans="15:19" ht="15" customHeight="1">
      <c r="O5812" s="1636"/>
      <c r="P5812" s="1636"/>
      <c r="S5812" s="1072"/>
    </row>
    <row r="5813" spans="15:19" ht="15" customHeight="1">
      <c r="O5813" s="1636"/>
      <c r="P5813" s="1636"/>
      <c r="S5813" s="1072"/>
    </row>
    <row r="5814" spans="15:19" ht="15" customHeight="1">
      <c r="O5814" s="1636"/>
      <c r="P5814" s="1636"/>
      <c r="S5814" s="1072"/>
    </row>
    <row r="5815" spans="15:19" ht="15" customHeight="1">
      <c r="O5815" s="1636"/>
      <c r="P5815" s="1636"/>
      <c r="S5815" s="1072"/>
    </row>
    <row r="5816" spans="15:19" ht="15" customHeight="1">
      <c r="O5816" s="1636"/>
      <c r="P5816" s="1636"/>
      <c r="S5816" s="1072"/>
    </row>
    <row r="5817" spans="15:19" ht="15" customHeight="1">
      <c r="O5817" s="1636"/>
      <c r="P5817" s="1636"/>
      <c r="S5817" s="1072"/>
    </row>
    <row r="5818" spans="15:19" ht="15" customHeight="1">
      <c r="O5818" s="1636"/>
      <c r="P5818" s="1636"/>
      <c r="S5818" s="1072"/>
    </row>
    <row r="5819" spans="15:19" ht="15" customHeight="1">
      <c r="O5819" s="1636"/>
      <c r="P5819" s="1636"/>
      <c r="S5819" s="1072"/>
    </row>
    <row r="5820" spans="15:19" ht="15" customHeight="1">
      <c r="O5820" s="1636"/>
      <c r="P5820" s="1636"/>
      <c r="S5820" s="1072"/>
    </row>
    <row r="5821" spans="15:19" ht="15" customHeight="1">
      <c r="O5821" s="1636"/>
      <c r="P5821" s="1636"/>
      <c r="S5821" s="1072"/>
    </row>
    <row r="5822" spans="15:19" ht="15" customHeight="1">
      <c r="O5822" s="1636"/>
      <c r="P5822" s="1636"/>
      <c r="S5822" s="1072"/>
    </row>
    <row r="5823" spans="15:19" ht="15" customHeight="1">
      <c r="O5823" s="1636"/>
      <c r="P5823" s="1636"/>
      <c r="S5823" s="1072"/>
    </row>
    <row r="5824" spans="15:19" ht="15" customHeight="1">
      <c r="O5824" s="1636"/>
      <c r="P5824" s="1636"/>
      <c r="S5824" s="1072"/>
    </row>
    <row r="5825" spans="15:19" ht="15" customHeight="1">
      <c r="O5825" s="1636"/>
      <c r="P5825" s="1636"/>
      <c r="S5825" s="1072"/>
    </row>
    <row r="5826" spans="15:19" ht="15" customHeight="1">
      <c r="O5826" s="1636"/>
      <c r="P5826" s="1636"/>
      <c r="S5826" s="1072"/>
    </row>
    <row r="5827" spans="15:19" ht="15" customHeight="1">
      <c r="O5827" s="1636"/>
      <c r="P5827" s="1636"/>
      <c r="S5827" s="1072"/>
    </row>
    <row r="5828" spans="15:19" ht="15" customHeight="1">
      <c r="O5828" s="1636"/>
      <c r="P5828" s="1636"/>
      <c r="S5828" s="1072"/>
    </row>
    <row r="5829" spans="15:19" ht="15" customHeight="1">
      <c r="O5829" s="1636"/>
      <c r="P5829" s="1636"/>
      <c r="S5829" s="1072"/>
    </row>
    <row r="5830" spans="15:19" ht="15" customHeight="1">
      <c r="O5830" s="1636"/>
      <c r="P5830" s="1636"/>
      <c r="S5830" s="1072"/>
    </row>
    <row r="5831" spans="15:19" ht="15" customHeight="1">
      <c r="O5831" s="1636"/>
      <c r="P5831" s="1636"/>
      <c r="S5831" s="1072"/>
    </row>
    <row r="5832" spans="15:19" ht="15" customHeight="1">
      <c r="O5832" s="1636"/>
      <c r="P5832" s="1636"/>
      <c r="S5832" s="1072"/>
    </row>
    <row r="5833" spans="15:19" ht="15" customHeight="1">
      <c r="O5833" s="1636"/>
      <c r="P5833" s="1636"/>
      <c r="S5833" s="1072"/>
    </row>
    <row r="5834" spans="15:19" ht="15" customHeight="1">
      <c r="O5834" s="1636"/>
      <c r="P5834" s="1636"/>
      <c r="S5834" s="1072"/>
    </row>
    <row r="5835" spans="15:19" ht="15" customHeight="1">
      <c r="O5835" s="1636"/>
      <c r="P5835" s="1636"/>
      <c r="S5835" s="1072"/>
    </row>
    <row r="5836" spans="15:19" ht="15" customHeight="1">
      <c r="O5836" s="1636"/>
      <c r="P5836" s="1636"/>
      <c r="S5836" s="1072"/>
    </row>
    <row r="5837" spans="15:19" ht="15" customHeight="1">
      <c r="O5837" s="1636"/>
      <c r="P5837" s="1636"/>
      <c r="S5837" s="1072"/>
    </row>
    <row r="5838" spans="15:19" ht="15" customHeight="1">
      <c r="O5838" s="1636"/>
      <c r="P5838" s="1636"/>
      <c r="S5838" s="1072"/>
    </row>
    <row r="5839" spans="15:19" ht="15" customHeight="1">
      <c r="O5839" s="1636"/>
      <c r="P5839" s="1636"/>
      <c r="S5839" s="1072"/>
    </row>
    <row r="5840" spans="15:19" ht="15" customHeight="1">
      <c r="O5840" s="1636"/>
      <c r="P5840" s="1636"/>
      <c r="S5840" s="1072"/>
    </row>
    <row r="5841" spans="15:19" ht="15" customHeight="1">
      <c r="O5841" s="1636"/>
      <c r="P5841" s="1636"/>
      <c r="S5841" s="1072"/>
    </row>
    <row r="5842" spans="15:19" ht="15" customHeight="1">
      <c r="O5842" s="1636"/>
      <c r="P5842" s="1636"/>
      <c r="S5842" s="1072"/>
    </row>
    <row r="5843" spans="15:19" ht="15" customHeight="1">
      <c r="O5843" s="1636"/>
      <c r="P5843" s="1636"/>
      <c r="S5843" s="1072"/>
    </row>
    <row r="5844" spans="15:19" ht="15" customHeight="1">
      <c r="O5844" s="1636"/>
      <c r="P5844" s="1636"/>
      <c r="S5844" s="1072"/>
    </row>
    <row r="5845" spans="15:19" ht="15" customHeight="1">
      <c r="O5845" s="1636"/>
      <c r="P5845" s="1636"/>
      <c r="S5845" s="1072"/>
    </row>
    <row r="5846" spans="15:19" ht="15" customHeight="1">
      <c r="O5846" s="1636"/>
      <c r="P5846" s="1636"/>
      <c r="S5846" s="1072"/>
    </row>
    <row r="5847" spans="15:19" ht="15" customHeight="1">
      <c r="O5847" s="1636"/>
      <c r="P5847" s="1636"/>
      <c r="S5847" s="1072"/>
    </row>
    <row r="5848" spans="15:19" ht="15" customHeight="1">
      <c r="O5848" s="1636"/>
      <c r="P5848" s="1636"/>
      <c r="S5848" s="1072"/>
    </row>
    <row r="5849" spans="15:19" ht="15" customHeight="1">
      <c r="O5849" s="1636"/>
      <c r="P5849" s="1636"/>
      <c r="S5849" s="1072"/>
    </row>
    <row r="5850" spans="15:19" ht="15" customHeight="1">
      <c r="O5850" s="1636"/>
      <c r="P5850" s="1636"/>
      <c r="S5850" s="1072"/>
    </row>
    <row r="5851" spans="15:19" ht="15" customHeight="1">
      <c r="O5851" s="1636"/>
      <c r="P5851" s="1636"/>
      <c r="S5851" s="1072"/>
    </row>
    <row r="5852" spans="15:19" ht="15" customHeight="1">
      <c r="O5852" s="1636"/>
      <c r="P5852" s="1636"/>
      <c r="S5852" s="1072"/>
    </row>
    <row r="5853" spans="15:19" ht="15" customHeight="1">
      <c r="O5853" s="1636"/>
      <c r="P5853" s="1636"/>
      <c r="S5853" s="1072"/>
    </row>
    <row r="5854" spans="15:19" ht="15" customHeight="1">
      <c r="O5854" s="1636"/>
      <c r="P5854" s="1636"/>
      <c r="S5854" s="1072"/>
    </row>
    <row r="5855" spans="15:19" ht="15" customHeight="1">
      <c r="O5855" s="1636"/>
      <c r="P5855" s="1636"/>
      <c r="S5855" s="1072"/>
    </row>
    <row r="5856" spans="15:19" ht="15" customHeight="1">
      <c r="O5856" s="1636"/>
      <c r="P5856" s="1636"/>
      <c r="S5856" s="1072"/>
    </row>
    <row r="5857" spans="15:19" ht="15" customHeight="1">
      <c r="O5857" s="1636"/>
      <c r="P5857" s="1636"/>
      <c r="S5857" s="1072"/>
    </row>
    <row r="5858" spans="15:19" ht="15" customHeight="1">
      <c r="O5858" s="1636"/>
      <c r="P5858" s="1636"/>
      <c r="S5858" s="1072"/>
    </row>
    <row r="5859" spans="15:19" ht="15" customHeight="1">
      <c r="O5859" s="1636"/>
      <c r="P5859" s="1636"/>
      <c r="S5859" s="1072"/>
    </row>
    <row r="5860" spans="15:19" ht="15" customHeight="1">
      <c r="O5860" s="1636"/>
      <c r="P5860" s="1636"/>
      <c r="S5860" s="1072"/>
    </row>
    <row r="5861" spans="15:19" ht="15" customHeight="1">
      <c r="O5861" s="1636"/>
      <c r="P5861" s="1636"/>
      <c r="S5861" s="1072"/>
    </row>
    <row r="5862" spans="15:19" ht="15" customHeight="1">
      <c r="O5862" s="1636"/>
      <c r="P5862" s="1636"/>
      <c r="S5862" s="1072"/>
    </row>
    <row r="5863" spans="15:19" ht="15" customHeight="1">
      <c r="O5863" s="1636"/>
      <c r="P5863" s="1636"/>
      <c r="S5863" s="1072"/>
    </row>
    <row r="5864" spans="15:19" ht="15" customHeight="1">
      <c r="O5864" s="1636"/>
      <c r="P5864" s="1636"/>
      <c r="S5864" s="1072"/>
    </row>
    <row r="5865" spans="15:19" ht="15" customHeight="1">
      <c r="O5865" s="1636"/>
      <c r="P5865" s="1636"/>
      <c r="S5865" s="1072"/>
    </row>
    <row r="5866" spans="15:19" ht="15" customHeight="1">
      <c r="O5866" s="1636"/>
      <c r="P5866" s="1636"/>
      <c r="S5866" s="1072"/>
    </row>
    <row r="5867" spans="15:19" ht="15" customHeight="1">
      <c r="O5867" s="1636"/>
      <c r="P5867" s="1636"/>
      <c r="S5867" s="1072"/>
    </row>
    <row r="5868" spans="15:19" ht="15" customHeight="1">
      <c r="O5868" s="1636"/>
      <c r="P5868" s="1636"/>
      <c r="S5868" s="1072"/>
    </row>
    <row r="5869" spans="15:19" ht="15" customHeight="1">
      <c r="O5869" s="1636"/>
      <c r="P5869" s="1636"/>
      <c r="S5869" s="1072"/>
    </row>
    <row r="5870" spans="15:19" ht="15" customHeight="1">
      <c r="O5870" s="1636"/>
      <c r="P5870" s="1636"/>
      <c r="S5870" s="1072"/>
    </row>
    <row r="5871" spans="15:19" ht="15" customHeight="1">
      <c r="O5871" s="1636"/>
      <c r="P5871" s="1636"/>
      <c r="S5871" s="1072"/>
    </row>
    <row r="5872" spans="15:19" ht="15" customHeight="1">
      <c r="O5872" s="1636"/>
      <c r="P5872" s="1636"/>
      <c r="S5872" s="1072"/>
    </row>
    <row r="5873" spans="15:19" ht="15" customHeight="1">
      <c r="O5873" s="1636"/>
      <c r="P5873" s="1636"/>
      <c r="S5873" s="1072"/>
    </row>
    <row r="5874" spans="15:19" ht="15" customHeight="1">
      <c r="O5874" s="1636"/>
      <c r="P5874" s="1636"/>
      <c r="S5874" s="1072"/>
    </row>
    <row r="5875" spans="15:19" ht="15" customHeight="1">
      <c r="O5875" s="1636"/>
      <c r="P5875" s="1636"/>
      <c r="S5875" s="1072"/>
    </row>
    <row r="5876" spans="15:19" ht="15" customHeight="1">
      <c r="O5876" s="1636"/>
      <c r="P5876" s="1636"/>
      <c r="S5876" s="1072"/>
    </row>
    <row r="5877" spans="15:19" ht="15" customHeight="1">
      <c r="O5877" s="1636"/>
      <c r="P5877" s="1636"/>
      <c r="S5877" s="1072"/>
    </row>
    <row r="5878" spans="15:19" ht="15" customHeight="1">
      <c r="O5878" s="1636"/>
      <c r="P5878" s="1636"/>
      <c r="S5878" s="1072"/>
    </row>
    <row r="5879" spans="15:19" ht="15" customHeight="1">
      <c r="O5879" s="1636"/>
      <c r="P5879" s="1636"/>
      <c r="S5879" s="1072"/>
    </row>
    <row r="5880" spans="15:19" ht="15" customHeight="1">
      <c r="O5880" s="1636"/>
      <c r="P5880" s="1636"/>
      <c r="S5880" s="1072"/>
    </row>
    <row r="5881" spans="15:19" ht="15" customHeight="1">
      <c r="O5881" s="1636"/>
      <c r="P5881" s="1636"/>
      <c r="S5881" s="1072"/>
    </row>
    <row r="5882" spans="15:19" ht="15" customHeight="1">
      <c r="O5882" s="1636"/>
      <c r="P5882" s="1636"/>
      <c r="S5882" s="1072"/>
    </row>
    <row r="5883" spans="15:19" ht="15" customHeight="1">
      <c r="O5883" s="1636"/>
      <c r="P5883" s="1636"/>
      <c r="S5883" s="1072"/>
    </row>
    <row r="5884" spans="15:19" ht="15" customHeight="1">
      <c r="O5884" s="1636"/>
      <c r="P5884" s="1636"/>
      <c r="S5884" s="1072"/>
    </row>
    <row r="5885" spans="15:19" ht="15" customHeight="1">
      <c r="O5885" s="1636"/>
      <c r="P5885" s="1636"/>
      <c r="S5885" s="1072"/>
    </row>
    <row r="5886" spans="15:19" ht="15" customHeight="1">
      <c r="O5886" s="1636"/>
      <c r="P5886" s="1636"/>
      <c r="S5886" s="1072"/>
    </row>
    <row r="5887" spans="15:19" ht="15" customHeight="1">
      <c r="O5887" s="1636"/>
      <c r="P5887" s="1636"/>
      <c r="S5887" s="1072"/>
    </row>
    <row r="5888" spans="15:19" ht="15" customHeight="1">
      <c r="O5888" s="1636"/>
      <c r="P5888" s="1636"/>
      <c r="S5888" s="1072"/>
    </row>
    <row r="5889" spans="15:19" ht="15" customHeight="1">
      <c r="O5889" s="1636"/>
      <c r="P5889" s="1636"/>
      <c r="S5889" s="1072"/>
    </row>
    <row r="5890" spans="15:19" ht="15" customHeight="1">
      <c r="O5890" s="1636"/>
      <c r="P5890" s="1636"/>
      <c r="S5890" s="1072"/>
    </row>
    <row r="5891" spans="15:19" ht="15" customHeight="1">
      <c r="O5891" s="1636"/>
      <c r="P5891" s="1636"/>
      <c r="S5891" s="1072"/>
    </row>
    <row r="5892" spans="15:19" ht="15" customHeight="1">
      <c r="O5892" s="1636"/>
      <c r="P5892" s="1636"/>
      <c r="S5892" s="1072"/>
    </row>
    <row r="5893" spans="15:19" ht="15" customHeight="1">
      <c r="O5893" s="1636"/>
      <c r="P5893" s="1636"/>
      <c r="S5893" s="1072"/>
    </row>
    <row r="5894" spans="15:19" ht="15" customHeight="1">
      <c r="O5894" s="1636"/>
      <c r="P5894" s="1636"/>
      <c r="S5894" s="1072"/>
    </row>
    <row r="5895" spans="15:19" ht="15" customHeight="1">
      <c r="O5895" s="1636"/>
      <c r="P5895" s="1636"/>
      <c r="S5895" s="1072"/>
    </row>
    <row r="5896" spans="15:19" ht="15" customHeight="1">
      <c r="O5896" s="1636"/>
      <c r="P5896" s="1636"/>
      <c r="S5896" s="1072"/>
    </row>
    <row r="5897" spans="15:19" ht="15" customHeight="1">
      <c r="O5897" s="1636"/>
      <c r="P5897" s="1636"/>
      <c r="S5897" s="1072"/>
    </row>
    <row r="5898" spans="15:19" ht="15" customHeight="1">
      <c r="O5898" s="1636"/>
      <c r="P5898" s="1636"/>
      <c r="S5898" s="1072"/>
    </row>
    <row r="5899" spans="15:19" ht="15" customHeight="1">
      <c r="O5899" s="1636"/>
      <c r="P5899" s="1636"/>
      <c r="S5899" s="1072"/>
    </row>
    <row r="5900" spans="15:19" ht="15" customHeight="1">
      <c r="O5900" s="1636"/>
      <c r="P5900" s="1636"/>
      <c r="S5900" s="1072"/>
    </row>
    <row r="5901" spans="15:19" ht="15" customHeight="1">
      <c r="O5901" s="1636"/>
      <c r="P5901" s="1636"/>
      <c r="S5901" s="1072"/>
    </row>
    <row r="5902" spans="15:19" ht="15" customHeight="1">
      <c r="O5902" s="1636"/>
      <c r="P5902" s="1636"/>
      <c r="S5902" s="1072"/>
    </row>
    <row r="5903" spans="15:19" ht="15" customHeight="1">
      <c r="O5903" s="1636"/>
      <c r="P5903" s="1636"/>
      <c r="S5903" s="1072"/>
    </row>
    <row r="5904" spans="15:19" ht="15" customHeight="1">
      <c r="O5904" s="1636"/>
      <c r="P5904" s="1636"/>
      <c r="S5904" s="1072"/>
    </row>
    <row r="5905" spans="15:19" ht="15" customHeight="1">
      <c r="O5905" s="1636"/>
      <c r="P5905" s="1636"/>
      <c r="S5905" s="1072"/>
    </row>
    <row r="5906" spans="15:19" ht="15" customHeight="1">
      <c r="O5906" s="1636"/>
      <c r="P5906" s="1636"/>
      <c r="S5906" s="1072"/>
    </row>
    <row r="5907" spans="15:19" ht="15" customHeight="1">
      <c r="O5907" s="1636"/>
      <c r="P5907" s="1636"/>
      <c r="S5907" s="1072"/>
    </row>
    <row r="5908" spans="15:19" ht="15" customHeight="1">
      <c r="O5908" s="1636"/>
      <c r="P5908" s="1636"/>
      <c r="S5908" s="1072"/>
    </row>
    <row r="5909" spans="15:19" ht="15" customHeight="1">
      <c r="O5909" s="1636"/>
      <c r="P5909" s="1636"/>
      <c r="S5909" s="1072"/>
    </row>
    <row r="5910" spans="15:19" ht="15" customHeight="1">
      <c r="O5910" s="1636"/>
      <c r="P5910" s="1636"/>
      <c r="S5910" s="1072"/>
    </row>
    <row r="5911" spans="15:19" ht="15" customHeight="1">
      <c r="O5911" s="1636"/>
      <c r="P5911" s="1636"/>
      <c r="S5911" s="1072"/>
    </row>
    <row r="5912" spans="15:19" ht="15" customHeight="1">
      <c r="O5912" s="1636"/>
      <c r="P5912" s="1636"/>
      <c r="S5912" s="1072"/>
    </row>
    <row r="5913" spans="15:19" ht="15" customHeight="1">
      <c r="O5913" s="1636"/>
      <c r="P5913" s="1636"/>
      <c r="S5913" s="1072"/>
    </row>
    <row r="5914" spans="15:19" ht="15" customHeight="1">
      <c r="O5914" s="1636"/>
      <c r="P5914" s="1636"/>
      <c r="S5914" s="1072"/>
    </row>
    <row r="5915" spans="15:19" ht="15" customHeight="1">
      <c r="O5915" s="1636"/>
      <c r="P5915" s="1636"/>
      <c r="S5915" s="1072"/>
    </row>
    <row r="5916" spans="15:19" ht="15" customHeight="1">
      <c r="O5916" s="1636"/>
      <c r="P5916" s="1636"/>
      <c r="S5916" s="1072"/>
    </row>
    <row r="5917" spans="15:19" ht="15" customHeight="1">
      <c r="O5917" s="1636"/>
      <c r="P5917" s="1636"/>
      <c r="S5917" s="1072"/>
    </row>
    <row r="5918" spans="15:19" ht="15" customHeight="1">
      <c r="O5918" s="1636"/>
      <c r="P5918" s="1636"/>
      <c r="S5918" s="1072"/>
    </row>
    <row r="5919" spans="15:19" ht="15" customHeight="1">
      <c r="O5919" s="1636"/>
      <c r="P5919" s="1636"/>
      <c r="S5919" s="1072"/>
    </row>
    <row r="5920" spans="15:19" ht="15" customHeight="1">
      <c r="O5920" s="1636"/>
      <c r="P5920" s="1636"/>
      <c r="S5920" s="1072"/>
    </row>
    <row r="5921" spans="15:19" ht="15" customHeight="1">
      <c r="O5921" s="1636"/>
      <c r="P5921" s="1636"/>
      <c r="S5921" s="1072"/>
    </row>
    <row r="5922" spans="15:19" ht="15" customHeight="1">
      <c r="O5922" s="1636"/>
      <c r="P5922" s="1636"/>
      <c r="S5922" s="1072"/>
    </row>
    <row r="5923" spans="15:19" ht="15" customHeight="1">
      <c r="O5923" s="1636"/>
      <c r="P5923" s="1636"/>
      <c r="S5923" s="1072"/>
    </row>
    <row r="5924" spans="15:19" ht="15" customHeight="1">
      <c r="O5924" s="1636"/>
      <c r="P5924" s="1636"/>
      <c r="S5924" s="1072"/>
    </row>
    <row r="5925" spans="15:19" ht="15" customHeight="1">
      <c r="O5925" s="1636"/>
      <c r="P5925" s="1636"/>
      <c r="S5925" s="1072"/>
    </row>
    <row r="5926" spans="15:19" ht="15" customHeight="1">
      <c r="O5926" s="1636"/>
      <c r="P5926" s="1636"/>
      <c r="S5926" s="1072"/>
    </row>
    <row r="5927" spans="15:19" ht="15" customHeight="1">
      <c r="O5927" s="1636"/>
      <c r="P5927" s="1636"/>
      <c r="S5927" s="1072"/>
    </row>
    <row r="5928" spans="15:19" ht="15" customHeight="1">
      <c r="O5928" s="1636"/>
      <c r="P5928" s="1636"/>
      <c r="S5928" s="1072"/>
    </row>
    <row r="5929" spans="15:19" ht="15" customHeight="1">
      <c r="O5929" s="1636"/>
      <c r="P5929" s="1636"/>
      <c r="S5929" s="1072"/>
    </row>
    <row r="5930" spans="15:19" ht="15" customHeight="1">
      <c r="O5930" s="1636"/>
      <c r="P5930" s="1636"/>
      <c r="S5930" s="1072"/>
    </row>
    <row r="5931" spans="15:19" ht="15" customHeight="1">
      <c r="O5931" s="1636"/>
      <c r="P5931" s="1636"/>
      <c r="S5931" s="1072"/>
    </row>
    <row r="5932" spans="15:19" ht="15" customHeight="1">
      <c r="O5932" s="1636"/>
      <c r="P5932" s="1636"/>
      <c r="S5932" s="1072"/>
    </row>
    <row r="5933" spans="15:19" ht="15" customHeight="1">
      <c r="O5933" s="1636"/>
      <c r="P5933" s="1636"/>
      <c r="S5933" s="1072"/>
    </row>
    <row r="5934" spans="15:19" ht="15" customHeight="1">
      <c r="O5934" s="1636"/>
      <c r="P5934" s="1636"/>
      <c r="S5934" s="1072"/>
    </row>
    <row r="5935" spans="15:19" ht="15" customHeight="1">
      <c r="O5935" s="1636"/>
      <c r="P5935" s="1636"/>
      <c r="S5935" s="1072"/>
    </row>
    <row r="5936" spans="15:19" ht="15" customHeight="1">
      <c r="O5936" s="1636"/>
      <c r="P5936" s="1636"/>
      <c r="S5936" s="1072"/>
    </row>
    <row r="5937" spans="15:19" ht="15" customHeight="1">
      <c r="O5937" s="1636"/>
      <c r="P5937" s="1636"/>
      <c r="S5937" s="1072"/>
    </row>
    <row r="5938" spans="15:19" ht="15" customHeight="1">
      <c r="O5938" s="1636"/>
      <c r="P5938" s="1636"/>
      <c r="S5938" s="1072"/>
    </row>
    <row r="5939" spans="15:19" ht="15" customHeight="1">
      <c r="O5939" s="1636"/>
      <c r="P5939" s="1636"/>
      <c r="S5939" s="1072"/>
    </row>
    <row r="5940" spans="15:19" ht="15" customHeight="1">
      <c r="O5940" s="1636"/>
      <c r="P5940" s="1636"/>
      <c r="S5940" s="1072"/>
    </row>
    <row r="5941" spans="15:19" ht="15" customHeight="1">
      <c r="O5941" s="1636"/>
      <c r="P5941" s="1636"/>
      <c r="S5941" s="1072"/>
    </row>
    <row r="5942" spans="15:19" ht="15" customHeight="1">
      <c r="O5942" s="1636"/>
      <c r="P5942" s="1636"/>
      <c r="S5942" s="1072"/>
    </row>
    <row r="5943" spans="15:19" ht="15" customHeight="1">
      <c r="O5943" s="1636"/>
      <c r="P5943" s="1636"/>
      <c r="S5943" s="1072"/>
    </row>
    <row r="5944" spans="15:19" ht="15" customHeight="1">
      <c r="O5944" s="1636"/>
      <c r="P5944" s="1636"/>
      <c r="S5944" s="1072"/>
    </row>
    <row r="5945" spans="15:19" ht="15" customHeight="1">
      <c r="O5945" s="1636"/>
      <c r="P5945" s="1636"/>
      <c r="S5945" s="1072"/>
    </row>
    <row r="5946" spans="15:19" ht="15" customHeight="1">
      <c r="O5946" s="1636"/>
      <c r="P5946" s="1636"/>
      <c r="S5946" s="1072"/>
    </row>
    <row r="5947" spans="15:19" ht="15" customHeight="1">
      <c r="O5947" s="1636"/>
      <c r="P5947" s="1636"/>
      <c r="S5947" s="1072"/>
    </row>
    <row r="5948" spans="15:19" ht="15" customHeight="1">
      <c r="O5948" s="1636"/>
      <c r="P5948" s="1636"/>
      <c r="S5948" s="1072"/>
    </row>
    <row r="5949" spans="15:19" ht="15" customHeight="1">
      <c r="O5949" s="1636"/>
      <c r="P5949" s="1636"/>
      <c r="S5949" s="1072"/>
    </row>
    <row r="5950" spans="15:19" ht="15" customHeight="1">
      <c r="O5950" s="1636"/>
      <c r="P5950" s="1636"/>
      <c r="S5950" s="1072"/>
    </row>
    <row r="5951" spans="15:19" ht="15" customHeight="1">
      <c r="O5951" s="1636"/>
      <c r="P5951" s="1636"/>
      <c r="S5951" s="1072"/>
    </row>
    <row r="5952" spans="15:19" ht="15" customHeight="1">
      <c r="O5952" s="1636"/>
      <c r="P5952" s="1636"/>
      <c r="S5952" s="1072"/>
    </row>
    <row r="5953" spans="15:19" ht="15" customHeight="1">
      <c r="O5953" s="1636"/>
      <c r="P5953" s="1636"/>
      <c r="S5953" s="1072"/>
    </row>
    <row r="5954" spans="15:19" ht="15" customHeight="1">
      <c r="O5954" s="1636"/>
      <c r="P5954" s="1636"/>
      <c r="S5954" s="1072"/>
    </row>
    <row r="5955" spans="15:19" ht="15" customHeight="1">
      <c r="O5955" s="1636"/>
      <c r="P5955" s="1636"/>
      <c r="S5955" s="1072"/>
    </row>
    <row r="5956" spans="15:19" ht="15" customHeight="1">
      <c r="O5956" s="1636"/>
      <c r="P5956" s="1636"/>
      <c r="S5956" s="1072"/>
    </row>
    <row r="5957" spans="15:19" ht="15" customHeight="1">
      <c r="O5957" s="1636"/>
      <c r="P5957" s="1636"/>
      <c r="S5957" s="1072"/>
    </row>
    <row r="5958" spans="15:19" ht="15" customHeight="1">
      <c r="O5958" s="1636"/>
      <c r="P5958" s="1636"/>
      <c r="S5958" s="1072"/>
    </row>
    <row r="5959" spans="15:19" ht="15" customHeight="1">
      <c r="O5959" s="1636"/>
      <c r="P5959" s="1636"/>
      <c r="S5959" s="1072"/>
    </row>
    <row r="5960" spans="15:19" ht="15" customHeight="1">
      <c r="O5960" s="1636"/>
      <c r="P5960" s="1636"/>
      <c r="S5960" s="1072"/>
    </row>
    <row r="5961" spans="15:19" ht="15" customHeight="1">
      <c r="O5961" s="1636"/>
      <c r="P5961" s="1636"/>
      <c r="S5961" s="1072"/>
    </row>
    <row r="5962" spans="15:19" ht="15" customHeight="1">
      <c r="O5962" s="1636"/>
      <c r="P5962" s="1636"/>
      <c r="S5962" s="1072"/>
    </row>
    <row r="5963" spans="15:19" ht="15" customHeight="1">
      <c r="O5963" s="1636"/>
      <c r="P5963" s="1636"/>
      <c r="S5963" s="1072"/>
    </row>
    <row r="5964" spans="15:19" ht="15" customHeight="1">
      <c r="O5964" s="1636"/>
      <c r="P5964" s="1636"/>
      <c r="S5964" s="1072"/>
    </row>
    <row r="5965" spans="15:19" ht="15" customHeight="1">
      <c r="O5965" s="1636"/>
      <c r="P5965" s="1636"/>
      <c r="S5965" s="1072"/>
    </row>
    <row r="5966" spans="15:19" ht="15" customHeight="1">
      <c r="O5966" s="1636"/>
      <c r="P5966" s="1636"/>
      <c r="S5966" s="1072"/>
    </row>
    <row r="5967" spans="15:19" ht="15" customHeight="1">
      <c r="O5967" s="1636"/>
      <c r="P5967" s="1636"/>
      <c r="S5967" s="1072"/>
    </row>
    <row r="5968" spans="15:19" ht="15" customHeight="1">
      <c r="O5968" s="1636"/>
      <c r="P5968" s="1636"/>
      <c r="S5968" s="1072"/>
    </row>
    <row r="5969" spans="15:19" ht="15" customHeight="1">
      <c r="O5969" s="1636"/>
      <c r="P5969" s="1636"/>
      <c r="S5969" s="1072"/>
    </row>
    <row r="5970" spans="15:19" ht="15" customHeight="1">
      <c r="O5970" s="1636"/>
      <c r="P5970" s="1636"/>
      <c r="S5970" s="1072"/>
    </row>
    <row r="5971" spans="15:19" ht="15" customHeight="1">
      <c r="O5971" s="1636"/>
      <c r="P5971" s="1636"/>
      <c r="S5971" s="1072"/>
    </row>
    <row r="5972" spans="15:19" ht="15" customHeight="1">
      <c r="O5972" s="1636"/>
      <c r="P5972" s="1636"/>
      <c r="S5972" s="1072"/>
    </row>
    <row r="5973" spans="15:19" ht="15" customHeight="1">
      <c r="O5973" s="1636"/>
      <c r="P5973" s="1636"/>
      <c r="S5973" s="1072"/>
    </row>
    <row r="5974" spans="15:19" ht="15" customHeight="1">
      <c r="O5974" s="1636"/>
      <c r="P5974" s="1636"/>
      <c r="S5974" s="1072"/>
    </row>
    <row r="5975" spans="15:19" ht="15" customHeight="1">
      <c r="O5975" s="1636"/>
      <c r="P5975" s="1636"/>
      <c r="S5975" s="1072"/>
    </row>
    <row r="5976" spans="15:19" ht="15" customHeight="1">
      <c r="O5976" s="1636"/>
      <c r="P5976" s="1636"/>
      <c r="S5976" s="1072"/>
    </row>
    <row r="5977" spans="15:19" ht="15" customHeight="1">
      <c r="O5977" s="1636"/>
      <c r="P5977" s="1636"/>
      <c r="S5977" s="1072"/>
    </row>
    <row r="5978" spans="15:19" ht="15" customHeight="1">
      <c r="O5978" s="1636"/>
      <c r="P5978" s="1636"/>
      <c r="S5978" s="1072"/>
    </row>
    <row r="5979" spans="15:19" ht="15" customHeight="1">
      <c r="O5979" s="1636"/>
      <c r="P5979" s="1636"/>
      <c r="S5979" s="1072"/>
    </row>
    <row r="5980" spans="15:19" ht="15" customHeight="1">
      <c r="O5980" s="1636"/>
      <c r="P5980" s="1636"/>
      <c r="S5980" s="1072"/>
    </row>
    <row r="5981" spans="15:19" ht="15" customHeight="1">
      <c r="O5981" s="1636"/>
      <c r="P5981" s="1636"/>
      <c r="S5981" s="1072"/>
    </row>
    <row r="5982" spans="15:19" ht="15" customHeight="1">
      <c r="O5982" s="1636"/>
      <c r="P5982" s="1636"/>
      <c r="S5982" s="1072"/>
    </row>
    <row r="5983" spans="15:19" ht="15" customHeight="1">
      <c r="O5983" s="1636"/>
      <c r="P5983" s="1636"/>
      <c r="S5983" s="1072"/>
    </row>
    <row r="5984" spans="15:19" ht="15" customHeight="1">
      <c r="O5984" s="1636"/>
      <c r="P5984" s="1636"/>
      <c r="S5984" s="1072"/>
    </row>
    <row r="5985" spans="15:19" ht="15" customHeight="1">
      <c r="O5985" s="1636"/>
      <c r="P5985" s="1636"/>
      <c r="S5985" s="1072"/>
    </row>
    <row r="5986" spans="15:19" ht="15" customHeight="1">
      <c r="O5986" s="1636"/>
      <c r="P5986" s="1636"/>
      <c r="S5986" s="1072"/>
    </row>
    <row r="5987" spans="15:19" ht="15" customHeight="1">
      <c r="O5987" s="1636"/>
      <c r="P5987" s="1636"/>
      <c r="S5987" s="1072"/>
    </row>
    <row r="5988" spans="15:19" ht="15" customHeight="1">
      <c r="O5988" s="1636"/>
      <c r="P5988" s="1636"/>
      <c r="S5988" s="1072"/>
    </row>
    <row r="5989" spans="15:19" ht="15" customHeight="1">
      <c r="O5989" s="1636"/>
      <c r="P5989" s="1636"/>
      <c r="S5989" s="1072"/>
    </row>
    <row r="5990" spans="15:19" ht="15" customHeight="1">
      <c r="O5990" s="1636"/>
      <c r="P5990" s="1636"/>
      <c r="S5990" s="1072"/>
    </row>
    <row r="5991" spans="15:19" ht="15" customHeight="1">
      <c r="O5991" s="1636"/>
      <c r="P5991" s="1636"/>
      <c r="S5991" s="1072"/>
    </row>
    <row r="5992" spans="15:19" ht="15" customHeight="1">
      <c r="O5992" s="1636"/>
      <c r="P5992" s="1636"/>
      <c r="S5992" s="1072"/>
    </row>
    <row r="5993" spans="15:19" ht="15" customHeight="1">
      <c r="O5993" s="1636"/>
      <c r="P5993" s="1636"/>
      <c r="S5993" s="1072"/>
    </row>
    <row r="5994" spans="15:19" ht="15" customHeight="1">
      <c r="O5994" s="1636"/>
      <c r="P5994" s="1636"/>
      <c r="S5994" s="1072"/>
    </row>
    <row r="5995" spans="15:19" ht="15" customHeight="1">
      <c r="O5995" s="1636"/>
      <c r="P5995" s="1636"/>
      <c r="S5995" s="1072"/>
    </row>
    <row r="5996" spans="15:19" ht="15" customHeight="1">
      <c r="O5996" s="1636"/>
      <c r="P5996" s="1636"/>
      <c r="S5996" s="1072"/>
    </row>
    <row r="5997" spans="15:19" ht="15" customHeight="1">
      <c r="O5997" s="1636"/>
      <c r="P5997" s="1636"/>
      <c r="S5997" s="1072"/>
    </row>
    <row r="5998" spans="15:19" ht="15" customHeight="1">
      <c r="O5998" s="1636"/>
      <c r="P5998" s="1636"/>
      <c r="S5998" s="1072"/>
    </row>
    <row r="5999" spans="15:19" ht="15" customHeight="1">
      <c r="O5999" s="1636"/>
      <c r="P5999" s="1636"/>
      <c r="S5999" s="1072"/>
    </row>
    <row r="6000" spans="15:19" ht="15" customHeight="1">
      <c r="O6000" s="1636"/>
      <c r="P6000" s="1636"/>
      <c r="S6000" s="1072"/>
    </row>
    <row r="6001" spans="15:19" ht="15" customHeight="1">
      <c r="O6001" s="1636"/>
      <c r="P6001" s="1636"/>
      <c r="S6001" s="1072"/>
    </row>
    <row r="6002" spans="15:19" ht="15" customHeight="1">
      <c r="O6002" s="1636"/>
      <c r="P6002" s="1636"/>
      <c r="S6002" s="1072"/>
    </row>
    <row r="6003" spans="15:19" ht="15" customHeight="1">
      <c r="O6003" s="1636"/>
      <c r="P6003" s="1636"/>
      <c r="S6003" s="1072"/>
    </row>
    <row r="6004" spans="15:19" ht="15" customHeight="1">
      <c r="O6004" s="1636"/>
      <c r="P6004" s="1636"/>
      <c r="S6004" s="1072"/>
    </row>
    <row r="6005" spans="15:19" ht="15" customHeight="1">
      <c r="O6005" s="1636"/>
      <c r="P6005" s="1636"/>
      <c r="S6005" s="1072"/>
    </row>
    <row r="6006" spans="15:19" ht="15" customHeight="1">
      <c r="O6006" s="1636"/>
      <c r="P6006" s="1636"/>
      <c r="S6006" s="1072"/>
    </row>
    <row r="6007" spans="15:19" ht="15" customHeight="1">
      <c r="O6007" s="1636"/>
      <c r="P6007" s="1636"/>
      <c r="S6007" s="1072"/>
    </row>
    <row r="6008" spans="15:19" ht="15" customHeight="1">
      <c r="O6008" s="1636"/>
      <c r="P6008" s="1636"/>
      <c r="S6008" s="1072"/>
    </row>
    <row r="6009" spans="15:19" ht="15" customHeight="1">
      <c r="O6009" s="1636"/>
      <c r="P6009" s="1636"/>
      <c r="S6009" s="1072"/>
    </row>
    <row r="6010" spans="15:19" ht="15" customHeight="1">
      <c r="O6010" s="1636"/>
      <c r="P6010" s="1636"/>
      <c r="S6010" s="1072"/>
    </row>
    <row r="6011" spans="15:19" ht="15" customHeight="1">
      <c r="O6011" s="1636"/>
      <c r="P6011" s="1636"/>
      <c r="S6011" s="1072"/>
    </row>
    <row r="6012" spans="15:19" ht="15" customHeight="1">
      <c r="O6012" s="1636"/>
      <c r="P6012" s="1636"/>
      <c r="S6012" s="1072"/>
    </row>
    <row r="6013" spans="15:19" ht="15" customHeight="1">
      <c r="O6013" s="1636"/>
      <c r="P6013" s="1636"/>
      <c r="S6013" s="1072"/>
    </row>
    <row r="6014" spans="15:19" ht="15" customHeight="1">
      <c r="O6014" s="1636"/>
      <c r="P6014" s="1636"/>
      <c r="S6014" s="1072"/>
    </row>
    <row r="6015" spans="15:19" ht="15" customHeight="1">
      <c r="O6015" s="1636"/>
      <c r="P6015" s="1636"/>
      <c r="S6015" s="1072"/>
    </row>
    <row r="6016" spans="15:19" ht="15" customHeight="1">
      <c r="O6016" s="1636"/>
      <c r="P6016" s="1636"/>
      <c r="S6016" s="1072"/>
    </row>
    <row r="6017" spans="15:19" ht="15" customHeight="1">
      <c r="O6017" s="1636"/>
      <c r="P6017" s="1636"/>
      <c r="S6017" s="1072"/>
    </row>
    <row r="6018" spans="15:19" ht="15" customHeight="1">
      <c r="O6018" s="1636"/>
      <c r="P6018" s="1636"/>
      <c r="S6018" s="1072"/>
    </row>
    <row r="6019" spans="15:19" ht="15" customHeight="1">
      <c r="O6019" s="1636"/>
      <c r="P6019" s="1636"/>
      <c r="S6019" s="1072"/>
    </row>
    <row r="6020" spans="15:19" ht="15" customHeight="1">
      <c r="O6020" s="1636"/>
      <c r="P6020" s="1636"/>
      <c r="S6020" s="1072"/>
    </row>
    <row r="6021" spans="15:19" ht="15" customHeight="1">
      <c r="O6021" s="1636"/>
      <c r="P6021" s="1636"/>
      <c r="S6021" s="1072"/>
    </row>
    <row r="6022" spans="15:19" ht="15" customHeight="1">
      <c r="O6022" s="1636"/>
      <c r="P6022" s="1636"/>
      <c r="S6022" s="1072"/>
    </row>
    <row r="6023" spans="15:19" ht="15" customHeight="1">
      <c r="O6023" s="1636"/>
      <c r="P6023" s="1636"/>
      <c r="S6023" s="1072"/>
    </row>
    <row r="6024" spans="15:19" ht="15" customHeight="1">
      <c r="O6024" s="1636"/>
      <c r="P6024" s="1636"/>
      <c r="S6024" s="1072"/>
    </row>
    <row r="6025" spans="15:19" ht="15" customHeight="1">
      <c r="O6025" s="1636"/>
      <c r="P6025" s="1636"/>
      <c r="S6025" s="1072"/>
    </row>
    <row r="6026" spans="15:19" ht="15" customHeight="1">
      <c r="O6026" s="1636"/>
      <c r="P6026" s="1636"/>
      <c r="S6026" s="1072"/>
    </row>
    <row r="6027" spans="15:19" ht="15" customHeight="1">
      <c r="O6027" s="1636"/>
      <c r="P6027" s="1636"/>
      <c r="S6027" s="1072"/>
    </row>
    <row r="6028" spans="15:19" ht="15" customHeight="1">
      <c r="O6028" s="1636"/>
      <c r="P6028" s="1636"/>
      <c r="S6028" s="1072"/>
    </row>
    <row r="6029" spans="15:19" ht="15" customHeight="1">
      <c r="O6029" s="1636"/>
      <c r="P6029" s="1636"/>
      <c r="S6029" s="1072"/>
    </row>
    <row r="6030" spans="15:19" ht="15" customHeight="1">
      <c r="O6030" s="1636"/>
      <c r="P6030" s="1636"/>
      <c r="S6030" s="1072"/>
    </row>
    <row r="6031" spans="15:19" ht="15" customHeight="1">
      <c r="O6031" s="1636"/>
      <c r="P6031" s="1636"/>
      <c r="S6031" s="1072"/>
    </row>
    <row r="6032" spans="15:19" ht="15" customHeight="1">
      <c r="O6032" s="1636"/>
      <c r="P6032" s="1636"/>
      <c r="S6032" s="1072"/>
    </row>
    <row r="6033" spans="15:19" ht="15" customHeight="1">
      <c r="O6033" s="1636"/>
      <c r="P6033" s="1636"/>
      <c r="S6033" s="1072"/>
    </row>
    <row r="6034" spans="15:19" ht="15" customHeight="1">
      <c r="O6034" s="1636"/>
      <c r="P6034" s="1636"/>
      <c r="S6034" s="1072"/>
    </row>
    <row r="6035" spans="15:19" ht="15" customHeight="1">
      <c r="O6035" s="1636"/>
      <c r="P6035" s="1636"/>
      <c r="S6035" s="1072"/>
    </row>
    <row r="6036" spans="15:19" ht="15" customHeight="1">
      <c r="O6036" s="1636"/>
      <c r="P6036" s="1636"/>
      <c r="S6036" s="1072"/>
    </row>
    <row r="6037" spans="15:19" ht="15" customHeight="1">
      <c r="O6037" s="1636"/>
      <c r="P6037" s="1636"/>
      <c r="S6037" s="1072"/>
    </row>
    <row r="6038" spans="15:19" ht="15" customHeight="1">
      <c r="O6038" s="1636"/>
      <c r="P6038" s="1636"/>
      <c r="S6038" s="1072"/>
    </row>
    <row r="6039" spans="15:19" ht="15" customHeight="1">
      <c r="O6039" s="1636"/>
      <c r="P6039" s="1636"/>
      <c r="S6039" s="1072"/>
    </row>
    <row r="6040" spans="15:19" ht="15" customHeight="1">
      <c r="O6040" s="1636"/>
      <c r="P6040" s="1636"/>
      <c r="S6040" s="1072"/>
    </row>
    <row r="6041" spans="15:19" ht="15" customHeight="1">
      <c r="O6041" s="1636"/>
      <c r="P6041" s="1636"/>
      <c r="S6041" s="1072"/>
    </row>
    <row r="6042" spans="15:19" ht="15" customHeight="1">
      <c r="O6042" s="1636"/>
      <c r="P6042" s="1636"/>
      <c r="S6042" s="1072"/>
    </row>
    <row r="6043" spans="15:19" ht="15" customHeight="1">
      <c r="O6043" s="1636"/>
      <c r="P6043" s="1636"/>
      <c r="S6043" s="1072"/>
    </row>
    <row r="6044" spans="15:19" ht="15" customHeight="1">
      <c r="O6044" s="1636"/>
      <c r="P6044" s="1636"/>
      <c r="S6044" s="1072"/>
    </row>
    <row r="6045" spans="15:19" ht="15" customHeight="1">
      <c r="O6045" s="1636"/>
      <c r="P6045" s="1636"/>
      <c r="S6045" s="1072"/>
    </row>
    <row r="6046" spans="15:19" ht="15" customHeight="1">
      <c r="O6046" s="1636"/>
      <c r="P6046" s="1636"/>
      <c r="S6046" s="1072"/>
    </row>
    <row r="6047" spans="15:19" ht="15" customHeight="1">
      <c r="O6047" s="1636"/>
      <c r="P6047" s="1636"/>
      <c r="S6047" s="1072"/>
    </row>
    <row r="6048" spans="15:19" ht="15" customHeight="1">
      <c r="O6048" s="1636"/>
      <c r="P6048" s="1636"/>
      <c r="S6048" s="1072"/>
    </row>
    <row r="6049" spans="15:19" ht="15" customHeight="1">
      <c r="O6049" s="1636"/>
      <c r="P6049" s="1636"/>
      <c r="S6049" s="1072"/>
    </row>
    <row r="6050" spans="15:19" ht="15" customHeight="1">
      <c r="O6050" s="1636"/>
      <c r="P6050" s="1636"/>
      <c r="S6050" s="1072"/>
    </row>
    <row r="6051" spans="15:19" ht="15" customHeight="1">
      <c r="O6051" s="1636"/>
      <c r="P6051" s="1636"/>
      <c r="S6051" s="1072"/>
    </row>
    <row r="6052" spans="15:19" ht="15" customHeight="1">
      <c r="O6052" s="1636"/>
      <c r="P6052" s="1636"/>
      <c r="S6052" s="1072"/>
    </row>
    <row r="6053" spans="15:19" ht="15" customHeight="1">
      <c r="O6053" s="1636"/>
      <c r="P6053" s="1636"/>
      <c r="S6053" s="1072"/>
    </row>
    <row r="6054" spans="15:19" ht="15" customHeight="1">
      <c r="O6054" s="1636"/>
      <c r="P6054" s="1636"/>
      <c r="S6054" s="1072"/>
    </row>
    <row r="6055" spans="15:19" ht="15" customHeight="1">
      <c r="O6055" s="1636"/>
      <c r="P6055" s="1636"/>
      <c r="S6055" s="1072"/>
    </row>
    <row r="6056" spans="15:19" ht="15" customHeight="1">
      <c r="O6056" s="1636"/>
      <c r="P6056" s="1636"/>
      <c r="S6056" s="1072"/>
    </row>
    <row r="6057" spans="15:19" ht="15" customHeight="1">
      <c r="O6057" s="1636"/>
      <c r="P6057" s="1636"/>
      <c r="S6057" s="1072"/>
    </row>
    <row r="6058" spans="15:19" ht="15" customHeight="1">
      <c r="O6058" s="1636"/>
      <c r="P6058" s="1636"/>
      <c r="S6058" s="1072"/>
    </row>
    <row r="6059" spans="15:19" ht="15" customHeight="1">
      <c r="O6059" s="1636"/>
      <c r="P6059" s="1636"/>
      <c r="S6059" s="1072"/>
    </row>
    <row r="6060" spans="15:19" ht="15" customHeight="1">
      <c r="O6060" s="1636"/>
      <c r="P6060" s="1636"/>
      <c r="S6060" s="1072"/>
    </row>
    <row r="6061" spans="15:19" ht="15" customHeight="1">
      <c r="O6061" s="1636"/>
      <c r="P6061" s="1636"/>
      <c r="S6061" s="1072"/>
    </row>
    <row r="6062" spans="15:19" ht="15" customHeight="1">
      <c r="O6062" s="1636"/>
      <c r="P6062" s="1636"/>
      <c r="S6062" s="1072"/>
    </row>
    <row r="6063" spans="15:19" ht="15" customHeight="1">
      <c r="O6063" s="1636"/>
      <c r="P6063" s="1636"/>
      <c r="S6063" s="1072"/>
    </row>
    <row r="6064" spans="15:19" ht="15" customHeight="1">
      <c r="O6064" s="1636"/>
      <c r="P6064" s="1636"/>
      <c r="S6064" s="1072"/>
    </row>
    <row r="6065" spans="15:19" ht="15" customHeight="1">
      <c r="O6065" s="1636"/>
      <c r="P6065" s="1636"/>
      <c r="S6065" s="1072"/>
    </row>
    <row r="6066" spans="15:19" ht="15" customHeight="1">
      <c r="O6066" s="1636"/>
      <c r="P6066" s="1636"/>
      <c r="S6066" s="1072"/>
    </row>
    <row r="6067" spans="15:19" ht="15" customHeight="1">
      <c r="O6067" s="1636"/>
      <c r="P6067" s="1636"/>
      <c r="S6067" s="1072"/>
    </row>
    <row r="6068" spans="15:19" ht="15" customHeight="1">
      <c r="O6068" s="1636"/>
      <c r="P6068" s="1636"/>
      <c r="S6068" s="1072"/>
    </row>
    <row r="6069" spans="15:19" ht="15" customHeight="1">
      <c r="O6069" s="1636"/>
      <c r="P6069" s="1636"/>
      <c r="S6069" s="1072"/>
    </row>
    <row r="6070" spans="15:19" ht="15" customHeight="1">
      <c r="O6070" s="1636"/>
      <c r="P6070" s="1636"/>
      <c r="S6070" s="1072"/>
    </row>
    <row r="6071" spans="15:19" ht="15" customHeight="1">
      <c r="O6071" s="1636"/>
      <c r="P6071" s="1636"/>
      <c r="S6071" s="1072"/>
    </row>
    <row r="6072" spans="15:19" ht="15" customHeight="1">
      <c r="O6072" s="1636"/>
      <c r="P6072" s="1636"/>
      <c r="S6072" s="1072"/>
    </row>
    <row r="6073" spans="15:19" ht="15" customHeight="1">
      <c r="O6073" s="1636"/>
      <c r="P6073" s="1636"/>
      <c r="S6073" s="1072"/>
    </row>
    <row r="6074" spans="15:19" ht="15" customHeight="1">
      <c r="O6074" s="1636"/>
      <c r="P6074" s="1636"/>
      <c r="S6074" s="1072"/>
    </row>
    <row r="6075" spans="15:19" ht="15" customHeight="1">
      <c r="O6075" s="1636"/>
      <c r="P6075" s="1636"/>
      <c r="S6075" s="1072"/>
    </row>
    <row r="6076" spans="15:19" ht="15" customHeight="1">
      <c r="O6076" s="1636"/>
      <c r="P6076" s="1636"/>
      <c r="S6076" s="1072"/>
    </row>
    <row r="6077" spans="15:19" ht="15" customHeight="1">
      <c r="O6077" s="1636"/>
      <c r="P6077" s="1636"/>
      <c r="S6077" s="1072"/>
    </row>
    <row r="6078" spans="15:19" ht="15" customHeight="1">
      <c r="O6078" s="1636"/>
      <c r="P6078" s="1636"/>
      <c r="S6078" s="1072"/>
    </row>
    <row r="6079" spans="15:19" ht="15" customHeight="1">
      <c r="O6079" s="1636"/>
      <c r="P6079" s="1636"/>
      <c r="S6079" s="1072"/>
    </row>
    <row r="6080" spans="15:19" ht="15" customHeight="1">
      <c r="O6080" s="1636"/>
      <c r="P6080" s="1636"/>
      <c r="S6080" s="1072"/>
    </row>
    <row r="6081" spans="15:19" ht="15" customHeight="1">
      <c r="O6081" s="1636"/>
      <c r="P6081" s="1636"/>
      <c r="S6081" s="1072"/>
    </row>
    <row r="6082" spans="15:19" ht="15" customHeight="1">
      <c r="O6082" s="1636"/>
      <c r="P6082" s="1636"/>
      <c r="S6082" s="1072"/>
    </row>
    <row r="6083" spans="15:19" ht="15" customHeight="1">
      <c r="O6083" s="1636"/>
      <c r="P6083" s="1636"/>
      <c r="S6083" s="1072"/>
    </row>
    <row r="6084" spans="15:19" ht="15" customHeight="1">
      <c r="O6084" s="1636"/>
      <c r="P6084" s="1636"/>
      <c r="S6084" s="1072"/>
    </row>
    <row r="6085" spans="15:19" ht="15" customHeight="1">
      <c r="O6085" s="1636"/>
      <c r="P6085" s="1636"/>
      <c r="S6085" s="1072"/>
    </row>
    <row r="6086" spans="15:19" ht="15" customHeight="1">
      <c r="O6086" s="1636"/>
      <c r="P6086" s="1636"/>
      <c r="S6086" s="1072"/>
    </row>
    <row r="6087" spans="15:19" ht="15" customHeight="1">
      <c r="O6087" s="1636"/>
      <c r="P6087" s="1636"/>
      <c r="S6087" s="1072"/>
    </row>
    <row r="6088" spans="15:19" ht="15" customHeight="1">
      <c r="O6088" s="1636"/>
      <c r="P6088" s="1636"/>
      <c r="S6088" s="1072"/>
    </row>
    <row r="6089" spans="15:19" ht="15" customHeight="1">
      <c r="O6089" s="1636"/>
      <c r="P6089" s="1636"/>
      <c r="S6089" s="1072"/>
    </row>
    <row r="6090" spans="15:19" ht="15" customHeight="1">
      <c r="O6090" s="1636"/>
      <c r="P6090" s="1636"/>
      <c r="S6090" s="1072"/>
    </row>
    <row r="6091" spans="15:19" ht="15" customHeight="1">
      <c r="O6091" s="1636"/>
      <c r="P6091" s="1636"/>
      <c r="S6091" s="1072"/>
    </row>
    <row r="6092" spans="15:19" ht="15" customHeight="1">
      <c r="O6092" s="1636"/>
      <c r="P6092" s="1636"/>
      <c r="S6092" s="1072"/>
    </row>
    <row r="6093" spans="15:19" ht="15" customHeight="1">
      <c r="O6093" s="1636"/>
      <c r="P6093" s="1636"/>
      <c r="S6093" s="1072"/>
    </row>
    <row r="6094" spans="15:19" ht="15" customHeight="1">
      <c r="O6094" s="1636"/>
      <c r="P6094" s="1636"/>
      <c r="S6094" s="1072"/>
    </row>
    <row r="6095" spans="15:19" ht="15" customHeight="1">
      <c r="O6095" s="1636"/>
      <c r="P6095" s="1636"/>
      <c r="S6095" s="1072"/>
    </row>
    <row r="6096" spans="15:19" ht="15" customHeight="1">
      <c r="O6096" s="1636"/>
      <c r="P6096" s="1636"/>
      <c r="S6096" s="1072"/>
    </row>
    <row r="6097" spans="15:19" ht="15" customHeight="1">
      <c r="O6097" s="1636"/>
      <c r="P6097" s="1636"/>
      <c r="S6097" s="1072"/>
    </row>
    <row r="6098" spans="15:19" ht="15" customHeight="1">
      <c r="O6098" s="1636"/>
      <c r="P6098" s="1636"/>
      <c r="S6098" s="1072"/>
    </row>
    <row r="6099" spans="15:19" ht="15" customHeight="1">
      <c r="O6099" s="1636"/>
      <c r="P6099" s="1636"/>
      <c r="S6099" s="1072"/>
    </row>
    <row r="6100" spans="15:19" ht="15" customHeight="1">
      <c r="O6100" s="1636"/>
      <c r="P6100" s="1636"/>
      <c r="S6100" s="1072"/>
    </row>
    <row r="6101" spans="15:19" ht="15" customHeight="1">
      <c r="O6101" s="1636"/>
      <c r="P6101" s="1636"/>
      <c r="S6101" s="1072"/>
    </row>
    <row r="6102" spans="15:19" ht="15" customHeight="1">
      <c r="O6102" s="1636"/>
      <c r="P6102" s="1636"/>
      <c r="S6102" s="1072"/>
    </row>
    <row r="6103" spans="15:19" ht="15" customHeight="1">
      <c r="O6103" s="1636"/>
      <c r="P6103" s="1636"/>
      <c r="S6103" s="1072"/>
    </row>
    <row r="6104" spans="15:19" ht="15" customHeight="1">
      <c r="O6104" s="1636"/>
      <c r="P6104" s="1636"/>
      <c r="S6104" s="1072"/>
    </row>
    <row r="6105" spans="15:19" ht="15" customHeight="1">
      <c r="O6105" s="1636"/>
      <c r="P6105" s="1636"/>
      <c r="S6105" s="1072"/>
    </row>
    <row r="6106" spans="15:19" ht="15" customHeight="1">
      <c r="O6106" s="1636"/>
      <c r="P6106" s="1636"/>
      <c r="S6106" s="1072"/>
    </row>
    <row r="6107" spans="15:19" ht="15" customHeight="1">
      <c r="O6107" s="1636"/>
      <c r="P6107" s="1636"/>
      <c r="S6107" s="1072"/>
    </row>
    <row r="6108" spans="15:19" ht="15" customHeight="1">
      <c r="O6108" s="1636"/>
      <c r="P6108" s="1636"/>
      <c r="S6108" s="1072"/>
    </row>
    <row r="6109" spans="15:19" ht="15" customHeight="1">
      <c r="O6109" s="1636"/>
      <c r="P6109" s="1636"/>
      <c r="S6109" s="1072"/>
    </row>
    <row r="6110" spans="15:19" ht="15" customHeight="1">
      <c r="O6110" s="1636"/>
      <c r="P6110" s="1636"/>
      <c r="S6110" s="1072"/>
    </row>
    <row r="6111" spans="15:19" ht="15" customHeight="1">
      <c r="O6111" s="1636"/>
      <c r="P6111" s="1636"/>
      <c r="S6111" s="1072"/>
    </row>
    <row r="6112" spans="15:19" ht="15" customHeight="1">
      <c r="O6112" s="1636"/>
      <c r="P6112" s="1636"/>
      <c r="S6112" s="1072"/>
    </row>
    <row r="6113" spans="15:19" ht="15" customHeight="1">
      <c r="O6113" s="1636"/>
      <c r="P6113" s="1636"/>
      <c r="S6113" s="1072"/>
    </row>
    <row r="6114" spans="15:19" ht="15" customHeight="1">
      <c r="O6114" s="1636"/>
      <c r="P6114" s="1636"/>
      <c r="S6114" s="1072"/>
    </row>
    <row r="6115" spans="15:19" ht="15" customHeight="1">
      <c r="O6115" s="1636"/>
      <c r="P6115" s="1636"/>
      <c r="S6115" s="1072"/>
    </row>
    <row r="6116" spans="15:19" ht="15" customHeight="1">
      <c r="O6116" s="1636"/>
      <c r="P6116" s="1636"/>
      <c r="S6116" s="1072"/>
    </row>
    <row r="6117" spans="15:19" ht="15" customHeight="1">
      <c r="O6117" s="1636"/>
      <c r="P6117" s="1636"/>
      <c r="S6117" s="1072"/>
    </row>
    <row r="6118" spans="15:19" ht="15" customHeight="1">
      <c r="O6118" s="1636"/>
      <c r="P6118" s="1636"/>
      <c r="S6118" s="1072"/>
    </row>
    <row r="6119" spans="15:19" ht="15" customHeight="1">
      <c r="O6119" s="1636"/>
      <c r="P6119" s="1636"/>
      <c r="S6119" s="1072"/>
    </row>
    <row r="6120" spans="15:19" ht="15" customHeight="1">
      <c r="O6120" s="1636"/>
      <c r="P6120" s="1636"/>
      <c r="S6120" s="1072"/>
    </row>
    <row r="6121" spans="15:19" ht="15" customHeight="1">
      <c r="O6121" s="1636"/>
      <c r="P6121" s="1636"/>
      <c r="S6121" s="1072"/>
    </row>
    <row r="6122" spans="15:19" ht="15" customHeight="1">
      <c r="O6122" s="1636"/>
      <c r="P6122" s="1636"/>
      <c r="S6122" s="1072"/>
    </row>
    <row r="6123" spans="15:19" ht="15" customHeight="1">
      <c r="O6123" s="1636"/>
      <c r="P6123" s="1636"/>
      <c r="S6123" s="1072"/>
    </row>
    <row r="6124" spans="15:19" ht="15" customHeight="1">
      <c r="O6124" s="1636"/>
      <c r="P6124" s="1636"/>
      <c r="S6124" s="1072"/>
    </row>
    <row r="6125" spans="15:19" ht="15" customHeight="1">
      <c r="O6125" s="1636"/>
      <c r="P6125" s="1636"/>
      <c r="S6125" s="1072"/>
    </row>
    <row r="6126" spans="15:19" ht="15" customHeight="1">
      <c r="O6126" s="1636"/>
      <c r="P6126" s="1636"/>
      <c r="S6126" s="1072"/>
    </row>
    <row r="6127" spans="15:19" ht="15" customHeight="1">
      <c r="O6127" s="1636"/>
      <c r="P6127" s="1636"/>
      <c r="S6127" s="1072"/>
    </row>
    <row r="6128" spans="15:19" ht="15" customHeight="1">
      <c r="O6128" s="1636"/>
      <c r="P6128" s="1636"/>
      <c r="S6128" s="1072"/>
    </row>
    <row r="6129" spans="15:19" ht="15" customHeight="1">
      <c r="O6129" s="1636"/>
      <c r="P6129" s="1636"/>
      <c r="S6129" s="1072"/>
    </row>
    <row r="6130" spans="15:19" ht="15" customHeight="1">
      <c r="O6130" s="1636"/>
      <c r="P6130" s="1636"/>
      <c r="S6130" s="1072"/>
    </row>
    <row r="6131" spans="15:19" ht="15" customHeight="1">
      <c r="O6131" s="1636"/>
      <c r="P6131" s="1636"/>
      <c r="S6131" s="1072"/>
    </row>
    <row r="6132" spans="15:19" ht="15" customHeight="1">
      <c r="O6132" s="1636"/>
      <c r="P6132" s="1636"/>
      <c r="S6132" s="1072"/>
    </row>
    <row r="6133" spans="15:19" ht="15" customHeight="1">
      <c r="O6133" s="1636"/>
      <c r="P6133" s="1636"/>
      <c r="S6133" s="1072"/>
    </row>
    <row r="6134" spans="15:19" ht="15" customHeight="1">
      <c r="O6134" s="1636"/>
      <c r="P6134" s="1636"/>
      <c r="S6134" s="1072"/>
    </row>
    <row r="6135" spans="15:19" ht="15" customHeight="1">
      <c r="O6135" s="1636"/>
      <c r="P6135" s="1636"/>
      <c r="S6135" s="1072"/>
    </row>
    <row r="6136" spans="15:19" ht="15" customHeight="1">
      <c r="O6136" s="1636"/>
      <c r="P6136" s="1636"/>
      <c r="S6136" s="1072"/>
    </row>
    <row r="6137" spans="15:19" ht="15" customHeight="1">
      <c r="O6137" s="1636"/>
      <c r="P6137" s="1636"/>
      <c r="S6137" s="1072"/>
    </row>
    <row r="6138" spans="15:19" ht="15" customHeight="1">
      <c r="O6138" s="1636"/>
      <c r="P6138" s="1636"/>
      <c r="S6138" s="1072"/>
    </row>
    <row r="6139" spans="15:19" ht="15" customHeight="1">
      <c r="O6139" s="1636"/>
      <c r="P6139" s="1636"/>
      <c r="S6139" s="1072"/>
    </row>
    <row r="6140" spans="15:19" ht="15" customHeight="1">
      <c r="O6140" s="1636"/>
      <c r="P6140" s="1636"/>
      <c r="S6140" s="1072"/>
    </row>
    <row r="6141" spans="15:19" ht="15" customHeight="1">
      <c r="O6141" s="1636"/>
      <c r="P6141" s="1636"/>
      <c r="S6141" s="1072"/>
    </row>
    <row r="6142" spans="15:19" ht="15" customHeight="1">
      <c r="O6142" s="1636"/>
      <c r="P6142" s="1636"/>
      <c r="S6142" s="1072"/>
    </row>
    <row r="6143" spans="15:19" ht="15" customHeight="1">
      <c r="O6143" s="1636"/>
      <c r="P6143" s="1636"/>
      <c r="S6143" s="1072"/>
    </row>
    <row r="6144" spans="15:19" ht="15" customHeight="1">
      <c r="O6144" s="1636"/>
      <c r="P6144" s="1636"/>
      <c r="S6144" s="1072"/>
    </row>
    <row r="6145" spans="15:19" ht="15" customHeight="1">
      <c r="O6145" s="1636"/>
      <c r="P6145" s="1636"/>
      <c r="S6145" s="1072"/>
    </row>
    <row r="6146" spans="15:19" ht="15" customHeight="1">
      <c r="O6146" s="1636"/>
      <c r="P6146" s="1636"/>
      <c r="S6146" s="1072"/>
    </row>
    <row r="6147" spans="15:19" ht="15" customHeight="1">
      <c r="O6147" s="1636"/>
      <c r="P6147" s="1636"/>
      <c r="S6147" s="1072"/>
    </row>
    <row r="6148" spans="15:19" ht="15" customHeight="1">
      <c r="O6148" s="1636"/>
      <c r="P6148" s="1636"/>
      <c r="S6148" s="1072"/>
    </row>
    <row r="6149" spans="15:19" ht="15" customHeight="1">
      <c r="O6149" s="1636"/>
      <c r="P6149" s="1636"/>
      <c r="S6149" s="1072"/>
    </row>
    <row r="6150" spans="15:19" ht="15" customHeight="1">
      <c r="O6150" s="1636"/>
      <c r="P6150" s="1636"/>
      <c r="S6150" s="1072"/>
    </row>
    <row r="6151" spans="15:19" ht="15" customHeight="1">
      <c r="O6151" s="1636"/>
      <c r="P6151" s="1636"/>
      <c r="S6151" s="1072"/>
    </row>
    <row r="6152" spans="15:19" ht="15" customHeight="1">
      <c r="O6152" s="1636"/>
      <c r="P6152" s="1636"/>
      <c r="S6152" s="1072"/>
    </row>
    <row r="6153" spans="15:19" ht="15" customHeight="1">
      <c r="O6153" s="1636"/>
      <c r="P6153" s="1636"/>
      <c r="S6153" s="1072"/>
    </row>
    <row r="6154" spans="15:19" ht="15" customHeight="1">
      <c r="O6154" s="1636"/>
      <c r="P6154" s="1636"/>
      <c r="S6154" s="1072"/>
    </row>
    <row r="6155" spans="15:19" ht="15" customHeight="1">
      <c r="O6155" s="1636"/>
      <c r="P6155" s="1636"/>
      <c r="S6155" s="1072"/>
    </row>
    <row r="6156" spans="15:19" ht="15" customHeight="1">
      <c r="O6156" s="1636"/>
      <c r="P6156" s="1636"/>
      <c r="S6156" s="1072"/>
    </row>
    <row r="6157" spans="15:19" ht="15" customHeight="1">
      <c r="O6157" s="1636"/>
      <c r="P6157" s="1636"/>
      <c r="S6157" s="1072"/>
    </row>
    <row r="6158" spans="15:19" ht="15" customHeight="1">
      <c r="O6158" s="1636"/>
      <c r="P6158" s="1636"/>
      <c r="S6158" s="1072"/>
    </row>
    <row r="6159" spans="15:19" ht="15" customHeight="1">
      <c r="O6159" s="1636"/>
      <c r="P6159" s="1636"/>
      <c r="S6159" s="1072"/>
    </row>
    <row r="6160" spans="15:19" ht="15" customHeight="1">
      <c r="O6160" s="1636"/>
      <c r="P6160" s="1636"/>
      <c r="S6160" s="1072"/>
    </row>
    <row r="6161" spans="15:19" ht="15" customHeight="1">
      <c r="O6161" s="1636"/>
      <c r="P6161" s="1636"/>
      <c r="S6161" s="1072"/>
    </row>
    <row r="6162" spans="15:19" ht="15" customHeight="1">
      <c r="O6162" s="1636"/>
      <c r="P6162" s="1636"/>
      <c r="S6162" s="1072"/>
    </row>
    <row r="6163" spans="15:19" ht="15" customHeight="1">
      <c r="O6163" s="1636"/>
      <c r="P6163" s="1636"/>
      <c r="S6163" s="1072"/>
    </row>
    <row r="6164" spans="15:19" ht="15" customHeight="1">
      <c r="O6164" s="1636"/>
      <c r="P6164" s="1636"/>
      <c r="S6164" s="1072"/>
    </row>
    <row r="6165" spans="15:19" ht="15" customHeight="1">
      <c r="O6165" s="1636"/>
      <c r="P6165" s="1636"/>
      <c r="S6165" s="1072"/>
    </row>
    <row r="6166" spans="15:19" ht="15" customHeight="1">
      <c r="O6166" s="1636"/>
      <c r="P6166" s="1636"/>
      <c r="S6166" s="1072"/>
    </row>
    <row r="6167" spans="15:19" ht="15" customHeight="1">
      <c r="O6167" s="1636"/>
      <c r="P6167" s="1636"/>
      <c r="S6167" s="1072"/>
    </row>
    <row r="6168" spans="15:19" ht="15" customHeight="1">
      <c r="O6168" s="1636"/>
      <c r="P6168" s="1636"/>
      <c r="S6168" s="1072"/>
    </row>
    <row r="6169" spans="15:19" ht="15" customHeight="1">
      <c r="O6169" s="1636"/>
      <c r="P6169" s="1636"/>
      <c r="S6169" s="1072"/>
    </row>
    <row r="6170" spans="15:19" ht="15" customHeight="1">
      <c r="O6170" s="1636"/>
      <c r="P6170" s="1636"/>
      <c r="S6170" s="1072"/>
    </row>
    <row r="6171" spans="15:19" ht="15" customHeight="1">
      <c r="O6171" s="1636"/>
      <c r="P6171" s="1636"/>
      <c r="S6171" s="1072"/>
    </row>
    <row r="6172" spans="15:19" ht="15" customHeight="1">
      <c r="O6172" s="1636"/>
      <c r="P6172" s="1636"/>
      <c r="S6172" s="1072"/>
    </row>
    <row r="6173" spans="15:19" ht="15" customHeight="1">
      <c r="O6173" s="1636"/>
      <c r="P6173" s="1636"/>
      <c r="S6173" s="1072"/>
    </row>
    <row r="6174" spans="15:19" ht="15" customHeight="1">
      <c r="O6174" s="1636"/>
      <c r="P6174" s="1636"/>
      <c r="S6174" s="1072"/>
    </row>
    <row r="6175" spans="15:19" ht="15" customHeight="1">
      <c r="O6175" s="1636"/>
      <c r="P6175" s="1636"/>
      <c r="S6175" s="1072"/>
    </row>
    <row r="6176" spans="15:19" ht="15" customHeight="1">
      <c r="O6176" s="1636"/>
      <c r="P6176" s="1636"/>
      <c r="S6176" s="1072"/>
    </row>
    <row r="6177" spans="15:19" ht="15" customHeight="1">
      <c r="O6177" s="1636"/>
      <c r="P6177" s="1636"/>
      <c r="S6177" s="1072"/>
    </row>
    <row r="6178" spans="15:19" ht="15" customHeight="1">
      <c r="O6178" s="1636"/>
      <c r="P6178" s="1636"/>
      <c r="S6178" s="1072"/>
    </row>
    <row r="6179" spans="15:19" ht="15" customHeight="1">
      <c r="O6179" s="1636"/>
      <c r="P6179" s="1636"/>
      <c r="S6179" s="1072"/>
    </row>
    <row r="6180" spans="15:19" ht="15" customHeight="1">
      <c r="O6180" s="1636"/>
      <c r="P6180" s="1636"/>
      <c r="S6180" s="1072"/>
    </row>
    <row r="6181" spans="15:19" ht="15" customHeight="1">
      <c r="O6181" s="1636"/>
      <c r="P6181" s="1636"/>
      <c r="S6181" s="1072"/>
    </row>
    <row r="6182" spans="15:19" ht="15" customHeight="1">
      <c r="O6182" s="1636"/>
      <c r="P6182" s="1636"/>
      <c r="S6182" s="1072"/>
    </row>
    <row r="6183" spans="15:19" ht="15" customHeight="1">
      <c r="O6183" s="1636"/>
      <c r="P6183" s="1636"/>
      <c r="S6183" s="1072"/>
    </row>
    <row r="6184" spans="15:19" ht="15" customHeight="1">
      <c r="O6184" s="1636"/>
      <c r="P6184" s="1636"/>
      <c r="S6184" s="1072"/>
    </row>
    <row r="6185" spans="15:19" ht="15" customHeight="1">
      <c r="O6185" s="1636"/>
      <c r="P6185" s="1636"/>
      <c r="S6185" s="1072"/>
    </row>
    <row r="6186" spans="15:19" ht="15" customHeight="1">
      <c r="O6186" s="1636"/>
      <c r="P6186" s="1636"/>
      <c r="S6186" s="1072"/>
    </row>
    <row r="6187" spans="15:19" ht="15" customHeight="1">
      <c r="O6187" s="1636"/>
      <c r="P6187" s="1636"/>
      <c r="S6187" s="1072"/>
    </row>
    <row r="6188" spans="15:19" ht="15" customHeight="1">
      <c r="O6188" s="1636"/>
      <c r="P6188" s="1636"/>
      <c r="S6188" s="1072"/>
    </row>
    <row r="6189" spans="15:19" ht="15" customHeight="1">
      <c r="O6189" s="1636"/>
      <c r="P6189" s="1636"/>
      <c r="S6189" s="1072"/>
    </row>
    <row r="6190" spans="15:19" ht="15" customHeight="1">
      <c r="O6190" s="1636"/>
      <c r="P6190" s="1636"/>
      <c r="S6190" s="1072"/>
    </row>
    <row r="6191" spans="15:19" ht="15" customHeight="1">
      <c r="O6191" s="1636"/>
      <c r="P6191" s="1636"/>
      <c r="S6191" s="1072"/>
    </row>
    <row r="6192" spans="15:19" ht="15" customHeight="1">
      <c r="O6192" s="1636"/>
      <c r="P6192" s="1636"/>
      <c r="S6192" s="1072"/>
    </row>
    <row r="6193" spans="15:19" ht="15" customHeight="1">
      <c r="O6193" s="1636"/>
      <c r="P6193" s="1636"/>
      <c r="S6193" s="1072"/>
    </row>
    <row r="6194" spans="15:19" ht="15" customHeight="1">
      <c r="O6194" s="1636"/>
      <c r="P6194" s="1636"/>
      <c r="S6194" s="1072"/>
    </row>
    <row r="6195" spans="15:19" ht="15" customHeight="1">
      <c r="O6195" s="1636"/>
      <c r="P6195" s="1636"/>
      <c r="S6195" s="1072"/>
    </row>
    <row r="6196" spans="15:19" ht="15" customHeight="1">
      <c r="O6196" s="1636"/>
      <c r="P6196" s="1636"/>
      <c r="S6196" s="1072"/>
    </row>
    <row r="6197" spans="15:19" ht="15" customHeight="1">
      <c r="O6197" s="1636"/>
      <c r="P6197" s="1636"/>
      <c r="S6197" s="1072"/>
    </row>
    <row r="6198" spans="15:19" ht="15" customHeight="1">
      <c r="O6198" s="1636"/>
      <c r="P6198" s="1636"/>
      <c r="S6198" s="1072"/>
    </row>
    <row r="6199" spans="15:19" ht="15" customHeight="1">
      <c r="O6199" s="1636"/>
      <c r="P6199" s="1636"/>
      <c r="S6199" s="1072"/>
    </row>
    <row r="6200" spans="15:19" ht="15" customHeight="1">
      <c r="O6200" s="1636"/>
      <c r="P6200" s="1636"/>
      <c r="S6200" s="1072"/>
    </row>
    <row r="6201" spans="15:19" ht="15" customHeight="1">
      <c r="O6201" s="1636"/>
      <c r="P6201" s="1636"/>
      <c r="S6201" s="1072"/>
    </row>
    <row r="6202" spans="15:19" ht="15" customHeight="1">
      <c r="O6202" s="1636"/>
      <c r="P6202" s="1636"/>
      <c r="S6202" s="1072"/>
    </row>
    <row r="6203" spans="15:19" ht="15" customHeight="1">
      <c r="O6203" s="1636"/>
      <c r="P6203" s="1636"/>
      <c r="S6203" s="1072"/>
    </row>
    <row r="6204" spans="15:19" ht="15" customHeight="1">
      <c r="O6204" s="1636"/>
      <c r="P6204" s="1636"/>
      <c r="S6204" s="1072"/>
    </row>
    <row r="6205" spans="15:19" ht="15" customHeight="1">
      <c r="O6205" s="1636"/>
      <c r="P6205" s="1636"/>
      <c r="S6205" s="1072"/>
    </row>
    <row r="6206" spans="15:19" ht="15" customHeight="1">
      <c r="O6206" s="1636"/>
      <c r="P6206" s="1636"/>
      <c r="S6206" s="1072"/>
    </row>
    <row r="6207" spans="15:19" ht="15" customHeight="1">
      <c r="O6207" s="1636"/>
      <c r="P6207" s="1636"/>
      <c r="S6207" s="1072"/>
    </row>
    <row r="6208" spans="15:19" ht="15" customHeight="1">
      <c r="O6208" s="1636"/>
      <c r="P6208" s="1636"/>
      <c r="S6208" s="1072"/>
    </row>
    <row r="6209" spans="15:19" ht="15" customHeight="1">
      <c r="O6209" s="1636"/>
      <c r="P6209" s="1636"/>
      <c r="S6209" s="1072"/>
    </row>
    <row r="6210" spans="15:19" ht="15" customHeight="1">
      <c r="O6210" s="1636"/>
      <c r="P6210" s="1636"/>
      <c r="S6210" s="1072"/>
    </row>
    <row r="6211" spans="15:19" ht="15" customHeight="1">
      <c r="O6211" s="1636"/>
      <c r="P6211" s="1636"/>
      <c r="S6211" s="1072"/>
    </row>
    <row r="6212" spans="15:19" ht="15" customHeight="1">
      <c r="O6212" s="1636"/>
      <c r="P6212" s="1636"/>
      <c r="S6212" s="1072"/>
    </row>
    <row r="6213" spans="15:19" ht="15" customHeight="1">
      <c r="O6213" s="1636"/>
      <c r="P6213" s="1636"/>
      <c r="S6213" s="1072"/>
    </row>
    <row r="6214" spans="15:19" ht="15" customHeight="1">
      <c r="O6214" s="1636"/>
      <c r="P6214" s="1636"/>
      <c r="S6214" s="1072"/>
    </row>
    <row r="6215" spans="15:19" ht="15" customHeight="1">
      <c r="O6215" s="1636"/>
      <c r="P6215" s="1636"/>
      <c r="S6215" s="1072"/>
    </row>
    <row r="6216" spans="15:19" ht="15" customHeight="1">
      <c r="O6216" s="1636"/>
      <c r="P6216" s="1636"/>
      <c r="S6216" s="1072"/>
    </row>
    <row r="6217" spans="15:19" ht="15" customHeight="1">
      <c r="O6217" s="1636"/>
      <c r="P6217" s="1636"/>
      <c r="S6217" s="1072"/>
    </row>
    <row r="6218" spans="15:19" ht="15" customHeight="1">
      <c r="O6218" s="1636"/>
      <c r="P6218" s="1636"/>
      <c r="S6218" s="1072"/>
    </row>
    <row r="6219" spans="15:19" ht="15" customHeight="1">
      <c r="O6219" s="1636"/>
      <c r="P6219" s="1636"/>
      <c r="S6219" s="1072"/>
    </row>
    <row r="6220" spans="15:19" ht="15" customHeight="1">
      <c r="O6220" s="1636"/>
      <c r="P6220" s="1636"/>
      <c r="S6220" s="1072"/>
    </row>
    <row r="6221" spans="15:19" ht="15" customHeight="1">
      <c r="O6221" s="1636"/>
      <c r="P6221" s="1636"/>
      <c r="S6221" s="1072"/>
    </row>
    <row r="6222" spans="15:19" ht="15" customHeight="1">
      <c r="O6222" s="1636"/>
      <c r="P6222" s="1636"/>
      <c r="S6222" s="1072"/>
    </row>
    <row r="6223" spans="15:19" ht="15" customHeight="1">
      <c r="O6223" s="1636"/>
      <c r="P6223" s="1636"/>
      <c r="S6223" s="1072"/>
    </row>
    <row r="6224" spans="15:19" ht="15" customHeight="1">
      <c r="O6224" s="1636"/>
      <c r="P6224" s="1636"/>
      <c r="S6224" s="1072"/>
    </row>
    <row r="6225" spans="15:19" ht="15" customHeight="1">
      <c r="O6225" s="1636"/>
      <c r="P6225" s="1636"/>
      <c r="S6225" s="1072"/>
    </row>
    <row r="6226" spans="15:19" ht="15" customHeight="1">
      <c r="O6226" s="1636"/>
      <c r="P6226" s="1636"/>
      <c r="S6226" s="1072"/>
    </row>
    <row r="6227" spans="15:19" ht="15" customHeight="1">
      <c r="O6227" s="1636"/>
      <c r="P6227" s="1636"/>
      <c r="S6227" s="1072"/>
    </row>
    <row r="6228" spans="15:19" ht="15" customHeight="1">
      <c r="O6228" s="1636"/>
      <c r="P6228" s="1636"/>
      <c r="S6228" s="1072"/>
    </row>
    <row r="6229" spans="15:19" ht="15" customHeight="1">
      <c r="O6229" s="1636"/>
      <c r="P6229" s="1636"/>
      <c r="S6229" s="1072"/>
    </row>
    <row r="6230" spans="15:19" ht="15" customHeight="1">
      <c r="O6230" s="1636"/>
      <c r="P6230" s="1636"/>
      <c r="S6230" s="1072"/>
    </row>
    <row r="6231" spans="15:19" ht="15" customHeight="1">
      <c r="O6231" s="1636"/>
      <c r="P6231" s="1636"/>
      <c r="S6231" s="1072"/>
    </row>
    <row r="6232" spans="15:19" ht="15" customHeight="1">
      <c r="O6232" s="1636"/>
      <c r="P6232" s="1636"/>
      <c r="S6232" s="1072"/>
    </row>
    <row r="6233" spans="15:19" ht="15" customHeight="1">
      <c r="O6233" s="1636"/>
      <c r="P6233" s="1636"/>
      <c r="S6233" s="1072"/>
    </row>
    <row r="6234" spans="15:19" ht="15" customHeight="1">
      <c r="O6234" s="1636"/>
      <c r="P6234" s="1636"/>
      <c r="S6234" s="1072"/>
    </row>
    <row r="6235" spans="15:19" ht="15" customHeight="1">
      <c r="O6235" s="1636"/>
      <c r="P6235" s="1636"/>
      <c r="S6235" s="1072"/>
    </row>
    <row r="6236" spans="15:19" ht="15" customHeight="1">
      <c r="O6236" s="1636"/>
      <c r="P6236" s="1636"/>
      <c r="S6236" s="1072"/>
    </row>
    <row r="6237" spans="15:19" ht="15" customHeight="1">
      <c r="O6237" s="1636"/>
      <c r="P6237" s="1636"/>
      <c r="S6237" s="1072"/>
    </row>
    <row r="6238" spans="15:19" ht="15" customHeight="1">
      <c r="O6238" s="1636"/>
      <c r="P6238" s="1636"/>
      <c r="S6238" s="1072"/>
    </row>
    <row r="6239" spans="15:19" ht="15" customHeight="1">
      <c r="O6239" s="1636"/>
      <c r="P6239" s="1636"/>
      <c r="S6239" s="1072"/>
    </row>
    <row r="6240" spans="15:19" ht="15" customHeight="1">
      <c r="O6240" s="1636"/>
      <c r="P6240" s="1636"/>
      <c r="S6240" s="1072"/>
    </row>
    <row r="6241" spans="15:19" ht="15" customHeight="1">
      <c r="O6241" s="1636"/>
      <c r="P6241" s="1636"/>
      <c r="S6241" s="1072"/>
    </row>
    <row r="6242" spans="15:19" ht="15" customHeight="1">
      <c r="O6242" s="1636"/>
      <c r="P6242" s="1636"/>
      <c r="S6242" s="1072"/>
    </row>
    <row r="6243" spans="15:19" ht="15" customHeight="1">
      <c r="O6243" s="1636"/>
      <c r="P6243" s="1636"/>
      <c r="S6243" s="1072"/>
    </row>
    <row r="6244" spans="15:19" ht="15" customHeight="1">
      <c r="O6244" s="1636"/>
      <c r="P6244" s="1636"/>
      <c r="S6244" s="1072"/>
    </row>
    <row r="6245" spans="15:19" ht="15" customHeight="1">
      <c r="O6245" s="1636"/>
      <c r="P6245" s="1636"/>
      <c r="S6245" s="1072"/>
    </row>
    <row r="6246" spans="15:19" ht="15" customHeight="1">
      <c r="O6246" s="1636"/>
      <c r="P6246" s="1636"/>
      <c r="S6246" s="1072"/>
    </row>
    <row r="6247" spans="15:19" ht="15" customHeight="1">
      <c r="O6247" s="1636"/>
      <c r="P6247" s="1636"/>
      <c r="S6247" s="1072"/>
    </row>
    <row r="6248" spans="15:19" ht="15" customHeight="1">
      <c r="O6248" s="1636"/>
      <c r="P6248" s="1636"/>
      <c r="S6248" s="1072"/>
    </row>
    <row r="6249" spans="15:19" ht="15" customHeight="1">
      <c r="O6249" s="1636"/>
      <c r="P6249" s="1636"/>
      <c r="S6249" s="1072"/>
    </row>
    <row r="6250" spans="15:19" ht="15" customHeight="1">
      <c r="O6250" s="1636"/>
      <c r="P6250" s="1636"/>
      <c r="S6250" s="1072"/>
    </row>
    <row r="6251" spans="15:19" ht="15" customHeight="1">
      <c r="O6251" s="1636"/>
      <c r="P6251" s="1636"/>
      <c r="S6251" s="1072"/>
    </row>
    <row r="6252" spans="15:19" ht="15" customHeight="1">
      <c r="O6252" s="1636"/>
      <c r="P6252" s="1636"/>
      <c r="S6252" s="1072"/>
    </row>
    <row r="6253" spans="15:19" ht="15" customHeight="1">
      <c r="O6253" s="1636"/>
      <c r="P6253" s="1636"/>
      <c r="S6253" s="1072"/>
    </row>
    <row r="6254" spans="15:19" ht="15" customHeight="1">
      <c r="O6254" s="1636"/>
      <c r="P6254" s="1636"/>
      <c r="S6254" s="1072"/>
    </row>
    <row r="6255" spans="15:19" ht="15" customHeight="1">
      <c r="O6255" s="1636"/>
      <c r="P6255" s="1636"/>
      <c r="S6255" s="1072"/>
    </row>
    <row r="6256" spans="15:19" ht="15" customHeight="1">
      <c r="O6256" s="1636"/>
      <c r="P6256" s="1636"/>
      <c r="S6256" s="1072"/>
    </row>
    <row r="6257" spans="15:19" ht="15" customHeight="1">
      <c r="O6257" s="1636"/>
      <c r="P6257" s="1636"/>
      <c r="S6257" s="1072"/>
    </row>
    <row r="6258" spans="15:19" ht="15" customHeight="1">
      <c r="O6258" s="1636"/>
      <c r="P6258" s="1636"/>
      <c r="S6258" s="1072"/>
    </row>
    <row r="6259" spans="15:19" ht="15" customHeight="1">
      <c r="O6259" s="1636"/>
      <c r="P6259" s="1636"/>
      <c r="S6259" s="1072"/>
    </row>
    <row r="6260" spans="15:19" ht="15" customHeight="1">
      <c r="O6260" s="1636"/>
      <c r="P6260" s="1636"/>
      <c r="S6260" s="1072"/>
    </row>
    <row r="6261" spans="15:19" ht="15" customHeight="1">
      <c r="O6261" s="1636"/>
      <c r="P6261" s="1636"/>
      <c r="S6261" s="1072"/>
    </row>
    <row r="6262" spans="15:19" ht="15" customHeight="1">
      <c r="O6262" s="1636"/>
      <c r="P6262" s="1636"/>
      <c r="S6262" s="1072"/>
    </row>
    <row r="6263" spans="15:19" ht="15" customHeight="1">
      <c r="O6263" s="1636"/>
      <c r="P6263" s="1636"/>
      <c r="S6263" s="1072"/>
    </row>
    <row r="6264" spans="15:19" ht="15" customHeight="1">
      <c r="O6264" s="1636"/>
      <c r="P6264" s="1636"/>
      <c r="S6264" s="1072"/>
    </row>
    <row r="6265" spans="15:19" ht="15" customHeight="1">
      <c r="O6265" s="1636"/>
      <c r="P6265" s="1636"/>
      <c r="S6265" s="1072"/>
    </row>
    <row r="6266" spans="15:19" ht="15" customHeight="1">
      <c r="O6266" s="1636"/>
      <c r="P6266" s="1636"/>
      <c r="S6266" s="1072"/>
    </row>
    <row r="6267" spans="15:19" ht="15" customHeight="1">
      <c r="O6267" s="1636"/>
      <c r="P6267" s="1636"/>
      <c r="S6267" s="1072"/>
    </row>
    <row r="6268" spans="15:19" ht="15" customHeight="1">
      <c r="O6268" s="1636"/>
      <c r="P6268" s="1636"/>
      <c r="S6268" s="1072"/>
    </row>
    <row r="6269" spans="15:19" ht="15" customHeight="1">
      <c r="O6269" s="1636"/>
      <c r="P6269" s="1636"/>
      <c r="S6269" s="1072"/>
    </row>
    <row r="6270" spans="15:19" ht="15" customHeight="1">
      <c r="O6270" s="1636"/>
      <c r="P6270" s="1636"/>
      <c r="S6270" s="1072"/>
    </row>
    <row r="6271" spans="15:19" ht="15" customHeight="1">
      <c r="O6271" s="1636"/>
      <c r="P6271" s="1636"/>
      <c r="S6271" s="1072"/>
    </row>
    <row r="6272" spans="15:19" ht="15" customHeight="1">
      <c r="O6272" s="1636"/>
      <c r="P6272" s="1636"/>
      <c r="S6272" s="1072"/>
    </row>
    <row r="6273" spans="15:19" ht="15" customHeight="1">
      <c r="O6273" s="1636"/>
      <c r="P6273" s="1636"/>
      <c r="S6273" s="1072"/>
    </row>
    <row r="6274" spans="15:19" ht="15" customHeight="1">
      <c r="O6274" s="1636"/>
      <c r="P6274" s="1636"/>
      <c r="S6274" s="1072"/>
    </row>
    <row r="6275" spans="15:19" ht="15" customHeight="1">
      <c r="O6275" s="1636"/>
      <c r="P6275" s="1636"/>
      <c r="S6275" s="1072"/>
    </row>
    <row r="6276" spans="15:19" ht="15" customHeight="1">
      <c r="O6276" s="1636"/>
      <c r="P6276" s="1636"/>
      <c r="S6276" s="1072"/>
    </row>
    <row r="6277" spans="15:19" ht="15" customHeight="1">
      <c r="O6277" s="1636"/>
      <c r="P6277" s="1636"/>
      <c r="S6277" s="1072"/>
    </row>
    <row r="6278" spans="15:19" ht="15" customHeight="1">
      <c r="O6278" s="1636"/>
      <c r="P6278" s="1636"/>
      <c r="S6278" s="1072"/>
    </row>
    <row r="6279" spans="15:19" ht="15" customHeight="1">
      <c r="O6279" s="1636"/>
      <c r="P6279" s="1636"/>
      <c r="S6279" s="1072"/>
    </row>
    <row r="6280" spans="15:19" ht="15" customHeight="1">
      <c r="O6280" s="1636"/>
      <c r="P6280" s="1636"/>
      <c r="S6280" s="1072"/>
    </row>
    <row r="6281" spans="15:19" ht="15" customHeight="1">
      <c r="O6281" s="1636"/>
      <c r="P6281" s="1636"/>
      <c r="S6281" s="1072"/>
    </row>
    <row r="6282" spans="15:19" ht="15" customHeight="1">
      <c r="O6282" s="1636"/>
      <c r="P6282" s="1636"/>
      <c r="S6282" s="1072"/>
    </row>
    <row r="6283" spans="15:19" ht="15" customHeight="1">
      <c r="O6283" s="1636"/>
      <c r="P6283" s="1636"/>
      <c r="S6283" s="1072"/>
    </row>
    <row r="6284" spans="15:19" ht="15" customHeight="1">
      <c r="O6284" s="1636"/>
      <c r="P6284" s="1636"/>
      <c r="S6284" s="1072"/>
    </row>
    <row r="6285" spans="15:19" ht="15" customHeight="1">
      <c r="O6285" s="1636"/>
      <c r="P6285" s="1636"/>
      <c r="S6285" s="1072"/>
    </row>
    <row r="6286" spans="15:19" ht="15" customHeight="1">
      <c r="O6286" s="1636"/>
      <c r="P6286" s="1636"/>
      <c r="S6286" s="1072"/>
    </row>
    <row r="6287" spans="15:19" ht="15" customHeight="1">
      <c r="O6287" s="1636"/>
      <c r="P6287" s="1636"/>
      <c r="S6287" s="1072"/>
    </row>
    <row r="6288" spans="15:19" ht="15" customHeight="1">
      <c r="O6288" s="1636"/>
      <c r="P6288" s="1636"/>
      <c r="S6288" s="1072"/>
    </row>
    <row r="6289" spans="15:19" ht="15" customHeight="1">
      <c r="O6289" s="1636"/>
      <c r="P6289" s="1636"/>
      <c r="S6289" s="1072"/>
    </row>
    <row r="6290" spans="15:19" ht="15" customHeight="1">
      <c r="O6290" s="1636"/>
      <c r="P6290" s="1636"/>
      <c r="S6290" s="1072"/>
    </row>
    <row r="6291" spans="15:19" ht="15" customHeight="1">
      <c r="O6291" s="1636"/>
      <c r="P6291" s="1636"/>
      <c r="S6291" s="1072"/>
    </row>
    <row r="6292" spans="15:19" ht="15" customHeight="1">
      <c r="O6292" s="1636"/>
      <c r="P6292" s="1636"/>
      <c r="S6292" s="1072"/>
    </row>
    <row r="6293" spans="15:19" ht="15" customHeight="1">
      <c r="O6293" s="1636"/>
      <c r="P6293" s="1636"/>
      <c r="S6293" s="1072"/>
    </row>
    <row r="6294" spans="15:19" ht="15" customHeight="1">
      <c r="O6294" s="1636"/>
      <c r="P6294" s="1636"/>
      <c r="S6294" s="1072"/>
    </row>
    <row r="6295" spans="15:19" ht="15" customHeight="1">
      <c r="O6295" s="1636"/>
      <c r="P6295" s="1636"/>
      <c r="S6295" s="1072"/>
    </row>
    <row r="6296" spans="15:19" ht="15" customHeight="1">
      <c r="O6296" s="1636"/>
      <c r="P6296" s="1636"/>
      <c r="S6296" s="1072"/>
    </row>
    <row r="6297" spans="15:19" ht="15" customHeight="1">
      <c r="O6297" s="1636"/>
      <c r="P6297" s="1636"/>
      <c r="S6297" s="1072"/>
    </row>
    <row r="6298" spans="15:19" ht="15" customHeight="1">
      <c r="O6298" s="1636"/>
      <c r="P6298" s="1636"/>
      <c r="S6298" s="1072"/>
    </row>
    <row r="6299" spans="15:19" ht="15" customHeight="1">
      <c r="O6299" s="1636"/>
      <c r="P6299" s="1636"/>
      <c r="S6299" s="1072"/>
    </row>
    <row r="6300" spans="15:19" ht="15" customHeight="1">
      <c r="O6300" s="1636"/>
      <c r="P6300" s="1636"/>
      <c r="S6300" s="1072"/>
    </row>
    <row r="6301" spans="15:19" ht="15" customHeight="1">
      <c r="O6301" s="1636"/>
      <c r="P6301" s="1636"/>
      <c r="S6301" s="1072"/>
    </row>
    <row r="6302" spans="15:19" ht="15" customHeight="1">
      <c r="O6302" s="1636"/>
      <c r="P6302" s="1636"/>
      <c r="S6302" s="1072"/>
    </row>
    <row r="6303" spans="15:19" ht="15" customHeight="1">
      <c r="O6303" s="1636"/>
      <c r="P6303" s="1636"/>
      <c r="S6303" s="1072"/>
    </row>
    <row r="6304" spans="15:19" ht="15" customHeight="1">
      <c r="O6304" s="1636"/>
      <c r="P6304" s="1636"/>
      <c r="S6304" s="1072"/>
    </row>
    <row r="6305" spans="15:19" ht="15" customHeight="1">
      <c r="O6305" s="1636"/>
      <c r="P6305" s="1636"/>
      <c r="S6305" s="1072"/>
    </row>
    <row r="6306" spans="15:19" ht="15" customHeight="1">
      <c r="O6306" s="1636"/>
      <c r="P6306" s="1636"/>
      <c r="S6306" s="1072"/>
    </row>
    <row r="6307" spans="15:19" ht="15" customHeight="1">
      <c r="O6307" s="1636"/>
      <c r="P6307" s="1636"/>
      <c r="S6307" s="1072"/>
    </row>
    <row r="6308" spans="15:19" ht="15" customHeight="1">
      <c r="O6308" s="1636"/>
      <c r="P6308" s="1636"/>
      <c r="S6308" s="1072"/>
    </row>
    <row r="6309" spans="15:19" ht="15" customHeight="1">
      <c r="O6309" s="1636"/>
      <c r="P6309" s="1636"/>
      <c r="S6309" s="1072"/>
    </row>
    <row r="6310" spans="15:19" ht="15" customHeight="1">
      <c r="O6310" s="1636"/>
      <c r="P6310" s="1636"/>
      <c r="S6310" s="1072"/>
    </row>
    <row r="6311" spans="15:19" ht="15" customHeight="1">
      <c r="O6311" s="1636"/>
      <c r="P6311" s="1636"/>
      <c r="S6311" s="1072"/>
    </row>
    <row r="6312" spans="15:19" ht="15" customHeight="1">
      <c r="O6312" s="1636"/>
      <c r="P6312" s="1636"/>
      <c r="S6312" s="1072"/>
    </row>
    <row r="6313" spans="15:19" ht="15" customHeight="1">
      <c r="O6313" s="1636"/>
      <c r="P6313" s="1636"/>
      <c r="S6313" s="1072"/>
    </row>
    <row r="6314" spans="15:19" ht="15" customHeight="1">
      <c r="O6314" s="1636"/>
      <c r="P6314" s="1636"/>
      <c r="S6314" s="1072"/>
    </row>
    <row r="6315" spans="15:19" ht="15" customHeight="1">
      <c r="O6315" s="1636"/>
      <c r="P6315" s="1636"/>
      <c r="S6315" s="1072"/>
    </row>
    <row r="6316" spans="15:19" ht="15" customHeight="1">
      <c r="O6316" s="1636"/>
      <c r="P6316" s="1636"/>
      <c r="S6316" s="1072"/>
    </row>
    <row r="6317" spans="15:19" ht="15" customHeight="1">
      <c r="O6317" s="1636"/>
      <c r="P6317" s="1636"/>
      <c r="S6317" s="1072"/>
    </row>
    <row r="6318" spans="15:19" ht="15" customHeight="1">
      <c r="O6318" s="1636"/>
      <c r="P6318" s="1636"/>
      <c r="S6318" s="1072"/>
    </row>
    <row r="6319" spans="15:19" ht="15" customHeight="1">
      <c r="O6319" s="1636"/>
      <c r="P6319" s="1636"/>
      <c r="S6319" s="1072"/>
    </row>
    <row r="6320" spans="15:19" ht="15" customHeight="1">
      <c r="O6320" s="1636"/>
      <c r="P6320" s="1636"/>
      <c r="S6320" s="1072"/>
    </row>
    <row r="6321" spans="15:19" ht="15" customHeight="1">
      <c r="O6321" s="1636"/>
      <c r="P6321" s="1636"/>
      <c r="S6321" s="1072"/>
    </row>
    <row r="6322" spans="15:19" ht="15" customHeight="1">
      <c r="O6322" s="1636"/>
      <c r="P6322" s="1636"/>
      <c r="S6322" s="1072"/>
    </row>
    <row r="6323" spans="15:19" ht="15" customHeight="1">
      <c r="O6323" s="1636"/>
      <c r="P6323" s="1636"/>
      <c r="S6323" s="1072"/>
    </row>
    <row r="6324" spans="15:19" ht="15" customHeight="1">
      <c r="O6324" s="1636"/>
      <c r="P6324" s="1636"/>
      <c r="S6324" s="1072"/>
    </row>
    <row r="6325" spans="15:19" ht="15" customHeight="1">
      <c r="O6325" s="1636"/>
      <c r="P6325" s="1636"/>
      <c r="S6325" s="1072"/>
    </row>
    <row r="6326" spans="15:19" ht="15" customHeight="1">
      <c r="O6326" s="1636"/>
      <c r="P6326" s="1636"/>
      <c r="S6326" s="1072"/>
    </row>
    <row r="6327" spans="15:19" ht="15" customHeight="1">
      <c r="O6327" s="1636"/>
      <c r="P6327" s="1636"/>
      <c r="S6327" s="1072"/>
    </row>
    <row r="6328" spans="15:19" ht="15" customHeight="1">
      <c r="O6328" s="1636"/>
      <c r="P6328" s="1636"/>
      <c r="S6328" s="1072"/>
    </row>
    <row r="6329" spans="15:19" ht="15" customHeight="1">
      <c r="O6329" s="1636"/>
      <c r="P6329" s="1636"/>
      <c r="S6329" s="1072"/>
    </row>
    <row r="6330" spans="15:19" ht="15" customHeight="1">
      <c r="O6330" s="1636"/>
      <c r="P6330" s="1636"/>
      <c r="S6330" s="1072"/>
    </row>
    <row r="6331" spans="15:19" ht="15" customHeight="1">
      <c r="O6331" s="1636"/>
      <c r="P6331" s="1636"/>
      <c r="S6331" s="1072"/>
    </row>
    <row r="6332" spans="15:19" ht="15" customHeight="1">
      <c r="O6332" s="1636"/>
      <c r="P6332" s="1636"/>
      <c r="S6332" s="1072"/>
    </row>
    <row r="6333" spans="15:19" ht="15" customHeight="1">
      <c r="O6333" s="1636"/>
      <c r="P6333" s="1636"/>
      <c r="S6333" s="1072"/>
    </row>
    <row r="6334" spans="15:19" ht="15" customHeight="1">
      <c r="O6334" s="1636"/>
      <c r="P6334" s="1636"/>
      <c r="S6334" s="1072"/>
    </row>
    <row r="6335" spans="15:19" ht="15" customHeight="1">
      <c r="O6335" s="1636"/>
      <c r="P6335" s="1636"/>
      <c r="S6335" s="1072"/>
    </row>
    <row r="6336" spans="15:19" ht="15" customHeight="1">
      <c r="O6336" s="1636"/>
      <c r="P6336" s="1636"/>
      <c r="S6336" s="1072"/>
    </row>
    <row r="6337" spans="15:19" ht="15" customHeight="1">
      <c r="O6337" s="1636"/>
      <c r="P6337" s="1636"/>
      <c r="S6337" s="1072"/>
    </row>
    <row r="6338" spans="15:19" ht="15" customHeight="1">
      <c r="O6338" s="1636"/>
      <c r="P6338" s="1636"/>
      <c r="S6338" s="1072"/>
    </row>
    <row r="6339" spans="15:19" ht="15" customHeight="1">
      <c r="O6339" s="1636"/>
      <c r="P6339" s="1636"/>
      <c r="S6339" s="1072"/>
    </row>
    <row r="6340" spans="15:19" ht="15" customHeight="1">
      <c r="O6340" s="1636"/>
      <c r="P6340" s="1636"/>
      <c r="S6340" s="1072"/>
    </row>
    <row r="6341" spans="15:19" ht="15" customHeight="1">
      <c r="O6341" s="1636"/>
      <c r="P6341" s="1636"/>
      <c r="S6341" s="1072"/>
    </row>
    <row r="6342" spans="15:19" ht="15" customHeight="1">
      <c r="O6342" s="1636"/>
      <c r="P6342" s="1636"/>
      <c r="S6342" s="1072"/>
    </row>
    <row r="6343" spans="15:19" ht="15" customHeight="1">
      <c r="O6343" s="1636"/>
      <c r="P6343" s="1636"/>
      <c r="S6343" s="1072"/>
    </row>
    <row r="6344" spans="15:19" ht="15" customHeight="1">
      <c r="O6344" s="1636"/>
      <c r="P6344" s="1636"/>
      <c r="S6344" s="1072"/>
    </row>
    <row r="6345" spans="15:19" ht="15" customHeight="1">
      <c r="O6345" s="1636"/>
      <c r="P6345" s="1636"/>
      <c r="S6345" s="1072"/>
    </row>
    <row r="6346" spans="15:19" ht="15" customHeight="1">
      <c r="O6346" s="1636"/>
      <c r="P6346" s="1636"/>
      <c r="S6346" s="1072"/>
    </row>
    <row r="6347" spans="15:19" ht="15" customHeight="1">
      <c r="O6347" s="1636"/>
      <c r="P6347" s="1636"/>
      <c r="S6347" s="1072"/>
    </row>
    <row r="6348" spans="15:19" ht="15" customHeight="1">
      <c r="O6348" s="1636"/>
      <c r="P6348" s="1636"/>
      <c r="S6348" s="1072"/>
    </row>
    <row r="6349" spans="15:19" ht="15" customHeight="1">
      <c r="O6349" s="1636"/>
      <c r="P6349" s="1636"/>
      <c r="S6349" s="1072"/>
    </row>
    <row r="6350" spans="15:19" ht="15" customHeight="1">
      <c r="O6350" s="1636"/>
      <c r="P6350" s="1636"/>
      <c r="S6350" s="1072"/>
    </row>
    <row r="6351" spans="15:19" ht="15" customHeight="1">
      <c r="O6351" s="1636"/>
      <c r="P6351" s="1636"/>
      <c r="S6351" s="1072"/>
    </row>
    <row r="6352" spans="15:19" ht="15" customHeight="1">
      <c r="O6352" s="1636"/>
      <c r="P6352" s="1636"/>
      <c r="S6352" s="1072"/>
    </row>
    <row r="6353" spans="15:19" ht="15" customHeight="1">
      <c r="O6353" s="1636"/>
      <c r="P6353" s="1636"/>
      <c r="S6353" s="1072"/>
    </row>
    <row r="6354" spans="15:19" ht="15" customHeight="1">
      <c r="O6354" s="1636"/>
      <c r="P6354" s="1636"/>
      <c r="S6354" s="1072"/>
    </row>
    <row r="6355" spans="15:19" ht="15" customHeight="1">
      <c r="O6355" s="1636"/>
      <c r="P6355" s="1636"/>
      <c r="S6355" s="1072"/>
    </row>
    <row r="6356" spans="15:19" ht="15" customHeight="1">
      <c r="O6356" s="1636"/>
      <c r="P6356" s="1636"/>
      <c r="S6356" s="1072"/>
    </row>
    <row r="6357" spans="15:19" ht="15" customHeight="1">
      <c r="O6357" s="1636"/>
      <c r="P6357" s="1636"/>
      <c r="S6357" s="1072"/>
    </row>
    <row r="6358" spans="15:19" ht="15" customHeight="1">
      <c r="O6358" s="1636"/>
      <c r="P6358" s="1636"/>
      <c r="S6358" s="1072"/>
    </row>
    <row r="6359" spans="15:19" ht="15" customHeight="1">
      <c r="O6359" s="1636"/>
      <c r="P6359" s="1636"/>
      <c r="S6359" s="1072"/>
    </row>
    <row r="6360" spans="15:19" ht="15" customHeight="1">
      <c r="O6360" s="1636"/>
      <c r="P6360" s="1636"/>
      <c r="S6360" s="1072"/>
    </row>
    <row r="6361" spans="15:19" ht="15" customHeight="1">
      <c r="O6361" s="1636"/>
      <c r="P6361" s="1636"/>
      <c r="S6361" s="1072"/>
    </row>
    <row r="6362" spans="15:19" ht="15" customHeight="1">
      <c r="O6362" s="1636"/>
      <c r="P6362" s="1636"/>
      <c r="S6362" s="1072"/>
    </row>
    <row r="6363" spans="15:19" ht="15" customHeight="1">
      <c r="O6363" s="1636"/>
      <c r="P6363" s="1636"/>
      <c r="S6363" s="1072"/>
    </row>
    <row r="6364" spans="15:19" ht="15" customHeight="1">
      <c r="O6364" s="1636"/>
      <c r="P6364" s="1636"/>
      <c r="S6364" s="1072"/>
    </row>
    <row r="6365" spans="15:19" ht="15" customHeight="1">
      <c r="O6365" s="1636"/>
      <c r="P6365" s="1636"/>
      <c r="S6365" s="1072"/>
    </row>
    <row r="6366" spans="15:19" ht="15" customHeight="1">
      <c r="O6366" s="1636"/>
      <c r="P6366" s="1636"/>
      <c r="S6366" s="1072"/>
    </row>
    <row r="6367" spans="15:19" ht="15" customHeight="1">
      <c r="O6367" s="1636"/>
      <c r="P6367" s="1636"/>
      <c r="S6367" s="1072"/>
    </row>
    <row r="6368" spans="15:19" ht="15" customHeight="1">
      <c r="O6368" s="1636"/>
      <c r="P6368" s="1636"/>
      <c r="S6368" s="1072"/>
    </row>
    <row r="6369" spans="15:19" ht="15" customHeight="1">
      <c r="O6369" s="1636"/>
      <c r="P6369" s="1636"/>
      <c r="S6369" s="1072"/>
    </row>
    <row r="6370" spans="15:19" ht="15" customHeight="1">
      <c r="O6370" s="1636"/>
      <c r="P6370" s="1636"/>
      <c r="S6370" s="1072"/>
    </row>
    <row r="6371" spans="15:19" ht="15" customHeight="1">
      <c r="O6371" s="1636"/>
      <c r="P6371" s="1636"/>
      <c r="S6371" s="1072"/>
    </row>
    <row r="6372" spans="15:19" ht="15" customHeight="1">
      <c r="O6372" s="1636"/>
      <c r="P6372" s="1636"/>
      <c r="S6372" s="1072"/>
    </row>
    <row r="6373" spans="15:19" ht="15" customHeight="1">
      <c r="O6373" s="1636"/>
      <c r="P6373" s="1636"/>
      <c r="S6373" s="1072"/>
    </row>
    <row r="6374" spans="15:19" ht="15" customHeight="1">
      <c r="O6374" s="1636"/>
      <c r="P6374" s="1636"/>
      <c r="S6374" s="1072"/>
    </row>
    <row r="6375" spans="15:19" ht="15" customHeight="1">
      <c r="O6375" s="1636"/>
      <c r="P6375" s="1636"/>
      <c r="S6375" s="1072"/>
    </row>
    <row r="6376" spans="15:19" ht="15" customHeight="1">
      <c r="O6376" s="1636"/>
      <c r="P6376" s="1636"/>
      <c r="S6376" s="1072"/>
    </row>
    <row r="6377" spans="15:19" ht="15" customHeight="1">
      <c r="O6377" s="1636"/>
      <c r="P6377" s="1636"/>
      <c r="S6377" s="1072"/>
    </row>
    <row r="6378" spans="15:19" ht="15" customHeight="1">
      <c r="O6378" s="1636"/>
      <c r="P6378" s="1636"/>
      <c r="S6378" s="1072"/>
    </row>
    <row r="6379" spans="15:19" ht="15" customHeight="1">
      <c r="O6379" s="1636"/>
      <c r="P6379" s="1636"/>
      <c r="S6379" s="1072"/>
    </row>
    <row r="6380" spans="15:19" ht="15" customHeight="1">
      <c r="O6380" s="1636"/>
      <c r="P6380" s="1636"/>
      <c r="S6380" s="1072"/>
    </row>
    <row r="6381" spans="15:19" ht="15" customHeight="1">
      <c r="O6381" s="1636"/>
      <c r="P6381" s="1636"/>
      <c r="S6381" s="1072"/>
    </row>
    <row r="6382" spans="15:19" ht="15" customHeight="1">
      <c r="O6382" s="1636"/>
      <c r="P6382" s="1636"/>
      <c r="S6382" s="1072"/>
    </row>
    <row r="6383" spans="15:19" ht="15" customHeight="1">
      <c r="O6383" s="1636"/>
      <c r="P6383" s="1636"/>
      <c r="S6383" s="1072"/>
    </row>
    <row r="6384" spans="15:19" ht="15" customHeight="1">
      <c r="O6384" s="1636"/>
      <c r="P6384" s="1636"/>
      <c r="S6384" s="1072"/>
    </row>
    <row r="6385" spans="15:19" ht="15" customHeight="1">
      <c r="O6385" s="1636"/>
      <c r="P6385" s="1636"/>
      <c r="S6385" s="1072"/>
    </row>
    <row r="6386" spans="15:19" ht="15" customHeight="1">
      <c r="O6386" s="1636"/>
      <c r="P6386" s="1636"/>
      <c r="S6386" s="1072"/>
    </row>
    <row r="6387" spans="15:19" ht="15" customHeight="1">
      <c r="O6387" s="1636"/>
      <c r="P6387" s="1636"/>
      <c r="S6387" s="1072"/>
    </row>
    <row r="6388" spans="15:19" ht="15" customHeight="1">
      <c r="O6388" s="1636"/>
      <c r="P6388" s="1636"/>
      <c r="S6388" s="1072"/>
    </row>
    <row r="6389" spans="15:19" ht="15" customHeight="1">
      <c r="O6389" s="1636"/>
      <c r="P6389" s="1636"/>
      <c r="S6389" s="1072"/>
    </row>
    <row r="6390" spans="15:19" ht="15" customHeight="1">
      <c r="O6390" s="1636"/>
      <c r="P6390" s="1636"/>
      <c r="S6390" s="1072"/>
    </row>
    <row r="6391" spans="15:19" ht="15" customHeight="1">
      <c r="O6391" s="1636"/>
      <c r="P6391" s="1636"/>
      <c r="S6391" s="1072"/>
    </row>
    <row r="6392" spans="15:19" ht="15" customHeight="1">
      <c r="O6392" s="1636"/>
      <c r="P6392" s="1636"/>
      <c r="S6392" s="1072"/>
    </row>
    <row r="6393" spans="15:19" ht="15" customHeight="1">
      <c r="O6393" s="1636"/>
      <c r="P6393" s="1636"/>
      <c r="S6393" s="1072"/>
    </row>
    <row r="6394" spans="15:19" ht="15" customHeight="1">
      <c r="O6394" s="1636"/>
      <c r="P6394" s="1636"/>
      <c r="S6394" s="1072"/>
    </row>
    <row r="6395" spans="15:19" ht="15" customHeight="1">
      <c r="O6395" s="1636"/>
      <c r="P6395" s="1636"/>
      <c r="S6395" s="1072"/>
    </row>
    <row r="6396" spans="15:19" ht="15" customHeight="1">
      <c r="O6396" s="1636"/>
      <c r="P6396" s="1636"/>
      <c r="S6396" s="1072"/>
    </row>
    <row r="6397" spans="15:19" ht="15" customHeight="1">
      <c r="O6397" s="1636"/>
      <c r="P6397" s="1636"/>
      <c r="S6397" s="1072"/>
    </row>
    <row r="6398" spans="15:19" ht="15" customHeight="1">
      <c r="O6398" s="1636"/>
      <c r="P6398" s="1636"/>
      <c r="S6398" s="1072"/>
    </row>
    <row r="6399" spans="15:19" ht="15" customHeight="1">
      <c r="O6399" s="1636"/>
      <c r="P6399" s="1636"/>
      <c r="S6399" s="1072"/>
    </row>
    <row r="6400" spans="15:19" ht="15" customHeight="1">
      <c r="O6400" s="1636"/>
      <c r="P6400" s="1636"/>
      <c r="S6400" s="1072"/>
    </row>
    <row r="6401" spans="15:19" ht="15" customHeight="1">
      <c r="O6401" s="1636"/>
      <c r="P6401" s="1636"/>
      <c r="S6401" s="1072"/>
    </row>
    <row r="6402" spans="15:19" ht="15" customHeight="1">
      <c r="O6402" s="1636"/>
      <c r="P6402" s="1636"/>
      <c r="S6402" s="1072"/>
    </row>
    <row r="6403" spans="15:19" ht="15" customHeight="1">
      <c r="O6403" s="1636"/>
      <c r="P6403" s="1636"/>
      <c r="S6403" s="1072"/>
    </row>
    <row r="6404" spans="15:19" ht="15" customHeight="1">
      <c r="O6404" s="1636"/>
      <c r="P6404" s="1636"/>
      <c r="S6404" s="1072"/>
    </row>
    <row r="6405" spans="15:19" ht="15" customHeight="1">
      <c r="O6405" s="1636"/>
      <c r="P6405" s="1636"/>
      <c r="S6405" s="1072"/>
    </row>
    <row r="6406" spans="15:19" ht="15" customHeight="1">
      <c r="O6406" s="1636"/>
      <c r="P6406" s="1636"/>
      <c r="S6406" s="1072"/>
    </row>
    <row r="6407" spans="15:19" ht="15" customHeight="1">
      <c r="O6407" s="1636"/>
      <c r="P6407" s="1636"/>
      <c r="S6407" s="1072"/>
    </row>
    <row r="6408" spans="15:19" ht="15" customHeight="1">
      <c r="O6408" s="1636"/>
      <c r="P6408" s="1636"/>
      <c r="S6408" s="1072"/>
    </row>
    <row r="6409" spans="15:19" ht="15" customHeight="1">
      <c r="O6409" s="1636"/>
      <c r="P6409" s="1636"/>
      <c r="S6409" s="1072"/>
    </row>
    <row r="6410" spans="15:19" ht="15" customHeight="1">
      <c r="O6410" s="1636"/>
      <c r="P6410" s="1636"/>
      <c r="S6410" s="1072"/>
    </row>
    <row r="6411" spans="15:19" ht="15" customHeight="1">
      <c r="O6411" s="1636"/>
      <c r="P6411" s="1636"/>
      <c r="S6411" s="1072"/>
    </row>
    <row r="6412" spans="15:19" ht="15" customHeight="1">
      <c r="O6412" s="1636"/>
      <c r="P6412" s="1636"/>
      <c r="S6412" s="1072"/>
    </row>
    <row r="6413" spans="15:19" ht="15" customHeight="1">
      <c r="O6413" s="1636"/>
      <c r="P6413" s="1636"/>
      <c r="S6413" s="1072"/>
    </row>
    <row r="6414" spans="15:19" ht="15" customHeight="1">
      <c r="O6414" s="1636"/>
      <c r="P6414" s="1636"/>
      <c r="S6414" s="1072"/>
    </row>
    <row r="6415" spans="15:19" ht="15" customHeight="1">
      <c r="O6415" s="1636"/>
      <c r="P6415" s="1636"/>
      <c r="S6415" s="1072"/>
    </row>
    <row r="6416" spans="15:19" ht="15" customHeight="1">
      <c r="O6416" s="1636"/>
      <c r="P6416" s="1636"/>
      <c r="S6416" s="1072"/>
    </row>
    <row r="6417" spans="15:19" ht="15" customHeight="1">
      <c r="O6417" s="1636"/>
      <c r="P6417" s="1636"/>
      <c r="S6417" s="1072"/>
    </row>
    <row r="6418" spans="15:19" ht="15" customHeight="1">
      <c r="O6418" s="1636"/>
      <c r="P6418" s="1636"/>
      <c r="S6418" s="1072"/>
    </row>
    <row r="6419" spans="15:19" ht="15" customHeight="1">
      <c r="O6419" s="1636"/>
      <c r="P6419" s="1636"/>
      <c r="S6419" s="1072"/>
    </row>
    <row r="6420" spans="15:19" ht="15" customHeight="1">
      <c r="O6420" s="1636"/>
      <c r="P6420" s="1636"/>
      <c r="S6420" s="1072"/>
    </row>
    <row r="6421" spans="15:19" ht="15" customHeight="1">
      <c r="O6421" s="1636"/>
      <c r="P6421" s="1636"/>
      <c r="S6421" s="1072"/>
    </row>
    <row r="6422" spans="15:19" ht="15" customHeight="1">
      <c r="O6422" s="1636"/>
      <c r="P6422" s="1636"/>
      <c r="S6422" s="1072"/>
    </row>
    <row r="6423" spans="15:19" ht="15" customHeight="1">
      <c r="O6423" s="1636"/>
      <c r="P6423" s="1636"/>
      <c r="S6423" s="1072"/>
    </row>
    <row r="6424" spans="15:19" ht="15" customHeight="1">
      <c r="O6424" s="1636"/>
      <c r="P6424" s="1636"/>
      <c r="S6424" s="1072"/>
    </row>
    <row r="6425" spans="15:19" ht="15" customHeight="1">
      <c r="O6425" s="1636"/>
      <c r="P6425" s="1636"/>
      <c r="S6425" s="1072"/>
    </row>
    <row r="6426" spans="15:19" ht="15" customHeight="1">
      <c r="O6426" s="1636"/>
      <c r="P6426" s="1636"/>
      <c r="S6426" s="1072"/>
    </row>
    <row r="6427" spans="15:19" ht="15" customHeight="1">
      <c r="O6427" s="1636"/>
      <c r="P6427" s="1636"/>
      <c r="S6427" s="1072"/>
    </row>
    <row r="6428" spans="15:19" ht="15" customHeight="1">
      <c r="O6428" s="1636"/>
      <c r="P6428" s="1636"/>
      <c r="S6428" s="1072"/>
    </row>
    <row r="6429" spans="15:19" ht="15" customHeight="1">
      <c r="O6429" s="1636"/>
      <c r="P6429" s="1636"/>
      <c r="S6429" s="1072"/>
    </row>
    <row r="6430" spans="15:19" ht="15" customHeight="1">
      <c r="O6430" s="1636"/>
      <c r="P6430" s="1636"/>
      <c r="S6430" s="1072"/>
    </row>
    <row r="6431" spans="15:19" ht="15" customHeight="1">
      <c r="O6431" s="1636"/>
      <c r="P6431" s="1636"/>
      <c r="S6431" s="1072"/>
    </row>
    <row r="6432" spans="15:19" ht="15" customHeight="1">
      <c r="O6432" s="1636"/>
      <c r="P6432" s="1636"/>
      <c r="S6432" s="1072"/>
    </row>
    <row r="6433" spans="15:19" ht="15" customHeight="1">
      <c r="O6433" s="1636"/>
      <c r="P6433" s="1636"/>
      <c r="S6433" s="1072"/>
    </row>
    <row r="6434" spans="15:19" ht="15" customHeight="1">
      <c r="O6434" s="1636"/>
      <c r="P6434" s="1636"/>
      <c r="S6434" s="1072"/>
    </row>
    <row r="6435" spans="15:19" ht="15" customHeight="1">
      <c r="O6435" s="1636"/>
      <c r="P6435" s="1636"/>
      <c r="S6435" s="1072"/>
    </row>
    <row r="6436" spans="15:19" ht="15" customHeight="1">
      <c r="O6436" s="1636"/>
      <c r="P6436" s="1636"/>
      <c r="S6436" s="1072"/>
    </row>
    <row r="6437" spans="15:19" ht="15" customHeight="1">
      <c r="O6437" s="1636"/>
      <c r="P6437" s="1636"/>
      <c r="S6437" s="1072"/>
    </row>
    <row r="6438" spans="15:19" ht="15" customHeight="1">
      <c r="O6438" s="1636"/>
      <c r="P6438" s="1636"/>
      <c r="S6438" s="1072"/>
    </row>
    <row r="6439" spans="15:19" ht="15" customHeight="1">
      <c r="O6439" s="1636"/>
      <c r="P6439" s="1636"/>
      <c r="S6439" s="1072"/>
    </row>
    <row r="6440" spans="15:19" ht="15" customHeight="1">
      <c r="O6440" s="1636"/>
      <c r="P6440" s="1636"/>
      <c r="S6440" s="1072"/>
    </row>
    <row r="6441" spans="15:19" ht="15" customHeight="1">
      <c r="O6441" s="1636"/>
      <c r="P6441" s="1636"/>
      <c r="S6441" s="1072"/>
    </row>
    <row r="6442" spans="15:19" ht="15" customHeight="1">
      <c r="O6442" s="1636"/>
      <c r="P6442" s="1636"/>
      <c r="S6442" s="1072"/>
    </row>
    <row r="6443" spans="15:19" ht="15" customHeight="1">
      <c r="O6443" s="1636"/>
      <c r="P6443" s="1636"/>
      <c r="S6443" s="1072"/>
    </row>
    <row r="6444" spans="15:19" ht="15" customHeight="1">
      <c r="O6444" s="1636"/>
      <c r="P6444" s="1636"/>
      <c r="S6444" s="1072"/>
    </row>
    <row r="6445" spans="15:19" ht="15" customHeight="1">
      <c r="O6445" s="1636"/>
      <c r="P6445" s="1636"/>
      <c r="S6445" s="1072"/>
    </row>
    <row r="6446" spans="15:19" ht="15" customHeight="1">
      <c r="O6446" s="1636"/>
      <c r="P6446" s="1636"/>
      <c r="S6446" s="1072"/>
    </row>
    <row r="6447" spans="15:19" ht="15" customHeight="1">
      <c r="O6447" s="1636"/>
      <c r="P6447" s="1636"/>
      <c r="S6447" s="1072"/>
    </row>
    <row r="6448" spans="15:19" ht="15" customHeight="1">
      <c r="O6448" s="1636"/>
      <c r="P6448" s="1636"/>
      <c r="S6448" s="1072"/>
    </row>
    <row r="6449" spans="15:19" ht="15" customHeight="1">
      <c r="O6449" s="1636"/>
      <c r="P6449" s="1636"/>
      <c r="S6449" s="1072"/>
    </row>
    <row r="6450" spans="15:19" ht="15" customHeight="1">
      <c r="O6450" s="1636"/>
      <c r="P6450" s="1636"/>
      <c r="S6450" s="1072"/>
    </row>
    <row r="6451" spans="15:19" ht="15" customHeight="1">
      <c r="O6451" s="1636"/>
      <c r="P6451" s="1636"/>
      <c r="S6451" s="1072"/>
    </row>
    <row r="6452" spans="15:19" ht="15" customHeight="1">
      <c r="O6452" s="1636"/>
      <c r="P6452" s="1636"/>
      <c r="S6452" s="1072"/>
    </row>
    <row r="6453" spans="15:19" ht="15" customHeight="1">
      <c r="O6453" s="1636"/>
      <c r="P6453" s="1636"/>
      <c r="S6453" s="1072"/>
    </row>
    <row r="6454" spans="15:19" ht="15" customHeight="1">
      <c r="O6454" s="1636"/>
      <c r="P6454" s="1636"/>
      <c r="S6454" s="1072"/>
    </row>
    <row r="6455" spans="15:19" ht="15" customHeight="1">
      <c r="O6455" s="1636"/>
      <c r="P6455" s="1636"/>
      <c r="S6455" s="1072"/>
    </row>
    <row r="6456" spans="15:19" ht="15" customHeight="1">
      <c r="O6456" s="1636"/>
      <c r="P6456" s="1636"/>
      <c r="S6456" s="1072"/>
    </row>
    <row r="6457" spans="15:19" ht="15" customHeight="1">
      <c r="O6457" s="1636"/>
      <c r="P6457" s="1636"/>
      <c r="S6457" s="1072"/>
    </row>
    <row r="6458" spans="15:19" ht="15" customHeight="1">
      <c r="O6458" s="1636"/>
      <c r="P6458" s="1636"/>
      <c r="S6458" s="1072"/>
    </row>
    <row r="6459" spans="15:19" ht="15" customHeight="1">
      <c r="O6459" s="1636"/>
      <c r="P6459" s="1636"/>
      <c r="S6459" s="1072"/>
    </row>
    <row r="6460" spans="15:19" ht="15" customHeight="1">
      <c r="O6460" s="1636"/>
      <c r="P6460" s="1636"/>
      <c r="S6460" s="1072"/>
    </row>
    <row r="6461" spans="15:19" ht="15" customHeight="1">
      <c r="O6461" s="1636"/>
      <c r="P6461" s="1636"/>
      <c r="S6461" s="1072"/>
    </row>
    <row r="6462" spans="15:19" ht="15" customHeight="1">
      <c r="O6462" s="1636"/>
      <c r="P6462" s="1636"/>
      <c r="S6462" s="1072"/>
    </row>
    <row r="6463" spans="15:19" ht="15" customHeight="1">
      <c r="O6463" s="1636"/>
      <c r="P6463" s="1636"/>
      <c r="S6463" s="1072"/>
    </row>
    <row r="6464" spans="15:19" ht="15" customHeight="1">
      <c r="O6464" s="1636"/>
      <c r="P6464" s="1636"/>
      <c r="S6464" s="1072"/>
    </row>
    <row r="6465" spans="15:19" ht="15" customHeight="1">
      <c r="O6465" s="1636"/>
      <c r="P6465" s="1636"/>
      <c r="S6465" s="1072"/>
    </row>
    <row r="6466" spans="15:19" ht="15" customHeight="1">
      <c r="O6466" s="1636"/>
      <c r="P6466" s="1636"/>
      <c r="S6466" s="1072"/>
    </row>
    <row r="6467" spans="15:19" ht="15" customHeight="1">
      <c r="O6467" s="1636"/>
      <c r="P6467" s="1636"/>
      <c r="S6467" s="1072"/>
    </row>
    <row r="6468" spans="15:19" ht="15" customHeight="1">
      <c r="O6468" s="1636"/>
      <c r="P6468" s="1636"/>
      <c r="S6468" s="1072"/>
    </row>
    <row r="6469" spans="15:19" ht="15" customHeight="1">
      <c r="O6469" s="1636"/>
      <c r="P6469" s="1636"/>
      <c r="S6469" s="1072"/>
    </row>
    <row r="6470" spans="15:19" ht="15" customHeight="1">
      <c r="O6470" s="1636"/>
      <c r="P6470" s="1636"/>
      <c r="S6470" s="1072"/>
    </row>
    <row r="6471" spans="15:19" ht="15" customHeight="1">
      <c r="O6471" s="1636"/>
      <c r="P6471" s="1636"/>
      <c r="S6471" s="1072"/>
    </row>
    <row r="6472" spans="15:19" ht="15" customHeight="1">
      <c r="O6472" s="1636"/>
      <c r="P6472" s="1636"/>
      <c r="S6472" s="1072"/>
    </row>
    <row r="6473" spans="15:19" ht="15" customHeight="1">
      <c r="O6473" s="1636"/>
      <c r="P6473" s="1636"/>
      <c r="S6473" s="1072"/>
    </row>
    <row r="6474" spans="15:19" ht="15" customHeight="1">
      <c r="O6474" s="1636"/>
      <c r="P6474" s="1636"/>
      <c r="S6474" s="1072"/>
    </row>
    <row r="6475" spans="15:19" ht="15" customHeight="1">
      <c r="O6475" s="1636"/>
      <c r="P6475" s="1636"/>
      <c r="S6475" s="1072"/>
    </row>
    <row r="6476" spans="15:19" ht="15" customHeight="1">
      <c r="O6476" s="1636"/>
      <c r="P6476" s="1636"/>
      <c r="S6476" s="1072"/>
    </row>
    <row r="6477" spans="15:19" ht="15" customHeight="1">
      <c r="O6477" s="1636"/>
      <c r="P6477" s="1636"/>
      <c r="S6477" s="1072"/>
    </row>
    <row r="6478" spans="15:19" ht="15" customHeight="1">
      <c r="O6478" s="1636"/>
      <c r="P6478" s="1636"/>
      <c r="S6478" s="1072"/>
    </row>
    <row r="6479" spans="15:19" ht="15" customHeight="1">
      <c r="O6479" s="1636"/>
      <c r="P6479" s="1636"/>
      <c r="S6479" s="1072"/>
    </row>
    <row r="6480" spans="15:19" ht="15" customHeight="1">
      <c r="O6480" s="1636"/>
      <c r="P6480" s="1636"/>
      <c r="S6480" s="1072"/>
    </row>
    <row r="6481" spans="15:19" ht="15" customHeight="1">
      <c r="O6481" s="1636"/>
      <c r="P6481" s="1636"/>
      <c r="S6481" s="1072"/>
    </row>
    <row r="6482" spans="15:19" ht="15" customHeight="1">
      <c r="O6482" s="1636"/>
      <c r="P6482" s="1636"/>
      <c r="S6482" s="1072"/>
    </row>
    <row r="6483" spans="15:19" ht="15" customHeight="1">
      <c r="O6483" s="1636"/>
      <c r="P6483" s="1636"/>
      <c r="S6483" s="1072"/>
    </row>
    <row r="6484" spans="15:19" ht="15" customHeight="1">
      <c r="O6484" s="1636"/>
      <c r="P6484" s="1636"/>
      <c r="S6484" s="1072"/>
    </row>
    <row r="6485" spans="15:19" ht="15" customHeight="1">
      <c r="O6485" s="1636"/>
      <c r="P6485" s="1636"/>
      <c r="S6485" s="1072"/>
    </row>
    <row r="6486" spans="15:19" ht="15" customHeight="1">
      <c r="O6486" s="1636"/>
      <c r="P6486" s="1636"/>
      <c r="S6486" s="1072"/>
    </row>
    <row r="6487" spans="15:19" ht="15" customHeight="1">
      <c r="O6487" s="1636"/>
      <c r="P6487" s="1636"/>
      <c r="S6487" s="1072"/>
    </row>
    <row r="6488" spans="15:19" ht="15" customHeight="1">
      <c r="O6488" s="1636"/>
      <c r="P6488" s="1636"/>
      <c r="S6488" s="1072"/>
    </row>
    <row r="6489" spans="15:19" ht="15" customHeight="1">
      <c r="O6489" s="1636"/>
      <c r="P6489" s="1636"/>
      <c r="S6489" s="1072"/>
    </row>
    <row r="6490" spans="15:19" ht="15" customHeight="1">
      <c r="O6490" s="1636"/>
      <c r="P6490" s="1636"/>
      <c r="S6490" s="1072"/>
    </row>
    <row r="6491" spans="15:19" ht="15" customHeight="1">
      <c r="O6491" s="1636"/>
      <c r="P6491" s="1636"/>
      <c r="S6491" s="1072"/>
    </row>
    <row r="6492" spans="15:19" ht="15" customHeight="1">
      <c r="O6492" s="1636"/>
      <c r="P6492" s="1636"/>
      <c r="S6492" s="1072"/>
    </row>
    <row r="6493" spans="15:19" ht="15" customHeight="1">
      <c r="O6493" s="1636"/>
      <c r="P6493" s="1636"/>
      <c r="S6493" s="1072"/>
    </row>
    <row r="6494" spans="15:19" ht="15" customHeight="1">
      <c r="O6494" s="1636"/>
      <c r="P6494" s="1636"/>
      <c r="S6494" s="1072"/>
    </row>
    <row r="6495" spans="15:19" ht="15" customHeight="1">
      <c r="O6495" s="1636"/>
      <c r="P6495" s="1636"/>
      <c r="S6495" s="1072"/>
    </row>
    <row r="6496" spans="15:19" ht="15" customHeight="1">
      <c r="O6496" s="1636"/>
      <c r="P6496" s="1636"/>
      <c r="S6496" s="1072"/>
    </row>
    <row r="6497" spans="15:19" ht="15" customHeight="1">
      <c r="O6497" s="1636"/>
      <c r="P6497" s="1636"/>
      <c r="S6497" s="1072"/>
    </row>
    <row r="6498" spans="15:19" ht="15" customHeight="1">
      <c r="O6498" s="1636"/>
      <c r="P6498" s="1636"/>
      <c r="S6498" s="1072"/>
    </row>
    <row r="6499" spans="15:19" ht="15" customHeight="1">
      <c r="O6499" s="1636"/>
      <c r="P6499" s="1636"/>
      <c r="S6499" s="1072"/>
    </row>
    <row r="6500" spans="15:19" ht="15" customHeight="1">
      <c r="O6500" s="1636"/>
      <c r="P6500" s="1636"/>
      <c r="S6500" s="1072"/>
    </row>
    <row r="6501" spans="15:19" ht="15" customHeight="1">
      <c r="O6501" s="1636"/>
      <c r="P6501" s="1636"/>
      <c r="S6501" s="1072"/>
    </row>
    <row r="6502" spans="15:19" ht="15" customHeight="1">
      <c r="O6502" s="1636"/>
      <c r="P6502" s="1636"/>
      <c r="S6502" s="1072"/>
    </row>
    <row r="6503" spans="15:19" ht="15" customHeight="1">
      <c r="O6503" s="1636"/>
      <c r="P6503" s="1636"/>
      <c r="S6503" s="1072"/>
    </row>
    <row r="6504" spans="15:19" ht="15" customHeight="1">
      <c r="O6504" s="1636"/>
      <c r="P6504" s="1636"/>
      <c r="S6504" s="1072"/>
    </row>
    <row r="6505" spans="15:19" ht="15" customHeight="1">
      <c r="O6505" s="1636"/>
      <c r="P6505" s="1636"/>
      <c r="S6505" s="1072"/>
    </row>
    <row r="6506" spans="15:19" ht="15" customHeight="1">
      <c r="O6506" s="1636"/>
      <c r="P6506" s="1636"/>
      <c r="S6506" s="1072"/>
    </row>
    <row r="6507" spans="15:19" ht="15" customHeight="1">
      <c r="O6507" s="1636"/>
      <c r="P6507" s="1636"/>
      <c r="S6507" s="1072"/>
    </row>
    <row r="6508" spans="15:19" ht="15" customHeight="1">
      <c r="O6508" s="1636"/>
      <c r="P6508" s="1636"/>
      <c r="S6508" s="1072"/>
    </row>
    <row r="6509" spans="15:19" ht="15" customHeight="1">
      <c r="O6509" s="1636"/>
      <c r="P6509" s="1636"/>
      <c r="S6509" s="1072"/>
    </row>
    <row r="6510" spans="15:19" ht="15" customHeight="1">
      <c r="O6510" s="1636"/>
      <c r="P6510" s="1636"/>
      <c r="S6510" s="1072"/>
    </row>
    <row r="6511" spans="15:19" ht="15" customHeight="1">
      <c r="O6511" s="1636"/>
      <c r="P6511" s="1636"/>
      <c r="S6511" s="1072"/>
    </row>
    <row r="6512" spans="15:19" ht="15" customHeight="1">
      <c r="O6512" s="1636"/>
      <c r="P6512" s="1636"/>
      <c r="S6512" s="1072"/>
    </row>
    <row r="6513" spans="15:19" ht="15" customHeight="1">
      <c r="O6513" s="1636"/>
      <c r="P6513" s="1636"/>
      <c r="S6513" s="1072"/>
    </row>
    <row r="6514" spans="15:19" ht="15" customHeight="1">
      <c r="O6514" s="1636"/>
      <c r="P6514" s="1636"/>
      <c r="S6514" s="1072"/>
    </row>
    <row r="6515" spans="15:19" ht="15" customHeight="1">
      <c r="O6515" s="1636"/>
      <c r="P6515" s="1636"/>
      <c r="S6515" s="1072"/>
    </row>
    <row r="6516" spans="15:19" ht="15" customHeight="1">
      <c r="O6516" s="1636"/>
      <c r="P6516" s="1636"/>
      <c r="S6516" s="1072"/>
    </row>
    <row r="6517" spans="15:19" ht="15" customHeight="1">
      <c r="O6517" s="1636"/>
      <c r="P6517" s="1636"/>
      <c r="S6517" s="1072"/>
    </row>
    <row r="6518" spans="15:19" ht="15" customHeight="1">
      <c r="O6518" s="1636"/>
      <c r="P6518" s="1636"/>
      <c r="S6518" s="1072"/>
    </row>
    <row r="6519" spans="15:19" ht="15" customHeight="1">
      <c r="O6519" s="1636"/>
      <c r="P6519" s="1636"/>
      <c r="S6519" s="1072"/>
    </row>
    <row r="6520" spans="15:19" ht="15" customHeight="1">
      <c r="O6520" s="1636"/>
      <c r="P6520" s="1636"/>
      <c r="S6520" s="1072"/>
    </row>
    <row r="6521" spans="15:19" ht="15" customHeight="1">
      <c r="O6521" s="1636"/>
      <c r="P6521" s="1636"/>
      <c r="S6521" s="1072"/>
    </row>
    <row r="6522" spans="15:19" ht="15" customHeight="1">
      <c r="O6522" s="1636"/>
      <c r="P6522" s="1636"/>
      <c r="S6522" s="1072"/>
    </row>
    <row r="6523" spans="15:19" ht="15" customHeight="1">
      <c r="O6523" s="1636"/>
      <c r="P6523" s="1636"/>
      <c r="S6523" s="1072"/>
    </row>
    <row r="6524" spans="15:19" ht="15" customHeight="1">
      <c r="O6524" s="1636"/>
      <c r="P6524" s="1636"/>
      <c r="S6524" s="1072"/>
    </row>
    <row r="6525" spans="15:19" ht="15" customHeight="1">
      <c r="O6525" s="1636"/>
      <c r="P6525" s="1636"/>
      <c r="S6525" s="1072"/>
    </row>
    <row r="6526" spans="15:19" ht="15" customHeight="1">
      <c r="O6526" s="1636"/>
      <c r="P6526" s="1636"/>
      <c r="S6526" s="1072"/>
    </row>
    <row r="6527" spans="15:19" ht="15" customHeight="1">
      <c r="O6527" s="1636"/>
      <c r="P6527" s="1636"/>
      <c r="S6527" s="1072"/>
    </row>
    <row r="6528" spans="15:19" ht="15" customHeight="1">
      <c r="O6528" s="1636"/>
      <c r="P6528" s="1636"/>
      <c r="S6528" s="1072"/>
    </row>
    <row r="6529" spans="15:19" ht="15" customHeight="1">
      <c r="O6529" s="1636"/>
      <c r="P6529" s="1636"/>
      <c r="S6529" s="1072"/>
    </row>
    <row r="6530" spans="15:19" ht="15" customHeight="1">
      <c r="O6530" s="1636"/>
      <c r="P6530" s="1636"/>
      <c r="S6530" s="1072"/>
    </row>
    <row r="6531" spans="15:19" ht="15" customHeight="1">
      <c r="O6531" s="1636"/>
      <c r="P6531" s="1636"/>
      <c r="S6531" s="1072"/>
    </row>
    <row r="6532" spans="15:19" ht="15" customHeight="1">
      <c r="O6532" s="1636"/>
      <c r="P6532" s="1636"/>
      <c r="S6532" s="1072"/>
    </row>
    <row r="6533" spans="15:19" ht="15" customHeight="1">
      <c r="O6533" s="1636"/>
      <c r="P6533" s="1636"/>
      <c r="S6533" s="1072"/>
    </row>
    <row r="6534" spans="15:19" ht="15" customHeight="1">
      <c r="O6534" s="1636"/>
      <c r="P6534" s="1636"/>
      <c r="S6534" s="1072"/>
    </row>
    <row r="6535" spans="15:19" ht="15" customHeight="1">
      <c r="O6535" s="1636"/>
      <c r="P6535" s="1636"/>
      <c r="S6535" s="1072"/>
    </row>
    <row r="6536" spans="15:19" ht="15" customHeight="1">
      <c r="O6536" s="1636"/>
      <c r="P6536" s="1636"/>
      <c r="S6536" s="1072"/>
    </row>
    <row r="6537" spans="15:19" ht="15" customHeight="1">
      <c r="O6537" s="1636"/>
      <c r="P6537" s="1636"/>
      <c r="S6537" s="1072"/>
    </row>
    <row r="6538" spans="15:19" ht="15" customHeight="1">
      <c r="O6538" s="1636"/>
      <c r="P6538" s="1636"/>
      <c r="S6538" s="1072"/>
    </row>
    <row r="6539" spans="15:19" ht="15" customHeight="1">
      <c r="O6539" s="1636"/>
      <c r="P6539" s="1636"/>
      <c r="S6539" s="1072"/>
    </row>
    <row r="6540" spans="15:19" ht="15" customHeight="1">
      <c r="O6540" s="1636"/>
      <c r="P6540" s="1636"/>
      <c r="S6540" s="1072"/>
    </row>
    <row r="6541" spans="15:19" ht="15" customHeight="1">
      <c r="O6541" s="1636"/>
      <c r="P6541" s="1636"/>
      <c r="S6541" s="1072"/>
    </row>
    <row r="6542" spans="15:19" ht="15" customHeight="1">
      <c r="O6542" s="1636"/>
      <c r="P6542" s="1636"/>
      <c r="S6542" s="1072"/>
    </row>
    <row r="6543" spans="15:19" ht="15" customHeight="1">
      <c r="O6543" s="1636"/>
      <c r="P6543" s="1636"/>
      <c r="S6543" s="1072"/>
    </row>
    <row r="6544" spans="15:19" ht="15" customHeight="1">
      <c r="O6544" s="1636"/>
      <c r="P6544" s="1636"/>
      <c r="S6544" s="1072"/>
    </row>
    <row r="6545" spans="15:19" ht="15" customHeight="1">
      <c r="O6545" s="1636"/>
      <c r="P6545" s="1636"/>
      <c r="S6545" s="1072"/>
    </row>
    <row r="6546" spans="15:19" ht="15" customHeight="1">
      <c r="O6546" s="1636"/>
      <c r="P6546" s="1636"/>
      <c r="S6546" s="1072"/>
    </row>
    <row r="6547" spans="15:19" ht="15" customHeight="1">
      <c r="O6547" s="1636"/>
      <c r="P6547" s="1636"/>
      <c r="S6547" s="1072"/>
    </row>
    <row r="6548" spans="15:19" ht="15" customHeight="1">
      <c r="O6548" s="1636"/>
      <c r="P6548" s="1636"/>
      <c r="S6548" s="1072"/>
    </row>
    <row r="6549" spans="15:19" ht="15" customHeight="1">
      <c r="O6549" s="1636"/>
      <c r="P6549" s="1636"/>
      <c r="S6549" s="1072"/>
    </row>
    <row r="6550" spans="15:19" ht="15" customHeight="1">
      <c r="O6550" s="1636"/>
      <c r="P6550" s="1636"/>
      <c r="S6550" s="1072"/>
    </row>
    <row r="6551" spans="15:19" ht="15" customHeight="1">
      <c r="O6551" s="1636"/>
      <c r="P6551" s="1636"/>
      <c r="S6551" s="1072"/>
    </row>
    <row r="6552" spans="15:19" ht="15" customHeight="1">
      <c r="O6552" s="1636"/>
      <c r="P6552" s="1636"/>
      <c r="S6552" s="1072"/>
    </row>
    <row r="6553" spans="15:19" ht="15" customHeight="1">
      <c r="O6553" s="1636"/>
      <c r="P6553" s="1636"/>
      <c r="S6553" s="1072"/>
    </row>
    <row r="6554" spans="15:19" ht="15" customHeight="1">
      <c r="O6554" s="1636"/>
      <c r="P6554" s="1636"/>
      <c r="S6554" s="1072"/>
    </row>
    <row r="6555" spans="15:19" ht="15" customHeight="1">
      <c r="O6555" s="1636"/>
      <c r="P6555" s="1636"/>
      <c r="S6555" s="1072"/>
    </row>
    <row r="6556" spans="15:19" ht="15" customHeight="1">
      <c r="O6556" s="1636"/>
      <c r="P6556" s="1636"/>
      <c r="S6556" s="1072"/>
    </row>
    <row r="6557" spans="15:19" ht="15" customHeight="1">
      <c r="O6557" s="1636"/>
      <c r="P6557" s="1636"/>
      <c r="S6557" s="1072"/>
    </row>
    <row r="6558" spans="15:19" ht="15" customHeight="1">
      <c r="O6558" s="1636"/>
      <c r="P6558" s="1636"/>
      <c r="S6558" s="1072"/>
    </row>
    <row r="6559" spans="15:19" ht="15" customHeight="1">
      <c r="O6559" s="1636"/>
      <c r="P6559" s="1636"/>
      <c r="S6559" s="1072"/>
    </row>
    <row r="6560" spans="15:19" ht="15" customHeight="1">
      <c r="O6560" s="1636"/>
      <c r="P6560" s="1636"/>
      <c r="S6560" s="1072"/>
    </row>
    <row r="6561" spans="15:19" ht="15" customHeight="1">
      <c r="O6561" s="1636"/>
      <c r="P6561" s="1636"/>
      <c r="S6561" s="1072"/>
    </row>
    <row r="6562" spans="15:19" ht="15" customHeight="1">
      <c r="O6562" s="1636"/>
      <c r="P6562" s="1636"/>
      <c r="S6562" s="1072"/>
    </row>
    <row r="6563" spans="15:19" ht="15" customHeight="1">
      <c r="O6563" s="1636"/>
      <c r="P6563" s="1636"/>
      <c r="S6563" s="1072"/>
    </row>
    <row r="6564" spans="15:19" ht="15" customHeight="1">
      <c r="O6564" s="1636"/>
      <c r="P6564" s="1636"/>
      <c r="S6564" s="1072"/>
    </row>
    <row r="6565" spans="15:19" ht="15" customHeight="1">
      <c r="O6565" s="1636"/>
      <c r="P6565" s="1636"/>
      <c r="S6565" s="1072"/>
    </row>
    <row r="6566" spans="15:19" ht="15" customHeight="1">
      <c r="O6566" s="1636"/>
      <c r="P6566" s="1636"/>
      <c r="S6566" s="1072"/>
    </row>
    <row r="6567" spans="15:19" ht="15" customHeight="1">
      <c r="O6567" s="1636"/>
      <c r="P6567" s="1636"/>
      <c r="S6567" s="1072"/>
    </row>
    <row r="6568" spans="15:19" ht="15" customHeight="1">
      <c r="O6568" s="1636"/>
      <c r="P6568" s="1636"/>
      <c r="S6568" s="1072"/>
    </row>
    <row r="6569" spans="15:19" ht="15" customHeight="1">
      <c r="O6569" s="1636"/>
      <c r="P6569" s="1636"/>
      <c r="S6569" s="1072"/>
    </row>
    <row r="6570" spans="15:19" ht="15" customHeight="1">
      <c r="O6570" s="1636"/>
      <c r="P6570" s="1636"/>
      <c r="S6570" s="1072"/>
    </row>
    <row r="6571" spans="15:19" ht="15" customHeight="1">
      <c r="O6571" s="1636"/>
      <c r="P6571" s="1636"/>
      <c r="S6571" s="1072"/>
    </row>
    <row r="6572" spans="15:19" ht="15" customHeight="1">
      <c r="O6572" s="1636"/>
      <c r="P6572" s="1636"/>
      <c r="S6572" s="1072"/>
    </row>
    <row r="6573" spans="15:19" ht="15" customHeight="1">
      <c r="O6573" s="1636"/>
      <c r="P6573" s="1636"/>
      <c r="S6573" s="1072"/>
    </row>
    <row r="6574" spans="15:19" ht="15" customHeight="1">
      <c r="O6574" s="1636"/>
      <c r="P6574" s="1636"/>
      <c r="S6574" s="1072"/>
    </row>
    <row r="6575" spans="15:19" ht="15" customHeight="1">
      <c r="O6575" s="1636"/>
      <c r="P6575" s="1636"/>
      <c r="S6575" s="1072"/>
    </row>
    <row r="6576" spans="15:19" ht="15" customHeight="1">
      <c r="O6576" s="1636"/>
      <c r="P6576" s="1636"/>
      <c r="S6576" s="1072"/>
    </row>
    <row r="6577" spans="15:19" ht="15" customHeight="1">
      <c r="O6577" s="1636"/>
      <c r="P6577" s="1636"/>
      <c r="S6577" s="1072"/>
    </row>
    <row r="6578" spans="15:19" ht="15" customHeight="1">
      <c r="O6578" s="1636"/>
      <c r="P6578" s="1636"/>
      <c r="S6578" s="1072"/>
    </row>
    <row r="6579" spans="15:19" ht="15" customHeight="1">
      <c r="O6579" s="1636"/>
      <c r="P6579" s="1636"/>
      <c r="S6579" s="1072"/>
    </row>
    <row r="6580" spans="15:19" ht="15" customHeight="1">
      <c r="O6580" s="1636"/>
      <c r="P6580" s="1636"/>
      <c r="S6580" s="1072"/>
    </row>
    <row r="6581" spans="15:19" ht="15" customHeight="1">
      <c r="O6581" s="1636"/>
      <c r="P6581" s="1636"/>
      <c r="S6581" s="1072"/>
    </row>
    <row r="6582" spans="15:19" ht="15" customHeight="1">
      <c r="O6582" s="1636"/>
      <c r="P6582" s="1636"/>
      <c r="S6582" s="1072"/>
    </row>
    <row r="6583" spans="15:19" ht="15" customHeight="1">
      <c r="O6583" s="1636"/>
      <c r="P6583" s="1636"/>
      <c r="S6583" s="1072"/>
    </row>
    <row r="6584" spans="15:19" ht="15" customHeight="1">
      <c r="O6584" s="1636"/>
      <c r="P6584" s="1636"/>
      <c r="S6584" s="1072"/>
    </row>
    <row r="6585" spans="15:19" ht="15" customHeight="1">
      <c r="O6585" s="1636"/>
      <c r="P6585" s="1636"/>
      <c r="S6585" s="1072"/>
    </row>
    <row r="6586" spans="15:19" ht="15" customHeight="1">
      <c r="O6586" s="1636"/>
      <c r="P6586" s="1636"/>
      <c r="S6586" s="1072"/>
    </row>
    <row r="6587" spans="15:19" ht="15" customHeight="1">
      <c r="O6587" s="1636"/>
      <c r="P6587" s="1636"/>
      <c r="S6587" s="1072"/>
    </row>
    <row r="6588" spans="15:19" ht="15" customHeight="1">
      <c r="O6588" s="1636"/>
      <c r="P6588" s="1636"/>
      <c r="S6588" s="1072"/>
    </row>
    <row r="6589" spans="15:19" ht="15" customHeight="1">
      <c r="O6589" s="1636"/>
      <c r="P6589" s="1636"/>
      <c r="S6589" s="1072"/>
    </row>
    <row r="6590" spans="15:19" ht="15" customHeight="1">
      <c r="O6590" s="1636"/>
      <c r="P6590" s="1636"/>
      <c r="S6590" s="1072"/>
    </row>
    <row r="6591" spans="15:19" ht="15" customHeight="1">
      <c r="O6591" s="1636"/>
      <c r="P6591" s="1636"/>
      <c r="S6591" s="1072"/>
    </row>
    <row r="6592" spans="15:19" ht="15" customHeight="1">
      <c r="O6592" s="1636"/>
      <c r="P6592" s="1636"/>
      <c r="S6592" s="1072"/>
    </row>
    <row r="6593" spans="15:19" ht="15" customHeight="1">
      <c r="O6593" s="1636"/>
      <c r="P6593" s="1636"/>
      <c r="S6593" s="1072"/>
    </row>
    <row r="6594" spans="15:19" ht="15" customHeight="1">
      <c r="O6594" s="1636"/>
      <c r="P6594" s="1636"/>
      <c r="S6594" s="1072"/>
    </row>
    <row r="6595" spans="15:19" ht="15" customHeight="1">
      <c r="O6595" s="1636"/>
      <c r="P6595" s="1636"/>
      <c r="S6595" s="1072"/>
    </row>
    <row r="6596" spans="15:19" ht="15" customHeight="1">
      <c r="O6596" s="1636"/>
      <c r="P6596" s="1636"/>
      <c r="S6596" s="1072"/>
    </row>
    <row r="6597" spans="15:19" ht="15" customHeight="1">
      <c r="O6597" s="1636"/>
      <c r="P6597" s="1636"/>
      <c r="S6597" s="1072"/>
    </row>
    <row r="6598" spans="15:19" ht="15" customHeight="1">
      <c r="O6598" s="1636"/>
      <c r="P6598" s="1636"/>
      <c r="S6598" s="1072"/>
    </row>
    <row r="6599" spans="15:19" ht="15" customHeight="1">
      <c r="O6599" s="1636"/>
      <c r="P6599" s="1636"/>
      <c r="S6599" s="1072"/>
    </row>
    <row r="6600" spans="15:19" ht="15" customHeight="1">
      <c r="O6600" s="1636"/>
      <c r="P6600" s="1636"/>
      <c r="S6600" s="1072"/>
    </row>
    <row r="6601" spans="15:19" ht="15" customHeight="1">
      <c r="O6601" s="1636"/>
      <c r="P6601" s="1636"/>
      <c r="S6601" s="1072"/>
    </row>
    <row r="6602" spans="15:19" ht="15" customHeight="1">
      <c r="O6602" s="1636"/>
      <c r="P6602" s="1636"/>
      <c r="S6602" s="1072"/>
    </row>
    <row r="6603" spans="15:19" ht="15" customHeight="1">
      <c r="O6603" s="1636"/>
      <c r="P6603" s="1636"/>
      <c r="S6603" s="1072"/>
    </row>
    <row r="6604" spans="15:19" ht="15" customHeight="1">
      <c r="O6604" s="1636"/>
      <c r="P6604" s="1636"/>
      <c r="S6604" s="1072"/>
    </row>
    <row r="6605" spans="15:19" ht="15" customHeight="1">
      <c r="O6605" s="1636"/>
      <c r="P6605" s="1636"/>
      <c r="S6605" s="1072"/>
    </row>
    <row r="6606" spans="15:19" ht="15" customHeight="1">
      <c r="O6606" s="1636"/>
      <c r="P6606" s="1636"/>
      <c r="S6606" s="1072"/>
    </row>
    <row r="6607" spans="15:19" ht="15" customHeight="1">
      <c r="O6607" s="1636"/>
      <c r="P6607" s="1636"/>
      <c r="S6607" s="1072"/>
    </row>
    <row r="6608" spans="15:19" ht="15" customHeight="1">
      <c r="O6608" s="1636"/>
      <c r="P6608" s="1636"/>
      <c r="S6608" s="1072"/>
    </row>
    <row r="6609" spans="15:19" ht="15" customHeight="1">
      <c r="O6609" s="1636"/>
      <c r="P6609" s="1636"/>
      <c r="S6609" s="1072"/>
    </row>
    <row r="6610" spans="15:19" ht="15" customHeight="1">
      <c r="O6610" s="1636"/>
      <c r="P6610" s="1636"/>
      <c r="S6610" s="1072"/>
    </row>
    <row r="6611" spans="15:19" ht="15" customHeight="1">
      <c r="O6611" s="1636"/>
      <c r="P6611" s="1636"/>
      <c r="S6611" s="1072"/>
    </row>
    <row r="6612" spans="15:19" ht="15" customHeight="1">
      <c r="O6612" s="1636"/>
      <c r="P6612" s="1636"/>
      <c r="S6612" s="1072"/>
    </row>
    <row r="6613" spans="15:19" ht="15" customHeight="1">
      <c r="O6613" s="1636"/>
      <c r="P6613" s="1636"/>
      <c r="S6613" s="1072"/>
    </row>
    <row r="6614" spans="15:19" ht="15" customHeight="1">
      <c r="O6614" s="1636"/>
      <c r="P6614" s="1636"/>
      <c r="S6614" s="1072"/>
    </row>
    <row r="6615" spans="15:19" ht="15" customHeight="1">
      <c r="O6615" s="1636"/>
      <c r="P6615" s="1636"/>
      <c r="S6615" s="1072"/>
    </row>
    <row r="6616" spans="15:19" ht="15" customHeight="1">
      <c r="O6616" s="1636"/>
      <c r="P6616" s="1636"/>
      <c r="S6616" s="1072"/>
    </row>
    <row r="6617" spans="15:19" ht="15" customHeight="1">
      <c r="O6617" s="1636"/>
      <c r="P6617" s="1636"/>
      <c r="S6617" s="1072"/>
    </row>
    <row r="6618" spans="15:19" ht="15" customHeight="1">
      <c r="O6618" s="1636"/>
      <c r="P6618" s="1636"/>
      <c r="S6618" s="1072"/>
    </row>
    <row r="6619" spans="15:19" ht="15" customHeight="1">
      <c r="O6619" s="1636"/>
      <c r="P6619" s="1636"/>
      <c r="S6619" s="1072"/>
    </row>
    <row r="6620" spans="15:19" ht="15" customHeight="1">
      <c r="O6620" s="1636"/>
      <c r="P6620" s="1636"/>
      <c r="S6620" s="1072"/>
    </row>
    <row r="6621" spans="15:19" ht="15" customHeight="1">
      <c r="O6621" s="1636"/>
      <c r="P6621" s="1636"/>
      <c r="S6621" s="1072"/>
    </row>
    <row r="6622" spans="15:19" ht="15" customHeight="1">
      <c r="O6622" s="1636"/>
      <c r="P6622" s="1636"/>
      <c r="S6622" s="1072"/>
    </row>
    <row r="6623" spans="15:19" ht="15" customHeight="1">
      <c r="O6623" s="1636"/>
      <c r="P6623" s="1636"/>
      <c r="S6623" s="1072"/>
    </row>
    <row r="6624" spans="15:19" ht="15" customHeight="1">
      <c r="O6624" s="1636"/>
      <c r="P6624" s="1636"/>
      <c r="S6624" s="1072"/>
    </row>
    <row r="6625" spans="15:19" ht="15" customHeight="1">
      <c r="O6625" s="1636"/>
      <c r="P6625" s="1636"/>
      <c r="S6625" s="1072"/>
    </row>
    <row r="6626" spans="15:19" ht="15" customHeight="1">
      <c r="O6626" s="1636"/>
      <c r="P6626" s="1636"/>
      <c r="S6626" s="1072"/>
    </row>
    <row r="6627" spans="15:19" ht="15" customHeight="1">
      <c r="O6627" s="1636"/>
      <c r="P6627" s="1636"/>
      <c r="S6627" s="1072"/>
    </row>
    <row r="6628" spans="15:19" ht="15" customHeight="1">
      <c r="O6628" s="1636"/>
      <c r="P6628" s="1636"/>
      <c r="S6628" s="1072"/>
    </row>
    <row r="6629" spans="15:19" ht="15" customHeight="1">
      <c r="O6629" s="1636"/>
      <c r="P6629" s="1636"/>
      <c r="S6629" s="1072"/>
    </row>
    <row r="6630" spans="15:19" ht="15" customHeight="1">
      <c r="O6630" s="1636"/>
      <c r="P6630" s="1636"/>
      <c r="S6630" s="1072"/>
    </row>
    <row r="6631" spans="15:19" ht="15" customHeight="1">
      <c r="O6631" s="1636"/>
      <c r="P6631" s="1636"/>
      <c r="S6631" s="1072"/>
    </row>
    <row r="6632" spans="15:19" ht="15" customHeight="1">
      <c r="O6632" s="1636"/>
      <c r="P6632" s="1636"/>
      <c r="S6632" s="1072"/>
    </row>
    <row r="6633" spans="15:19" ht="15" customHeight="1">
      <c r="O6633" s="1636"/>
      <c r="P6633" s="1636"/>
      <c r="S6633" s="1072"/>
    </row>
    <row r="6634" spans="15:19" ht="15" customHeight="1">
      <c r="O6634" s="1636"/>
      <c r="P6634" s="1636"/>
      <c r="S6634" s="1072"/>
    </row>
    <row r="6635" spans="15:19" ht="15" customHeight="1">
      <c r="O6635" s="1636"/>
      <c r="P6635" s="1636"/>
      <c r="S6635" s="1072"/>
    </row>
    <row r="6636" spans="15:19" ht="15" customHeight="1">
      <c r="O6636" s="1636"/>
      <c r="P6636" s="1636"/>
      <c r="S6636" s="1072"/>
    </row>
    <row r="6637" spans="15:19" ht="15" customHeight="1">
      <c r="O6637" s="1636"/>
      <c r="P6637" s="1636"/>
      <c r="S6637" s="1072"/>
    </row>
    <row r="6638" spans="15:19" ht="15" customHeight="1">
      <c r="O6638" s="1636"/>
      <c r="P6638" s="1636"/>
      <c r="S6638" s="1072"/>
    </row>
    <row r="6639" spans="15:19" ht="15" customHeight="1">
      <c r="O6639" s="1636"/>
      <c r="P6639" s="1636"/>
      <c r="S6639" s="1072"/>
    </row>
    <row r="6640" spans="15:19" ht="15" customHeight="1">
      <c r="O6640" s="1636"/>
      <c r="P6640" s="1636"/>
      <c r="S6640" s="1072"/>
    </row>
    <row r="6641" spans="15:19" ht="15" customHeight="1">
      <c r="O6641" s="1636"/>
      <c r="P6641" s="1636"/>
      <c r="S6641" s="1072"/>
    </row>
    <row r="6642" spans="15:19" ht="15" customHeight="1">
      <c r="O6642" s="1636"/>
      <c r="P6642" s="1636"/>
      <c r="S6642" s="1072"/>
    </row>
    <row r="6643" spans="15:19" ht="15" customHeight="1">
      <c r="O6643" s="1636"/>
      <c r="P6643" s="1636"/>
      <c r="S6643" s="1072"/>
    </row>
    <row r="6644" spans="15:19" ht="15" customHeight="1">
      <c r="O6644" s="1636"/>
      <c r="P6644" s="1636"/>
      <c r="S6644" s="1072"/>
    </row>
    <row r="6645" spans="15:19" ht="15" customHeight="1">
      <c r="O6645" s="1636"/>
      <c r="P6645" s="1636"/>
      <c r="S6645" s="1072"/>
    </row>
    <row r="6646" spans="15:19" ht="15" customHeight="1">
      <c r="O6646" s="1636"/>
      <c r="P6646" s="1636"/>
      <c r="S6646" s="1072"/>
    </row>
    <row r="6647" spans="15:19" ht="15" customHeight="1">
      <c r="O6647" s="1636"/>
      <c r="P6647" s="1636"/>
      <c r="S6647" s="1072"/>
    </row>
    <row r="6648" spans="15:19" ht="15" customHeight="1">
      <c r="O6648" s="1636"/>
      <c r="P6648" s="1636"/>
      <c r="S6648" s="1072"/>
    </row>
    <row r="6649" spans="15:19" ht="15" customHeight="1">
      <c r="O6649" s="1636"/>
      <c r="P6649" s="1636"/>
      <c r="S6649" s="1072"/>
    </row>
    <row r="6650" spans="15:19" ht="15" customHeight="1">
      <c r="O6650" s="1636"/>
      <c r="P6650" s="1636"/>
      <c r="S6650" s="1072"/>
    </row>
    <row r="6651" spans="15:19" ht="15" customHeight="1">
      <c r="O6651" s="1636"/>
      <c r="P6651" s="1636"/>
      <c r="S6651" s="1072"/>
    </row>
    <row r="6652" spans="15:19" ht="15" customHeight="1">
      <c r="O6652" s="1636"/>
      <c r="P6652" s="1636"/>
      <c r="S6652" s="1072"/>
    </row>
    <row r="6653" spans="15:19" ht="15" customHeight="1">
      <c r="O6653" s="1636"/>
      <c r="P6653" s="1636"/>
      <c r="S6653" s="1072"/>
    </row>
    <row r="6654" spans="15:19" ht="15" customHeight="1">
      <c r="O6654" s="1636"/>
      <c r="P6654" s="1636"/>
      <c r="S6654" s="1072"/>
    </row>
    <row r="6655" spans="15:19" ht="15" customHeight="1">
      <c r="O6655" s="1636"/>
      <c r="P6655" s="1636"/>
      <c r="S6655" s="1072"/>
    </row>
    <row r="6656" spans="15:19" ht="15" customHeight="1">
      <c r="O6656" s="1636"/>
      <c r="P6656" s="1636"/>
      <c r="S6656" s="1072"/>
    </row>
    <row r="6657" spans="15:19" ht="15" customHeight="1">
      <c r="O6657" s="1636"/>
      <c r="P6657" s="1636"/>
      <c r="S6657" s="1072"/>
    </row>
    <row r="6658" spans="15:19" ht="15" customHeight="1">
      <c r="O6658" s="1636"/>
      <c r="P6658" s="1636"/>
      <c r="S6658" s="1072"/>
    </row>
    <row r="6659" spans="15:19" ht="15" customHeight="1">
      <c r="O6659" s="1636"/>
      <c r="P6659" s="1636"/>
      <c r="S6659" s="1072"/>
    </row>
    <row r="6660" spans="15:19" ht="15" customHeight="1">
      <c r="O6660" s="1636"/>
      <c r="P6660" s="1636"/>
      <c r="S6660" s="1072"/>
    </row>
    <row r="6661" spans="15:19" ht="15" customHeight="1">
      <c r="O6661" s="1636"/>
      <c r="P6661" s="1636"/>
      <c r="S6661" s="1072"/>
    </row>
    <row r="6662" spans="15:19" ht="15" customHeight="1">
      <c r="O6662" s="1636"/>
      <c r="P6662" s="1636"/>
      <c r="S6662" s="1072"/>
    </row>
    <row r="6663" spans="15:19" ht="15" customHeight="1">
      <c r="O6663" s="1636"/>
      <c r="P6663" s="1636"/>
      <c r="S6663" s="1072"/>
    </row>
    <row r="6664" spans="15:19" ht="15" customHeight="1">
      <c r="O6664" s="1636"/>
      <c r="P6664" s="1636"/>
      <c r="S6664" s="1072"/>
    </row>
    <row r="6665" spans="15:19" ht="15" customHeight="1">
      <c r="O6665" s="1636"/>
      <c r="P6665" s="1636"/>
      <c r="S6665" s="1072"/>
    </row>
    <row r="6666" spans="15:19" ht="15" customHeight="1">
      <c r="O6666" s="1636"/>
      <c r="P6666" s="1636"/>
      <c r="S6666" s="1072"/>
    </row>
    <row r="6667" spans="15:19" ht="15" customHeight="1">
      <c r="O6667" s="1636"/>
      <c r="P6667" s="1636"/>
      <c r="S6667" s="1072"/>
    </row>
    <row r="6668" spans="15:19" ht="15" customHeight="1">
      <c r="O6668" s="1636"/>
      <c r="P6668" s="1636"/>
      <c r="S6668" s="1072"/>
    </row>
    <row r="6669" spans="15:19" ht="15" customHeight="1">
      <c r="O6669" s="1636"/>
      <c r="P6669" s="1636"/>
      <c r="S6669" s="1072"/>
    </row>
    <row r="6670" spans="15:19" ht="15" customHeight="1">
      <c r="O6670" s="1636"/>
      <c r="P6670" s="1636"/>
      <c r="S6670" s="1072"/>
    </row>
    <row r="6671" spans="15:19" ht="15" customHeight="1">
      <c r="O6671" s="1636"/>
      <c r="P6671" s="1636"/>
      <c r="S6671" s="1072"/>
    </row>
    <row r="6672" spans="15:19" ht="15" customHeight="1">
      <c r="O6672" s="1636"/>
      <c r="P6672" s="1636"/>
      <c r="S6672" s="1072"/>
    </row>
    <row r="6673" spans="15:19" ht="15" customHeight="1">
      <c r="O6673" s="1636"/>
      <c r="P6673" s="1636"/>
      <c r="S6673" s="1072"/>
    </row>
    <row r="6674" spans="15:19" ht="15" customHeight="1">
      <c r="O6674" s="1636"/>
      <c r="P6674" s="1636"/>
      <c r="S6674" s="1072"/>
    </row>
    <row r="6675" spans="15:19" ht="15" customHeight="1">
      <c r="O6675" s="1636"/>
      <c r="P6675" s="1636"/>
      <c r="S6675" s="1072"/>
    </row>
    <row r="6676" spans="15:19" ht="15" customHeight="1">
      <c r="O6676" s="1636"/>
      <c r="P6676" s="1636"/>
      <c r="S6676" s="1072"/>
    </row>
    <row r="6677" spans="15:19" ht="15" customHeight="1">
      <c r="O6677" s="1636"/>
      <c r="P6677" s="1636"/>
      <c r="S6677" s="1072"/>
    </row>
    <row r="6678" spans="15:19" ht="15" customHeight="1">
      <c r="O6678" s="1636"/>
      <c r="P6678" s="1636"/>
      <c r="S6678" s="1072"/>
    </row>
    <row r="6679" spans="15:19" ht="15" customHeight="1">
      <c r="O6679" s="1636"/>
      <c r="P6679" s="1636"/>
      <c r="S6679" s="1072"/>
    </row>
    <row r="6680" spans="15:19" ht="15" customHeight="1">
      <c r="O6680" s="1636"/>
      <c r="P6680" s="1636"/>
      <c r="S6680" s="1072"/>
    </row>
    <row r="6681" spans="15:19" ht="15" customHeight="1">
      <c r="O6681" s="1636"/>
      <c r="P6681" s="1636"/>
      <c r="S6681" s="1072"/>
    </row>
    <row r="6682" spans="15:19" ht="15" customHeight="1">
      <c r="O6682" s="1636"/>
      <c r="P6682" s="1636"/>
      <c r="S6682" s="1072"/>
    </row>
    <row r="6683" spans="15:19" ht="15" customHeight="1">
      <c r="O6683" s="1636"/>
      <c r="P6683" s="1636"/>
      <c r="S6683" s="1072"/>
    </row>
    <row r="6684" spans="15:19" ht="15" customHeight="1">
      <c r="O6684" s="1636"/>
      <c r="P6684" s="1636"/>
      <c r="S6684" s="1072"/>
    </row>
    <row r="6685" spans="15:19" ht="15" customHeight="1">
      <c r="O6685" s="1636"/>
      <c r="P6685" s="1636"/>
      <c r="S6685" s="1072"/>
    </row>
    <row r="6686" spans="15:19" ht="15" customHeight="1">
      <c r="O6686" s="1636"/>
      <c r="P6686" s="1636"/>
      <c r="S6686" s="1072"/>
    </row>
    <row r="6687" spans="15:19" ht="15" customHeight="1">
      <c r="O6687" s="1636"/>
      <c r="P6687" s="1636"/>
      <c r="S6687" s="1072"/>
    </row>
    <row r="6688" spans="15:19" ht="15" customHeight="1">
      <c r="O6688" s="1636"/>
      <c r="P6688" s="1636"/>
      <c r="S6688" s="1072"/>
    </row>
    <row r="6689" spans="15:19" ht="15" customHeight="1">
      <c r="O6689" s="1636"/>
      <c r="P6689" s="1636"/>
      <c r="S6689" s="1072"/>
    </row>
    <row r="6690" spans="15:19" ht="15" customHeight="1">
      <c r="O6690" s="1636"/>
      <c r="P6690" s="1636"/>
      <c r="S6690" s="1072"/>
    </row>
    <row r="6691" spans="15:19" ht="15" customHeight="1">
      <c r="O6691" s="1636"/>
      <c r="P6691" s="1636"/>
      <c r="S6691" s="1072"/>
    </row>
    <row r="6692" spans="15:19" ht="15" customHeight="1">
      <c r="O6692" s="1636"/>
      <c r="P6692" s="1636"/>
      <c r="S6692" s="1072"/>
    </row>
    <row r="6693" spans="15:19" ht="15" customHeight="1">
      <c r="O6693" s="1636"/>
      <c r="P6693" s="1636"/>
      <c r="S6693" s="1072"/>
    </row>
    <row r="6694" spans="15:19" ht="15" customHeight="1">
      <c r="O6694" s="1636"/>
      <c r="P6694" s="1636"/>
      <c r="S6694" s="1072"/>
    </row>
    <row r="6695" spans="15:19" ht="15" customHeight="1">
      <c r="O6695" s="1636"/>
      <c r="P6695" s="1636"/>
      <c r="S6695" s="1072"/>
    </row>
    <row r="6696" spans="15:19" ht="15" customHeight="1">
      <c r="O6696" s="1636"/>
      <c r="P6696" s="1636"/>
      <c r="S6696" s="1072"/>
    </row>
    <row r="6697" spans="15:19" ht="15" customHeight="1">
      <c r="O6697" s="1636"/>
      <c r="P6697" s="1636"/>
      <c r="S6697" s="1072"/>
    </row>
    <row r="6698" spans="15:19" ht="15" customHeight="1">
      <c r="O6698" s="1636"/>
      <c r="P6698" s="1636"/>
      <c r="S6698" s="1072"/>
    </row>
    <row r="6699" spans="15:19" ht="15" customHeight="1">
      <c r="O6699" s="1636"/>
      <c r="P6699" s="1636"/>
      <c r="S6699" s="1072"/>
    </row>
    <row r="6700" spans="15:19" ht="15" customHeight="1">
      <c r="O6700" s="1636"/>
      <c r="P6700" s="1636"/>
      <c r="S6700" s="1072"/>
    </row>
    <row r="6701" spans="15:19" ht="15" customHeight="1">
      <c r="O6701" s="1636"/>
      <c r="P6701" s="1636"/>
      <c r="S6701" s="1072"/>
    </row>
    <row r="6702" spans="15:19" ht="15" customHeight="1">
      <c r="O6702" s="1636"/>
      <c r="P6702" s="1636"/>
      <c r="S6702" s="1072"/>
    </row>
    <row r="6703" spans="15:19" ht="15" customHeight="1">
      <c r="O6703" s="1636"/>
      <c r="P6703" s="1636"/>
      <c r="S6703" s="1072"/>
    </row>
    <row r="6704" spans="15:19" ht="15" customHeight="1">
      <c r="O6704" s="1636"/>
      <c r="P6704" s="1636"/>
      <c r="S6704" s="1072"/>
    </row>
    <row r="6705" spans="15:19" ht="15" customHeight="1">
      <c r="O6705" s="1636"/>
      <c r="P6705" s="1636"/>
      <c r="S6705" s="1072"/>
    </row>
    <row r="6706" spans="15:19" ht="15" customHeight="1">
      <c r="O6706" s="1636"/>
      <c r="P6706" s="1636"/>
      <c r="S6706" s="1072"/>
    </row>
    <row r="6707" spans="15:19" ht="15" customHeight="1">
      <c r="O6707" s="1636"/>
      <c r="P6707" s="1636"/>
      <c r="S6707" s="1072"/>
    </row>
    <row r="6708" spans="15:19" ht="15" customHeight="1">
      <c r="O6708" s="1636"/>
      <c r="P6708" s="1636"/>
      <c r="S6708" s="1072"/>
    </row>
    <row r="6709" spans="15:19" ht="15" customHeight="1">
      <c r="O6709" s="1636"/>
      <c r="P6709" s="1636"/>
      <c r="S6709" s="1072"/>
    </row>
    <row r="6710" spans="15:19" ht="15" customHeight="1">
      <c r="O6710" s="1636"/>
      <c r="P6710" s="1636"/>
      <c r="S6710" s="1072"/>
    </row>
    <row r="6711" spans="15:19" ht="15" customHeight="1">
      <c r="O6711" s="1636"/>
      <c r="P6711" s="1636"/>
      <c r="S6711" s="1072"/>
    </row>
    <row r="6712" spans="15:19" ht="15" customHeight="1">
      <c r="O6712" s="1636"/>
      <c r="P6712" s="1636"/>
      <c r="S6712" s="1072"/>
    </row>
    <row r="6713" spans="15:19" ht="15" customHeight="1">
      <c r="O6713" s="1636"/>
      <c r="P6713" s="1636"/>
      <c r="S6713" s="1072"/>
    </row>
    <row r="6714" spans="15:19" ht="15" customHeight="1">
      <c r="O6714" s="1636"/>
      <c r="P6714" s="1636"/>
      <c r="S6714" s="1072"/>
    </row>
    <row r="6715" spans="15:19" ht="15" customHeight="1">
      <c r="O6715" s="1636"/>
      <c r="P6715" s="1636"/>
      <c r="S6715" s="1072"/>
    </row>
    <row r="6716" spans="15:19" ht="15" customHeight="1">
      <c r="O6716" s="1636"/>
      <c r="P6716" s="1636"/>
      <c r="S6716" s="1072"/>
    </row>
    <row r="6717" spans="15:19" ht="15" customHeight="1">
      <c r="O6717" s="1636"/>
      <c r="P6717" s="1636"/>
      <c r="S6717" s="1072"/>
    </row>
    <row r="6718" spans="15:19" ht="15" customHeight="1">
      <c r="O6718" s="1636"/>
      <c r="P6718" s="1636"/>
      <c r="S6718" s="1072"/>
    </row>
    <row r="6719" spans="15:19" ht="15" customHeight="1">
      <c r="O6719" s="1636"/>
      <c r="P6719" s="1636"/>
      <c r="S6719" s="1072"/>
    </row>
    <row r="6720" spans="15:19" ht="15" customHeight="1">
      <c r="O6720" s="1636"/>
      <c r="P6720" s="1636"/>
      <c r="S6720" s="1072"/>
    </row>
    <row r="6721" spans="15:19" ht="15" customHeight="1">
      <c r="O6721" s="1636"/>
      <c r="P6721" s="1636"/>
      <c r="S6721" s="1072"/>
    </row>
    <row r="6722" spans="15:19" ht="15" customHeight="1">
      <c r="O6722" s="1636"/>
      <c r="P6722" s="1636"/>
      <c r="S6722" s="1072"/>
    </row>
    <row r="6723" spans="15:19" ht="15" customHeight="1">
      <c r="O6723" s="1636"/>
      <c r="P6723" s="1636"/>
      <c r="S6723" s="1072"/>
    </row>
    <row r="6724" spans="15:19" ht="15" customHeight="1">
      <c r="O6724" s="1636"/>
      <c r="P6724" s="1636"/>
      <c r="S6724" s="1072"/>
    </row>
    <row r="6725" spans="15:19" ht="15" customHeight="1">
      <c r="O6725" s="1636"/>
      <c r="P6725" s="1636"/>
      <c r="S6725" s="1072"/>
    </row>
    <row r="6726" spans="15:19" ht="15" customHeight="1">
      <c r="O6726" s="1636"/>
      <c r="P6726" s="1636"/>
      <c r="S6726" s="1072"/>
    </row>
    <row r="6727" spans="15:19" ht="15" customHeight="1">
      <c r="O6727" s="1636"/>
      <c r="P6727" s="1636"/>
      <c r="S6727" s="1072"/>
    </row>
    <row r="6728" spans="15:19" ht="15" customHeight="1">
      <c r="O6728" s="1636"/>
      <c r="P6728" s="1636"/>
      <c r="S6728" s="1072"/>
    </row>
    <row r="6729" spans="15:19" ht="15" customHeight="1">
      <c r="O6729" s="1636"/>
      <c r="P6729" s="1636"/>
      <c r="S6729" s="1072"/>
    </row>
    <row r="6730" spans="15:19" ht="15" customHeight="1">
      <c r="O6730" s="1636"/>
      <c r="P6730" s="1636"/>
      <c r="S6730" s="1072"/>
    </row>
    <row r="6731" spans="15:19" ht="15" customHeight="1">
      <c r="O6731" s="1636"/>
      <c r="P6731" s="1636"/>
      <c r="S6731" s="1072"/>
    </row>
    <row r="6732" spans="15:19" ht="15" customHeight="1">
      <c r="O6732" s="1636"/>
      <c r="P6732" s="1636"/>
      <c r="S6732" s="1072"/>
    </row>
    <row r="6733" spans="15:19" ht="15" customHeight="1">
      <c r="O6733" s="1636"/>
      <c r="P6733" s="1636"/>
      <c r="S6733" s="1072"/>
    </row>
    <row r="6734" spans="15:19" ht="15" customHeight="1">
      <c r="O6734" s="1636"/>
      <c r="P6734" s="1636"/>
      <c r="S6734" s="1072"/>
    </row>
    <row r="6735" spans="15:19" ht="15" customHeight="1">
      <c r="O6735" s="1636"/>
      <c r="P6735" s="1636"/>
      <c r="S6735" s="1072"/>
    </row>
    <row r="6736" spans="15:19" ht="15" customHeight="1">
      <c r="O6736" s="1636"/>
      <c r="P6736" s="1636"/>
      <c r="S6736" s="1072"/>
    </row>
    <row r="6737" spans="15:19" ht="15" customHeight="1">
      <c r="O6737" s="1636"/>
      <c r="P6737" s="1636"/>
      <c r="S6737" s="1072"/>
    </row>
    <row r="6738" spans="15:19" ht="15" customHeight="1">
      <c r="O6738" s="1636"/>
      <c r="P6738" s="1636"/>
      <c r="S6738" s="1072"/>
    </row>
    <row r="6739" spans="15:19" ht="15" customHeight="1">
      <c r="O6739" s="1636"/>
      <c r="P6739" s="1636"/>
      <c r="S6739" s="1072"/>
    </row>
    <row r="6740" spans="15:19" ht="15" customHeight="1">
      <c r="O6740" s="1636"/>
      <c r="P6740" s="1636"/>
      <c r="S6740" s="1072"/>
    </row>
    <row r="6741" spans="15:19" ht="15" customHeight="1">
      <c r="O6741" s="1636"/>
      <c r="P6741" s="1636"/>
      <c r="S6741" s="1072"/>
    </row>
    <row r="6742" spans="15:19" ht="15" customHeight="1">
      <c r="O6742" s="1636"/>
      <c r="P6742" s="1636"/>
      <c r="S6742" s="1072"/>
    </row>
    <row r="6743" spans="15:19" ht="15" customHeight="1">
      <c r="O6743" s="1636"/>
      <c r="P6743" s="1636"/>
      <c r="S6743" s="1072"/>
    </row>
    <row r="6744" spans="15:19" ht="15" customHeight="1">
      <c r="O6744" s="1636"/>
      <c r="P6744" s="1636"/>
      <c r="S6744" s="1072"/>
    </row>
    <row r="6745" spans="15:19" ht="15" customHeight="1">
      <c r="O6745" s="1636"/>
      <c r="P6745" s="1636"/>
      <c r="S6745" s="1072"/>
    </row>
    <row r="6746" spans="15:19" ht="15" customHeight="1">
      <c r="O6746" s="1636"/>
      <c r="P6746" s="1636"/>
      <c r="S6746" s="1072"/>
    </row>
    <row r="6747" spans="15:19" ht="15" customHeight="1">
      <c r="O6747" s="1636"/>
      <c r="P6747" s="1636"/>
      <c r="S6747" s="1072"/>
    </row>
    <row r="6748" spans="15:19" ht="15" customHeight="1">
      <c r="O6748" s="1636"/>
      <c r="P6748" s="1636"/>
      <c r="S6748" s="1072"/>
    </row>
    <row r="6749" spans="15:19" ht="15" customHeight="1">
      <c r="O6749" s="1636"/>
      <c r="P6749" s="1636"/>
      <c r="S6749" s="1072"/>
    </row>
    <row r="6750" spans="15:19" ht="15" customHeight="1">
      <c r="O6750" s="1636"/>
      <c r="P6750" s="1636"/>
      <c r="S6750" s="1072"/>
    </row>
    <row r="6751" spans="15:19" ht="15" customHeight="1">
      <c r="O6751" s="1636"/>
      <c r="P6751" s="1636"/>
      <c r="S6751" s="1072"/>
    </row>
    <row r="6752" spans="15:19" ht="15" customHeight="1">
      <c r="O6752" s="1636"/>
      <c r="P6752" s="1636"/>
      <c r="S6752" s="1072"/>
    </row>
    <row r="6753" spans="15:19" ht="15" customHeight="1">
      <c r="O6753" s="1636"/>
      <c r="P6753" s="1636"/>
      <c r="S6753" s="1072"/>
    </row>
    <row r="6754" spans="15:19" ht="15" customHeight="1">
      <c r="O6754" s="1636"/>
      <c r="P6754" s="1636"/>
      <c r="S6754" s="1072"/>
    </row>
    <row r="6755" spans="15:19" ht="15" customHeight="1">
      <c r="O6755" s="1636"/>
      <c r="P6755" s="1636"/>
      <c r="S6755" s="1072"/>
    </row>
    <row r="6756" spans="15:19" ht="15" customHeight="1">
      <c r="O6756" s="1636"/>
      <c r="P6756" s="1636"/>
      <c r="S6756" s="1072"/>
    </row>
    <row r="6757" spans="15:19" ht="15" customHeight="1">
      <c r="O6757" s="1636"/>
      <c r="P6757" s="1636"/>
      <c r="S6757" s="1072"/>
    </row>
    <row r="6758" spans="15:19" ht="15" customHeight="1">
      <c r="O6758" s="1636"/>
      <c r="P6758" s="1636"/>
      <c r="S6758" s="1072"/>
    </row>
    <row r="6759" spans="15:19" ht="15" customHeight="1">
      <c r="O6759" s="1636"/>
      <c r="P6759" s="1636"/>
      <c r="S6759" s="1072"/>
    </row>
    <row r="6760" spans="15:19" ht="15" customHeight="1">
      <c r="O6760" s="1636"/>
      <c r="P6760" s="1636"/>
      <c r="S6760" s="1072"/>
    </row>
    <row r="6761" spans="15:19" ht="15" customHeight="1">
      <c r="O6761" s="1636"/>
      <c r="P6761" s="1636"/>
      <c r="S6761" s="1072"/>
    </row>
    <row r="6762" spans="15:19" ht="15" customHeight="1">
      <c r="O6762" s="1636"/>
      <c r="P6762" s="1636"/>
      <c r="S6762" s="1072"/>
    </row>
    <row r="6763" spans="15:19" ht="15" customHeight="1">
      <c r="O6763" s="1636"/>
      <c r="P6763" s="1636"/>
      <c r="S6763" s="1072"/>
    </row>
    <row r="6764" spans="15:19" ht="15" customHeight="1">
      <c r="O6764" s="1636"/>
      <c r="P6764" s="1636"/>
      <c r="S6764" s="1072"/>
    </row>
    <row r="6765" spans="15:19" ht="15" customHeight="1">
      <c r="O6765" s="1636"/>
      <c r="P6765" s="1636"/>
      <c r="S6765" s="1072"/>
    </row>
    <row r="6766" spans="15:19" ht="15" customHeight="1">
      <c r="O6766" s="1636"/>
      <c r="P6766" s="1636"/>
      <c r="S6766" s="1072"/>
    </row>
    <row r="6767" spans="15:19" ht="15" customHeight="1">
      <c r="O6767" s="1636"/>
      <c r="P6767" s="1636"/>
      <c r="S6767" s="1072"/>
    </row>
    <row r="6768" spans="15:19" ht="15" customHeight="1">
      <c r="O6768" s="1636"/>
      <c r="P6768" s="1636"/>
      <c r="S6768" s="1072"/>
    </row>
    <row r="6769" spans="15:19" ht="15" customHeight="1">
      <c r="O6769" s="1636"/>
      <c r="P6769" s="1636"/>
      <c r="S6769" s="1072"/>
    </row>
    <row r="6770" spans="15:19" ht="15" customHeight="1">
      <c r="O6770" s="1636"/>
      <c r="P6770" s="1636"/>
      <c r="S6770" s="1072"/>
    </row>
    <row r="6771" spans="15:19" ht="15" customHeight="1">
      <c r="O6771" s="1636"/>
      <c r="P6771" s="1636"/>
      <c r="S6771" s="1072"/>
    </row>
    <row r="6772" spans="15:19" ht="15" customHeight="1">
      <c r="O6772" s="1636"/>
      <c r="P6772" s="1636"/>
      <c r="S6772" s="1072"/>
    </row>
    <row r="6773" spans="15:19" ht="15" customHeight="1">
      <c r="O6773" s="1636"/>
      <c r="P6773" s="1636"/>
      <c r="S6773" s="1072"/>
    </row>
    <row r="6774" spans="15:19" ht="15" customHeight="1">
      <c r="O6774" s="1636"/>
      <c r="P6774" s="1636"/>
      <c r="S6774" s="1072"/>
    </row>
    <row r="6775" spans="15:19" ht="15" customHeight="1">
      <c r="O6775" s="1636"/>
      <c r="P6775" s="1636"/>
      <c r="S6775" s="1072"/>
    </row>
    <row r="6776" spans="15:19" ht="15" customHeight="1">
      <c r="O6776" s="1636"/>
      <c r="P6776" s="1636"/>
      <c r="S6776" s="1072"/>
    </row>
    <row r="6777" spans="15:19" ht="15" customHeight="1">
      <c r="O6777" s="1636"/>
      <c r="P6777" s="1636"/>
      <c r="S6777" s="1072"/>
    </row>
    <row r="6778" spans="15:19" ht="15" customHeight="1">
      <c r="O6778" s="1636"/>
      <c r="P6778" s="1636"/>
      <c r="S6778" s="1072"/>
    </row>
    <row r="6779" spans="15:19" ht="15" customHeight="1">
      <c r="O6779" s="1636"/>
      <c r="P6779" s="1636"/>
      <c r="S6779" s="1072"/>
    </row>
    <row r="6780" spans="15:19" ht="15" customHeight="1">
      <c r="O6780" s="1636"/>
      <c r="P6780" s="1636"/>
      <c r="S6780" s="1072"/>
    </row>
    <row r="6781" spans="15:19" ht="15" customHeight="1">
      <c r="O6781" s="1636"/>
      <c r="P6781" s="1636"/>
      <c r="S6781" s="1072"/>
    </row>
    <row r="6782" spans="15:19" ht="15" customHeight="1">
      <c r="O6782" s="1636"/>
      <c r="P6782" s="1636"/>
      <c r="S6782" s="1072"/>
    </row>
    <row r="6783" spans="15:19" ht="15" customHeight="1">
      <c r="O6783" s="1636"/>
      <c r="P6783" s="1636"/>
      <c r="S6783" s="1072"/>
    </row>
    <row r="6784" spans="15:19" ht="15" customHeight="1">
      <c r="O6784" s="1636"/>
      <c r="P6784" s="1636"/>
      <c r="S6784" s="1072"/>
    </row>
    <row r="6785" spans="15:19" ht="15" customHeight="1">
      <c r="O6785" s="1636"/>
      <c r="P6785" s="1636"/>
      <c r="S6785" s="1072"/>
    </row>
    <row r="6786" spans="15:19" ht="15" customHeight="1">
      <c r="O6786" s="1636"/>
      <c r="P6786" s="1636"/>
      <c r="S6786" s="1072"/>
    </row>
    <row r="6787" spans="15:19" ht="15" customHeight="1">
      <c r="O6787" s="1636"/>
      <c r="P6787" s="1636"/>
      <c r="S6787" s="1072"/>
    </row>
    <row r="6788" spans="15:19" ht="15" customHeight="1">
      <c r="O6788" s="1636"/>
      <c r="P6788" s="1636"/>
      <c r="S6788" s="1072"/>
    </row>
    <row r="6789" spans="15:19" ht="15" customHeight="1">
      <c r="O6789" s="1636"/>
      <c r="P6789" s="1636"/>
      <c r="S6789" s="1072"/>
    </row>
    <row r="6790" spans="15:19" ht="15" customHeight="1">
      <c r="O6790" s="1636"/>
      <c r="P6790" s="1636"/>
      <c r="S6790" s="1072"/>
    </row>
    <row r="6791" spans="15:19" ht="15" customHeight="1">
      <c r="O6791" s="1636"/>
      <c r="P6791" s="1636"/>
      <c r="S6791" s="1072"/>
    </row>
    <row r="6792" spans="15:19" ht="15" customHeight="1">
      <c r="O6792" s="1636"/>
      <c r="P6792" s="1636"/>
      <c r="S6792" s="1072"/>
    </row>
    <row r="6793" spans="15:19" ht="15" customHeight="1">
      <c r="O6793" s="1636"/>
      <c r="P6793" s="1636"/>
      <c r="S6793" s="1072"/>
    </row>
    <row r="6794" spans="15:19" ht="15" customHeight="1">
      <c r="O6794" s="1636"/>
      <c r="P6794" s="1636"/>
      <c r="S6794" s="1072"/>
    </row>
    <row r="6795" spans="15:19" ht="15" customHeight="1">
      <c r="O6795" s="1636"/>
      <c r="P6795" s="1636"/>
      <c r="S6795" s="1072"/>
    </row>
    <row r="6796" spans="15:19" ht="15" customHeight="1">
      <c r="O6796" s="1636"/>
      <c r="P6796" s="1636"/>
      <c r="S6796" s="1072"/>
    </row>
    <row r="6797" spans="15:19" ht="15" customHeight="1">
      <c r="O6797" s="1636"/>
      <c r="P6797" s="1636"/>
      <c r="S6797" s="1072"/>
    </row>
    <row r="6798" spans="15:19" ht="15" customHeight="1">
      <c r="O6798" s="1636"/>
      <c r="P6798" s="1636"/>
      <c r="S6798" s="1072"/>
    </row>
    <row r="6799" spans="15:19" ht="15" customHeight="1">
      <c r="O6799" s="1636"/>
      <c r="P6799" s="1636"/>
      <c r="S6799" s="1072"/>
    </row>
    <row r="6800" spans="15:19" ht="15" customHeight="1">
      <c r="O6800" s="1636"/>
      <c r="P6800" s="1636"/>
      <c r="S6800" s="1072"/>
    </row>
    <row r="6801" spans="15:19" ht="15" customHeight="1">
      <c r="O6801" s="1636"/>
      <c r="P6801" s="1636"/>
      <c r="S6801" s="1072"/>
    </row>
    <row r="6802" spans="15:19" ht="15" customHeight="1">
      <c r="O6802" s="1636"/>
      <c r="P6802" s="1636"/>
      <c r="S6802" s="1072"/>
    </row>
    <row r="6803" spans="15:19" ht="15" customHeight="1">
      <c r="O6803" s="1636"/>
      <c r="P6803" s="1636"/>
      <c r="S6803" s="1072"/>
    </row>
    <row r="6804" spans="15:19" ht="15" customHeight="1">
      <c r="O6804" s="1636"/>
      <c r="P6804" s="1636"/>
      <c r="S6804" s="1072"/>
    </row>
    <row r="6805" spans="15:19" ht="15" customHeight="1">
      <c r="O6805" s="1636"/>
      <c r="P6805" s="1636"/>
      <c r="S6805" s="1072"/>
    </row>
    <row r="6806" spans="15:19" ht="15" customHeight="1">
      <c r="O6806" s="1636"/>
      <c r="P6806" s="1636"/>
      <c r="S6806" s="1072"/>
    </row>
    <row r="6807" spans="15:19" ht="15" customHeight="1">
      <c r="O6807" s="1636"/>
      <c r="P6807" s="1636"/>
      <c r="S6807" s="1072"/>
    </row>
    <row r="6808" spans="15:19" ht="15" customHeight="1">
      <c r="O6808" s="1636"/>
      <c r="P6808" s="1636"/>
      <c r="S6808" s="1072"/>
    </row>
    <row r="6809" spans="15:19" ht="15" customHeight="1">
      <c r="O6809" s="1636"/>
      <c r="P6809" s="1636"/>
      <c r="S6809" s="1072"/>
    </row>
    <row r="6810" spans="15:19" ht="15" customHeight="1">
      <c r="O6810" s="1636"/>
      <c r="P6810" s="1636"/>
      <c r="S6810" s="1072"/>
    </row>
    <row r="6811" spans="15:19" ht="15" customHeight="1">
      <c r="O6811" s="1636"/>
      <c r="P6811" s="1636"/>
      <c r="S6811" s="1072"/>
    </row>
    <row r="6812" spans="15:19" ht="15" customHeight="1">
      <c r="O6812" s="1636"/>
      <c r="P6812" s="1636"/>
      <c r="S6812" s="1072"/>
    </row>
    <row r="6813" spans="15:19" ht="15" customHeight="1">
      <c r="O6813" s="1636"/>
      <c r="P6813" s="1636"/>
      <c r="S6813" s="1072"/>
    </row>
    <row r="6814" spans="15:19" ht="15" customHeight="1">
      <c r="O6814" s="1636"/>
      <c r="P6814" s="1636"/>
      <c r="S6814" s="1072"/>
    </row>
    <row r="6815" spans="15:19" ht="15" customHeight="1">
      <c r="O6815" s="1636"/>
      <c r="P6815" s="1636"/>
      <c r="S6815" s="1072"/>
    </row>
    <row r="6816" spans="15:19" ht="15" customHeight="1">
      <c r="O6816" s="1636"/>
      <c r="P6816" s="1636"/>
      <c r="S6816" s="1072"/>
    </row>
    <row r="6817" spans="15:19" ht="15" customHeight="1">
      <c r="O6817" s="1636"/>
      <c r="P6817" s="1636"/>
      <c r="S6817" s="1072"/>
    </row>
    <row r="6818" spans="15:19" ht="15" customHeight="1">
      <c r="O6818" s="1636"/>
      <c r="P6818" s="1636"/>
      <c r="S6818" s="1072"/>
    </row>
    <row r="6819" spans="15:19" ht="15" customHeight="1">
      <c r="O6819" s="1636"/>
      <c r="P6819" s="1636"/>
      <c r="S6819" s="1072"/>
    </row>
    <row r="6820" spans="15:19" ht="15" customHeight="1">
      <c r="O6820" s="1636"/>
      <c r="P6820" s="1636"/>
      <c r="S6820" s="1072"/>
    </row>
    <row r="6821" spans="15:19" ht="15" customHeight="1">
      <c r="O6821" s="1636"/>
      <c r="P6821" s="1636"/>
      <c r="S6821" s="1072"/>
    </row>
    <row r="6822" spans="15:19" ht="15" customHeight="1">
      <c r="O6822" s="1636"/>
      <c r="P6822" s="1636"/>
      <c r="S6822" s="1072"/>
    </row>
    <row r="6823" spans="15:19" ht="15" customHeight="1">
      <c r="O6823" s="1636"/>
      <c r="P6823" s="1636"/>
      <c r="S6823" s="1072"/>
    </row>
    <row r="6824" spans="15:19" ht="15" customHeight="1">
      <c r="O6824" s="1636"/>
      <c r="P6824" s="1636"/>
      <c r="S6824" s="1072"/>
    </row>
    <row r="6825" spans="15:19" ht="15" customHeight="1">
      <c r="O6825" s="1636"/>
      <c r="P6825" s="1636"/>
      <c r="S6825" s="1072"/>
    </row>
    <row r="6826" spans="15:19" ht="15" customHeight="1">
      <c r="O6826" s="1636"/>
      <c r="P6826" s="1636"/>
      <c r="S6826" s="1072"/>
    </row>
    <row r="6827" spans="15:19" ht="15" customHeight="1">
      <c r="O6827" s="1636"/>
      <c r="P6827" s="1636"/>
      <c r="S6827" s="1072"/>
    </row>
    <row r="6828" spans="15:19" ht="15" customHeight="1">
      <c r="O6828" s="1636"/>
      <c r="P6828" s="1636"/>
      <c r="S6828" s="1072"/>
    </row>
    <row r="6829" spans="15:19" ht="15" customHeight="1">
      <c r="O6829" s="1636"/>
      <c r="P6829" s="1636"/>
      <c r="S6829" s="1072"/>
    </row>
    <row r="6830" spans="15:19" ht="15" customHeight="1">
      <c r="O6830" s="1636"/>
      <c r="P6830" s="1636"/>
      <c r="S6830" s="1072"/>
    </row>
    <row r="6831" spans="15:19" ht="15" customHeight="1">
      <c r="O6831" s="1636"/>
      <c r="P6831" s="1636"/>
      <c r="S6831" s="1072"/>
    </row>
    <row r="6832" spans="15:19" ht="15" customHeight="1">
      <c r="O6832" s="1636"/>
      <c r="P6832" s="1636"/>
      <c r="S6832" s="1072"/>
    </row>
    <row r="6833" spans="15:19" ht="15" customHeight="1">
      <c r="O6833" s="1636"/>
      <c r="P6833" s="1636"/>
      <c r="S6833" s="1072"/>
    </row>
    <row r="6834" spans="15:19" ht="15" customHeight="1">
      <c r="O6834" s="1636"/>
      <c r="P6834" s="1636"/>
      <c r="S6834" s="1072"/>
    </row>
    <row r="6835" spans="15:19" ht="15" customHeight="1">
      <c r="O6835" s="1636"/>
      <c r="P6835" s="1636"/>
      <c r="S6835" s="1072"/>
    </row>
    <row r="6836" spans="15:19" ht="15" customHeight="1">
      <c r="O6836" s="1636"/>
      <c r="P6836" s="1636"/>
      <c r="S6836" s="1072"/>
    </row>
    <row r="6837" spans="15:19" ht="15" customHeight="1">
      <c r="O6837" s="1636"/>
      <c r="P6837" s="1636"/>
      <c r="S6837" s="1072"/>
    </row>
    <row r="6838" spans="15:19" ht="15" customHeight="1">
      <c r="O6838" s="1636"/>
      <c r="P6838" s="1636"/>
      <c r="S6838" s="1072"/>
    </row>
    <row r="6839" spans="15:19" ht="15" customHeight="1">
      <c r="O6839" s="1636"/>
      <c r="P6839" s="1636"/>
      <c r="S6839" s="1072"/>
    </row>
    <row r="6840" spans="15:19" ht="15" customHeight="1">
      <c r="O6840" s="1636"/>
      <c r="P6840" s="1636"/>
      <c r="S6840" s="1072"/>
    </row>
    <row r="6841" spans="15:19" ht="15" customHeight="1">
      <c r="O6841" s="1636"/>
      <c r="P6841" s="1636"/>
      <c r="S6841" s="1072"/>
    </row>
    <row r="6842" spans="15:19" ht="15" customHeight="1">
      <c r="O6842" s="1636"/>
      <c r="P6842" s="1636"/>
      <c r="S6842" s="1072"/>
    </row>
    <row r="6843" spans="15:19" ht="15" customHeight="1">
      <c r="O6843" s="1636"/>
      <c r="P6843" s="1636"/>
      <c r="S6843" s="1072"/>
    </row>
    <row r="6844" spans="15:19" ht="15" customHeight="1">
      <c r="O6844" s="1636"/>
      <c r="P6844" s="1636"/>
      <c r="S6844" s="1072"/>
    </row>
    <row r="6845" spans="15:19" ht="15" customHeight="1">
      <c r="O6845" s="1636"/>
      <c r="P6845" s="1636"/>
      <c r="S6845" s="1072"/>
    </row>
    <row r="6846" spans="15:19" ht="15" customHeight="1">
      <c r="O6846" s="1636"/>
      <c r="P6846" s="1636"/>
      <c r="S6846" s="1072"/>
    </row>
    <row r="6847" spans="15:19" ht="15" customHeight="1">
      <c r="O6847" s="1636"/>
      <c r="P6847" s="1636"/>
      <c r="S6847" s="1072"/>
    </row>
    <row r="6848" spans="15:19" ht="15" customHeight="1">
      <c r="O6848" s="1636"/>
      <c r="P6848" s="1636"/>
      <c r="S6848" s="1072"/>
    </row>
    <row r="6849" spans="15:19" ht="15" customHeight="1">
      <c r="O6849" s="1636"/>
      <c r="P6849" s="1636"/>
      <c r="S6849" s="1072"/>
    </row>
    <row r="6850" spans="15:19" ht="15" customHeight="1">
      <c r="O6850" s="1636"/>
      <c r="P6850" s="1636"/>
      <c r="S6850" s="1072"/>
    </row>
    <row r="6851" spans="15:19" ht="15" customHeight="1">
      <c r="O6851" s="1636"/>
      <c r="P6851" s="1636"/>
      <c r="S6851" s="1072"/>
    </row>
    <row r="6852" spans="15:19" ht="15" customHeight="1">
      <c r="O6852" s="1636"/>
      <c r="P6852" s="1636"/>
      <c r="S6852" s="1072"/>
    </row>
    <row r="6853" spans="15:19" ht="15" customHeight="1">
      <c r="O6853" s="1636"/>
      <c r="P6853" s="1636"/>
      <c r="S6853" s="1072"/>
    </row>
    <row r="6854" spans="15:19" ht="15" customHeight="1">
      <c r="O6854" s="1636"/>
      <c r="P6854" s="1636"/>
      <c r="S6854" s="1072"/>
    </row>
    <row r="6855" spans="15:19" ht="15" customHeight="1">
      <c r="O6855" s="1636"/>
      <c r="P6855" s="1636"/>
      <c r="S6855" s="1072"/>
    </row>
    <row r="6856" spans="15:19" ht="15" customHeight="1">
      <c r="O6856" s="1636"/>
      <c r="P6856" s="1636"/>
      <c r="S6856" s="1072"/>
    </row>
    <row r="6857" spans="15:19" ht="15" customHeight="1">
      <c r="O6857" s="1636"/>
      <c r="P6857" s="1636"/>
      <c r="S6857" s="1072"/>
    </row>
    <row r="6858" spans="15:19" ht="15" customHeight="1">
      <c r="O6858" s="1636"/>
      <c r="P6858" s="1636"/>
      <c r="S6858" s="1072"/>
    </row>
    <row r="6859" spans="15:19" ht="15" customHeight="1">
      <c r="O6859" s="1636"/>
      <c r="P6859" s="1636"/>
      <c r="S6859" s="1072"/>
    </row>
    <row r="6860" spans="15:19" ht="15" customHeight="1">
      <c r="O6860" s="1636"/>
      <c r="P6860" s="1636"/>
      <c r="S6860" s="1072"/>
    </row>
    <row r="6861" spans="15:19" ht="15" customHeight="1">
      <c r="O6861" s="1636"/>
      <c r="P6861" s="1636"/>
      <c r="S6861" s="1072"/>
    </row>
    <row r="6862" spans="15:19" ht="15" customHeight="1">
      <c r="O6862" s="1636"/>
      <c r="P6862" s="1636"/>
      <c r="S6862" s="1072"/>
    </row>
    <row r="6863" spans="15:19" ht="15" customHeight="1">
      <c r="O6863" s="1636"/>
      <c r="P6863" s="1636"/>
      <c r="S6863" s="1072"/>
    </row>
    <row r="6864" spans="15:19" ht="15" customHeight="1">
      <c r="O6864" s="1636"/>
      <c r="P6864" s="1636"/>
      <c r="S6864" s="1072"/>
    </row>
    <row r="6865" spans="15:19" ht="15" customHeight="1">
      <c r="O6865" s="1636"/>
      <c r="P6865" s="1636"/>
      <c r="S6865" s="1072"/>
    </row>
    <row r="6866" spans="15:19" ht="15" customHeight="1">
      <c r="O6866" s="1636"/>
      <c r="P6866" s="1636"/>
      <c r="S6866" s="1072"/>
    </row>
    <row r="6867" spans="15:19" ht="15" customHeight="1">
      <c r="O6867" s="1636"/>
      <c r="P6867" s="1636"/>
      <c r="S6867" s="1072"/>
    </row>
    <row r="6868" spans="15:19" ht="15" customHeight="1">
      <c r="O6868" s="1636"/>
      <c r="P6868" s="1636"/>
      <c r="S6868" s="1072"/>
    </row>
    <row r="6869" spans="15:19" ht="15" customHeight="1">
      <c r="O6869" s="1636"/>
      <c r="P6869" s="1636"/>
      <c r="S6869" s="1072"/>
    </row>
    <row r="6870" spans="15:19" ht="15" customHeight="1">
      <c r="O6870" s="1636"/>
      <c r="P6870" s="1636"/>
      <c r="S6870" s="1072"/>
    </row>
    <row r="6871" spans="15:19" ht="15" customHeight="1">
      <c r="O6871" s="1636"/>
      <c r="P6871" s="1636"/>
      <c r="S6871" s="1072"/>
    </row>
    <row r="6872" spans="15:19" ht="15" customHeight="1">
      <c r="O6872" s="1636"/>
      <c r="P6872" s="1636"/>
      <c r="S6872" s="1072"/>
    </row>
    <row r="6873" spans="15:19" ht="15" customHeight="1">
      <c r="O6873" s="1636"/>
      <c r="P6873" s="1636"/>
      <c r="S6873" s="1072"/>
    </row>
    <row r="6874" spans="15:19" ht="15" customHeight="1">
      <c r="O6874" s="1636"/>
      <c r="P6874" s="1636"/>
      <c r="S6874" s="1072"/>
    </row>
    <row r="6875" spans="15:19" ht="15" customHeight="1">
      <c r="O6875" s="1636"/>
      <c r="P6875" s="1636"/>
      <c r="S6875" s="1072"/>
    </row>
    <row r="6876" spans="15:19" ht="15" customHeight="1">
      <c r="O6876" s="1636"/>
      <c r="P6876" s="1636"/>
      <c r="S6876" s="1072"/>
    </row>
    <row r="6877" spans="15:19" ht="15" customHeight="1">
      <c r="O6877" s="1636"/>
      <c r="P6877" s="1636"/>
      <c r="S6877" s="1072"/>
    </row>
    <row r="6878" spans="15:19" ht="15" customHeight="1">
      <c r="O6878" s="1636"/>
      <c r="P6878" s="1636"/>
      <c r="S6878" s="1072"/>
    </row>
    <row r="6879" spans="15:19" ht="15" customHeight="1">
      <c r="O6879" s="1636"/>
      <c r="P6879" s="1636"/>
      <c r="S6879" s="1072"/>
    </row>
    <row r="6880" spans="15:19" ht="15" customHeight="1">
      <c r="O6880" s="1636"/>
      <c r="P6880" s="1636"/>
      <c r="S6880" s="1072"/>
    </row>
    <row r="6881" spans="15:19" ht="15" customHeight="1">
      <c r="O6881" s="1636"/>
      <c r="P6881" s="1636"/>
      <c r="S6881" s="1072"/>
    </row>
    <row r="6882" spans="15:19" ht="15" customHeight="1">
      <c r="O6882" s="1636"/>
      <c r="P6882" s="1636"/>
      <c r="S6882" s="1072"/>
    </row>
    <row r="6883" spans="15:19" ht="15" customHeight="1">
      <c r="O6883" s="1636"/>
      <c r="P6883" s="1636"/>
      <c r="S6883" s="1072"/>
    </row>
    <row r="6884" spans="15:19" ht="15" customHeight="1">
      <c r="O6884" s="1636"/>
      <c r="P6884" s="1636"/>
      <c r="S6884" s="1072"/>
    </row>
    <row r="6885" spans="15:19" ht="15" customHeight="1">
      <c r="O6885" s="1636"/>
      <c r="P6885" s="1636"/>
      <c r="S6885" s="1072"/>
    </row>
    <row r="6886" spans="15:19" ht="15" customHeight="1">
      <c r="O6886" s="1636"/>
      <c r="P6886" s="1636"/>
      <c r="S6886" s="1072"/>
    </row>
    <row r="6887" spans="15:19" ht="15" customHeight="1">
      <c r="O6887" s="1636"/>
      <c r="P6887" s="1636"/>
      <c r="S6887" s="1072"/>
    </row>
    <row r="6888" spans="15:19" ht="15" customHeight="1">
      <c r="O6888" s="1636"/>
      <c r="P6888" s="1636"/>
      <c r="S6888" s="1072"/>
    </row>
    <row r="6889" spans="15:19" ht="15" customHeight="1">
      <c r="O6889" s="1636"/>
      <c r="P6889" s="1636"/>
      <c r="S6889" s="1072"/>
    </row>
    <row r="6890" spans="15:19" ht="15" customHeight="1">
      <c r="O6890" s="1636"/>
      <c r="P6890" s="1636"/>
      <c r="S6890" s="1072"/>
    </row>
    <row r="6891" spans="15:19" ht="15" customHeight="1">
      <c r="O6891" s="1636"/>
      <c r="P6891" s="1636"/>
      <c r="S6891" s="1072"/>
    </row>
    <row r="6892" spans="15:19" ht="15" customHeight="1">
      <c r="O6892" s="1636"/>
      <c r="P6892" s="1636"/>
      <c r="S6892" s="1072"/>
    </row>
    <row r="6893" spans="15:19" ht="15" customHeight="1">
      <c r="O6893" s="1636"/>
      <c r="P6893" s="1636"/>
      <c r="S6893" s="1072"/>
    </row>
    <row r="6894" spans="15:19" ht="15" customHeight="1">
      <c r="O6894" s="1636"/>
      <c r="P6894" s="1636"/>
      <c r="S6894" s="1072"/>
    </row>
    <row r="6895" spans="15:19" ht="15" customHeight="1">
      <c r="O6895" s="1636"/>
      <c r="P6895" s="1636"/>
      <c r="S6895" s="1072"/>
    </row>
    <row r="6896" spans="15:19" ht="15" customHeight="1">
      <c r="O6896" s="1636"/>
      <c r="P6896" s="1636"/>
      <c r="S6896" s="1072"/>
    </row>
    <row r="6897" spans="15:19" ht="15" customHeight="1">
      <c r="O6897" s="1636"/>
      <c r="P6897" s="1636"/>
      <c r="S6897" s="1072"/>
    </row>
    <row r="6898" spans="15:19" ht="15" customHeight="1">
      <c r="O6898" s="1636"/>
      <c r="P6898" s="1636"/>
      <c r="S6898" s="1072"/>
    </row>
    <row r="6899" spans="15:19" ht="15" customHeight="1">
      <c r="O6899" s="1636"/>
      <c r="P6899" s="1636"/>
      <c r="S6899" s="1072"/>
    </row>
    <row r="6900" spans="15:19" ht="15" customHeight="1">
      <c r="O6900" s="1636"/>
      <c r="P6900" s="1636"/>
      <c r="S6900" s="1072"/>
    </row>
    <row r="6901" spans="15:19" ht="15" customHeight="1">
      <c r="O6901" s="1636"/>
      <c r="P6901" s="1636"/>
      <c r="S6901" s="1072"/>
    </row>
    <row r="6902" spans="15:19" ht="15" customHeight="1">
      <c r="O6902" s="1636"/>
      <c r="P6902" s="1636"/>
      <c r="S6902" s="1072"/>
    </row>
    <row r="6903" spans="15:19" ht="15" customHeight="1">
      <c r="O6903" s="1636"/>
      <c r="P6903" s="1636"/>
      <c r="S6903" s="1072"/>
    </row>
    <row r="6904" spans="15:19" ht="15" customHeight="1">
      <c r="O6904" s="1636"/>
      <c r="P6904" s="1636"/>
      <c r="S6904" s="1072"/>
    </row>
    <row r="6905" spans="15:19" ht="15" customHeight="1">
      <c r="O6905" s="1636"/>
      <c r="P6905" s="1636"/>
      <c r="S6905" s="1072"/>
    </row>
    <row r="6906" spans="15:19" ht="15" customHeight="1">
      <c r="O6906" s="1636"/>
      <c r="P6906" s="1636"/>
      <c r="S6906" s="1072"/>
    </row>
    <row r="6907" spans="15:19" ht="15" customHeight="1">
      <c r="O6907" s="1636"/>
      <c r="P6907" s="1636"/>
      <c r="S6907" s="1072"/>
    </row>
    <row r="6908" spans="15:19" ht="15" customHeight="1">
      <c r="O6908" s="1636"/>
      <c r="P6908" s="1636"/>
      <c r="S6908" s="1072"/>
    </row>
    <row r="6909" spans="15:19" ht="15" customHeight="1">
      <c r="O6909" s="1636"/>
      <c r="P6909" s="1636"/>
      <c r="S6909" s="1072"/>
    </row>
    <row r="6910" spans="15:19" ht="15" customHeight="1">
      <c r="O6910" s="1636"/>
      <c r="P6910" s="1636"/>
      <c r="S6910" s="1072"/>
    </row>
    <row r="6911" spans="15:19" ht="15" customHeight="1">
      <c r="O6911" s="1636"/>
      <c r="P6911" s="1636"/>
      <c r="S6911" s="1072"/>
    </row>
    <row r="6912" spans="15:19" ht="15" customHeight="1">
      <c r="O6912" s="1636"/>
      <c r="P6912" s="1636"/>
      <c r="S6912" s="1072"/>
    </row>
    <row r="6913" spans="15:19" ht="15" customHeight="1">
      <c r="O6913" s="1636"/>
      <c r="P6913" s="1636"/>
      <c r="S6913" s="1072"/>
    </row>
    <row r="6914" spans="15:19" ht="15" customHeight="1">
      <c r="O6914" s="1636"/>
      <c r="P6914" s="1636"/>
      <c r="S6914" s="1072"/>
    </row>
    <row r="6915" spans="15:19" ht="15" customHeight="1">
      <c r="O6915" s="1636"/>
      <c r="P6915" s="1636"/>
      <c r="S6915" s="1072"/>
    </row>
    <row r="6916" spans="15:19" ht="15" customHeight="1">
      <c r="O6916" s="1636"/>
      <c r="P6916" s="1636"/>
      <c r="S6916" s="1072"/>
    </row>
    <row r="6917" spans="15:19" ht="15" customHeight="1">
      <c r="O6917" s="1636"/>
      <c r="P6917" s="1636"/>
      <c r="S6917" s="1072"/>
    </row>
    <row r="6918" spans="15:19" ht="15" customHeight="1">
      <c r="O6918" s="1636"/>
      <c r="P6918" s="1636"/>
      <c r="S6918" s="1072"/>
    </row>
    <row r="6919" spans="15:19" ht="15" customHeight="1">
      <c r="O6919" s="1636"/>
      <c r="P6919" s="1636"/>
      <c r="S6919" s="1072"/>
    </row>
    <row r="6920" spans="15:19" ht="15" customHeight="1">
      <c r="O6920" s="1636"/>
      <c r="P6920" s="1636"/>
      <c r="S6920" s="1072"/>
    </row>
    <row r="6921" spans="15:19" ht="15" customHeight="1">
      <c r="O6921" s="1636"/>
      <c r="P6921" s="1636"/>
      <c r="S6921" s="1072"/>
    </row>
    <row r="6922" spans="15:19" ht="15" customHeight="1">
      <c r="O6922" s="1636"/>
      <c r="P6922" s="1636"/>
      <c r="S6922" s="1072"/>
    </row>
    <row r="6923" spans="15:19" ht="15" customHeight="1">
      <c r="O6923" s="1636"/>
      <c r="P6923" s="1636"/>
      <c r="S6923" s="1072"/>
    </row>
    <row r="6924" spans="15:19" ht="15" customHeight="1">
      <c r="O6924" s="1636"/>
      <c r="P6924" s="1636"/>
      <c r="S6924" s="1072"/>
    </row>
    <row r="6925" spans="15:19" ht="15" customHeight="1">
      <c r="O6925" s="1636"/>
      <c r="P6925" s="1636"/>
      <c r="S6925" s="1072"/>
    </row>
    <row r="6926" spans="15:19" ht="15" customHeight="1">
      <c r="O6926" s="1636"/>
      <c r="P6926" s="1636"/>
      <c r="S6926" s="1072"/>
    </row>
    <row r="6927" spans="15:19" ht="15" customHeight="1">
      <c r="O6927" s="1636"/>
      <c r="P6927" s="1636"/>
      <c r="S6927" s="1072"/>
    </row>
    <row r="6928" spans="15:19" ht="15" customHeight="1">
      <c r="O6928" s="1636"/>
      <c r="P6928" s="1636"/>
      <c r="S6928" s="1072"/>
    </row>
    <row r="6929" spans="15:19" ht="15" customHeight="1">
      <c r="O6929" s="1636"/>
      <c r="P6929" s="1636"/>
      <c r="S6929" s="1072"/>
    </row>
    <row r="6930" spans="15:19" ht="15" customHeight="1">
      <c r="O6930" s="1636"/>
      <c r="P6930" s="1636"/>
      <c r="S6930" s="1072"/>
    </row>
    <row r="6931" spans="15:19" ht="15" customHeight="1">
      <c r="O6931" s="1636"/>
      <c r="P6931" s="1636"/>
      <c r="S6931" s="1072"/>
    </row>
    <row r="6932" spans="15:19" ht="15" customHeight="1">
      <c r="O6932" s="1636"/>
      <c r="P6932" s="1636"/>
      <c r="S6932" s="1072"/>
    </row>
    <row r="6933" spans="15:19" ht="15" customHeight="1">
      <c r="O6933" s="1636"/>
      <c r="P6933" s="1636"/>
      <c r="S6933" s="1072"/>
    </row>
    <row r="6934" spans="15:19" ht="15" customHeight="1">
      <c r="O6934" s="1636"/>
      <c r="P6934" s="1636"/>
      <c r="S6934" s="1072"/>
    </row>
    <row r="6935" spans="15:19" ht="15" customHeight="1">
      <c r="O6935" s="1636"/>
      <c r="P6935" s="1636"/>
      <c r="S6935" s="1072"/>
    </row>
    <row r="6936" spans="15:19" ht="15" customHeight="1">
      <c r="O6936" s="1636"/>
      <c r="P6936" s="1636"/>
      <c r="S6936" s="1072"/>
    </row>
    <row r="6937" spans="15:19" ht="15" customHeight="1">
      <c r="O6937" s="1636"/>
      <c r="P6937" s="1636"/>
      <c r="S6937" s="1072"/>
    </row>
    <row r="6938" spans="15:19" ht="15" customHeight="1">
      <c r="O6938" s="1636"/>
      <c r="P6938" s="1636"/>
      <c r="S6938" s="1072"/>
    </row>
    <row r="6939" spans="15:19" ht="15" customHeight="1">
      <c r="O6939" s="1636"/>
      <c r="P6939" s="1636"/>
      <c r="S6939" s="1072"/>
    </row>
    <row r="6940" spans="15:19" ht="15" customHeight="1">
      <c r="O6940" s="1636"/>
      <c r="P6940" s="1636"/>
      <c r="S6940" s="1072"/>
    </row>
    <row r="6941" spans="15:19" ht="15" customHeight="1">
      <c r="O6941" s="1636"/>
      <c r="P6941" s="1636"/>
      <c r="S6941" s="1072"/>
    </row>
    <row r="6942" spans="15:19" ht="15" customHeight="1">
      <c r="O6942" s="1636"/>
      <c r="P6942" s="1636"/>
      <c r="S6942" s="1072"/>
    </row>
    <row r="6943" spans="15:19" ht="15" customHeight="1">
      <c r="O6943" s="1636"/>
      <c r="P6943" s="1636"/>
      <c r="S6943" s="1072"/>
    </row>
    <row r="6944" spans="15:19" ht="15" customHeight="1">
      <c r="O6944" s="1636"/>
      <c r="P6944" s="1636"/>
      <c r="S6944" s="1072"/>
    </row>
    <row r="6945" spans="15:19" ht="15" customHeight="1">
      <c r="O6945" s="1636"/>
      <c r="P6945" s="1636"/>
      <c r="S6945" s="1072"/>
    </row>
    <row r="6946" spans="15:19" ht="15" customHeight="1">
      <c r="O6946" s="1636"/>
      <c r="P6946" s="1636"/>
      <c r="S6946" s="1072"/>
    </row>
    <row r="6947" spans="15:19" ht="15" customHeight="1">
      <c r="O6947" s="1636"/>
      <c r="P6947" s="1636"/>
      <c r="S6947" s="1072"/>
    </row>
    <row r="6948" spans="15:19" ht="15" customHeight="1">
      <c r="O6948" s="1636"/>
      <c r="P6948" s="1636"/>
      <c r="S6948" s="1072"/>
    </row>
    <row r="6949" spans="15:19" ht="15" customHeight="1">
      <c r="O6949" s="1636"/>
      <c r="P6949" s="1636"/>
      <c r="S6949" s="1072"/>
    </row>
    <row r="6950" spans="15:19" ht="15" customHeight="1">
      <c r="O6950" s="1636"/>
      <c r="P6950" s="1636"/>
      <c r="S6950" s="1072"/>
    </row>
    <row r="6951" spans="15:19" ht="15" customHeight="1">
      <c r="O6951" s="1636"/>
      <c r="P6951" s="1636"/>
      <c r="S6951" s="1072"/>
    </row>
    <row r="6952" spans="15:19" ht="15" customHeight="1">
      <c r="O6952" s="1636"/>
      <c r="P6952" s="1636"/>
      <c r="S6952" s="1072"/>
    </row>
    <row r="6953" spans="15:19" ht="15" customHeight="1">
      <c r="O6953" s="1636"/>
      <c r="P6953" s="1636"/>
      <c r="S6953" s="1072"/>
    </row>
    <row r="6954" spans="15:19" ht="15" customHeight="1">
      <c r="O6954" s="1636"/>
      <c r="P6954" s="1636"/>
      <c r="S6954" s="1072"/>
    </row>
    <row r="6955" spans="15:19" ht="15" customHeight="1">
      <c r="O6955" s="1636"/>
      <c r="P6955" s="1636"/>
      <c r="S6955" s="1072"/>
    </row>
    <row r="6956" spans="15:19" ht="15" customHeight="1">
      <c r="O6956" s="1636"/>
      <c r="P6956" s="1636"/>
      <c r="S6956" s="1072"/>
    </row>
    <row r="6957" spans="15:19" ht="15" customHeight="1">
      <c r="O6957" s="1636"/>
      <c r="P6957" s="1636"/>
      <c r="S6957" s="1072"/>
    </row>
    <row r="6958" spans="15:19" ht="15" customHeight="1">
      <c r="O6958" s="1636"/>
      <c r="P6958" s="1636"/>
      <c r="S6958" s="1072"/>
    </row>
    <row r="6959" spans="15:19" ht="15" customHeight="1">
      <c r="O6959" s="1636"/>
      <c r="P6959" s="1636"/>
      <c r="S6959" s="1072"/>
    </row>
    <row r="6960" spans="15:19" ht="15" customHeight="1">
      <c r="O6960" s="1636"/>
      <c r="P6960" s="1636"/>
      <c r="S6960" s="1072"/>
    </row>
    <row r="6961" spans="15:19" ht="15" customHeight="1">
      <c r="O6961" s="1636"/>
      <c r="P6961" s="1636"/>
      <c r="S6961" s="1072"/>
    </row>
    <row r="6962" spans="15:19" ht="15" customHeight="1">
      <c r="O6962" s="1636"/>
      <c r="P6962" s="1636"/>
      <c r="S6962" s="1072"/>
    </row>
    <row r="6963" spans="15:19" ht="15" customHeight="1">
      <c r="O6963" s="1636"/>
      <c r="P6963" s="1636"/>
      <c r="S6963" s="1072"/>
    </row>
    <row r="6964" spans="15:19" ht="15" customHeight="1">
      <c r="O6964" s="1636"/>
      <c r="P6964" s="1636"/>
      <c r="S6964" s="1072"/>
    </row>
    <row r="6965" spans="15:19" ht="15" customHeight="1">
      <c r="O6965" s="1636"/>
      <c r="P6965" s="1636"/>
      <c r="S6965" s="1072"/>
    </row>
    <row r="6966" spans="15:19" ht="15" customHeight="1">
      <c r="O6966" s="1636"/>
      <c r="P6966" s="1636"/>
      <c r="S6966" s="1072"/>
    </row>
    <row r="6967" spans="15:19" ht="15" customHeight="1">
      <c r="O6967" s="1636"/>
      <c r="P6967" s="1636"/>
      <c r="S6967" s="1072"/>
    </row>
    <row r="6968" spans="15:19" ht="15" customHeight="1">
      <c r="O6968" s="1636"/>
      <c r="P6968" s="1636"/>
      <c r="S6968" s="1072"/>
    </row>
    <row r="6969" spans="15:19" ht="15" customHeight="1">
      <c r="O6969" s="1636"/>
      <c r="P6969" s="1636"/>
      <c r="S6969" s="1072"/>
    </row>
    <row r="6970" spans="15:19" ht="15" customHeight="1">
      <c r="O6970" s="1636"/>
      <c r="P6970" s="1636"/>
      <c r="S6970" s="1072"/>
    </row>
    <row r="6971" spans="15:19" ht="15" customHeight="1">
      <c r="O6971" s="1636"/>
      <c r="P6971" s="1636"/>
      <c r="S6971" s="1072"/>
    </row>
    <row r="6972" spans="15:19" ht="15" customHeight="1">
      <c r="O6972" s="1636"/>
      <c r="P6972" s="1636"/>
      <c r="S6972" s="1072"/>
    </row>
    <row r="6973" spans="15:19" ht="15" customHeight="1">
      <c r="O6973" s="1636"/>
      <c r="P6973" s="1636"/>
      <c r="S6973" s="1072"/>
    </row>
    <row r="6974" spans="15:19" ht="15" customHeight="1">
      <c r="O6974" s="1636"/>
      <c r="P6974" s="1636"/>
      <c r="S6974" s="1072"/>
    </row>
    <row r="6975" spans="15:19" ht="15" customHeight="1">
      <c r="O6975" s="1636"/>
      <c r="P6975" s="1636"/>
      <c r="S6975" s="1072"/>
    </row>
    <row r="6976" spans="15:19" ht="15" customHeight="1">
      <c r="O6976" s="1636"/>
      <c r="P6976" s="1636"/>
      <c r="S6976" s="1072"/>
    </row>
    <row r="6977" spans="15:19" ht="15" customHeight="1">
      <c r="O6977" s="1636"/>
      <c r="P6977" s="1636"/>
      <c r="S6977" s="1072"/>
    </row>
    <row r="6978" spans="15:19" ht="15" customHeight="1">
      <c r="O6978" s="1636"/>
      <c r="P6978" s="1636"/>
      <c r="S6978" s="1072"/>
    </row>
    <row r="6979" spans="15:19" ht="15" customHeight="1">
      <c r="O6979" s="1636"/>
      <c r="P6979" s="1636"/>
      <c r="S6979" s="1072"/>
    </row>
    <row r="6980" spans="15:19" ht="15" customHeight="1">
      <c r="O6980" s="1636"/>
      <c r="P6980" s="1636"/>
      <c r="S6980" s="1072"/>
    </row>
    <row r="6981" spans="15:19" ht="15" customHeight="1">
      <c r="O6981" s="1636"/>
      <c r="P6981" s="1636"/>
      <c r="S6981" s="1072"/>
    </row>
    <row r="6982" spans="15:19" ht="15" customHeight="1">
      <c r="O6982" s="1636"/>
      <c r="P6982" s="1636"/>
      <c r="S6982" s="1072"/>
    </row>
    <row r="6983" spans="15:19" ht="15" customHeight="1">
      <c r="O6983" s="1636"/>
      <c r="P6983" s="1636"/>
      <c r="S6983" s="1072"/>
    </row>
    <row r="6984" spans="15:19" ht="15" customHeight="1">
      <c r="O6984" s="1636"/>
      <c r="P6984" s="1636"/>
      <c r="S6984" s="1072"/>
    </row>
    <row r="6985" spans="15:19" ht="15" customHeight="1">
      <c r="O6985" s="1636"/>
      <c r="P6985" s="1636"/>
      <c r="S6985" s="1072"/>
    </row>
    <row r="6986" spans="15:19" ht="15" customHeight="1">
      <c r="O6986" s="1636"/>
      <c r="P6986" s="1636"/>
      <c r="S6986" s="1072"/>
    </row>
    <row r="6987" spans="15:19" ht="15" customHeight="1">
      <c r="O6987" s="1636"/>
      <c r="P6987" s="1636"/>
      <c r="S6987" s="1072"/>
    </row>
    <row r="6988" spans="15:19" ht="15" customHeight="1">
      <c r="O6988" s="1636"/>
      <c r="P6988" s="1636"/>
      <c r="S6988" s="1072"/>
    </row>
    <row r="6989" spans="15:19" ht="15" customHeight="1">
      <c r="O6989" s="1636"/>
      <c r="P6989" s="1636"/>
      <c r="S6989" s="1072"/>
    </row>
    <row r="6990" spans="15:19" ht="15" customHeight="1">
      <c r="O6990" s="1636"/>
      <c r="P6990" s="1636"/>
      <c r="S6990" s="1072"/>
    </row>
    <row r="6991" spans="15:19" ht="15" customHeight="1">
      <c r="O6991" s="1636"/>
      <c r="P6991" s="1636"/>
      <c r="S6991" s="1072"/>
    </row>
    <row r="6992" spans="15:19" ht="15" customHeight="1">
      <c r="O6992" s="1636"/>
      <c r="P6992" s="1636"/>
      <c r="S6992" s="1072"/>
    </row>
    <row r="6993" spans="15:19" ht="15" customHeight="1">
      <c r="O6993" s="1636"/>
      <c r="P6993" s="1636"/>
      <c r="S6993" s="1072"/>
    </row>
    <row r="6994" spans="15:19" ht="15" customHeight="1">
      <c r="O6994" s="1636"/>
      <c r="P6994" s="1636"/>
      <c r="S6994" s="1072"/>
    </row>
    <row r="6995" spans="15:19" ht="15" customHeight="1">
      <c r="O6995" s="1636"/>
      <c r="P6995" s="1636"/>
      <c r="S6995" s="1072"/>
    </row>
    <row r="6996" spans="15:19" ht="15" customHeight="1">
      <c r="O6996" s="1636"/>
      <c r="P6996" s="1636"/>
      <c r="S6996" s="1072"/>
    </row>
    <row r="6997" spans="15:19" ht="15" customHeight="1">
      <c r="O6997" s="1636"/>
      <c r="P6997" s="1636"/>
      <c r="S6997" s="1072"/>
    </row>
    <row r="6998" spans="15:19" ht="15" customHeight="1">
      <c r="O6998" s="1636"/>
      <c r="P6998" s="1636"/>
      <c r="S6998" s="1072"/>
    </row>
    <row r="6999" spans="15:19" ht="15" customHeight="1">
      <c r="O6999" s="1636"/>
      <c r="P6999" s="1636"/>
      <c r="S6999" s="1072"/>
    </row>
    <row r="7000" spans="15:19" ht="15" customHeight="1">
      <c r="O7000" s="1636"/>
      <c r="P7000" s="1636"/>
      <c r="S7000" s="1072"/>
    </row>
    <row r="7001" spans="15:19" ht="15" customHeight="1">
      <c r="O7001" s="1636"/>
      <c r="P7001" s="1636"/>
      <c r="S7001" s="1072"/>
    </row>
    <row r="7002" spans="15:19" ht="15" customHeight="1">
      <c r="O7002" s="1636"/>
      <c r="P7002" s="1636"/>
      <c r="S7002" s="1072"/>
    </row>
    <row r="7003" spans="15:19" ht="15" customHeight="1">
      <c r="O7003" s="1636"/>
      <c r="P7003" s="1636"/>
      <c r="S7003" s="1072"/>
    </row>
    <row r="7004" spans="15:19" ht="15" customHeight="1">
      <c r="O7004" s="1636"/>
      <c r="P7004" s="1636"/>
      <c r="S7004" s="1072"/>
    </row>
    <row r="7005" spans="15:19" ht="15" customHeight="1">
      <c r="O7005" s="1636"/>
      <c r="P7005" s="1636"/>
      <c r="S7005" s="1072"/>
    </row>
    <row r="7006" spans="15:19" ht="15" customHeight="1">
      <c r="O7006" s="1636"/>
      <c r="P7006" s="1636"/>
      <c r="S7006" s="1072"/>
    </row>
    <row r="7007" spans="15:19" ht="15" customHeight="1">
      <c r="O7007" s="1636"/>
      <c r="P7007" s="1636"/>
      <c r="S7007" s="1072"/>
    </row>
    <row r="7008" spans="15:19" ht="15" customHeight="1">
      <c r="O7008" s="1636"/>
      <c r="P7008" s="1636"/>
      <c r="S7008" s="1072"/>
    </row>
    <row r="7009" spans="15:19" ht="15" customHeight="1">
      <c r="O7009" s="1636"/>
      <c r="P7009" s="1636"/>
      <c r="S7009" s="1072"/>
    </row>
    <row r="7010" spans="15:19" ht="15" customHeight="1">
      <c r="O7010" s="1636"/>
      <c r="P7010" s="1636"/>
      <c r="S7010" s="1072"/>
    </row>
    <row r="7011" spans="15:19" ht="15" customHeight="1">
      <c r="O7011" s="1636"/>
      <c r="P7011" s="1636"/>
      <c r="S7011" s="1072"/>
    </row>
    <row r="7012" spans="15:19" ht="15" customHeight="1">
      <c r="O7012" s="1636"/>
      <c r="P7012" s="1636"/>
      <c r="S7012" s="1072"/>
    </row>
    <row r="7013" spans="15:19" ht="15" customHeight="1">
      <c r="O7013" s="1636"/>
      <c r="P7013" s="1636"/>
      <c r="S7013" s="1072"/>
    </row>
    <row r="7014" spans="15:19" ht="15" customHeight="1">
      <c r="O7014" s="1636"/>
      <c r="P7014" s="1636"/>
      <c r="S7014" s="1072"/>
    </row>
    <row r="7015" spans="15:19" ht="15" customHeight="1">
      <c r="O7015" s="1636"/>
      <c r="P7015" s="1636"/>
      <c r="S7015" s="1072"/>
    </row>
    <row r="7016" spans="15:19" ht="15" customHeight="1">
      <c r="O7016" s="1636"/>
      <c r="P7016" s="1636"/>
      <c r="S7016" s="1072"/>
    </row>
    <row r="7017" spans="15:19" ht="15" customHeight="1">
      <c r="O7017" s="1636"/>
      <c r="P7017" s="1636"/>
      <c r="S7017" s="1072"/>
    </row>
    <row r="7018" spans="15:19" ht="15" customHeight="1">
      <c r="O7018" s="1636"/>
      <c r="P7018" s="1636"/>
      <c r="S7018" s="1072"/>
    </row>
    <row r="7019" spans="15:19" ht="15" customHeight="1">
      <c r="O7019" s="1636"/>
      <c r="P7019" s="1636"/>
      <c r="S7019" s="1072"/>
    </row>
    <row r="7020" spans="15:19" ht="15" customHeight="1">
      <c r="O7020" s="1636"/>
      <c r="P7020" s="1636"/>
      <c r="S7020" s="1072"/>
    </row>
    <row r="7021" spans="15:19" ht="15" customHeight="1">
      <c r="O7021" s="1636"/>
      <c r="P7021" s="1636"/>
      <c r="S7021" s="1072"/>
    </row>
    <row r="7022" spans="15:19" ht="15" customHeight="1">
      <c r="O7022" s="1636"/>
      <c r="P7022" s="1636"/>
      <c r="S7022" s="1072"/>
    </row>
    <row r="7023" spans="15:19" ht="15" customHeight="1">
      <c r="O7023" s="1636"/>
      <c r="P7023" s="1636"/>
      <c r="S7023" s="1072"/>
    </row>
    <row r="7024" spans="15:19" ht="15" customHeight="1">
      <c r="O7024" s="1636"/>
      <c r="P7024" s="1636"/>
      <c r="S7024" s="1072"/>
    </row>
    <row r="7025" spans="15:19" ht="15" customHeight="1">
      <c r="O7025" s="1636"/>
      <c r="P7025" s="1636"/>
      <c r="S7025" s="1072"/>
    </row>
    <row r="7026" spans="15:19" ht="15" customHeight="1">
      <c r="O7026" s="1636"/>
      <c r="P7026" s="1636"/>
      <c r="S7026" s="1072"/>
    </row>
    <row r="7027" spans="15:19" ht="15" customHeight="1">
      <c r="O7027" s="1636"/>
      <c r="P7027" s="1636"/>
      <c r="S7027" s="1072"/>
    </row>
    <row r="7028" spans="15:19" ht="15" customHeight="1">
      <c r="O7028" s="1636"/>
      <c r="P7028" s="1636"/>
      <c r="S7028" s="1072"/>
    </row>
    <row r="7029" spans="15:19" ht="15" customHeight="1">
      <c r="O7029" s="1636"/>
      <c r="P7029" s="1636"/>
      <c r="S7029" s="1072"/>
    </row>
    <row r="7030" spans="15:19" ht="15" customHeight="1">
      <c r="O7030" s="1636"/>
      <c r="P7030" s="1636"/>
      <c r="S7030" s="1072"/>
    </row>
    <row r="7031" spans="15:19" ht="15" customHeight="1">
      <c r="O7031" s="1636"/>
      <c r="P7031" s="1636"/>
      <c r="S7031" s="1072"/>
    </row>
    <row r="7032" spans="15:19" ht="15" customHeight="1">
      <c r="O7032" s="1636"/>
      <c r="P7032" s="1636"/>
      <c r="S7032" s="1072"/>
    </row>
    <row r="7033" spans="15:19" ht="15" customHeight="1">
      <c r="O7033" s="1636"/>
      <c r="P7033" s="1636"/>
      <c r="S7033" s="1072"/>
    </row>
    <row r="7034" spans="15:19" ht="15" customHeight="1">
      <c r="O7034" s="1636"/>
      <c r="P7034" s="1636"/>
      <c r="S7034" s="1072"/>
    </row>
    <row r="7035" spans="15:19" ht="15" customHeight="1">
      <c r="O7035" s="1636"/>
      <c r="P7035" s="1636"/>
      <c r="S7035" s="1072"/>
    </row>
    <row r="7036" spans="15:19" ht="15" customHeight="1">
      <c r="O7036" s="1636"/>
      <c r="P7036" s="1636"/>
      <c r="S7036" s="1072"/>
    </row>
    <row r="7037" spans="15:19" ht="15" customHeight="1">
      <c r="O7037" s="1636"/>
      <c r="P7037" s="1636"/>
      <c r="S7037" s="1072"/>
    </row>
    <row r="7038" spans="15:19" ht="15" customHeight="1">
      <c r="O7038" s="1636"/>
      <c r="P7038" s="1636"/>
      <c r="S7038" s="1072"/>
    </row>
    <row r="7039" spans="15:19" ht="15" customHeight="1">
      <c r="O7039" s="1636"/>
      <c r="P7039" s="1636"/>
      <c r="S7039" s="1072"/>
    </row>
    <row r="7040" spans="15:19" ht="15" customHeight="1">
      <c r="O7040" s="1636"/>
      <c r="P7040" s="1636"/>
      <c r="S7040" s="1072"/>
    </row>
    <row r="7041" spans="15:19" ht="15" customHeight="1">
      <c r="O7041" s="1636"/>
      <c r="P7041" s="1636"/>
      <c r="S7041" s="1072"/>
    </row>
    <row r="7042" spans="15:19" ht="15" customHeight="1">
      <c r="O7042" s="1636"/>
      <c r="P7042" s="1636"/>
      <c r="S7042" s="1072"/>
    </row>
    <row r="7043" spans="15:19" ht="15" customHeight="1">
      <c r="O7043" s="1636"/>
      <c r="P7043" s="1636"/>
      <c r="S7043" s="1072"/>
    </row>
    <row r="7044" spans="15:19" ht="15" customHeight="1">
      <c r="O7044" s="1636"/>
      <c r="P7044" s="1636"/>
      <c r="S7044" s="1072"/>
    </row>
    <row r="7045" spans="15:19" ht="15" customHeight="1">
      <c r="O7045" s="1636"/>
      <c r="P7045" s="1636"/>
      <c r="S7045" s="1072"/>
    </row>
    <row r="7046" spans="15:19" ht="15" customHeight="1">
      <c r="O7046" s="1636"/>
      <c r="P7046" s="1636"/>
      <c r="S7046" s="1072"/>
    </row>
    <row r="7047" spans="15:19" ht="15" customHeight="1">
      <c r="O7047" s="1636"/>
      <c r="P7047" s="1636"/>
      <c r="S7047" s="1072"/>
    </row>
    <row r="7048" spans="15:19" ht="15" customHeight="1">
      <c r="O7048" s="1636"/>
      <c r="P7048" s="1636"/>
      <c r="S7048" s="1072"/>
    </row>
    <row r="7049" spans="15:19" ht="15" customHeight="1">
      <c r="O7049" s="1636"/>
      <c r="P7049" s="1636"/>
      <c r="S7049" s="1072"/>
    </row>
    <row r="7050" spans="15:19" ht="15" customHeight="1">
      <c r="O7050" s="1636"/>
      <c r="P7050" s="1636"/>
      <c r="S7050" s="1072"/>
    </row>
    <row r="7051" spans="15:19" ht="15" customHeight="1">
      <c r="O7051" s="1636"/>
      <c r="P7051" s="1636"/>
      <c r="S7051" s="1072"/>
    </row>
    <row r="7052" spans="15:19" ht="15" customHeight="1">
      <c r="O7052" s="1636"/>
      <c r="P7052" s="1636"/>
      <c r="S7052" s="1072"/>
    </row>
    <row r="7053" spans="15:19" ht="15" customHeight="1">
      <c r="O7053" s="1636"/>
      <c r="P7053" s="1636"/>
      <c r="S7053" s="1072"/>
    </row>
    <row r="7054" spans="15:19" ht="15" customHeight="1">
      <c r="O7054" s="1636"/>
      <c r="P7054" s="1636"/>
      <c r="S7054" s="1072"/>
    </row>
    <row r="7055" spans="15:19" ht="15" customHeight="1">
      <c r="O7055" s="1636"/>
      <c r="P7055" s="1636"/>
      <c r="S7055" s="1072"/>
    </row>
    <row r="7056" spans="15:19" ht="15" customHeight="1">
      <c r="O7056" s="1636"/>
      <c r="P7056" s="1636"/>
      <c r="S7056" s="1072"/>
    </row>
    <row r="7057" spans="15:19" ht="15" customHeight="1">
      <c r="O7057" s="1636"/>
      <c r="P7057" s="1636"/>
      <c r="S7057" s="1072"/>
    </row>
    <row r="7058" spans="15:19" ht="15" customHeight="1">
      <c r="O7058" s="1636"/>
      <c r="P7058" s="1636"/>
      <c r="S7058" s="1072"/>
    </row>
    <row r="7059" spans="15:19" ht="15" customHeight="1">
      <c r="O7059" s="1636"/>
      <c r="P7059" s="1636"/>
      <c r="S7059" s="1072"/>
    </row>
    <row r="7060" spans="15:19" ht="15" customHeight="1">
      <c r="O7060" s="1636"/>
      <c r="P7060" s="1636"/>
      <c r="S7060" s="1072"/>
    </row>
    <row r="7061" spans="15:19" ht="15" customHeight="1">
      <c r="O7061" s="1636"/>
      <c r="P7061" s="1636"/>
      <c r="S7061" s="1072"/>
    </row>
    <row r="7062" spans="15:19" ht="15" customHeight="1">
      <c r="O7062" s="1636"/>
      <c r="P7062" s="1636"/>
      <c r="S7062" s="1072"/>
    </row>
    <row r="7063" spans="15:19" ht="15" customHeight="1">
      <c r="O7063" s="1636"/>
      <c r="P7063" s="1636"/>
      <c r="S7063" s="1072"/>
    </row>
    <row r="7064" spans="15:19" ht="15" customHeight="1">
      <c r="O7064" s="1636"/>
      <c r="P7064" s="1636"/>
      <c r="S7064" s="1072"/>
    </row>
    <row r="7065" spans="15:19" ht="15" customHeight="1">
      <c r="O7065" s="1636"/>
      <c r="P7065" s="1636"/>
      <c r="S7065" s="1072"/>
    </row>
    <row r="7066" spans="15:19" ht="15" customHeight="1">
      <c r="O7066" s="1636"/>
      <c r="P7066" s="1636"/>
      <c r="S7066" s="1072"/>
    </row>
    <row r="7067" spans="15:19" ht="15" customHeight="1">
      <c r="O7067" s="1636"/>
      <c r="P7067" s="1636"/>
      <c r="S7067" s="1072"/>
    </row>
    <row r="7068" spans="15:19" ht="15" customHeight="1">
      <c r="O7068" s="1636"/>
      <c r="P7068" s="1636"/>
      <c r="S7068" s="1072"/>
    </row>
    <row r="7069" spans="15:19" ht="15" customHeight="1">
      <c r="O7069" s="1636"/>
      <c r="P7069" s="1636"/>
      <c r="S7069" s="1072"/>
    </row>
    <row r="7070" spans="15:19" ht="15" customHeight="1">
      <c r="O7070" s="1636"/>
      <c r="P7070" s="1636"/>
      <c r="S7070" s="1072"/>
    </row>
    <row r="7071" spans="15:19" ht="15" customHeight="1">
      <c r="O7071" s="1636"/>
      <c r="P7071" s="1636"/>
      <c r="S7071" s="1072"/>
    </row>
    <row r="7072" spans="15:19" ht="15" customHeight="1">
      <c r="O7072" s="1636"/>
      <c r="P7072" s="1636"/>
      <c r="S7072" s="1072"/>
    </row>
    <row r="7073" spans="15:19" ht="15" customHeight="1">
      <c r="O7073" s="1636"/>
      <c r="P7073" s="1636"/>
      <c r="S7073" s="1072"/>
    </row>
    <row r="7074" spans="15:19" ht="15" customHeight="1">
      <c r="O7074" s="1636"/>
      <c r="P7074" s="1636"/>
      <c r="S7074" s="1072"/>
    </row>
    <row r="7075" spans="15:19" ht="15" customHeight="1">
      <c r="O7075" s="1636"/>
      <c r="P7075" s="1636"/>
      <c r="S7075" s="1072"/>
    </row>
    <row r="7076" spans="15:19" ht="15" customHeight="1">
      <c r="O7076" s="1636"/>
      <c r="P7076" s="1636"/>
      <c r="S7076" s="1072"/>
    </row>
    <row r="7077" spans="15:19" ht="15" customHeight="1">
      <c r="O7077" s="1636"/>
      <c r="P7077" s="1636"/>
      <c r="S7077" s="1072"/>
    </row>
    <row r="7078" spans="15:19" ht="15" customHeight="1">
      <c r="O7078" s="1636"/>
      <c r="P7078" s="1636"/>
      <c r="S7078" s="1072"/>
    </row>
    <row r="7079" spans="15:19" ht="15" customHeight="1">
      <c r="O7079" s="1636"/>
      <c r="P7079" s="1636"/>
      <c r="S7079" s="1072"/>
    </row>
    <row r="7080" spans="15:19" ht="15" customHeight="1">
      <c r="O7080" s="1636"/>
      <c r="P7080" s="1636"/>
      <c r="S7080" s="1072"/>
    </row>
    <row r="7081" spans="15:19" ht="15" customHeight="1">
      <c r="O7081" s="1636"/>
      <c r="P7081" s="1636"/>
      <c r="S7081" s="1072"/>
    </row>
    <row r="7082" spans="15:19" ht="15" customHeight="1">
      <c r="O7082" s="1636"/>
      <c r="P7082" s="1636"/>
      <c r="S7082" s="1072"/>
    </row>
    <row r="7083" spans="15:19" ht="15" customHeight="1">
      <c r="O7083" s="1636"/>
      <c r="P7083" s="1636"/>
      <c r="S7083" s="1072"/>
    </row>
    <row r="7084" spans="15:19" ht="15" customHeight="1">
      <c r="O7084" s="1636"/>
      <c r="P7084" s="1636"/>
      <c r="S7084" s="1072"/>
    </row>
    <row r="7085" spans="15:19" ht="15" customHeight="1">
      <c r="O7085" s="1636"/>
      <c r="P7085" s="1636"/>
      <c r="S7085" s="1072"/>
    </row>
    <row r="7086" spans="15:19" ht="15" customHeight="1">
      <c r="O7086" s="1636"/>
      <c r="P7086" s="1636"/>
      <c r="S7086" s="1072"/>
    </row>
    <row r="7087" spans="15:19" ht="15" customHeight="1">
      <c r="O7087" s="1636"/>
      <c r="P7087" s="1636"/>
      <c r="S7087" s="1072"/>
    </row>
    <row r="7088" spans="15:19" ht="15" customHeight="1">
      <c r="O7088" s="1636"/>
      <c r="P7088" s="1636"/>
      <c r="S7088" s="1072"/>
    </row>
    <row r="7089" spans="15:19" ht="15" customHeight="1">
      <c r="O7089" s="1636"/>
      <c r="P7089" s="1636"/>
      <c r="S7089" s="1072"/>
    </row>
    <row r="7090" spans="15:19" ht="15" customHeight="1">
      <c r="O7090" s="1636"/>
      <c r="P7090" s="1636"/>
      <c r="S7090" s="1072"/>
    </row>
    <row r="7091" spans="15:19" ht="15" customHeight="1">
      <c r="O7091" s="1636"/>
      <c r="P7091" s="1636"/>
      <c r="S7091" s="1072"/>
    </row>
    <row r="7092" spans="15:19" ht="15" customHeight="1">
      <c r="O7092" s="1636"/>
      <c r="P7092" s="1636"/>
      <c r="S7092" s="1072"/>
    </row>
    <row r="7093" spans="15:19" ht="15" customHeight="1">
      <c r="O7093" s="1636"/>
      <c r="P7093" s="1636"/>
      <c r="S7093" s="1072"/>
    </row>
    <row r="7094" spans="15:19" ht="15" customHeight="1">
      <c r="O7094" s="1636"/>
      <c r="P7094" s="1636"/>
      <c r="S7094" s="1072"/>
    </row>
    <row r="7095" spans="15:19" ht="15" customHeight="1">
      <c r="O7095" s="1636"/>
      <c r="P7095" s="1636"/>
      <c r="S7095" s="1072"/>
    </row>
    <row r="7096" spans="15:19" ht="15" customHeight="1">
      <c r="O7096" s="1636"/>
      <c r="P7096" s="1636"/>
      <c r="S7096" s="1072"/>
    </row>
    <row r="7097" spans="15:19" ht="15" customHeight="1">
      <c r="O7097" s="1636"/>
      <c r="P7097" s="1636"/>
      <c r="S7097" s="1072"/>
    </row>
    <row r="7098" spans="15:19" ht="15" customHeight="1">
      <c r="O7098" s="1636"/>
      <c r="P7098" s="1636"/>
      <c r="S7098" s="1072"/>
    </row>
    <row r="7099" spans="15:19" ht="15" customHeight="1">
      <c r="O7099" s="1636"/>
      <c r="P7099" s="1636"/>
      <c r="S7099" s="1072"/>
    </row>
    <row r="7100" spans="15:19" ht="15" customHeight="1">
      <c r="O7100" s="1636"/>
      <c r="P7100" s="1636"/>
      <c r="S7100" s="1072"/>
    </row>
    <row r="7101" spans="15:19" ht="15" customHeight="1">
      <c r="O7101" s="1636"/>
      <c r="P7101" s="1636"/>
      <c r="S7101" s="1072"/>
    </row>
    <row r="7102" spans="15:19" ht="15" customHeight="1">
      <c r="O7102" s="1636"/>
      <c r="P7102" s="1636"/>
      <c r="S7102" s="1072"/>
    </row>
    <row r="7103" spans="15:19" ht="15" customHeight="1">
      <c r="O7103" s="1636"/>
      <c r="P7103" s="1636"/>
      <c r="S7103" s="1072"/>
    </row>
    <row r="7104" spans="15:19" ht="15" customHeight="1">
      <c r="O7104" s="1636"/>
      <c r="P7104" s="1636"/>
      <c r="S7104" s="1072"/>
    </row>
    <row r="7105" spans="15:19" ht="15" customHeight="1">
      <c r="O7105" s="1636"/>
      <c r="P7105" s="1636"/>
      <c r="S7105" s="1072"/>
    </row>
    <row r="7106" spans="15:19" ht="15" customHeight="1">
      <c r="O7106" s="1636"/>
      <c r="P7106" s="1636"/>
      <c r="S7106" s="1072"/>
    </row>
    <row r="7107" spans="15:19" ht="15" customHeight="1">
      <c r="O7107" s="1636"/>
      <c r="P7107" s="1636"/>
      <c r="S7107" s="1072"/>
    </row>
    <row r="7108" spans="15:19" ht="15" customHeight="1">
      <c r="O7108" s="1636"/>
      <c r="P7108" s="1636"/>
      <c r="S7108" s="1072"/>
    </row>
    <row r="7109" spans="15:19" ht="15" customHeight="1">
      <c r="O7109" s="1636"/>
      <c r="P7109" s="1636"/>
      <c r="S7109" s="1072"/>
    </row>
    <row r="7110" spans="15:19" ht="15" customHeight="1">
      <c r="O7110" s="1636"/>
      <c r="P7110" s="1636"/>
      <c r="S7110" s="1072"/>
    </row>
    <row r="7111" spans="15:19" ht="15" customHeight="1">
      <c r="O7111" s="1636"/>
      <c r="P7111" s="1636"/>
      <c r="S7111" s="1072"/>
    </row>
    <row r="7112" spans="15:19" ht="15" customHeight="1">
      <c r="O7112" s="1636"/>
      <c r="P7112" s="1636"/>
      <c r="S7112" s="1072"/>
    </row>
    <row r="7113" spans="15:19" ht="15" customHeight="1">
      <c r="O7113" s="1636"/>
      <c r="P7113" s="1636"/>
      <c r="S7113" s="1072"/>
    </row>
    <row r="7114" spans="15:19" ht="15" customHeight="1">
      <c r="O7114" s="1636"/>
      <c r="P7114" s="1636"/>
      <c r="S7114" s="1072"/>
    </row>
    <row r="7115" spans="15:19" ht="15" customHeight="1">
      <c r="O7115" s="1636"/>
      <c r="P7115" s="1636"/>
      <c r="S7115" s="1072"/>
    </row>
    <row r="7116" spans="15:19" ht="15" customHeight="1">
      <c r="O7116" s="1636"/>
      <c r="P7116" s="1636"/>
      <c r="S7116" s="1072"/>
    </row>
    <row r="7117" spans="15:19" ht="15" customHeight="1">
      <c r="O7117" s="1636"/>
      <c r="P7117" s="1636"/>
      <c r="S7117" s="1072"/>
    </row>
    <row r="7118" spans="15:19" ht="15" customHeight="1">
      <c r="O7118" s="1636"/>
      <c r="P7118" s="1636"/>
      <c r="S7118" s="1072"/>
    </row>
    <row r="7119" spans="15:19" ht="15" customHeight="1">
      <c r="O7119" s="1636"/>
      <c r="P7119" s="1636"/>
      <c r="S7119" s="1072"/>
    </row>
    <row r="7120" spans="15:19" ht="15" customHeight="1">
      <c r="O7120" s="1636"/>
      <c r="P7120" s="1636"/>
      <c r="S7120" s="1072"/>
    </row>
    <row r="7121" spans="15:19" ht="15" customHeight="1">
      <c r="O7121" s="1636"/>
      <c r="P7121" s="1636"/>
      <c r="S7121" s="1072"/>
    </row>
    <row r="7122" spans="15:19" ht="15" customHeight="1">
      <c r="O7122" s="1636"/>
      <c r="P7122" s="1636"/>
      <c r="S7122" s="1072"/>
    </row>
    <row r="7123" spans="15:19" ht="15" customHeight="1">
      <c r="O7123" s="1636"/>
      <c r="P7123" s="1636"/>
      <c r="S7123" s="1072"/>
    </row>
    <row r="7124" spans="15:19" ht="15" customHeight="1">
      <c r="O7124" s="1636"/>
      <c r="P7124" s="1636"/>
      <c r="S7124" s="1072"/>
    </row>
    <row r="7125" spans="15:19" ht="15" customHeight="1">
      <c r="O7125" s="1636"/>
      <c r="P7125" s="1636"/>
      <c r="S7125" s="1072"/>
    </row>
    <row r="7126" spans="15:19" ht="15" customHeight="1">
      <c r="O7126" s="1636"/>
      <c r="P7126" s="1636"/>
      <c r="S7126" s="1072"/>
    </row>
    <row r="7127" spans="15:19" ht="15" customHeight="1">
      <c r="O7127" s="1636"/>
      <c r="P7127" s="1636"/>
      <c r="S7127" s="1072"/>
    </row>
    <row r="7128" spans="15:19" ht="15" customHeight="1">
      <c r="O7128" s="1636"/>
      <c r="P7128" s="1636"/>
      <c r="S7128" s="1072"/>
    </row>
    <row r="7129" spans="15:19" ht="15" customHeight="1">
      <c r="O7129" s="1636"/>
      <c r="P7129" s="1636"/>
      <c r="S7129" s="1072"/>
    </row>
    <row r="7130" spans="15:19" ht="15" customHeight="1">
      <c r="O7130" s="1636"/>
      <c r="P7130" s="1636"/>
      <c r="S7130" s="1072"/>
    </row>
    <row r="7131" spans="15:19" ht="15" customHeight="1">
      <c r="O7131" s="1636"/>
      <c r="P7131" s="1636"/>
      <c r="S7131" s="1072"/>
    </row>
    <row r="7132" spans="15:19" ht="15" customHeight="1">
      <c r="O7132" s="1636"/>
      <c r="P7132" s="1636"/>
      <c r="S7132" s="1072"/>
    </row>
    <row r="7133" spans="15:19" ht="15" customHeight="1">
      <c r="O7133" s="1636"/>
      <c r="P7133" s="1636"/>
      <c r="S7133" s="1072"/>
    </row>
    <row r="7134" spans="15:19" ht="15" customHeight="1">
      <c r="O7134" s="1636"/>
      <c r="P7134" s="1636"/>
      <c r="S7134" s="1072"/>
    </row>
    <row r="7135" spans="15:19" ht="15" customHeight="1">
      <c r="O7135" s="1636"/>
      <c r="P7135" s="1636"/>
      <c r="S7135" s="1072"/>
    </row>
    <row r="7136" spans="15:19" ht="15" customHeight="1">
      <c r="O7136" s="1636"/>
      <c r="P7136" s="1636"/>
      <c r="S7136" s="1072"/>
    </row>
    <row r="7137" spans="15:19" ht="15" customHeight="1">
      <c r="O7137" s="1636"/>
      <c r="P7137" s="1636"/>
      <c r="S7137" s="1072"/>
    </row>
    <row r="7138" spans="15:19" ht="15" customHeight="1">
      <c r="O7138" s="1636"/>
      <c r="P7138" s="1636"/>
      <c r="S7138" s="1072"/>
    </row>
    <row r="7139" spans="15:19" ht="15" customHeight="1">
      <c r="O7139" s="1636"/>
      <c r="P7139" s="1636"/>
      <c r="S7139" s="1072"/>
    </row>
    <row r="7140" spans="15:19" ht="15" customHeight="1">
      <c r="O7140" s="1636"/>
      <c r="P7140" s="1636"/>
      <c r="S7140" s="1072"/>
    </row>
    <row r="7141" spans="15:19" ht="15" customHeight="1">
      <c r="O7141" s="1636"/>
      <c r="P7141" s="1636"/>
      <c r="S7141" s="1072"/>
    </row>
    <row r="7142" spans="15:19" ht="15" customHeight="1">
      <c r="O7142" s="1636"/>
      <c r="P7142" s="1636"/>
      <c r="S7142" s="1072"/>
    </row>
    <row r="7143" spans="15:19" ht="15" customHeight="1">
      <c r="O7143" s="1636"/>
      <c r="P7143" s="1636"/>
      <c r="S7143" s="1072"/>
    </row>
    <row r="7144" spans="15:19" ht="15" customHeight="1">
      <c r="O7144" s="1636"/>
      <c r="P7144" s="1636"/>
      <c r="S7144" s="1072"/>
    </row>
    <row r="7145" spans="15:19" ht="15" customHeight="1">
      <c r="O7145" s="1636"/>
      <c r="P7145" s="1636"/>
      <c r="S7145" s="1072"/>
    </row>
    <row r="7146" spans="15:19" ht="15" customHeight="1">
      <c r="O7146" s="1636"/>
      <c r="P7146" s="1636"/>
      <c r="S7146" s="1072"/>
    </row>
    <row r="7147" spans="15:19" ht="15" customHeight="1">
      <c r="O7147" s="1636"/>
      <c r="P7147" s="1636"/>
      <c r="S7147" s="1072"/>
    </row>
    <row r="7148" spans="15:19" ht="15" customHeight="1">
      <c r="O7148" s="1636"/>
      <c r="P7148" s="1636"/>
      <c r="S7148" s="1072"/>
    </row>
    <row r="7149" spans="15:19" ht="15" customHeight="1">
      <c r="O7149" s="1636"/>
      <c r="P7149" s="1636"/>
      <c r="S7149" s="1072"/>
    </row>
    <row r="7150" spans="15:19" ht="15" customHeight="1">
      <c r="O7150" s="1636"/>
      <c r="P7150" s="1636"/>
      <c r="S7150" s="1072"/>
    </row>
    <row r="7151" spans="15:19" ht="15" customHeight="1">
      <c r="O7151" s="1636"/>
      <c r="P7151" s="1636"/>
      <c r="S7151" s="1072"/>
    </row>
    <row r="7152" spans="15:19" ht="15" customHeight="1">
      <c r="O7152" s="1636"/>
      <c r="P7152" s="1636"/>
      <c r="S7152" s="1072"/>
    </row>
    <row r="7153" spans="15:19" ht="15" customHeight="1">
      <c r="O7153" s="1636"/>
      <c r="P7153" s="1636"/>
      <c r="S7153" s="1072"/>
    </row>
    <row r="7154" spans="15:19" ht="15" customHeight="1">
      <c r="O7154" s="1636"/>
      <c r="P7154" s="1636"/>
      <c r="S7154" s="1072"/>
    </row>
    <row r="7155" spans="15:19" ht="15" customHeight="1">
      <c r="O7155" s="1636"/>
      <c r="P7155" s="1636"/>
      <c r="S7155" s="1072"/>
    </row>
    <row r="7156" spans="15:19" ht="15" customHeight="1">
      <c r="O7156" s="1636"/>
      <c r="P7156" s="1636"/>
      <c r="S7156" s="1072"/>
    </row>
    <row r="7157" spans="15:19" ht="15" customHeight="1">
      <c r="O7157" s="1636"/>
      <c r="P7157" s="1636"/>
      <c r="S7157" s="1072"/>
    </row>
    <row r="7158" spans="15:19" ht="15" customHeight="1">
      <c r="O7158" s="1636"/>
      <c r="P7158" s="1636"/>
      <c r="S7158" s="1072"/>
    </row>
    <row r="7159" spans="15:19" ht="15" customHeight="1">
      <c r="O7159" s="1636"/>
      <c r="P7159" s="1636"/>
      <c r="S7159" s="1072"/>
    </row>
    <row r="7160" spans="15:19" ht="15" customHeight="1">
      <c r="O7160" s="1636"/>
      <c r="P7160" s="1636"/>
      <c r="S7160" s="1072"/>
    </row>
    <row r="7161" spans="15:19" ht="15" customHeight="1">
      <c r="O7161" s="1636"/>
      <c r="P7161" s="1636"/>
      <c r="S7161" s="1072"/>
    </row>
    <row r="7162" spans="15:19" ht="15" customHeight="1">
      <c r="O7162" s="1636"/>
      <c r="P7162" s="1636"/>
      <c r="S7162" s="1072"/>
    </row>
    <row r="7163" spans="15:19" ht="15" customHeight="1">
      <c r="O7163" s="1636"/>
      <c r="P7163" s="1636"/>
      <c r="S7163" s="1072"/>
    </row>
    <row r="7164" spans="15:19" ht="15" customHeight="1">
      <c r="O7164" s="1636"/>
      <c r="P7164" s="1636"/>
      <c r="S7164" s="1072"/>
    </row>
    <row r="7165" spans="15:19" ht="15" customHeight="1">
      <c r="O7165" s="1636"/>
      <c r="P7165" s="1636"/>
      <c r="S7165" s="1072"/>
    </row>
    <row r="7166" spans="15:19" ht="15" customHeight="1">
      <c r="O7166" s="1636"/>
      <c r="P7166" s="1636"/>
      <c r="S7166" s="1072"/>
    </row>
    <row r="7167" spans="15:19" ht="15" customHeight="1">
      <c r="O7167" s="1636"/>
      <c r="P7167" s="1636"/>
      <c r="S7167" s="1072"/>
    </row>
    <row r="7168" spans="15:19" ht="15" customHeight="1">
      <c r="O7168" s="1636"/>
      <c r="P7168" s="1636"/>
      <c r="S7168" s="1072"/>
    </row>
    <row r="7169" spans="15:19" ht="15" customHeight="1">
      <c r="O7169" s="1636"/>
      <c r="P7169" s="1636"/>
      <c r="S7169" s="1072"/>
    </row>
    <row r="7170" spans="15:19" ht="15" customHeight="1">
      <c r="O7170" s="1636"/>
      <c r="P7170" s="1636"/>
      <c r="S7170" s="1072"/>
    </row>
    <row r="7171" spans="15:19" ht="15" customHeight="1">
      <c r="O7171" s="1636"/>
      <c r="P7171" s="1636"/>
      <c r="S7171" s="1072"/>
    </row>
    <row r="7172" spans="15:19" ht="15" customHeight="1">
      <c r="O7172" s="1636"/>
      <c r="P7172" s="1636"/>
      <c r="S7172" s="1072"/>
    </row>
    <row r="7173" spans="15:19" ht="15" customHeight="1">
      <c r="O7173" s="1636"/>
      <c r="P7173" s="1636"/>
      <c r="S7173" s="1072"/>
    </row>
    <row r="7174" spans="15:19" ht="15" customHeight="1">
      <c r="O7174" s="1636"/>
      <c r="P7174" s="1636"/>
      <c r="S7174" s="1072"/>
    </row>
    <row r="7175" spans="15:19" ht="15" customHeight="1">
      <c r="O7175" s="1636"/>
      <c r="P7175" s="1636"/>
      <c r="S7175" s="1072"/>
    </row>
    <row r="7176" spans="15:19" ht="15" customHeight="1">
      <c r="O7176" s="1636"/>
      <c r="P7176" s="1636"/>
      <c r="S7176" s="1072"/>
    </row>
    <row r="7177" spans="15:19" ht="15" customHeight="1">
      <c r="O7177" s="1636"/>
      <c r="P7177" s="1636"/>
      <c r="S7177" s="1072"/>
    </row>
    <row r="7178" spans="15:19" ht="15" customHeight="1">
      <c r="O7178" s="1636"/>
      <c r="P7178" s="1636"/>
      <c r="S7178" s="1072"/>
    </row>
    <row r="7179" spans="15:19" ht="15" customHeight="1">
      <c r="O7179" s="1636"/>
      <c r="P7179" s="1636"/>
      <c r="S7179" s="1072"/>
    </row>
    <row r="7180" spans="15:19" ht="15" customHeight="1">
      <c r="O7180" s="1636"/>
      <c r="P7180" s="1636"/>
      <c r="S7180" s="1072"/>
    </row>
    <row r="7181" spans="15:19" ht="15" customHeight="1">
      <c r="O7181" s="1636"/>
      <c r="P7181" s="1636"/>
      <c r="S7181" s="1072"/>
    </row>
    <row r="7182" spans="15:19" ht="15" customHeight="1">
      <c r="O7182" s="1636"/>
      <c r="P7182" s="1636"/>
      <c r="S7182" s="1072"/>
    </row>
    <row r="7183" spans="15:19" ht="15" customHeight="1">
      <c r="O7183" s="1636"/>
      <c r="P7183" s="1636"/>
      <c r="S7183" s="1072"/>
    </row>
    <row r="7184" spans="15:19" ht="15" customHeight="1">
      <c r="O7184" s="1636"/>
      <c r="P7184" s="1636"/>
      <c r="S7184" s="1072"/>
    </row>
    <row r="7185" spans="15:19" ht="15" customHeight="1">
      <c r="O7185" s="1636"/>
      <c r="P7185" s="1636"/>
      <c r="S7185" s="1072"/>
    </row>
    <row r="7186" spans="15:19" ht="15" customHeight="1">
      <c r="O7186" s="1636"/>
      <c r="P7186" s="1636"/>
      <c r="S7186" s="1072"/>
    </row>
    <row r="7187" spans="15:19" ht="15" customHeight="1">
      <c r="O7187" s="1636"/>
      <c r="P7187" s="1636"/>
      <c r="S7187" s="1072"/>
    </row>
    <row r="7188" spans="15:19" ht="15" customHeight="1">
      <c r="O7188" s="1636"/>
      <c r="P7188" s="1636"/>
      <c r="S7188" s="1072"/>
    </row>
    <row r="7189" spans="15:19" ht="15" customHeight="1">
      <c r="O7189" s="1636"/>
      <c r="P7189" s="1636"/>
      <c r="S7189" s="1072"/>
    </row>
    <row r="7190" spans="15:19" ht="15" customHeight="1">
      <c r="O7190" s="1636"/>
      <c r="P7190" s="1636"/>
      <c r="S7190" s="1072"/>
    </row>
    <row r="7191" spans="15:19" ht="15" customHeight="1">
      <c r="O7191" s="1636"/>
      <c r="P7191" s="1636"/>
      <c r="S7191" s="1072"/>
    </row>
    <row r="7192" spans="15:19" ht="15" customHeight="1">
      <c r="O7192" s="1636"/>
      <c r="P7192" s="1636"/>
      <c r="S7192" s="1072"/>
    </row>
    <row r="7193" spans="15:19" ht="15" customHeight="1">
      <c r="O7193" s="1636"/>
      <c r="P7193" s="1636"/>
      <c r="S7193" s="1072"/>
    </row>
    <row r="7194" spans="15:19" ht="15" customHeight="1">
      <c r="O7194" s="1636"/>
      <c r="P7194" s="1636"/>
      <c r="S7194" s="1072"/>
    </row>
    <row r="7195" spans="15:19" ht="15" customHeight="1">
      <c r="O7195" s="1636"/>
      <c r="P7195" s="1636"/>
      <c r="S7195" s="1072"/>
    </row>
    <row r="7196" spans="15:19" ht="15" customHeight="1">
      <c r="O7196" s="1636"/>
      <c r="P7196" s="1636"/>
      <c r="S7196" s="1072"/>
    </row>
    <row r="7197" spans="15:19" ht="15" customHeight="1">
      <c r="O7197" s="1636"/>
      <c r="P7197" s="1636"/>
      <c r="S7197" s="1072"/>
    </row>
    <row r="7198" spans="15:19" ht="15" customHeight="1">
      <c r="O7198" s="1636"/>
      <c r="P7198" s="1636"/>
      <c r="S7198" s="1072"/>
    </row>
    <row r="7199" spans="15:19" ht="15" customHeight="1">
      <c r="O7199" s="1636"/>
      <c r="P7199" s="1636"/>
      <c r="S7199" s="1072"/>
    </row>
    <row r="7200" spans="15:19" ht="15" customHeight="1">
      <c r="O7200" s="1636"/>
      <c r="P7200" s="1636"/>
      <c r="S7200" s="1072"/>
    </row>
    <row r="7201" spans="15:19" ht="15" customHeight="1">
      <c r="O7201" s="1636"/>
      <c r="P7201" s="1636"/>
      <c r="S7201" s="1072"/>
    </row>
    <row r="7202" spans="15:19" ht="15" customHeight="1">
      <c r="O7202" s="1636"/>
      <c r="P7202" s="1636"/>
      <c r="S7202" s="1072"/>
    </row>
    <row r="7203" spans="15:19" ht="15" customHeight="1">
      <c r="O7203" s="1636"/>
      <c r="P7203" s="1636"/>
      <c r="S7203" s="1072"/>
    </row>
    <row r="7204" spans="15:19" ht="15" customHeight="1">
      <c r="O7204" s="1636"/>
      <c r="P7204" s="1636"/>
      <c r="S7204" s="1072"/>
    </row>
    <row r="7205" spans="15:19" ht="15" customHeight="1">
      <c r="O7205" s="1636"/>
      <c r="P7205" s="1636"/>
      <c r="S7205" s="1072"/>
    </row>
    <row r="7206" spans="15:19" ht="15" customHeight="1">
      <c r="O7206" s="1636"/>
      <c r="P7206" s="1636"/>
      <c r="S7206" s="1072"/>
    </row>
    <row r="7207" spans="15:19" ht="15" customHeight="1">
      <c r="O7207" s="1636"/>
      <c r="P7207" s="1636"/>
      <c r="S7207" s="1072"/>
    </row>
    <row r="7208" spans="15:19" ht="15" customHeight="1">
      <c r="O7208" s="1636"/>
      <c r="P7208" s="1636"/>
      <c r="S7208" s="1072"/>
    </row>
    <row r="7209" spans="15:19" ht="15" customHeight="1">
      <c r="O7209" s="1636"/>
      <c r="P7209" s="1636"/>
      <c r="S7209" s="1072"/>
    </row>
    <row r="7210" spans="15:19" ht="15" customHeight="1">
      <c r="O7210" s="1636"/>
      <c r="P7210" s="1636"/>
      <c r="S7210" s="1072"/>
    </row>
    <row r="7211" spans="15:19" ht="15" customHeight="1">
      <c r="O7211" s="1636"/>
      <c r="P7211" s="1636"/>
      <c r="S7211" s="1072"/>
    </row>
    <row r="7212" spans="15:19" ht="15" customHeight="1">
      <c r="O7212" s="1636"/>
      <c r="P7212" s="1636"/>
      <c r="S7212" s="1072"/>
    </row>
    <row r="7213" spans="15:19" ht="15" customHeight="1">
      <c r="O7213" s="1636"/>
      <c r="P7213" s="1636"/>
      <c r="S7213" s="1072"/>
    </row>
    <row r="7214" spans="15:19" ht="15" customHeight="1">
      <c r="O7214" s="1636"/>
      <c r="P7214" s="1636"/>
      <c r="S7214" s="1072"/>
    </row>
    <row r="7215" spans="15:19" ht="15" customHeight="1">
      <c r="O7215" s="1636"/>
      <c r="P7215" s="1636"/>
      <c r="S7215" s="1072"/>
    </row>
    <row r="7216" spans="15:19" ht="15" customHeight="1">
      <c r="O7216" s="1636"/>
      <c r="P7216" s="1636"/>
      <c r="S7216" s="1072"/>
    </row>
    <row r="7217" spans="15:19" ht="15" customHeight="1">
      <c r="O7217" s="1636"/>
      <c r="P7217" s="1636"/>
      <c r="S7217" s="1072"/>
    </row>
    <row r="7218" spans="15:19" ht="15" customHeight="1">
      <c r="O7218" s="1636"/>
      <c r="P7218" s="1636"/>
      <c r="S7218" s="1072"/>
    </row>
    <row r="7219" spans="15:19" ht="15" customHeight="1">
      <c r="O7219" s="1636"/>
      <c r="P7219" s="1636"/>
      <c r="S7219" s="1072"/>
    </row>
    <row r="7220" spans="15:19" ht="15" customHeight="1">
      <c r="O7220" s="1636"/>
      <c r="P7220" s="1636"/>
      <c r="S7220" s="1072"/>
    </row>
    <row r="7221" spans="15:19" ht="15" customHeight="1">
      <c r="O7221" s="1636"/>
      <c r="P7221" s="1636"/>
      <c r="S7221" s="1072"/>
    </row>
    <row r="7222" spans="15:19" ht="15" customHeight="1">
      <c r="O7222" s="1636"/>
      <c r="P7222" s="1636"/>
      <c r="S7222" s="1072"/>
    </row>
    <row r="7223" spans="15:19" ht="15" customHeight="1">
      <c r="O7223" s="1636"/>
      <c r="P7223" s="1636"/>
      <c r="S7223" s="1072"/>
    </row>
    <row r="7224" spans="15:19" ht="15" customHeight="1">
      <c r="O7224" s="1636"/>
      <c r="P7224" s="1636"/>
      <c r="S7224" s="1072"/>
    </row>
    <row r="7225" spans="15:19" ht="15" customHeight="1">
      <c r="O7225" s="1636"/>
      <c r="P7225" s="1636"/>
      <c r="S7225" s="1072"/>
    </row>
    <row r="7226" spans="15:19" ht="15" customHeight="1">
      <c r="O7226" s="1636"/>
      <c r="P7226" s="1636"/>
      <c r="S7226" s="1072"/>
    </row>
    <row r="7227" spans="15:19" ht="15" customHeight="1">
      <c r="O7227" s="1636"/>
      <c r="P7227" s="1636"/>
      <c r="S7227" s="1072"/>
    </row>
    <row r="7228" spans="15:19" ht="15" customHeight="1">
      <c r="O7228" s="1636"/>
      <c r="P7228" s="1636"/>
      <c r="S7228" s="1072"/>
    </row>
    <row r="7229" spans="15:19" ht="15" customHeight="1">
      <c r="O7229" s="1636"/>
      <c r="P7229" s="1636"/>
      <c r="S7229" s="1072"/>
    </row>
    <row r="7230" spans="15:19" ht="15" customHeight="1">
      <c r="O7230" s="1636"/>
      <c r="P7230" s="1636"/>
      <c r="S7230" s="1072"/>
    </row>
    <row r="7231" spans="15:19" ht="15" customHeight="1">
      <c r="O7231" s="1636"/>
      <c r="P7231" s="1636"/>
      <c r="S7231" s="1072"/>
    </row>
    <row r="7232" spans="15:19" ht="15" customHeight="1">
      <c r="O7232" s="1636"/>
      <c r="P7232" s="1636"/>
      <c r="S7232" s="1072"/>
    </row>
    <row r="7233" spans="15:19" ht="15" customHeight="1">
      <c r="O7233" s="1636"/>
      <c r="P7233" s="1636"/>
      <c r="S7233" s="1072"/>
    </row>
    <row r="7234" spans="15:19" ht="15" customHeight="1">
      <c r="O7234" s="1636"/>
      <c r="P7234" s="1636"/>
      <c r="S7234" s="1072"/>
    </row>
    <row r="7235" spans="15:19" ht="15" customHeight="1">
      <c r="O7235" s="1636"/>
      <c r="P7235" s="1636"/>
      <c r="S7235" s="1072"/>
    </row>
    <row r="7236" spans="15:19" ht="15" customHeight="1">
      <c r="O7236" s="1636"/>
      <c r="P7236" s="1636"/>
      <c r="S7236" s="1072"/>
    </row>
    <row r="7237" spans="15:19" ht="15" customHeight="1">
      <c r="O7237" s="1636"/>
      <c r="P7237" s="1636"/>
      <c r="S7237" s="1072"/>
    </row>
    <row r="7238" spans="15:19" ht="15" customHeight="1">
      <c r="O7238" s="1636"/>
      <c r="P7238" s="1636"/>
      <c r="S7238" s="1072"/>
    </row>
    <row r="7239" spans="15:19" ht="15" customHeight="1">
      <c r="O7239" s="1636"/>
      <c r="P7239" s="1636"/>
      <c r="S7239" s="1072"/>
    </row>
    <row r="7240" spans="15:19" ht="15" customHeight="1">
      <c r="O7240" s="1636"/>
      <c r="P7240" s="1636"/>
      <c r="S7240" s="1072"/>
    </row>
    <row r="7241" spans="15:19" ht="15" customHeight="1">
      <c r="O7241" s="1636"/>
      <c r="P7241" s="1636"/>
      <c r="S7241" s="1072"/>
    </row>
    <row r="7242" spans="15:19" ht="15" customHeight="1">
      <c r="O7242" s="1636"/>
      <c r="P7242" s="1636"/>
      <c r="S7242" s="1072"/>
    </row>
    <row r="7243" spans="15:19" ht="15" customHeight="1">
      <c r="O7243" s="1636"/>
      <c r="P7243" s="1636"/>
      <c r="S7243" s="1072"/>
    </row>
    <row r="7244" spans="15:19" ht="15" customHeight="1">
      <c r="O7244" s="1636"/>
      <c r="P7244" s="1636"/>
      <c r="S7244" s="1072"/>
    </row>
    <row r="7245" spans="15:19" ht="15" customHeight="1">
      <c r="O7245" s="1636"/>
      <c r="P7245" s="1636"/>
      <c r="S7245" s="1072"/>
    </row>
    <row r="7246" spans="15:19" ht="15" customHeight="1">
      <c r="O7246" s="1636"/>
      <c r="P7246" s="1636"/>
      <c r="S7246" s="1072"/>
    </row>
    <row r="7247" spans="15:19" ht="15" customHeight="1">
      <c r="O7247" s="1636"/>
      <c r="P7247" s="1636"/>
      <c r="S7247" s="1072"/>
    </row>
    <row r="7248" spans="15:19" ht="15" customHeight="1">
      <c r="O7248" s="1636"/>
      <c r="P7248" s="1636"/>
      <c r="S7248" s="1072"/>
    </row>
    <row r="7249" spans="15:19" ht="15" customHeight="1">
      <c r="O7249" s="1636"/>
      <c r="P7249" s="1636"/>
      <c r="S7249" s="1072"/>
    </row>
    <row r="7250" spans="15:19" ht="15" customHeight="1">
      <c r="O7250" s="1636"/>
      <c r="P7250" s="1636"/>
      <c r="S7250" s="1072"/>
    </row>
    <row r="7251" spans="15:19" ht="15" customHeight="1">
      <c r="O7251" s="1636"/>
      <c r="P7251" s="1636"/>
      <c r="S7251" s="1072"/>
    </row>
    <row r="7252" spans="15:19" ht="15" customHeight="1">
      <c r="O7252" s="1636"/>
      <c r="P7252" s="1636"/>
      <c r="S7252" s="1072"/>
    </row>
    <row r="7253" spans="15:19" ht="15" customHeight="1">
      <c r="O7253" s="1636"/>
      <c r="P7253" s="1636"/>
      <c r="S7253" s="1072"/>
    </row>
    <row r="7254" spans="15:19" ht="15" customHeight="1">
      <c r="O7254" s="1636"/>
      <c r="P7254" s="1636"/>
      <c r="S7254" s="1072"/>
    </row>
    <row r="7255" spans="15:19" ht="15" customHeight="1">
      <c r="O7255" s="1636"/>
      <c r="P7255" s="1636"/>
      <c r="S7255" s="1072"/>
    </row>
    <row r="7256" spans="15:19" ht="15" customHeight="1">
      <c r="O7256" s="1636"/>
      <c r="P7256" s="1636"/>
      <c r="S7256" s="1072"/>
    </row>
    <row r="7257" spans="15:19" ht="15" customHeight="1">
      <c r="O7257" s="1636"/>
      <c r="P7257" s="1636"/>
      <c r="S7257" s="1072"/>
    </row>
    <row r="7258" spans="15:19" ht="15" customHeight="1">
      <c r="O7258" s="1636"/>
      <c r="P7258" s="1636"/>
      <c r="S7258" s="1072"/>
    </row>
    <row r="7259" spans="15:19" ht="15" customHeight="1">
      <c r="O7259" s="1636"/>
      <c r="P7259" s="1636"/>
      <c r="S7259" s="1072"/>
    </row>
    <row r="7260" spans="15:19" ht="15" customHeight="1">
      <c r="O7260" s="1636"/>
      <c r="P7260" s="1636"/>
      <c r="S7260" s="1072"/>
    </row>
    <row r="7261" spans="15:19" ht="15" customHeight="1">
      <c r="O7261" s="1636"/>
      <c r="P7261" s="1636"/>
      <c r="S7261" s="1072"/>
    </row>
    <row r="7262" spans="15:19" ht="15" customHeight="1">
      <c r="O7262" s="1636"/>
      <c r="P7262" s="1636"/>
      <c r="S7262" s="1072"/>
    </row>
    <row r="7263" spans="15:19" ht="15" customHeight="1">
      <c r="O7263" s="1636"/>
      <c r="P7263" s="1636"/>
      <c r="S7263" s="1072"/>
    </row>
    <row r="7264" spans="15:19" ht="15" customHeight="1">
      <c r="O7264" s="1636"/>
      <c r="P7264" s="1636"/>
      <c r="S7264" s="1072"/>
    </row>
    <row r="7265" spans="15:19" ht="15" customHeight="1">
      <c r="O7265" s="1636"/>
      <c r="P7265" s="1636"/>
      <c r="S7265" s="1072"/>
    </row>
    <row r="7266" spans="15:19" ht="15" customHeight="1">
      <c r="O7266" s="1636"/>
      <c r="P7266" s="1636"/>
      <c r="S7266" s="1072"/>
    </row>
    <row r="7267" spans="15:19" ht="15" customHeight="1">
      <c r="O7267" s="1636"/>
      <c r="P7267" s="1636"/>
      <c r="S7267" s="1072"/>
    </row>
    <row r="7268" spans="15:19" ht="15" customHeight="1">
      <c r="O7268" s="1636"/>
      <c r="P7268" s="1636"/>
      <c r="S7268" s="1072"/>
    </row>
    <row r="7269" spans="15:19" ht="15" customHeight="1">
      <c r="O7269" s="1636"/>
      <c r="P7269" s="1636"/>
      <c r="S7269" s="1072"/>
    </row>
    <row r="7270" spans="15:19" ht="15" customHeight="1">
      <c r="O7270" s="1636"/>
      <c r="P7270" s="1636"/>
      <c r="S7270" s="1072"/>
    </row>
    <row r="7271" spans="15:19" ht="15" customHeight="1">
      <c r="O7271" s="1636"/>
      <c r="P7271" s="1636"/>
      <c r="S7271" s="1072"/>
    </row>
    <row r="7272" spans="15:19" ht="15" customHeight="1">
      <c r="O7272" s="1636"/>
      <c r="P7272" s="1636"/>
      <c r="S7272" s="1072"/>
    </row>
    <row r="7273" spans="15:19" ht="15" customHeight="1">
      <c r="O7273" s="1636"/>
      <c r="P7273" s="1636"/>
      <c r="S7273" s="1072"/>
    </row>
    <row r="7274" spans="15:19" ht="15" customHeight="1">
      <c r="O7274" s="1636"/>
      <c r="P7274" s="1636"/>
      <c r="S7274" s="1072"/>
    </row>
    <row r="7275" spans="15:19" ht="15" customHeight="1">
      <c r="O7275" s="1636"/>
      <c r="P7275" s="1636"/>
      <c r="S7275" s="1072"/>
    </row>
    <row r="7276" spans="15:19" ht="15" customHeight="1">
      <c r="O7276" s="1636"/>
      <c r="P7276" s="1636"/>
      <c r="S7276" s="1072"/>
    </row>
    <row r="7277" spans="15:19" ht="15" customHeight="1">
      <c r="O7277" s="1636"/>
      <c r="P7277" s="1636"/>
      <c r="S7277" s="1072"/>
    </row>
    <row r="7278" spans="15:19" ht="15" customHeight="1">
      <c r="O7278" s="1636"/>
      <c r="P7278" s="1636"/>
      <c r="S7278" s="1072"/>
    </row>
    <row r="7279" spans="15:19" ht="15" customHeight="1">
      <c r="O7279" s="1636"/>
      <c r="P7279" s="1636"/>
      <c r="S7279" s="1072"/>
    </row>
    <row r="7280" spans="15:19" ht="15" customHeight="1">
      <c r="O7280" s="1636"/>
      <c r="P7280" s="1636"/>
      <c r="S7280" s="1072"/>
    </row>
    <row r="7281" spans="15:19" ht="15" customHeight="1">
      <c r="O7281" s="1636"/>
      <c r="P7281" s="1636"/>
      <c r="S7281" s="1072"/>
    </row>
    <row r="7282" spans="15:19" ht="15" customHeight="1">
      <c r="O7282" s="1636"/>
      <c r="P7282" s="1636"/>
      <c r="S7282" s="1072"/>
    </row>
    <row r="7283" spans="15:19" ht="15" customHeight="1">
      <c r="O7283" s="1636"/>
      <c r="P7283" s="1636"/>
      <c r="S7283" s="1072"/>
    </row>
    <row r="7284" spans="15:19" ht="15" customHeight="1">
      <c r="O7284" s="1636"/>
      <c r="P7284" s="1636"/>
      <c r="S7284" s="1072"/>
    </row>
    <row r="7285" spans="15:19" ht="15" customHeight="1">
      <c r="O7285" s="1636"/>
      <c r="P7285" s="1636"/>
      <c r="S7285" s="1072"/>
    </row>
    <row r="7286" spans="15:19" ht="15" customHeight="1">
      <c r="O7286" s="1636"/>
      <c r="P7286" s="1636"/>
      <c r="S7286" s="1072"/>
    </row>
    <row r="7287" spans="15:19" ht="15" customHeight="1">
      <c r="O7287" s="1636"/>
      <c r="P7287" s="1636"/>
      <c r="S7287" s="1072"/>
    </row>
    <row r="7288" spans="15:19" ht="15" customHeight="1">
      <c r="O7288" s="1636"/>
      <c r="P7288" s="1636"/>
      <c r="S7288" s="1072"/>
    </row>
    <row r="7289" spans="15:19" ht="15" customHeight="1">
      <c r="O7289" s="1636"/>
      <c r="P7289" s="1636"/>
      <c r="S7289" s="1072"/>
    </row>
    <row r="7290" spans="15:19" ht="15" customHeight="1">
      <c r="O7290" s="1636"/>
      <c r="P7290" s="1636"/>
      <c r="S7290" s="1072"/>
    </row>
    <row r="7291" spans="15:19" ht="15" customHeight="1">
      <c r="O7291" s="1636"/>
      <c r="P7291" s="1636"/>
      <c r="S7291" s="1072"/>
    </row>
    <row r="7292" spans="15:19" ht="15" customHeight="1">
      <c r="O7292" s="1636"/>
      <c r="P7292" s="1636"/>
      <c r="S7292" s="1072"/>
    </row>
    <row r="7293" spans="15:19" ht="15" customHeight="1">
      <c r="O7293" s="1636"/>
      <c r="P7293" s="1636"/>
      <c r="S7293" s="1072"/>
    </row>
    <row r="7294" spans="15:19" ht="15" customHeight="1">
      <c r="O7294" s="1636"/>
      <c r="P7294" s="1636"/>
      <c r="S7294" s="1072"/>
    </row>
    <row r="7295" spans="15:19" ht="15" customHeight="1">
      <c r="O7295" s="1636"/>
      <c r="P7295" s="1636"/>
      <c r="S7295" s="1072"/>
    </row>
    <row r="7296" spans="15:19" ht="15" customHeight="1">
      <c r="O7296" s="1636"/>
      <c r="P7296" s="1636"/>
      <c r="S7296" s="1072"/>
    </row>
    <row r="7297" spans="15:19" ht="15" customHeight="1">
      <c r="O7297" s="1636"/>
      <c r="P7297" s="1636"/>
      <c r="S7297" s="1072"/>
    </row>
    <row r="7298" spans="15:19" ht="15" customHeight="1">
      <c r="O7298" s="1636"/>
      <c r="P7298" s="1636"/>
      <c r="S7298" s="1072"/>
    </row>
    <row r="7299" spans="15:19" ht="15" customHeight="1">
      <c r="O7299" s="1636"/>
      <c r="P7299" s="1636"/>
      <c r="S7299" s="1072"/>
    </row>
    <row r="7300" spans="15:19" ht="15" customHeight="1">
      <c r="O7300" s="1636"/>
      <c r="P7300" s="1636"/>
      <c r="S7300" s="1072"/>
    </row>
    <row r="7301" spans="15:19" ht="15" customHeight="1">
      <c r="O7301" s="1636"/>
      <c r="P7301" s="1636"/>
      <c r="S7301" s="1072"/>
    </row>
    <row r="7302" spans="15:19" ht="15" customHeight="1">
      <c r="O7302" s="1636"/>
      <c r="P7302" s="1636"/>
      <c r="S7302" s="1072"/>
    </row>
    <row r="7303" spans="15:19" ht="15" customHeight="1">
      <c r="O7303" s="1636"/>
      <c r="P7303" s="1636"/>
      <c r="S7303" s="1072"/>
    </row>
    <row r="7304" spans="15:19" ht="15" customHeight="1">
      <c r="O7304" s="1636"/>
      <c r="P7304" s="1636"/>
      <c r="S7304" s="1072"/>
    </row>
    <row r="7305" spans="15:19" ht="15" customHeight="1">
      <c r="O7305" s="1636"/>
      <c r="P7305" s="1636"/>
      <c r="S7305" s="1072"/>
    </row>
    <row r="7306" spans="15:19" ht="15" customHeight="1">
      <c r="O7306" s="1636"/>
      <c r="P7306" s="1636"/>
      <c r="S7306" s="1072"/>
    </row>
    <row r="7307" spans="15:19" ht="15" customHeight="1">
      <c r="O7307" s="1636"/>
      <c r="P7307" s="1636"/>
      <c r="S7307" s="1072"/>
    </row>
    <row r="7308" spans="15:19" ht="15" customHeight="1">
      <c r="O7308" s="1636"/>
      <c r="P7308" s="1636"/>
      <c r="S7308" s="1072"/>
    </row>
    <row r="7309" spans="15:19" ht="15" customHeight="1">
      <c r="O7309" s="1636"/>
      <c r="P7309" s="1636"/>
      <c r="S7309" s="1072"/>
    </row>
    <row r="7310" spans="15:19" ht="15" customHeight="1">
      <c r="O7310" s="1636"/>
      <c r="P7310" s="1636"/>
      <c r="S7310" s="1072"/>
    </row>
    <row r="7311" spans="15:19" ht="15" customHeight="1">
      <c r="O7311" s="1636"/>
      <c r="P7311" s="1636"/>
      <c r="S7311" s="1072"/>
    </row>
    <row r="7312" spans="15:19" ht="15" customHeight="1">
      <c r="O7312" s="1636"/>
      <c r="P7312" s="1636"/>
      <c r="S7312" s="1072"/>
    </row>
    <row r="7313" spans="15:19" ht="15" customHeight="1">
      <c r="O7313" s="1636"/>
      <c r="P7313" s="1636"/>
      <c r="S7313" s="1072"/>
    </row>
    <row r="7314" spans="15:19" ht="15" customHeight="1">
      <c r="O7314" s="1636"/>
      <c r="P7314" s="1636"/>
      <c r="S7314" s="1072"/>
    </row>
    <row r="7315" spans="15:19" ht="15" customHeight="1">
      <c r="O7315" s="1636"/>
      <c r="P7315" s="1636"/>
      <c r="S7315" s="1072"/>
    </row>
    <row r="7316" spans="15:19" ht="15" customHeight="1">
      <c r="O7316" s="1636"/>
      <c r="P7316" s="1636"/>
      <c r="S7316" s="1072"/>
    </row>
    <row r="7317" spans="15:19" ht="15" customHeight="1">
      <c r="O7317" s="1636"/>
      <c r="P7317" s="1636"/>
      <c r="S7317" s="1072"/>
    </row>
    <row r="7318" spans="15:19" ht="15" customHeight="1">
      <c r="O7318" s="1636"/>
      <c r="P7318" s="1636"/>
      <c r="S7318" s="1072"/>
    </row>
    <row r="7319" spans="15:19" ht="15" customHeight="1">
      <c r="O7319" s="1636"/>
      <c r="P7319" s="1636"/>
      <c r="S7319" s="1072"/>
    </row>
    <row r="7320" spans="15:19" ht="15" customHeight="1">
      <c r="O7320" s="1636"/>
      <c r="P7320" s="1636"/>
      <c r="S7320" s="1072"/>
    </row>
    <row r="7321" spans="15:19" ht="15" customHeight="1">
      <c r="O7321" s="1636"/>
      <c r="P7321" s="1636"/>
      <c r="S7321" s="1072"/>
    </row>
    <row r="7322" spans="15:19" ht="15" customHeight="1">
      <c r="O7322" s="1636"/>
      <c r="P7322" s="1636"/>
      <c r="S7322" s="1072"/>
    </row>
    <row r="7323" spans="15:19" ht="15" customHeight="1">
      <c r="O7323" s="1636"/>
      <c r="P7323" s="1636"/>
      <c r="S7323" s="1072"/>
    </row>
    <row r="7324" spans="15:19" ht="15" customHeight="1">
      <c r="O7324" s="1636"/>
      <c r="P7324" s="1636"/>
      <c r="S7324" s="1072"/>
    </row>
    <row r="7325" spans="15:19" ht="15" customHeight="1">
      <c r="O7325" s="1636"/>
      <c r="P7325" s="1636"/>
      <c r="S7325" s="1072"/>
    </row>
    <row r="7326" spans="15:19" ht="15" customHeight="1">
      <c r="O7326" s="1636"/>
      <c r="P7326" s="1636"/>
      <c r="S7326" s="1072"/>
    </row>
    <row r="7327" spans="15:19" ht="15" customHeight="1">
      <c r="O7327" s="1636"/>
      <c r="P7327" s="1636"/>
      <c r="S7327" s="1072"/>
    </row>
    <row r="7328" spans="15:19" ht="15" customHeight="1">
      <c r="O7328" s="1636"/>
      <c r="P7328" s="1636"/>
      <c r="S7328" s="1072"/>
    </row>
    <row r="7329" spans="15:19" ht="15" customHeight="1">
      <c r="O7329" s="1636"/>
      <c r="P7329" s="1636"/>
      <c r="S7329" s="1072"/>
    </row>
    <row r="7330" spans="15:19" ht="15" customHeight="1">
      <c r="O7330" s="1636"/>
      <c r="P7330" s="1636"/>
      <c r="S7330" s="1072"/>
    </row>
    <row r="7331" spans="15:19" ht="15" customHeight="1">
      <c r="O7331" s="1636"/>
      <c r="P7331" s="1636"/>
      <c r="S7331" s="1072"/>
    </row>
    <row r="7332" spans="15:19" ht="15" customHeight="1">
      <c r="O7332" s="1636"/>
      <c r="P7332" s="1636"/>
      <c r="S7332" s="1072"/>
    </row>
    <row r="7333" spans="15:19" ht="15" customHeight="1">
      <c r="O7333" s="1636"/>
      <c r="P7333" s="1636"/>
      <c r="S7333" s="1072"/>
    </row>
    <row r="7334" spans="15:19" ht="15" customHeight="1">
      <c r="O7334" s="1636"/>
      <c r="P7334" s="1636"/>
      <c r="S7334" s="1072"/>
    </row>
    <row r="7335" spans="15:19" ht="15" customHeight="1">
      <c r="O7335" s="1636"/>
      <c r="P7335" s="1636"/>
      <c r="S7335" s="1072"/>
    </row>
    <row r="7336" spans="15:19" ht="15" customHeight="1">
      <c r="O7336" s="1636"/>
      <c r="P7336" s="1636"/>
      <c r="S7336" s="1072"/>
    </row>
    <row r="7337" spans="15:19" ht="15" customHeight="1">
      <c r="O7337" s="1636"/>
      <c r="P7337" s="1636"/>
      <c r="S7337" s="1072"/>
    </row>
    <row r="7338" spans="15:19" ht="15" customHeight="1">
      <c r="O7338" s="1636"/>
      <c r="P7338" s="1636"/>
      <c r="S7338" s="1072"/>
    </row>
    <row r="7339" spans="15:19" ht="15" customHeight="1">
      <c r="O7339" s="1636"/>
      <c r="P7339" s="1636"/>
      <c r="S7339" s="1072"/>
    </row>
    <row r="7340" spans="15:19" ht="15" customHeight="1">
      <c r="O7340" s="1636"/>
      <c r="P7340" s="1636"/>
      <c r="S7340" s="1072"/>
    </row>
    <row r="7341" spans="15:19" ht="15" customHeight="1">
      <c r="O7341" s="1636"/>
      <c r="P7341" s="1636"/>
      <c r="S7341" s="1072"/>
    </row>
    <row r="7342" spans="15:19" ht="15" customHeight="1">
      <c r="O7342" s="1636"/>
      <c r="P7342" s="1636"/>
      <c r="S7342" s="1072"/>
    </row>
    <row r="7343" spans="15:19" ht="15" customHeight="1">
      <c r="O7343" s="1636"/>
      <c r="P7343" s="1636"/>
      <c r="S7343" s="1072"/>
    </row>
    <row r="7344" spans="15:19" ht="15" customHeight="1">
      <c r="O7344" s="1636"/>
      <c r="P7344" s="1636"/>
      <c r="S7344" s="1072"/>
    </row>
    <row r="7345" spans="15:19" ht="15" customHeight="1">
      <c r="O7345" s="1636"/>
      <c r="P7345" s="1636"/>
      <c r="S7345" s="1072"/>
    </row>
    <row r="7346" spans="15:19" ht="15" customHeight="1">
      <c r="O7346" s="1636"/>
      <c r="P7346" s="1636"/>
      <c r="S7346" s="1072"/>
    </row>
    <row r="7347" spans="15:19" ht="15" customHeight="1">
      <c r="O7347" s="1636"/>
      <c r="P7347" s="1636"/>
      <c r="S7347" s="1072"/>
    </row>
    <row r="7348" spans="15:19" ht="15" customHeight="1">
      <c r="O7348" s="1636"/>
      <c r="P7348" s="1636"/>
      <c r="S7348" s="1072"/>
    </row>
    <row r="7349" spans="15:19" ht="15" customHeight="1">
      <c r="O7349" s="1636"/>
      <c r="P7349" s="1636"/>
      <c r="S7349" s="1072"/>
    </row>
    <row r="7350" spans="15:19" ht="15" customHeight="1">
      <c r="O7350" s="1636"/>
      <c r="P7350" s="1636"/>
      <c r="S7350" s="1072"/>
    </row>
    <row r="7351" spans="15:19" ht="15" customHeight="1">
      <c r="O7351" s="1636"/>
      <c r="P7351" s="1636"/>
      <c r="S7351" s="1072"/>
    </row>
    <row r="7352" spans="15:19" ht="15" customHeight="1">
      <c r="O7352" s="1636"/>
      <c r="P7352" s="1636"/>
      <c r="S7352" s="1072"/>
    </row>
    <row r="7353" spans="15:19" ht="15" customHeight="1">
      <c r="O7353" s="1636"/>
      <c r="P7353" s="1636"/>
      <c r="S7353" s="1072"/>
    </row>
    <row r="7354" spans="15:19" ht="15" customHeight="1">
      <c r="O7354" s="1636"/>
      <c r="P7354" s="1636"/>
      <c r="S7354" s="1072"/>
    </row>
    <row r="7355" spans="15:19" ht="15" customHeight="1">
      <c r="O7355" s="1636"/>
      <c r="P7355" s="1636"/>
      <c r="S7355" s="1072"/>
    </row>
    <row r="7356" spans="15:19" ht="15" customHeight="1">
      <c r="O7356" s="1636"/>
      <c r="P7356" s="1636"/>
      <c r="S7356" s="1072"/>
    </row>
    <row r="7357" spans="15:19" ht="15" customHeight="1">
      <c r="O7357" s="1636"/>
      <c r="P7357" s="1636"/>
      <c r="S7357" s="1072"/>
    </row>
    <row r="7358" spans="15:19" ht="15" customHeight="1">
      <c r="O7358" s="1636"/>
      <c r="P7358" s="1636"/>
      <c r="S7358" s="1072"/>
    </row>
    <row r="7359" spans="15:19" ht="15" customHeight="1">
      <c r="O7359" s="1636"/>
      <c r="P7359" s="1636"/>
      <c r="S7359" s="1072"/>
    </row>
    <row r="7360" spans="15:19" ht="15" customHeight="1">
      <c r="O7360" s="1636"/>
      <c r="P7360" s="1636"/>
      <c r="S7360" s="1072"/>
    </row>
    <row r="7361" spans="15:19" ht="15" customHeight="1">
      <c r="O7361" s="1636"/>
      <c r="P7361" s="1636"/>
      <c r="S7361" s="1072"/>
    </row>
    <row r="7362" spans="15:19" ht="15" customHeight="1">
      <c r="O7362" s="1636"/>
      <c r="P7362" s="1636"/>
      <c r="S7362" s="1072"/>
    </row>
    <row r="7363" spans="15:19" ht="15" customHeight="1">
      <c r="O7363" s="1636"/>
      <c r="P7363" s="1636"/>
      <c r="S7363" s="1072"/>
    </row>
    <row r="7364" spans="15:19" ht="15" customHeight="1">
      <c r="O7364" s="1636"/>
      <c r="P7364" s="1636"/>
      <c r="S7364" s="1072"/>
    </row>
    <row r="7365" spans="15:19" ht="15" customHeight="1">
      <c r="O7365" s="1636"/>
      <c r="P7365" s="1636"/>
      <c r="S7365" s="1072"/>
    </row>
    <row r="7366" spans="15:19" ht="15" customHeight="1">
      <c r="O7366" s="1636"/>
      <c r="P7366" s="1636"/>
      <c r="S7366" s="1072"/>
    </row>
    <row r="7367" spans="15:19" ht="15" customHeight="1">
      <c r="O7367" s="1636"/>
      <c r="P7367" s="1636"/>
      <c r="S7367" s="1072"/>
    </row>
    <row r="7368" spans="15:19" ht="15" customHeight="1">
      <c r="O7368" s="1636"/>
      <c r="P7368" s="1636"/>
      <c r="S7368" s="1072"/>
    </row>
    <row r="7369" spans="15:19" ht="15" customHeight="1">
      <c r="O7369" s="1636"/>
      <c r="P7369" s="1636"/>
      <c r="S7369" s="1072"/>
    </row>
    <row r="7370" spans="15:19" ht="15" customHeight="1">
      <c r="O7370" s="1636"/>
      <c r="P7370" s="1636"/>
      <c r="S7370" s="1072"/>
    </row>
    <row r="7371" spans="15:19" ht="15" customHeight="1">
      <c r="O7371" s="1636"/>
      <c r="P7371" s="1636"/>
      <c r="S7371" s="1072"/>
    </row>
    <row r="7372" spans="15:19" ht="15" customHeight="1">
      <c r="O7372" s="1636"/>
      <c r="P7372" s="1636"/>
      <c r="S7372" s="1072"/>
    </row>
    <row r="7373" spans="15:19" ht="15" customHeight="1">
      <c r="O7373" s="1636"/>
      <c r="P7373" s="1636"/>
      <c r="S7373" s="1072"/>
    </row>
    <row r="7374" spans="15:19" ht="15" customHeight="1">
      <c r="O7374" s="1636"/>
      <c r="P7374" s="1636"/>
      <c r="S7374" s="1072"/>
    </row>
    <row r="7375" spans="15:19" ht="15" customHeight="1">
      <c r="O7375" s="1636"/>
      <c r="P7375" s="1636"/>
      <c r="S7375" s="1072"/>
    </row>
    <row r="7376" spans="15:19" ht="15" customHeight="1">
      <c r="O7376" s="1636"/>
      <c r="P7376" s="1636"/>
      <c r="S7376" s="1072"/>
    </row>
    <row r="7377" spans="15:19" ht="15" customHeight="1">
      <c r="O7377" s="1636"/>
      <c r="P7377" s="1636"/>
      <c r="S7377" s="1072"/>
    </row>
    <row r="7378" spans="15:19" ht="15" customHeight="1">
      <c r="O7378" s="1636"/>
      <c r="P7378" s="1636"/>
      <c r="S7378" s="1072"/>
    </row>
    <row r="7379" spans="15:19" ht="15" customHeight="1">
      <c r="O7379" s="1636"/>
      <c r="P7379" s="1636"/>
      <c r="S7379" s="1072"/>
    </row>
    <row r="7380" spans="15:19" ht="15" customHeight="1">
      <c r="O7380" s="1636"/>
      <c r="P7380" s="1636"/>
      <c r="S7380" s="1072"/>
    </row>
    <row r="7381" spans="15:19" ht="15" customHeight="1">
      <c r="O7381" s="1636"/>
      <c r="P7381" s="1636"/>
      <c r="S7381" s="1072"/>
    </row>
    <row r="7382" spans="15:19" ht="15" customHeight="1">
      <c r="O7382" s="1636"/>
      <c r="P7382" s="1636"/>
      <c r="S7382" s="1072"/>
    </row>
    <row r="7383" spans="15:19" ht="15" customHeight="1">
      <c r="O7383" s="1636"/>
      <c r="P7383" s="1636"/>
      <c r="S7383" s="1072"/>
    </row>
    <row r="7384" spans="15:19" ht="15" customHeight="1">
      <c r="O7384" s="1636"/>
      <c r="P7384" s="1636"/>
      <c r="S7384" s="1072"/>
    </row>
    <row r="7385" spans="15:19" ht="15" customHeight="1">
      <c r="O7385" s="1636"/>
      <c r="P7385" s="1636"/>
      <c r="S7385" s="1072"/>
    </row>
    <row r="7386" spans="15:19" ht="15" customHeight="1">
      <c r="O7386" s="1636"/>
      <c r="P7386" s="1636"/>
      <c r="S7386" s="1072"/>
    </row>
    <row r="7387" spans="15:19" ht="15" customHeight="1">
      <c r="O7387" s="1636"/>
      <c r="P7387" s="1636"/>
      <c r="S7387" s="1072"/>
    </row>
    <row r="7388" spans="15:19" ht="15" customHeight="1">
      <c r="O7388" s="1636"/>
      <c r="P7388" s="1636"/>
      <c r="S7388" s="1072"/>
    </row>
    <row r="7389" spans="15:19" ht="15" customHeight="1">
      <c r="O7389" s="1636"/>
      <c r="P7389" s="1636"/>
      <c r="S7389" s="1072"/>
    </row>
    <row r="7390" spans="15:19" ht="15" customHeight="1">
      <c r="O7390" s="1636"/>
      <c r="P7390" s="1636"/>
      <c r="S7390" s="1072"/>
    </row>
    <row r="7391" spans="15:19" ht="15" customHeight="1">
      <c r="O7391" s="1636"/>
      <c r="P7391" s="1636"/>
      <c r="S7391" s="1072"/>
    </row>
    <row r="7392" spans="15:19" ht="15" customHeight="1">
      <c r="O7392" s="1636"/>
      <c r="P7392" s="1636"/>
      <c r="S7392" s="1072"/>
    </row>
    <row r="7393" spans="15:19" ht="15" customHeight="1">
      <c r="O7393" s="1636"/>
      <c r="P7393" s="1636"/>
      <c r="S7393" s="1072"/>
    </row>
    <row r="7394" spans="15:19" ht="15" customHeight="1">
      <c r="O7394" s="1636"/>
      <c r="P7394" s="1636"/>
      <c r="S7394" s="1072"/>
    </row>
    <row r="7395" spans="15:19" ht="15" customHeight="1">
      <c r="O7395" s="1636"/>
      <c r="P7395" s="1636"/>
      <c r="S7395" s="1072"/>
    </row>
    <row r="7396" spans="15:19" ht="15" customHeight="1">
      <c r="O7396" s="1636"/>
      <c r="P7396" s="1636"/>
      <c r="S7396" s="1072"/>
    </row>
    <row r="7397" spans="15:19" ht="15" customHeight="1">
      <c r="O7397" s="1636"/>
      <c r="P7397" s="1636"/>
      <c r="S7397" s="1072"/>
    </row>
    <row r="7398" spans="15:19" ht="15" customHeight="1">
      <c r="O7398" s="1636"/>
      <c r="P7398" s="1636"/>
      <c r="S7398" s="1072"/>
    </row>
    <row r="7399" spans="15:19" ht="15" customHeight="1">
      <c r="O7399" s="1636"/>
      <c r="P7399" s="1636"/>
      <c r="S7399" s="1072"/>
    </row>
    <row r="7400" spans="15:19" ht="15" customHeight="1">
      <c r="O7400" s="1636"/>
      <c r="P7400" s="1636"/>
      <c r="S7400" s="1072"/>
    </row>
    <row r="7401" spans="15:19" ht="15" customHeight="1">
      <c r="O7401" s="1636"/>
      <c r="P7401" s="1636"/>
      <c r="S7401" s="1072"/>
    </row>
    <row r="7402" spans="15:19" ht="15" customHeight="1">
      <c r="O7402" s="1636"/>
      <c r="P7402" s="1636"/>
      <c r="S7402" s="1072"/>
    </row>
    <row r="7403" spans="15:19" ht="15" customHeight="1">
      <c r="O7403" s="1636"/>
      <c r="P7403" s="1636"/>
      <c r="S7403" s="1072"/>
    </row>
    <row r="7404" spans="15:19" ht="15" customHeight="1">
      <c r="O7404" s="1636"/>
      <c r="P7404" s="1636"/>
      <c r="S7404" s="1072"/>
    </row>
    <row r="7405" spans="15:19" ht="15" customHeight="1">
      <c r="O7405" s="1636"/>
      <c r="P7405" s="1636"/>
      <c r="S7405" s="1072"/>
    </row>
    <row r="7406" spans="15:19" ht="15" customHeight="1">
      <c r="O7406" s="1636"/>
      <c r="P7406" s="1636"/>
      <c r="S7406" s="1072"/>
    </row>
    <row r="7407" spans="15:19" ht="15" customHeight="1">
      <c r="O7407" s="1636"/>
      <c r="P7407" s="1636"/>
      <c r="S7407" s="1072"/>
    </row>
    <row r="7408" spans="15:19" ht="15" customHeight="1">
      <c r="O7408" s="1636"/>
      <c r="P7408" s="1636"/>
      <c r="S7408" s="1072"/>
    </row>
    <row r="7409" spans="15:19" ht="15" customHeight="1">
      <c r="O7409" s="1636"/>
      <c r="P7409" s="1636"/>
      <c r="S7409" s="1072"/>
    </row>
    <row r="7410" spans="15:19" ht="15" customHeight="1">
      <c r="O7410" s="1636"/>
      <c r="P7410" s="1636"/>
      <c r="S7410" s="1072"/>
    </row>
    <row r="7411" spans="15:19" ht="15" customHeight="1">
      <c r="O7411" s="1636"/>
      <c r="P7411" s="1636"/>
      <c r="S7411" s="1072"/>
    </row>
    <row r="7412" spans="15:19" ht="15" customHeight="1">
      <c r="O7412" s="1636"/>
      <c r="P7412" s="1636"/>
      <c r="S7412" s="1072"/>
    </row>
    <row r="7413" spans="15:19" ht="15" customHeight="1">
      <c r="O7413" s="1636"/>
      <c r="P7413" s="1636"/>
      <c r="S7413" s="1072"/>
    </row>
    <row r="7414" spans="15:19" ht="15" customHeight="1">
      <c r="O7414" s="1636"/>
      <c r="P7414" s="1636"/>
      <c r="S7414" s="1072"/>
    </row>
    <row r="7415" spans="15:19" ht="15" customHeight="1">
      <c r="O7415" s="1636"/>
      <c r="P7415" s="1636"/>
      <c r="S7415" s="1072"/>
    </row>
    <row r="7416" spans="15:19" ht="15" customHeight="1">
      <c r="O7416" s="1636"/>
      <c r="P7416" s="1636"/>
      <c r="S7416" s="1072"/>
    </row>
    <row r="7417" spans="15:19" ht="15" customHeight="1">
      <c r="O7417" s="1636"/>
      <c r="P7417" s="1636"/>
      <c r="S7417" s="1072"/>
    </row>
    <row r="7418" spans="15:19" ht="15" customHeight="1">
      <c r="O7418" s="1636"/>
      <c r="P7418" s="1636"/>
      <c r="S7418" s="1072"/>
    </row>
    <row r="7419" spans="15:19" ht="15" customHeight="1">
      <c r="O7419" s="1636"/>
      <c r="P7419" s="1636"/>
      <c r="S7419" s="1072"/>
    </row>
    <row r="7420" spans="15:19" ht="15" customHeight="1">
      <c r="O7420" s="1636"/>
      <c r="P7420" s="1636"/>
      <c r="S7420" s="1072"/>
    </row>
    <row r="7421" spans="15:19" ht="15" customHeight="1">
      <c r="O7421" s="1636"/>
      <c r="P7421" s="1636"/>
      <c r="S7421" s="1072"/>
    </row>
    <row r="7422" spans="15:19" ht="15" customHeight="1">
      <c r="O7422" s="1636"/>
      <c r="P7422" s="1636"/>
      <c r="S7422" s="1072"/>
    </row>
    <row r="7423" spans="15:19" ht="15" customHeight="1">
      <c r="O7423" s="1636"/>
      <c r="P7423" s="1636"/>
      <c r="S7423" s="1072"/>
    </row>
    <row r="7424" spans="15:19" ht="15" customHeight="1">
      <c r="O7424" s="1636"/>
      <c r="P7424" s="1636"/>
      <c r="S7424" s="1072"/>
    </row>
    <row r="7425" spans="15:19" ht="15" customHeight="1">
      <c r="O7425" s="1636"/>
      <c r="P7425" s="1636"/>
      <c r="S7425" s="1072"/>
    </row>
    <row r="7426" spans="15:19" ht="15" customHeight="1">
      <c r="O7426" s="1636"/>
      <c r="P7426" s="1636"/>
      <c r="S7426" s="1072"/>
    </row>
    <row r="7427" spans="15:19" ht="15" customHeight="1">
      <c r="O7427" s="1636"/>
      <c r="P7427" s="1636"/>
      <c r="S7427" s="1072"/>
    </row>
    <row r="7428" spans="15:19" ht="15" customHeight="1">
      <c r="O7428" s="1636"/>
      <c r="P7428" s="1636"/>
      <c r="S7428" s="1072"/>
    </row>
    <row r="7429" spans="15:19" ht="15" customHeight="1">
      <c r="O7429" s="1636"/>
      <c r="P7429" s="1636"/>
      <c r="S7429" s="1072"/>
    </row>
    <row r="7430" spans="15:19" ht="15" customHeight="1">
      <c r="O7430" s="1636"/>
      <c r="P7430" s="1636"/>
      <c r="S7430" s="1072"/>
    </row>
    <row r="7431" spans="15:19" ht="15" customHeight="1">
      <c r="O7431" s="1636"/>
      <c r="P7431" s="1636"/>
      <c r="S7431" s="1072"/>
    </row>
    <row r="7432" spans="15:19" ht="15" customHeight="1">
      <c r="O7432" s="1636"/>
      <c r="P7432" s="1636"/>
      <c r="S7432" s="1072"/>
    </row>
    <row r="7433" spans="15:19" ht="15" customHeight="1">
      <c r="O7433" s="1636"/>
      <c r="P7433" s="1636"/>
      <c r="S7433" s="1072"/>
    </row>
    <row r="7434" spans="15:19" ht="15" customHeight="1">
      <c r="O7434" s="1636"/>
      <c r="P7434" s="1636"/>
      <c r="S7434" s="1072"/>
    </row>
    <row r="7435" spans="15:19" ht="15" customHeight="1">
      <c r="O7435" s="1636"/>
      <c r="P7435" s="1636"/>
      <c r="S7435" s="1072"/>
    </row>
    <row r="7436" spans="15:19" ht="15" customHeight="1">
      <c r="O7436" s="1636"/>
      <c r="P7436" s="1636"/>
      <c r="S7436" s="1072"/>
    </row>
    <row r="7437" spans="15:19" ht="15" customHeight="1">
      <c r="O7437" s="1636"/>
      <c r="P7437" s="1636"/>
      <c r="S7437" s="1072"/>
    </row>
    <row r="7438" spans="15:19" ht="15" customHeight="1">
      <c r="O7438" s="1636"/>
      <c r="P7438" s="1636"/>
      <c r="S7438" s="1072"/>
    </row>
    <row r="7439" spans="15:19" ht="15" customHeight="1">
      <c r="O7439" s="1636"/>
      <c r="P7439" s="1636"/>
      <c r="S7439" s="1072"/>
    </row>
    <row r="7440" spans="15:19" ht="15" customHeight="1">
      <c r="O7440" s="1636"/>
      <c r="P7440" s="1636"/>
      <c r="S7440" s="1072"/>
    </row>
    <row r="7441" spans="15:19" ht="15" customHeight="1">
      <c r="O7441" s="1636"/>
      <c r="P7441" s="1636"/>
      <c r="S7441" s="1072"/>
    </row>
    <row r="7442" spans="15:19" ht="15" customHeight="1">
      <c r="O7442" s="1636"/>
      <c r="P7442" s="1636"/>
      <c r="S7442" s="1072"/>
    </row>
    <row r="7443" spans="15:19" ht="15" customHeight="1">
      <c r="O7443" s="1636"/>
      <c r="P7443" s="1636"/>
      <c r="S7443" s="1072"/>
    </row>
    <row r="7444" spans="15:19" ht="15" customHeight="1">
      <c r="O7444" s="1636"/>
      <c r="P7444" s="1636"/>
      <c r="S7444" s="1072"/>
    </row>
    <row r="7445" spans="15:19" ht="15" customHeight="1">
      <c r="O7445" s="1636"/>
      <c r="P7445" s="1636"/>
      <c r="S7445" s="1072"/>
    </row>
    <row r="7446" spans="15:19" ht="15" customHeight="1">
      <c r="O7446" s="1636"/>
      <c r="P7446" s="1636"/>
      <c r="S7446" s="1072"/>
    </row>
    <row r="7447" spans="15:19" ht="15" customHeight="1">
      <c r="O7447" s="1636"/>
      <c r="P7447" s="1636"/>
      <c r="S7447" s="1072"/>
    </row>
    <row r="7448" spans="15:19" ht="15" customHeight="1">
      <c r="O7448" s="1636"/>
      <c r="P7448" s="1636"/>
      <c r="S7448" s="1072"/>
    </row>
    <row r="7449" spans="15:19" ht="15" customHeight="1">
      <c r="O7449" s="1636"/>
      <c r="P7449" s="1636"/>
      <c r="S7449" s="1072"/>
    </row>
    <row r="7450" spans="15:19" ht="15" customHeight="1">
      <c r="O7450" s="1636"/>
      <c r="P7450" s="1636"/>
      <c r="S7450" s="1072"/>
    </row>
    <row r="7451" spans="15:19" ht="15" customHeight="1">
      <c r="O7451" s="1636"/>
      <c r="P7451" s="1636"/>
      <c r="S7451" s="1072"/>
    </row>
    <row r="7452" spans="15:19" ht="15" customHeight="1">
      <c r="O7452" s="1636"/>
      <c r="P7452" s="1636"/>
      <c r="S7452" s="1072"/>
    </row>
    <row r="7453" spans="15:19" ht="15" customHeight="1">
      <c r="O7453" s="1636"/>
      <c r="P7453" s="1636"/>
      <c r="S7453" s="1072"/>
    </row>
    <row r="7454" spans="15:19" ht="15" customHeight="1">
      <c r="O7454" s="1636"/>
      <c r="P7454" s="1636"/>
      <c r="S7454" s="1072"/>
    </row>
    <row r="7455" spans="15:19" ht="15" customHeight="1">
      <c r="O7455" s="1636"/>
      <c r="P7455" s="1636"/>
      <c r="S7455" s="1072"/>
    </row>
    <row r="7456" spans="15:19" ht="15" customHeight="1">
      <c r="O7456" s="1636"/>
      <c r="P7456" s="1636"/>
      <c r="S7456" s="1072"/>
    </row>
    <row r="7457" spans="15:19" ht="15" customHeight="1">
      <c r="O7457" s="1636"/>
      <c r="P7457" s="1636"/>
      <c r="S7457" s="1072"/>
    </row>
    <row r="7458" spans="15:19" ht="15" customHeight="1">
      <c r="O7458" s="1636"/>
      <c r="P7458" s="1636"/>
      <c r="S7458" s="1072"/>
    </row>
    <row r="7459" spans="15:19" ht="15" customHeight="1">
      <c r="O7459" s="1636"/>
      <c r="P7459" s="1636"/>
      <c r="S7459" s="1072"/>
    </row>
    <row r="7460" spans="15:19" ht="15" customHeight="1">
      <c r="O7460" s="1636"/>
      <c r="P7460" s="1636"/>
      <c r="S7460" s="1072"/>
    </row>
    <row r="7461" spans="15:19" ht="15" customHeight="1">
      <c r="O7461" s="1636"/>
      <c r="P7461" s="1636"/>
      <c r="S7461" s="1072"/>
    </row>
    <row r="7462" spans="15:19" ht="15" customHeight="1">
      <c r="O7462" s="1636"/>
      <c r="P7462" s="1636"/>
      <c r="S7462" s="1072"/>
    </row>
    <row r="7463" spans="15:19" ht="15" customHeight="1">
      <c r="O7463" s="1636"/>
      <c r="P7463" s="1636"/>
      <c r="S7463" s="1072"/>
    </row>
    <row r="7464" spans="15:19" ht="15" customHeight="1">
      <c r="O7464" s="1636"/>
      <c r="P7464" s="1636"/>
      <c r="S7464" s="1072"/>
    </row>
    <row r="7465" spans="15:19" ht="15" customHeight="1">
      <c r="O7465" s="1636"/>
      <c r="P7465" s="1636"/>
      <c r="S7465" s="1072"/>
    </row>
    <row r="7466" spans="15:19" ht="15" customHeight="1">
      <c r="O7466" s="1636"/>
      <c r="P7466" s="1636"/>
      <c r="S7466" s="1072"/>
    </row>
    <row r="7467" spans="15:19" ht="15" customHeight="1">
      <c r="O7467" s="1636"/>
      <c r="P7467" s="1636"/>
      <c r="S7467" s="1072"/>
    </row>
    <row r="7468" spans="15:19" ht="15" customHeight="1">
      <c r="O7468" s="1636"/>
      <c r="P7468" s="1636"/>
      <c r="S7468" s="1072"/>
    </row>
    <row r="7469" spans="15:19" ht="15" customHeight="1">
      <c r="O7469" s="1636"/>
      <c r="P7469" s="1636"/>
      <c r="S7469" s="1072"/>
    </row>
    <row r="7470" spans="15:19" ht="15" customHeight="1">
      <c r="O7470" s="1636"/>
      <c r="P7470" s="1636"/>
      <c r="S7470" s="1072"/>
    </row>
    <row r="7471" spans="15:19" ht="15" customHeight="1">
      <c r="O7471" s="1636"/>
      <c r="P7471" s="1636"/>
      <c r="S7471" s="1072"/>
    </row>
    <row r="7472" spans="15:19" ht="15" customHeight="1">
      <c r="O7472" s="1636"/>
      <c r="P7472" s="1636"/>
      <c r="S7472" s="1072"/>
    </row>
    <row r="7473" spans="15:19" ht="15" customHeight="1">
      <c r="O7473" s="1636"/>
      <c r="P7473" s="1636"/>
      <c r="S7473" s="1072"/>
    </row>
    <row r="7474" spans="15:19" ht="15" customHeight="1">
      <c r="O7474" s="1636"/>
      <c r="P7474" s="1636"/>
      <c r="S7474" s="1072"/>
    </row>
    <row r="7475" spans="15:19" ht="15" customHeight="1">
      <c r="O7475" s="1636"/>
      <c r="P7475" s="1636"/>
      <c r="S7475" s="1072"/>
    </row>
    <row r="7476" spans="15:19" ht="15" customHeight="1">
      <c r="O7476" s="1636"/>
      <c r="P7476" s="1636"/>
      <c r="S7476" s="1072"/>
    </row>
    <row r="7477" spans="15:19" ht="15" customHeight="1">
      <c r="O7477" s="1636"/>
      <c r="P7477" s="1636"/>
      <c r="S7477" s="1072"/>
    </row>
    <row r="7478" spans="15:19" ht="15" customHeight="1">
      <c r="O7478" s="1636"/>
      <c r="P7478" s="1636"/>
      <c r="S7478" s="1072"/>
    </row>
    <row r="7479" spans="15:19" ht="15" customHeight="1">
      <c r="O7479" s="1636"/>
      <c r="P7479" s="1636"/>
      <c r="S7479" s="1072"/>
    </row>
    <row r="7480" spans="15:19" ht="15" customHeight="1">
      <c r="O7480" s="1636"/>
      <c r="P7480" s="1636"/>
      <c r="S7480" s="1072"/>
    </row>
    <row r="7481" spans="15:19" ht="15" customHeight="1">
      <c r="O7481" s="1636"/>
      <c r="P7481" s="1636"/>
      <c r="S7481" s="1072"/>
    </row>
    <row r="7482" spans="15:19" ht="15" customHeight="1">
      <c r="O7482" s="1636"/>
      <c r="P7482" s="1636"/>
      <c r="S7482" s="1072"/>
    </row>
    <row r="7483" spans="15:19" ht="15" customHeight="1">
      <c r="O7483" s="1636"/>
      <c r="P7483" s="1636"/>
      <c r="S7483" s="1072"/>
    </row>
    <row r="7484" spans="15:19" ht="15" customHeight="1">
      <c r="O7484" s="1636"/>
      <c r="P7484" s="1636"/>
      <c r="S7484" s="1072"/>
    </row>
    <row r="7485" spans="15:19" ht="15" customHeight="1">
      <c r="O7485" s="1636"/>
      <c r="P7485" s="1636"/>
      <c r="S7485" s="1072"/>
    </row>
    <row r="7486" spans="15:19" ht="15" customHeight="1">
      <c r="O7486" s="1636"/>
      <c r="P7486" s="1636"/>
      <c r="S7486" s="1072"/>
    </row>
    <row r="7487" spans="15:19" ht="15" customHeight="1">
      <c r="O7487" s="1636"/>
      <c r="P7487" s="1636"/>
      <c r="S7487" s="1072"/>
    </row>
    <row r="7488" spans="15:19" ht="15" customHeight="1">
      <c r="O7488" s="1636"/>
      <c r="P7488" s="1636"/>
      <c r="S7488" s="1072"/>
    </row>
    <row r="7489" spans="15:19" ht="15" customHeight="1">
      <c r="O7489" s="1636"/>
      <c r="P7489" s="1636"/>
      <c r="S7489" s="1072"/>
    </row>
    <row r="7490" spans="15:19" ht="15" customHeight="1">
      <c r="O7490" s="1636"/>
      <c r="P7490" s="1636"/>
      <c r="S7490" s="1072"/>
    </row>
    <row r="7491" spans="15:19" ht="15" customHeight="1">
      <c r="O7491" s="1636"/>
      <c r="P7491" s="1636"/>
      <c r="S7491" s="1072"/>
    </row>
    <row r="7492" spans="15:19" ht="15" customHeight="1">
      <c r="O7492" s="1636"/>
      <c r="P7492" s="1636"/>
      <c r="S7492" s="1072"/>
    </row>
    <row r="7493" spans="15:19" ht="15" customHeight="1">
      <c r="O7493" s="1636"/>
      <c r="P7493" s="1636"/>
      <c r="S7493" s="1072"/>
    </row>
    <row r="7494" spans="15:19" ht="15" customHeight="1">
      <c r="O7494" s="1636"/>
      <c r="P7494" s="1636"/>
      <c r="S7494" s="1072"/>
    </row>
    <row r="7495" spans="15:19" ht="15" customHeight="1">
      <c r="O7495" s="1636"/>
      <c r="P7495" s="1636"/>
      <c r="S7495" s="1072"/>
    </row>
    <row r="7496" spans="15:19" ht="15" customHeight="1">
      <c r="O7496" s="1636"/>
      <c r="P7496" s="1636"/>
      <c r="S7496" s="1072"/>
    </row>
    <row r="7497" spans="15:19" ht="15" customHeight="1">
      <c r="O7497" s="1636"/>
      <c r="P7497" s="1636"/>
      <c r="S7497" s="1072"/>
    </row>
    <row r="7498" spans="15:19" ht="15" customHeight="1">
      <c r="O7498" s="1636"/>
      <c r="P7498" s="1636"/>
      <c r="S7498" s="1072"/>
    </row>
    <row r="7499" spans="15:19" ht="15" customHeight="1">
      <c r="O7499" s="1636"/>
      <c r="P7499" s="1636"/>
      <c r="S7499" s="1072"/>
    </row>
    <row r="7500" spans="15:19" ht="15" customHeight="1">
      <c r="O7500" s="1636"/>
      <c r="P7500" s="1636"/>
      <c r="S7500" s="1072"/>
    </row>
    <row r="7501" spans="15:19" ht="15" customHeight="1">
      <c r="O7501" s="1636"/>
      <c r="P7501" s="1636"/>
      <c r="S7501" s="1072"/>
    </row>
    <row r="7502" spans="15:19" ht="15" customHeight="1">
      <c r="O7502" s="1636"/>
      <c r="P7502" s="1636"/>
      <c r="S7502" s="1072"/>
    </row>
    <row r="7503" spans="15:19" ht="15" customHeight="1">
      <c r="O7503" s="1636"/>
      <c r="P7503" s="1636"/>
      <c r="S7503" s="1072"/>
    </row>
    <row r="7504" spans="15:19" ht="15" customHeight="1">
      <c r="O7504" s="1636"/>
      <c r="P7504" s="1636"/>
      <c r="S7504" s="1072"/>
    </row>
    <row r="7505" spans="15:19" ht="15" customHeight="1">
      <c r="O7505" s="1636"/>
      <c r="P7505" s="1636"/>
      <c r="S7505" s="1072"/>
    </row>
    <row r="7506" spans="15:19" ht="15" customHeight="1">
      <c r="O7506" s="1636"/>
      <c r="P7506" s="1636"/>
      <c r="S7506" s="1072"/>
    </row>
    <row r="7507" spans="15:19" ht="15" customHeight="1">
      <c r="O7507" s="1636"/>
      <c r="P7507" s="1636"/>
      <c r="S7507" s="1072"/>
    </row>
    <row r="7508" spans="15:19" ht="15" customHeight="1">
      <c r="O7508" s="1636"/>
      <c r="P7508" s="1636"/>
      <c r="S7508" s="1072"/>
    </row>
    <row r="7509" spans="15:19" ht="15" customHeight="1">
      <c r="O7509" s="1636"/>
      <c r="P7509" s="1636"/>
      <c r="S7509" s="1072"/>
    </row>
    <row r="7510" spans="15:19" ht="15" customHeight="1">
      <c r="O7510" s="1636"/>
      <c r="P7510" s="1636"/>
      <c r="S7510" s="1072"/>
    </row>
    <row r="7511" spans="15:19" ht="15" customHeight="1">
      <c r="O7511" s="1636"/>
      <c r="P7511" s="1636"/>
      <c r="S7511" s="1072"/>
    </row>
    <row r="7512" spans="15:19" ht="15" customHeight="1">
      <c r="O7512" s="1636"/>
      <c r="P7512" s="1636"/>
      <c r="S7512" s="1072"/>
    </row>
    <row r="7513" spans="15:19" ht="15" customHeight="1">
      <c r="O7513" s="1636"/>
      <c r="P7513" s="1636"/>
      <c r="S7513" s="1072"/>
    </row>
    <row r="7514" spans="15:19" ht="15" customHeight="1">
      <c r="O7514" s="1636"/>
      <c r="P7514" s="1636"/>
      <c r="S7514" s="1072"/>
    </row>
    <row r="7515" spans="15:19" ht="15" customHeight="1">
      <c r="O7515" s="1636"/>
      <c r="P7515" s="1636"/>
      <c r="S7515" s="1072"/>
    </row>
    <row r="7516" spans="15:19" ht="15" customHeight="1">
      <c r="O7516" s="1636"/>
      <c r="P7516" s="1636"/>
      <c r="S7516" s="1072"/>
    </row>
    <row r="7517" spans="15:19" ht="15" customHeight="1">
      <c r="O7517" s="1636"/>
      <c r="P7517" s="1636"/>
      <c r="S7517" s="1072"/>
    </row>
    <row r="7518" spans="15:19" ht="15" customHeight="1">
      <c r="O7518" s="1636"/>
      <c r="P7518" s="1636"/>
      <c r="S7518" s="1072"/>
    </row>
    <row r="7519" spans="15:19" ht="15" customHeight="1">
      <c r="O7519" s="1636"/>
      <c r="P7519" s="1636"/>
      <c r="S7519" s="1072"/>
    </row>
    <row r="7520" spans="15:19" ht="15" customHeight="1">
      <c r="O7520" s="1636"/>
      <c r="P7520" s="1636"/>
      <c r="S7520" s="1072"/>
    </row>
    <row r="7521" spans="15:19" ht="15" customHeight="1">
      <c r="O7521" s="1636"/>
      <c r="P7521" s="1636"/>
      <c r="S7521" s="1072"/>
    </row>
    <row r="7522" spans="15:19" ht="15" customHeight="1">
      <c r="O7522" s="1636"/>
      <c r="P7522" s="1636"/>
      <c r="S7522" s="1072"/>
    </row>
    <row r="7523" spans="15:19" ht="15" customHeight="1">
      <c r="O7523" s="1636"/>
      <c r="P7523" s="1636"/>
      <c r="S7523" s="1072"/>
    </row>
    <row r="7524" spans="15:19" ht="15" customHeight="1">
      <c r="O7524" s="1636"/>
      <c r="P7524" s="1636"/>
      <c r="S7524" s="1072"/>
    </row>
    <row r="7525" spans="15:19" ht="15" customHeight="1">
      <c r="O7525" s="1636"/>
      <c r="P7525" s="1636"/>
      <c r="S7525" s="1072"/>
    </row>
    <row r="7526" spans="15:19" ht="15" customHeight="1">
      <c r="O7526" s="1636"/>
      <c r="P7526" s="1636"/>
      <c r="S7526" s="1072"/>
    </row>
    <row r="7527" spans="15:19" ht="15" customHeight="1">
      <c r="O7527" s="1636"/>
      <c r="P7527" s="1636"/>
      <c r="S7527" s="1072"/>
    </row>
    <row r="7528" spans="15:19" ht="15" customHeight="1">
      <c r="O7528" s="1636"/>
      <c r="P7528" s="1636"/>
      <c r="S7528" s="1072"/>
    </row>
    <row r="7529" spans="15:19" ht="15" customHeight="1">
      <c r="O7529" s="1636"/>
      <c r="P7529" s="1636"/>
      <c r="S7529" s="1072"/>
    </row>
    <row r="7530" spans="15:19" ht="15" customHeight="1">
      <c r="O7530" s="1636"/>
      <c r="P7530" s="1636"/>
      <c r="S7530" s="1072"/>
    </row>
    <row r="7531" spans="15:19" ht="15" customHeight="1">
      <c r="O7531" s="1636"/>
      <c r="P7531" s="1636"/>
      <c r="S7531" s="1072"/>
    </row>
    <row r="7532" spans="15:19" ht="15" customHeight="1">
      <c r="O7532" s="1636"/>
      <c r="P7532" s="1636"/>
      <c r="S7532" s="1072"/>
    </row>
    <row r="7533" spans="15:19" ht="15" customHeight="1">
      <c r="O7533" s="1636"/>
      <c r="P7533" s="1636"/>
      <c r="S7533" s="1072"/>
    </row>
    <row r="7534" spans="15:19" ht="15" customHeight="1">
      <c r="O7534" s="1636"/>
      <c r="P7534" s="1636"/>
      <c r="S7534" s="1072"/>
    </row>
    <row r="7535" spans="15:19" ht="15" customHeight="1">
      <c r="O7535" s="1636"/>
      <c r="P7535" s="1636"/>
      <c r="S7535" s="1072"/>
    </row>
    <row r="7536" spans="15:19" ht="15" customHeight="1">
      <c r="O7536" s="1636"/>
      <c r="P7536" s="1636"/>
      <c r="S7536" s="1072"/>
    </row>
    <row r="7537" spans="15:19" ht="15" customHeight="1">
      <c r="O7537" s="1636"/>
      <c r="P7537" s="1636"/>
      <c r="S7537" s="1072"/>
    </row>
    <row r="7538" spans="15:19" ht="15" customHeight="1">
      <c r="O7538" s="1636"/>
      <c r="P7538" s="1636"/>
      <c r="S7538" s="1072"/>
    </row>
    <row r="7539" spans="15:19" ht="15" customHeight="1">
      <c r="O7539" s="1636"/>
      <c r="P7539" s="1636"/>
      <c r="S7539" s="1072"/>
    </row>
    <row r="7540" spans="15:19" ht="15" customHeight="1">
      <c r="O7540" s="1636"/>
      <c r="P7540" s="1636"/>
      <c r="S7540" s="1072"/>
    </row>
    <row r="7541" spans="15:19" ht="15" customHeight="1">
      <c r="O7541" s="1636"/>
      <c r="P7541" s="1636"/>
      <c r="S7541" s="1072"/>
    </row>
    <row r="7542" spans="15:19" ht="15" customHeight="1">
      <c r="O7542" s="1636"/>
      <c r="P7542" s="1636"/>
      <c r="S7542" s="1072"/>
    </row>
    <row r="7543" spans="15:19" ht="15" customHeight="1">
      <c r="O7543" s="1636"/>
      <c r="P7543" s="1636"/>
      <c r="S7543" s="1072"/>
    </row>
    <row r="7544" spans="15:19" ht="15" customHeight="1">
      <c r="O7544" s="1636"/>
      <c r="P7544" s="1636"/>
      <c r="S7544" s="1072"/>
    </row>
    <row r="7545" spans="15:19" ht="15" customHeight="1">
      <c r="O7545" s="1636"/>
      <c r="P7545" s="1636"/>
      <c r="S7545" s="1072"/>
    </row>
    <row r="7546" spans="15:19" ht="15" customHeight="1">
      <c r="O7546" s="1636"/>
      <c r="P7546" s="1636"/>
      <c r="S7546" s="1072"/>
    </row>
    <row r="7547" spans="15:19" ht="15" customHeight="1">
      <c r="O7547" s="1636"/>
      <c r="P7547" s="1636"/>
      <c r="S7547" s="1072"/>
    </row>
    <row r="7548" spans="15:19" ht="15" customHeight="1">
      <c r="O7548" s="1636"/>
      <c r="P7548" s="1636"/>
      <c r="S7548" s="1072"/>
    </row>
    <row r="7549" spans="15:19" ht="15" customHeight="1">
      <c r="O7549" s="1636"/>
      <c r="P7549" s="1636"/>
      <c r="S7549" s="1072"/>
    </row>
    <row r="7550" spans="15:19" ht="15" customHeight="1">
      <c r="O7550" s="1636"/>
      <c r="P7550" s="1636"/>
      <c r="S7550" s="1072"/>
    </row>
    <row r="7551" spans="15:19" ht="15" customHeight="1">
      <c r="O7551" s="1636"/>
      <c r="P7551" s="1636"/>
      <c r="S7551" s="1072"/>
    </row>
    <row r="7552" spans="15:19" ht="15" customHeight="1">
      <c r="O7552" s="1636"/>
      <c r="P7552" s="1636"/>
      <c r="S7552" s="1072"/>
    </row>
    <row r="7553" spans="15:19" ht="15" customHeight="1">
      <c r="O7553" s="1636"/>
      <c r="P7553" s="1636"/>
      <c r="S7553" s="1072"/>
    </row>
    <row r="7554" spans="15:19" ht="15" customHeight="1">
      <c r="O7554" s="1636"/>
      <c r="P7554" s="1636"/>
      <c r="S7554" s="1072"/>
    </row>
    <row r="7555" spans="15:19" ht="15" customHeight="1">
      <c r="O7555" s="1636"/>
      <c r="P7555" s="1636"/>
      <c r="S7555" s="1072"/>
    </row>
    <row r="7556" spans="15:19" ht="15" customHeight="1">
      <c r="O7556" s="1636"/>
      <c r="P7556" s="1636"/>
      <c r="S7556" s="1072"/>
    </row>
    <row r="7557" spans="15:19" ht="15" customHeight="1">
      <c r="O7557" s="1636"/>
      <c r="P7557" s="1636"/>
      <c r="S7557" s="1072"/>
    </row>
    <row r="7558" spans="15:19" ht="15" customHeight="1">
      <c r="O7558" s="1636"/>
      <c r="P7558" s="1636"/>
      <c r="S7558" s="1072"/>
    </row>
    <row r="7559" spans="15:19" ht="15" customHeight="1">
      <c r="O7559" s="1636"/>
      <c r="P7559" s="1636"/>
      <c r="S7559" s="1072"/>
    </row>
    <row r="7560" spans="15:19" ht="15" customHeight="1">
      <c r="O7560" s="1636"/>
      <c r="P7560" s="1636"/>
      <c r="S7560" s="1072"/>
    </row>
    <row r="7561" spans="15:19" ht="15" customHeight="1">
      <c r="O7561" s="1636"/>
      <c r="P7561" s="1636"/>
      <c r="S7561" s="1072"/>
    </row>
    <row r="7562" spans="15:19" ht="15" customHeight="1">
      <c r="O7562" s="1636"/>
      <c r="P7562" s="1636"/>
      <c r="S7562" s="1072"/>
    </row>
    <row r="7563" spans="15:19" ht="15" customHeight="1">
      <c r="O7563" s="1636"/>
      <c r="P7563" s="1636"/>
      <c r="S7563" s="1072"/>
    </row>
    <row r="7564" spans="15:19" ht="15" customHeight="1">
      <c r="O7564" s="1636"/>
      <c r="P7564" s="1636"/>
      <c r="S7564" s="1072"/>
    </row>
    <row r="7565" spans="15:19" ht="15" customHeight="1">
      <c r="O7565" s="1636"/>
      <c r="P7565" s="1636"/>
      <c r="S7565" s="1072"/>
    </row>
    <row r="7566" spans="15:19" ht="15" customHeight="1">
      <c r="O7566" s="1636"/>
      <c r="P7566" s="1636"/>
      <c r="S7566" s="1072"/>
    </row>
    <row r="7567" spans="15:19" ht="15" customHeight="1">
      <c r="O7567" s="1636"/>
      <c r="P7567" s="1636"/>
      <c r="S7567" s="1072"/>
    </row>
    <row r="7568" spans="15:19" ht="15" customHeight="1">
      <c r="O7568" s="1636"/>
      <c r="P7568" s="1636"/>
      <c r="S7568" s="1072"/>
    </row>
    <row r="7569" spans="15:19" ht="15" customHeight="1">
      <c r="O7569" s="1636"/>
      <c r="P7569" s="1636"/>
      <c r="S7569" s="1072"/>
    </row>
    <row r="7570" spans="15:19" ht="15" customHeight="1">
      <c r="O7570" s="1636"/>
      <c r="P7570" s="1636"/>
      <c r="S7570" s="1072"/>
    </row>
    <row r="7571" spans="15:19" ht="15" customHeight="1">
      <c r="O7571" s="1636"/>
      <c r="P7571" s="1636"/>
      <c r="S7571" s="1072"/>
    </row>
    <row r="7572" spans="15:19" ht="15" customHeight="1">
      <c r="O7572" s="1636"/>
      <c r="P7572" s="1636"/>
      <c r="S7572" s="1072"/>
    </row>
    <row r="7573" spans="15:19" ht="15" customHeight="1">
      <c r="O7573" s="1636"/>
      <c r="P7573" s="1636"/>
      <c r="S7573" s="1072"/>
    </row>
    <row r="7574" spans="15:19" ht="15" customHeight="1">
      <c r="O7574" s="1636"/>
      <c r="P7574" s="1636"/>
      <c r="S7574" s="1072"/>
    </row>
    <row r="7575" spans="15:19" ht="15" customHeight="1">
      <c r="O7575" s="1636"/>
      <c r="P7575" s="1636"/>
      <c r="S7575" s="1072"/>
    </row>
    <row r="7576" spans="15:19" ht="15" customHeight="1">
      <c r="O7576" s="1636"/>
      <c r="P7576" s="1636"/>
      <c r="S7576" s="1072"/>
    </row>
    <row r="7577" spans="15:19" ht="15" customHeight="1">
      <c r="O7577" s="1636"/>
      <c r="P7577" s="1636"/>
      <c r="S7577" s="1072"/>
    </row>
    <row r="7578" spans="15:19" ht="15" customHeight="1">
      <c r="O7578" s="1636"/>
      <c r="P7578" s="1636"/>
      <c r="S7578" s="1072"/>
    </row>
    <row r="7579" spans="15:19" ht="15" customHeight="1">
      <c r="O7579" s="1636"/>
      <c r="P7579" s="1636"/>
      <c r="S7579" s="1072"/>
    </row>
    <row r="7580" spans="15:19" ht="15" customHeight="1">
      <c r="O7580" s="1636"/>
      <c r="P7580" s="1636"/>
      <c r="S7580" s="1072"/>
    </row>
    <row r="7581" spans="15:19" ht="15" customHeight="1">
      <c r="O7581" s="1636"/>
      <c r="P7581" s="1636"/>
      <c r="S7581" s="1072"/>
    </row>
    <row r="7582" spans="15:19" ht="15" customHeight="1">
      <c r="O7582" s="1636"/>
      <c r="P7582" s="1636"/>
      <c r="S7582" s="1072"/>
    </row>
    <row r="7583" spans="15:19" ht="15" customHeight="1">
      <c r="O7583" s="1636"/>
      <c r="P7583" s="1636"/>
      <c r="S7583" s="1072"/>
    </row>
    <row r="7584" spans="15:19" ht="15" customHeight="1">
      <c r="O7584" s="1636"/>
      <c r="P7584" s="1636"/>
      <c r="S7584" s="1072"/>
    </row>
    <row r="7585" spans="15:19" ht="15" customHeight="1">
      <c r="O7585" s="1636"/>
      <c r="P7585" s="1636"/>
      <c r="S7585" s="1072"/>
    </row>
    <row r="7586" spans="15:19" ht="15" customHeight="1">
      <c r="O7586" s="1636"/>
      <c r="P7586" s="1636"/>
      <c r="S7586" s="1072"/>
    </row>
    <row r="7587" spans="15:19" ht="15" customHeight="1">
      <c r="O7587" s="1636"/>
      <c r="P7587" s="1636"/>
      <c r="S7587" s="1072"/>
    </row>
    <row r="7588" spans="15:19" ht="15" customHeight="1">
      <c r="O7588" s="1636"/>
      <c r="P7588" s="1636"/>
      <c r="S7588" s="1072"/>
    </row>
    <row r="7589" spans="15:19" ht="15" customHeight="1">
      <c r="O7589" s="1636"/>
      <c r="P7589" s="1636"/>
      <c r="S7589" s="1072"/>
    </row>
    <row r="7590" spans="15:19" ht="15" customHeight="1">
      <c r="O7590" s="1636"/>
      <c r="P7590" s="1636"/>
      <c r="S7590" s="1072"/>
    </row>
    <row r="7591" spans="15:19" ht="15" customHeight="1">
      <c r="O7591" s="1636"/>
      <c r="P7591" s="1636"/>
      <c r="S7591" s="1072"/>
    </row>
    <row r="7592" spans="15:19" ht="15" customHeight="1">
      <c r="O7592" s="1636"/>
      <c r="P7592" s="1636"/>
      <c r="S7592" s="1072"/>
    </row>
    <row r="7593" spans="15:19" ht="15" customHeight="1">
      <c r="O7593" s="1636"/>
      <c r="P7593" s="1636"/>
      <c r="S7593" s="1072"/>
    </row>
    <row r="7594" spans="15:19" ht="15" customHeight="1">
      <c r="O7594" s="1636"/>
      <c r="P7594" s="1636"/>
      <c r="S7594" s="1072"/>
    </row>
    <row r="7595" spans="15:19" ht="15" customHeight="1">
      <c r="O7595" s="1636"/>
      <c r="P7595" s="1636"/>
      <c r="S7595" s="1072"/>
    </row>
    <row r="7596" spans="15:19" ht="15" customHeight="1">
      <c r="O7596" s="1636"/>
      <c r="P7596" s="1636"/>
      <c r="S7596" s="1072"/>
    </row>
    <row r="7597" spans="15:19" ht="15" customHeight="1">
      <c r="O7597" s="1636"/>
      <c r="P7597" s="1636"/>
      <c r="S7597" s="1072"/>
    </row>
    <row r="7598" spans="15:19" ht="15" customHeight="1">
      <c r="O7598" s="1636"/>
      <c r="P7598" s="1636"/>
      <c r="S7598" s="1072"/>
    </row>
    <row r="7599" spans="15:19" ht="15" customHeight="1">
      <c r="O7599" s="1636"/>
      <c r="P7599" s="1636"/>
      <c r="S7599" s="1072"/>
    </row>
    <row r="7600" spans="15:19" ht="15" customHeight="1">
      <c r="O7600" s="1636"/>
      <c r="P7600" s="1636"/>
      <c r="S7600" s="1072"/>
    </row>
    <row r="7601" spans="15:19" ht="15" customHeight="1">
      <c r="O7601" s="1636"/>
      <c r="P7601" s="1636"/>
      <c r="S7601" s="1072"/>
    </row>
    <row r="7602" spans="15:19" ht="15" customHeight="1">
      <c r="O7602" s="1636"/>
      <c r="P7602" s="1636"/>
      <c r="S7602" s="1072"/>
    </row>
    <row r="7603" spans="15:19" ht="15" customHeight="1">
      <c r="O7603" s="1636"/>
      <c r="P7603" s="1636"/>
      <c r="S7603" s="1072"/>
    </row>
    <row r="7604" spans="15:19" ht="15" customHeight="1">
      <c r="O7604" s="1636"/>
      <c r="P7604" s="1636"/>
      <c r="S7604" s="1072"/>
    </row>
    <row r="7605" spans="15:19" ht="15" customHeight="1">
      <c r="O7605" s="1636"/>
      <c r="P7605" s="1636"/>
      <c r="S7605" s="1072"/>
    </row>
    <row r="7606" spans="15:19" ht="15" customHeight="1">
      <c r="O7606" s="1636"/>
      <c r="P7606" s="1636"/>
      <c r="S7606" s="1072"/>
    </row>
    <row r="7607" spans="15:19" ht="15" customHeight="1">
      <c r="O7607" s="1636"/>
      <c r="P7607" s="1636"/>
      <c r="S7607" s="1072"/>
    </row>
    <row r="7608" spans="15:19" ht="15" customHeight="1">
      <c r="O7608" s="1636"/>
      <c r="P7608" s="1636"/>
      <c r="S7608" s="1072"/>
    </row>
    <row r="7609" spans="15:19" ht="15" customHeight="1">
      <c r="O7609" s="1636"/>
      <c r="P7609" s="1636"/>
      <c r="S7609" s="1072"/>
    </row>
    <row r="7610" spans="15:19" ht="15" customHeight="1">
      <c r="O7610" s="1636"/>
      <c r="P7610" s="1636"/>
      <c r="S7610" s="1072"/>
    </row>
    <row r="7611" spans="15:19" ht="15" customHeight="1">
      <c r="O7611" s="1636"/>
      <c r="P7611" s="1636"/>
      <c r="S7611" s="1072"/>
    </row>
    <row r="7612" spans="15:19" ht="15" customHeight="1">
      <c r="O7612" s="1636"/>
      <c r="P7612" s="1636"/>
      <c r="S7612" s="1072"/>
    </row>
    <row r="7613" spans="15:19" ht="15" customHeight="1">
      <c r="O7613" s="1636"/>
      <c r="P7613" s="1636"/>
      <c r="S7613" s="1072"/>
    </row>
    <row r="7614" spans="15:19" ht="15" customHeight="1">
      <c r="O7614" s="1636"/>
      <c r="P7614" s="1636"/>
      <c r="S7614" s="1072"/>
    </row>
    <row r="7615" spans="15:19" ht="15" customHeight="1">
      <c r="O7615" s="1636"/>
      <c r="P7615" s="1636"/>
      <c r="S7615" s="1072"/>
    </row>
    <row r="7616" spans="15:19" ht="15" customHeight="1">
      <c r="O7616" s="1636"/>
      <c r="P7616" s="1636"/>
      <c r="S7616" s="1072"/>
    </row>
    <row r="7617" spans="15:19" ht="15" customHeight="1">
      <c r="O7617" s="1636"/>
      <c r="P7617" s="1636"/>
      <c r="S7617" s="1072"/>
    </row>
    <row r="7618" spans="15:19" ht="15" customHeight="1">
      <c r="O7618" s="1636"/>
      <c r="P7618" s="1636"/>
      <c r="S7618" s="1072"/>
    </row>
    <row r="7619" spans="15:19" ht="15" customHeight="1">
      <c r="O7619" s="1636"/>
      <c r="P7619" s="1636"/>
      <c r="S7619" s="1072"/>
    </row>
    <row r="7620" spans="15:19" ht="15" customHeight="1">
      <c r="O7620" s="1636"/>
      <c r="P7620" s="1636"/>
      <c r="S7620" s="1072"/>
    </row>
    <row r="7621" spans="15:19" ht="15" customHeight="1">
      <c r="O7621" s="1636"/>
      <c r="P7621" s="1636"/>
      <c r="S7621" s="1072"/>
    </row>
    <row r="7622" spans="15:19" ht="15" customHeight="1">
      <c r="O7622" s="1636"/>
      <c r="P7622" s="1636"/>
      <c r="S7622" s="1072"/>
    </row>
    <row r="7623" spans="15:19" ht="15" customHeight="1">
      <c r="O7623" s="1636"/>
      <c r="P7623" s="1636"/>
      <c r="S7623" s="1072"/>
    </row>
    <row r="7624" spans="15:19" ht="15" customHeight="1">
      <c r="O7624" s="1636"/>
      <c r="P7624" s="1636"/>
      <c r="S7624" s="1072"/>
    </row>
    <row r="7625" spans="15:19" ht="15" customHeight="1">
      <c r="O7625" s="1636"/>
      <c r="P7625" s="1636"/>
      <c r="S7625" s="1072"/>
    </row>
    <row r="7626" spans="15:19" ht="15" customHeight="1">
      <c r="O7626" s="1636"/>
      <c r="P7626" s="1636"/>
      <c r="S7626" s="1072"/>
    </row>
    <row r="7627" spans="15:19" ht="15" customHeight="1">
      <c r="O7627" s="1636"/>
      <c r="P7627" s="1636"/>
      <c r="S7627" s="1072"/>
    </row>
    <row r="7628" spans="15:19" ht="15" customHeight="1">
      <c r="O7628" s="1636"/>
      <c r="P7628" s="1636"/>
      <c r="S7628" s="1072"/>
    </row>
    <row r="7629" spans="15:19" ht="15" customHeight="1">
      <c r="O7629" s="1636"/>
      <c r="P7629" s="1636"/>
      <c r="S7629" s="1072"/>
    </row>
    <row r="7630" spans="15:19" ht="15" customHeight="1">
      <c r="O7630" s="1636"/>
      <c r="P7630" s="1636"/>
      <c r="S7630" s="1072"/>
    </row>
    <row r="7631" spans="15:19" ht="15" customHeight="1">
      <c r="O7631" s="1636"/>
      <c r="P7631" s="1636"/>
      <c r="S7631" s="1072"/>
    </row>
    <row r="7632" spans="15:19" ht="15" customHeight="1">
      <c r="O7632" s="1636"/>
      <c r="P7632" s="1636"/>
      <c r="S7632" s="1072"/>
    </row>
    <row r="7633" spans="15:19" ht="15" customHeight="1">
      <c r="O7633" s="1636"/>
      <c r="P7633" s="1636"/>
      <c r="S7633" s="1072"/>
    </row>
    <row r="7634" spans="15:19" ht="15" customHeight="1">
      <c r="O7634" s="1636"/>
      <c r="P7634" s="1636"/>
      <c r="S7634" s="1072"/>
    </row>
    <row r="7635" spans="15:19" ht="15" customHeight="1">
      <c r="O7635" s="1636"/>
      <c r="P7635" s="1636"/>
      <c r="S7635" s="1072"/>
    </row>
    <row r="7636" spans="15:19" ht="15" customHeight="1">
      <c r="O7636" s="1636"/>
      <c r="P7636" s="1636"/>
      <c r="S7636" s="1072"/>
    </row>
    <row r="7637" spans="15:19" ht="15" customHeight="1">
      <c r="O7637" s="1636"/>
      <c r="P7637" s="1636"/>
      <c r="S7637" s="1072"/>
    </row>
    <row r="7638" spans="15:19" ht="15" customHeight="1">
      <c r="O7638" s="1636"/>
      <c r="P7638" s="1636"/>
      <c r="S7638" s="1072"/>
    </row>
    <row r="7639" spans="15:19" ht="15" customHeight="1">
      <c r="O7639" s="1636"/>
      <c r="P7639" s="1636"/>
      <c r="S7639" s="1072"/>
    </row>
    <row r="7640" spans="15:19" ht="15" customHeight="1">
      <c r="O7640" s="1636"/>
      <c r="P7640" s="1636"/>
      <c r="S7640" s="1072"/>
    </row>
    <row r="7641" spans="15:19" ht="15" customHeight="1">
      <c r="O7641" s="1636"/>
      <c r="P7641" s="1636"/>
      <c r="S7641" s="1072"/>
    </row>
    <row r="7642" spans="15:19" ht="15" customHeight="1">
      <c r="O7642" s="1636"/>
      <c r="P7642" s="1636"/>
      <c r="S7642" s="1072"/>
    </row>
    <row r="7643" spans="15:19" ht="15" customHeight="1">
      <c r="O7643" s="1636"/>
      <c r="P7643" s="1636"/>
      <c r="S7643" s="1072"/>
    </row>
    <row r="7644" spans="15:19" ht="15" customHeight="1">
      <c r="O7644" s="1636"/>
      <c r="P7644" s="1636"/>
      <c r="S7644" s="1072"/>
    </row>
    <row r="7645" spans="15:19" ht="15" customHeight="1">
      <c r="O7645" s="1636"/>
      <c r="P7645" s="1636"/>
      <c r="S7645" s="1072"/>
    </row>
    <row r="7646" spans="15:19" ht="15" customHeight="1">
      <c r="O7646" s="1636"/>
      <c r="P7646" s="1636"/>
      <c r="S7646" s="1072"/>
    </row>
    <row r="7647" spans="15:19" ht="15" customHeight="1">
      <c r="O7647" s="1636"/>
      <c r="P7647" s="1636"/>
      <c r="S7647" s="1072"/>
    </row>
    <row r="7648" spans="15:19" ht="15" customHeight="1">
      <c r="O7648" s="1636"/>
      <c r="P7648" s="1636"/>
      <c r="S7648" s="1072"/>
    </row>
    <row r="7649" spans="15:19" ht="15" customHeight="1">
      <c r="O7649" s="1636"/>
      <c r="P7649" s="1636"/>
      <c r="S7649" s="1072"/>
    </row>
    <row r="7650" spans="15:19" ht="15" customHeight="1">
      <c r="O7650" s="1636"/>
      <c r="P7650" s="1636"/>
      <c r="S7650" s="1072"/>
    </row>
    <row r="7651" spans="15:19" ht="15" customHeight="1">
      <c r="O7651" s="1636"/>
      <c r="P7651" s="1636"/>
      <c r="S7651" s="1072"/>
    </row>
    <row r="7652" spans="15:19" ht="15" customHeight="1">
      <c r="O7652" s="1636"/>
      <c r="P7652" s="1636"/>
      <c r="S7652" s="1072"/>
    </row>
    <row r="7653" spans="15:19" ht="15" customHeight="1">
      <c r="O7653" s="1636"/>
      <c r="P7653" s="1636"/>
      <c r="S7653" s="1072"/>
    </row>
    <row r="7654" spans="15:19" ht="15" customHeight="1">
      <c r="O7654" s="1636"/>
      <c r="P7654" s="1636"/>
      <c r="S7654" s="1072"/>
    </row>
    <row r="7655" spans="15:19" ht="15" customHeight="1">
      <c r="O7655" s="1636"/>
      <c r="P7655" s="1636"/>
      <c r="S7655" s="1072"/>
    </row>
    <row r="7656" spans="15:19" ht="15" customHeight="1">
      <c r="O7656" s="1636"/>
      <c r="P7656" s="1636"/>
      <c r="S7656" s="1072"/>
    </row>
    <row r="7657" spans="15:19" ht="15" customHeight="1">
      <c r="O7657" s="1636"/>
      <c r="P7657" s="1636"/>
      <c r="S7657" s="1072"/>
    </row>
    <row r="7658" spans="15:19" ht="15" customHeight="1">
      <c r="O7658" s="1636"/>
      <c r="P7658" s="1636"/>
      <c r="S7658" s="1072"/>
    </row>
    <row r="7659" spans="15:19" ht="15" customHeight="1">
      <c r="O7659" s="1636"/>
      <c r="P7659" s="1636"/>
      <c r="S7659" s="1072"/>
    </row>
    <row r="7660" spans="15:19" ht="15" customHeight="1">
      <c r="O7660" s="1636"/>
      <c r="P7660" s="1636"/>
      <c r="S7660" s="1072"/>
    </row>
    <row r="7661" spans="15:19" ht="15" customHeight="1">
      <c r="O7661" s="1636"/>
      <c r="P7661" s="1636"/>
      <c r="S7661" s="1072"/>
    </row>
    <row r="7662" spans="15:19" ht="15" customHeight="1">
      <c r="O7662" s="1636"/>
      <c r="P7662" s="1636"/>
      <c r="S7662" s="1072"/>
    </row>
    <row r="7663" spans="15:19" ht="15" customHeight="1">
      <c r="O7663" s="1636"/>
      <c r="P7663" s="1636"/>
      <c r="S7663" s="1072"/>
    </row>
    <row r="7664" spans="15:19" ht="15" customHeight="1">
      <c r="O7664" s="1636"/>
      <c r="P7664" s="1636"/>
      <c r="S7664" s="1072"/>
    </row>
    <row r="7665" spans="15:19" ht="15" customHeight="1">
      <c r="O7665" s="1636"/>
      <c r="P7665" s="1636"/>
      <c r="S7665" s="1072"/>
    </row>
    <row r="7666" spans="15:19" ht="15" customHeight="1">
      <c r="O7666" s="1636"/>
      <c r="P7666" s="1636"/>
      <c r="S7666" s="1072"/>
    </row>
    <row r="7667" spans="15:19" ht="15" customHeight="1">
      <c r="O7667" s="1636"/>
      <c r="P7667" s="1636"/>
      <c r="S7667" s="1072"/>
    </row>
    <row r="7668" spans="15:19" ht="15" customHeight="1">
      <c r="O7668" s="1636"/>
      <c r="P7668" s="1636"/>
      <c r="S7668" s="1072"/>
    </row>
    <row r="7669" spans="15:19" ht="15" customHeight="1">
      <c r="O7669" s="1636"/>
      <c r="P7669" s="1636"/>
      <c r="S7669" s="1072"/>
    </row>
    <row r="7670" spans="15:19" ht="15" customHeight="1">
      <c r="O7670" s="1636"/>
      <c r="P7670" s="1636"/>
      <c r="S7670" s="1072"/>
    </row>
    <row r="7671" spans="15:19" ht="15" customHeight="1">
      <c r="O7671" s="1636"/>
      <c r="P7671" s="1636"/>
      <c r="S7671" s="1072"/>
    </row>
    <row r="7672" spans="15:19" ht="15" customHeight="1">
      <c r="O7672" s="1636"/>
      <c r="P7672" s="1636"/>
      <c r="S7672" s="1072"/>
    </row>
    <row r="7673" spans="15:19" ht="15" customHeight="1">
      <c r="O7673" s="1636"/>
      <c r="P7673" s="1636"/>
      <c r="S7673" s="1072"/>
    </row>
    <row r="7674" spans="15:19" ht="15" customHeight="1">
      <c r="O7674" s="1636"/>
      <c r="P7674" s="1636"/>
      <c r="S7674" s="1072"/>
    </row>
    <row r="7675" spans="15:19" ht="15" customHeight="1">
      <c r="O7675" s="1636"/>
      <c r="P7675" s="1636"/>
      <c r="S7675" s="1072"/>
    </row>
    <row r="7676" spans="15:19" ht="15" customHeight="1">
      <c r="O7676" s="1636"/>
      <c r="P7676" s="1636"/>
      <c r="S7676" s="1072"/>
    </row>
    <row r="7677" spans="15:19" ht="15" customHeight="1">
      <c r="O7677" s="1636"/>
      <c r="P7677" s="1636"/>
      <c r="S7677" s="1072"/>
    </row>
    <row r="7678" spans="15:19" ht="15" customHeight="1">
      <c r="O7678" s="1636"/>
      <c r="P7678" s="1636"/>
      <c r="S7678" s="1072"/>
    </row>
    <row r="7679" spans="15:19" ht="15" customHeight="1">
      <c r="O7679" s="1636"/>
      <c r="P7679" s="1636"/>
      <c r="S7679" s="1072"/>
    </row>
    <row r="7680" spans="15:19" ht="15" customHeight="1">
      <c r="O7680" s="1636"/>
      <c r="P7680" s="1636"/>
      <c r="S7680" s="1072"/>
    </row>
    <row r="7681" spans="15:19" ht="15" customHeight="1">
      <c r="O7681" s="1636"/>
      <c r="P7681" s="1636"/>
      <c r="S7681" s="1072"/>
    </row>
    <row r="7682" spans="15:19" ht="15" customHeight="1">
      <c r="O7682" s="1636"/>
      <c r="P7682" s="1636"/>
      <c r="S7682" s="1072"/>
    </row>
    <row r="7683" spans="15:19" ht="15" customHeight="1">
      <c r="O7683" s="1636"/>
      <c r="P7683" s="1636"/>
      <c r="S7683" s="1072"/>
    </row>
    <row r="7684" spans="15:19" ht="15" customHeight="1">
      <c r="O7684" s="1636"/>
      <c r="P7684" s="1636"/>
      <c r="S7684" s="1072"/>
    </row>
    <row r="7685" spans="15:19" ht="15" customHeight="1">
      <c r="O7685" s="1636"/>
      <c r="P7685" s="1636"/>
      <c r="S7685" s="1072"/>
    </row>
    <row r="7686" spans="15:19" ht="15" customHeight="1">
      <c r="O7686" s="1636"/>
      <c r="P7686" s="1636"/>
      <c r="S7686" s="1072"/>
    </row>
    <row r="7687" spans="15:19" ht="15" customHeight="1">
      <c r="O7687" s="1636"/>
      <c r="P7687" s="1636"/>
      <c r="S7687" s="1072"/>
    </row>
    <row r="7688" spans="15:19" ht="15" customHeight="1">
      <c r="O7688" s="1636"/>
      <c r="P7688" s="1636"/>
      <c r="S7688" s="1072"/>
    </row>
    <row r="7689" spans="15:19" ht="15" customHeight="1">
      <c r="O7689" s="1636"/>
      <c r="P7689" s="1636"/>
      <c r="S7689" s="1072"/>
    </row>
    <row r="7690" spans="15:19" ht="15" customHeight="1">
      <c r="O7690" s="1636"/>
      <c r="P7690" s="1636"/>
      <c r="S7690" s="1072"/>
    </row>
    <row r="7691" spans="15:19" ht="15" customHeight="1">
      <c r="O7691" s="1636"/>
      <c r="P7691" s="1636"/>
      <c r="S7691" s="1072"/>
    </row>
    <row r="7692" spans="15:19" ht="15" customHeight="1">
      <c r="O7692" s="1636"/>
      <c r="P7692" s="1636"/>
      <c r="S7692" s="1072"/>
    </row>
    <row r="7693" spans="15:19" ht="15" customHeight="1">
      <c r="O7693" s="1636"/>
      <c r="P7693" s="1636"/>
      <c r="S7693" s="1072"/>
    </row>
    <row r="7694" spans="15:19" ht="15" customHeight="1">
      <c r="O7694" s="1636"/>
      <c r="P7694" s="1636"/>
      <c r="S7694" s="1072"/>
    </row>
    <row r="7695" spans="15:19" ht="15" customHeight="1">
      <c r="O7695" s="1636"/>
      <c r="P7695" s="1636"/>
      <c r="S7695" s="1072"/>
    </row>
    <row r="7696" spans="15:19" ht="15" customHeight="1">
      <c r="O7696" s="1636"/>
      <c r="P7696" s="1636"/>
      <c r="S7696" s="1072"/>
    </row>
    <row r="7697" spans="15:19" ht="15" customHeight="1">
      <c r="O7697" s="1636"/>
      <c r="P7697" s="1636"/>
      <c r="S7697" s="1072"/>
    </row>
    <row r="7698" spans="15:19" ht="15" customHeight="1">
      <c r="O7698" s="1636"/>
      <c r="P7698" s="1636"/>
      <c r="S7698" s="1072"/>
    </row>
    <row r="7699" spans="15:19" ht="15" customHeight="1">
      <c r="O7699" s="1636"/>
      <c r="P7699" s="1636"/>
      <c r="S7699" s="1072"/>
    </row>
    <row r="7700" spans="15:19" ht="15" customHeight="1">
      <c r="O7700" s="1636"/>
      <c r="P7700" s="1636"/>
      <c r="S7700" s="1072"/>
    </row>
    <row r="7701" spans="15:19" ht="15" customHeight="1">
      <c r="O7701" s="1636"/>
      <c r="P7701" s="1636"/>
      <c r="S7701" s="1072"/>
    </row>
    <row r="7702" spans="15:19" ht="15" customHeight="1">
      <c r="O7702" s="1636"/>
      <c r="P7702" s="1636"/>
      <c r="S7702" s="1072"/>
    </row>
    <row r="7703" spans="15:19" ht="15" customHeight="1">
      <c r="O7703" s="1636"/>
      <c r="P7703" s="1636"/>
      <c r="S7703" s="1072"/>
    </row>
    <row r="7704" spans="15:19" ht="15" customHeight="1">
      <c r="O7704" s="1636"/>
      <c r="P7704" s="1636"/>
      <c r="S7704" s="1072"/>
    </row>
    <row r="7705" spans="15:19" ht="15" customHeight="1">
      <c r="O7705" s="1636"/>
      <c r="P7705" s="1636"/>
      <c r="S7705" s="1072"/>
    </row>
    <row r="7706" spans="15:19" ht="15" customHeight="1">
      <c r="O7706" s="1636"/>
      <c r="P7706" s="1636"/>
      <c r="S7706" s="1072"/>
    </row>
    <row r="7707" spans="15:19" ht="15" customHeight="1">
      <c r="O7707" s="1636"/>
      <c r="P7707" s="1636"/>
      <c r="S7707" s="1072"/>
    </row>
    <row r="7708" spans="15:19" ht="15" customHeight="1">
      <c r="O7708" s="1636"/>
      <c r="P7708" s="1636"/>
      <c r="S7708" s="1072"/>
    </row>
    <row r="7709" spans="15:19" ht="15" customHeight="1">
      <c r="O7709" s="1636"/>
      <c r="P7709" s="1636"/>
      <c r="S7709" s="1072"/>
    </row>
    <row r="7710" spans="15:19" ht="15" customHeight="1">
      <c r="O7710" s="1636"/>
      <c r="P7710" s="1636"/>
      <c r="S7710" s="1072"/>
    </row>
    <row r="7711" spans="15:19" ht="15" customHeight="1">
      <c r="O7711" s="1636"/>
      <c r="P7711" s="1636"/>
      <c r="S7711" s="1072"/>
    </row>
    <row r="7712" spans="15:19" ht="15" customHeight="1">
      <c r="O7712" s="1636"/>
      <c r="P7712" s="1636"/>
      <c r="S7712" s="1072"/>
    </row>
    <row r="7713" spans="15:19" ht="15" customHeight="1">
      <c r="O7713" s="1636"/>
      <c r="P7713" s="1636"/>
      <c r="S7713" s="1072"/>
    </row>
    <row r="7714" spans="15:19" ht="15" customHeight="1">
      <c r="O7714" s="1636"/>
      <c r="P7714" s="1636"/>
      <c r="S7714" s="1072"/>
    </row>
    <row r="7715" spans="15:19" ht="15" customHeight="1">
      <c r="O7715" s="1636"/>
      <c r="P7715" s="1636"/>
      <c r="S7715" s="1072"/>
    </row>
    <row r="7716" spans="15:19" ht="15" customHeight="1">
      <c r="O7716" s="1636"/>
      <c r="P7716" s="1636"/>
      <c r="S7716" s="1072"/>
    </row>
    <row r="7717" spans="15:19" ht="15" customHeight="1">
      <c r="O7717" s="1636"/>
      <c r="P7717" s="1636"/>
      <c r="S7717" s="1072"/>
    </row>
    <row r="7718" spans="15:19" ht="15" customHeight="1">
      <c r="O7718" s="1636"/>
      <c r="P7718" s="1636"/>
      <c r="S7718" s="1072"/>
    </row>
    <row r="7719" spans="15:19" ht="15" customHeight="1">
      <c r="O7719" s="1636"/>
      <c r="P7719" s="1636"/>
      <c r="S7719" s="1072"/>
    </row>
    <row r="7720" spans="15:19" ht="15" customHeight="1">
      <c r="O7720" s="1636"/>
      <c r="P7720" s="1636"/>
      <c r="S7720" s="1072"/>
    </row>
    <row r="7721" spans="15:19" ht="15" customHeight="1">
      <c r="O7721" s="1636"/>
      <c r="P7721" s="1636"/>
      <c r="S7721" s="1072"/>
    </row>
    <row r="7722" spans="15:19" ht="15" customHeight="1">
      <c r="O7722" s="1636"/>
      <c r="P7722" s="1636"/>
      <c r="S7722" s="1072"/>
    </row>
    <row r="7723" spans="15:19" ht="15" customHeight="1">
      <c r="O7723" s="1636"/>
      <c r="P7723" s="1636"/>
      <c r="S7723" s="1072"/>
    </row>
    <row r="7724" spans="15:19" ht="15" customHeight="1">
      <c r="O7724" s="1636"/>
      <c r="P7724" s="1636"/>
      <c r="S7724" s="1072"/>
    </row>
    <row r="7725" spans="15:19" ht="15" customHeight="1">
      <c r="O7725" s="1636"/>
      <c r="P7725" s="1636"/>
      <c r="S7725" s="1072"/>
    </row>
    <row r="7726" spans="15:19" ht="15" customHeight="1">
      <c r="O7726" s="1636"/>
      <c r="P7726" s="1636"/>
      <c r="S7726" s="1072"/>
    </row>
    <row r="7727" spans="15:19" ht="15" customHeight="1">
      <c r="O7727" s="1636"/>
      <c r="P7727" s="1636"/>
      <c r="S7727" s="1072"/>
    </row>
    <row r="7728" spans="15:19" ht="15" customHeight="1">
      <c r="O7728" s="1636"/>
      <c r="P7728" s="1636"/>
      <c r="S7728" s="1072"/>
    </row>
    <row r="7729" spans="15:19" ht="15" customHeight="1">
      <c r="O7729" s="1636"/>
      <c r="P7729" s="1636"/>
      <c r="S7729" s="1072"/>
    </row>
    <row r="7730" spans="15:19" ht="15" customHeight="1">
      <c r="O7730" s="1636"/>
      <c r="P7730" s="1636"/>
      <c r="S7730" s="1072"/>
    </row>
    <row r="7731" spans="15:19" ht="15" customHeight="1">
      <c r="O7731" s="1636"/>
      <c r="P7731" s="1636"/>
      <c r="S7731" s="1072"/>
    </row>
    <row r="7732" spans="15:19" ht="15" customHeight="1">
      <c r="O7732" s="1636"/>
      <c r="P7732" s="1636"/>
      <c r="S7732" s="1072"/>
    </row>
    <row r="7733" spans="15:19" ht="15" customHeight="1">
      <c r="O7733" s="1636"/>
      <c r="P7733" s="1636"/>
      <c r="S7733" s="1072"/>
    </row>
    <row r="7734" spans="15:19" ht="15" customHeight="1">
      <c r="O7734" s="1636"/>
      <c r="P7734" s="1636"/>
      <c r="S7734" s="1072"/>
    </row>
    <row r="7735" spans="15:19" ht="15" customHeight="1">
      <c r="O7735" s="1636"/>
      <c r="P7735" s="1636"/>
      <c r="S7735" s="1072"/>
    </row>
    <row r="7736" spans="15:19" ht="15" customHeight="1">
      <c r="O7736" s="1636"/>
      <c r="P7736" s="1636"/>
      <c r="S7736" s="1072"/>
    </row>
    <row r="7737" spans="15:19" ht="15" customHeight="1">
      <c r="O7737" s="1636"/>
      <c r="P7737" s="1636"/>
      <c r="S7737" s="1072"/>
    </row>
    <row r="7738" spans="15:19" ht="15" customHeight="1">
      <c r="O7738" s="1636"/>
      <c r="P7738" s="1636"/>
      <c r="S7738" s="1072"/>
    </row>
    <row r="7739" spans="15:19" ht="15" customHeight="1">
      <c r="O7739" s="1636"/>
      <c r="P7739" s="1636"/>
      <c r="S7739" s="1072"/>
    </row>
    <row r="7740" spans="15:19" ht="15" customHeight="1">
      <c r="O7740" s="1636"/>
      <c r="P7740" s="1636"/>
      <c r="S7740" s="1072"/>
    </row>
    <row r="7741" spans="15:19" ht="15" customHeight="1">
      <c r="O7741" s="1636"/>
      <c r="P7741" s="1636"/>
      <c r="S7741" s="1072"/>
    </row>
    <row r="7742" spans="15:19" ht="15" customHeight="1">
      <c r="O7742" s="1636"/>
      <c r="P7742" s="1636"/>
      <c r="S7742" s="1072"/>
    </row>
    <row r="7743" spans="15:19" ht="15" customHeight="1">
      <c r="O7743" s="1636"/>
      <c r="P7743" s="1636"/>
      <c r="S7743" s="1072"/>
    </row>
    <row r="7744" spans="15:19" ht="15" customHeight="1">
      <c r="O7744" s="1636"/>
      <c r="P7744" s="1636"/>
      <c r="S7744" s="1072"/>
    </row>
    <row r="7745" spans="15:19" ht="15" customHeight="1">
      <c r="O7745" s="1636"/>
      <c r="P7745" s="1636"/>
      <c r="S7745" s="1072"/>
    </row>
    <row r="7746" spans="15:19" ht="15" customHeight="1">
      <c r="O7746" s="1636"/>
      <c r="P7746" s="1636"/>
      <c r="S7746" s="1072"/>
    </row>
    <row r="7747" spans="15:19" ht="15" customHeight="1">
      <c r="O7747" s="1636"/>
      <c r="P7747" s="1636"/>
      <c r="S7747" s="1072"/>
    </row>
    <row r="7748" spans="15:19" ht="15" customHeight="1">
      <c r="O7748" s="1636"/>
      <c r="P7748" s="1636"/>
      <c r="S7748" s="1072"/>
    </row>
    <row r="7749" spans="15:19" ht="15" customHeight="1">
      <c r="O7749" s="1636"/>
      <c r="P7749" s="1636"/>
      <c r="S7749" s="1072"/>
    </row>
    <row r="7750" spans="15:19" ht="15" customHeight="1">
      <c r="O7750" s="1636"/>
      <c r="P7750" s="1636"/>
      <c r="S7750" s="1072"/>
    </row>
    <row r="7751" spans="15:19" ht="15" customHeight="1">
      <c r="O7751" s="1636"/>
      <c r="P7751" s="1636"/>
      <c r="S7751" s="1072"/>
    </row>
    <row r="7752" spans="15:19" ht="15" customHeight="1">
      <c r="O7752" s="1636"/>
      <c r="P7752" s="1636"/>
      <c r="S7752" s="1072"/>
    </row>
    <row r="7753" spans="15:19" ht="15" customHeight="1">
      <c r="O7753" s="1636"/>
      <c r="P7753" s="1636"/>
      <c r="S7753" s="1072"/>
    </row>
    <row r="7754" spans="15:19" ht="15" customHeight="1">
      <c r="O7754" s="1636"/>
      <c r="P7754" s="1636"/>
      <c r="S7754" s="1072"/>
    </row>
    <row r="7755" spans="15:19" ht="15" customHeight="1">
      <c r="O7755" s="1636"/>
      <c r="P7755" s="1636"/>
      <c r="S7755" s="1072"/>
    </row>
    <row r="7756" spans="15:19" ht="15" customHeight="1">
      <c r="O7756" s="1636"/>
      <c r="P7756" s="1636"/>
      <c r="S7756" s="1072"/>
    </row>
    <row r="7757" spans="15:19" ht="15" customHeight="1">
      <c r="O7757" s="1636"/>
      <c r="P7757" s="1636"/>
      <c r="S7757" s="1072"/>
    </row>
    <row r="7758" spans="15:19" ht="15" customHeight="1">
      <c r="O7758" s="1636"/>
      <c r="P7758" s="1636"/>
      <c r="S7758" s="1072"/>
    </row>
    <row r="7759" spans="15:19" ht="15" customHeight="1">
      <c r="O7759" s="1636"/>
      <c r="P7759" s="1636"/>
      <c r="S7759" s="1072"/>
    </row>
    <row r="7760" spans="15:19" ht="15" customHeight="1">
      <c r="O7760" s="1636"/>
      <c r="P7760" s="1636"/>
      <c r="S7760" s="1072"/>
    </row>
    <row r="7761" spans="15:19" ht="15" customHeight="1">
      <c r="O7761" s="1636"/>
      <c r="P7761" s="1636"/>
      <c r="S7761" s="1072"/>
    </row>
    <row r="7762" spans="15:19" ht="15" customHeight="1">
      <c r="O7762" s="1636"/>
      <c r="P7762" s="1636"/>
      <c r="S7762" s="1072"/>
    </row>
    <row r="7763" spans="15:19" ht="15" customHeight="1">
      <c r="O7763" s="1636"/>
      <c r="P7763" s="1636"/>
      <c r="S7763" s="1072"/>
    </row>
    <row r="7764" spans="15:19" ht="15" customHeight="1">
      <c r="O7764" s="1636"/>
      <c r="P7764" s="1636"/>
      <c r="S7764" s="1072"/>
    </row>
    <row r="7765" spans="15:19" ht="15" customHeight="1">
      <c r="O7765" s="1636"/>
      <c r="P7765" s="1636"/>
      <c r="S7765" s="1072"/>
    </row>
    <row r="7766" spans="15:19" ht="15" customHeight="1">
      <c r="O7766" s="1636"/>
      <c r="P7766" s="1636"/>
      <c r="S7766" s="1072"/>
    </row>
    <row r="7767" spans="15:19" ht="15" customHeight="1">
      <c r="O7767" s="1636"/>
      <c r="P7767" s="1636"/>
      <c r="S7767" s="1072"/>
    </row>
    <row r="7768" spans="15:19" ht="15" customHeight="1">
      <c r="O7768" s="1636"/>
      <c r="P7768" s="1636"/>
      <c r="S7768" s="1072"/>
    </row>
    <row r="7769" spans="15:19" ht="15" customHeight="1">
      <c r="O7769" s="1636"/>
      <c r="P7769" s="1636"/>
      <c r="S7769" s="1072"/>
    </row>
    <row r="7770" spans="15:19" ht="15" customHeight="1">
      <c r="O7770" s="1636"/>
      <c r="P7770" s="1636"/>
      <c r="S7770" s="1072"/>
    </row>
    <row r="7771" spans="15:19" ht="15" customHeight="1">
      <c r="O7771" s="1636"/>
      <c r="P7771" s="1636"/>
      <c r="S7771" s="1072"/>
    </row>
    <row r="7772" spans="15:19" ht="15" customHeight="1">
      <c r="O7772" s="1636"/>
      <c r="P7772" s="1636"/>
      <c r="S7772" s="1072"/>
    </row>
    <row r="7773" spans="15:19" ht="15" customHeight="1">
      <c r="O7773" s="1636"/>
      <c r="P7773" s="1636"/>
      <c r="S7773" s="1072"/>
    </row>
    <row r="7774" spans="15:19" ht="15" customHeight="1">
      <c r="O7774" s="1636"/>
      <c r="P7774" s="1636"/>
      <c r="S7774" s="1072"/>
    </row>
    <row r="7775" spans="15:19" ht="15" customHeight="1">
      <c r="O7775" s="1636"/>
      <c r="P7775" s="1636"/>
      <c r="S7775" s="1072"/>
    </row>
    <row r="7776" spans="15:19" ht="15" customHeight="1">
      <c r="O7776" s="1636"/>
      <c r="P7776" s="1636"/>
      <c r="S7776" s="1072"/>
    </row>
    <row r="7777" spans="15:19" ht="15" customHeight="1">
      <c r="O7777" s="1636"/>
      <c r="P7777" s="1636"/>
      <c r="S7777" s="1072"/>
    </row>
    <row r="7778" spans="15:19" ht="15" customHeight="1">
      <c r="O7778" s="1636"/>
      <c r="P7778" s="1636"/>
      <c r="S7778" s="1072"/>
    </row>
    <row r="7779" spans="15:19" ht="15" customHeight="1">
      <c r="O7779" s="1636"/>
      <c r="P7779" s="1636"/>
      <c r="S7779" s="1072"/>
    </row>
    <row r="7780" spans="15:19" ht="15" customHeight="1">
      <c r="O7780" s="1636"/>
      <c r="P7780" s="1636"/>
      <c r="S7780" s="1072"/>
    </row>
    <row r="7781" spans="15:19" ht="15" customHeight="1">
      <c r="O7781" s="1636"/>
      <c r="P7781" s="1636"/>
      <c r="S7781" s="1072"/>
    </row>
    <row r="7782" spans="15:19" ht="15" customHeight="1">
      <c r="O7782" s="1636"/>
      <c r="P7782" s="1636"/>
      <c r="S7782" s="1072"/>
    </row>
    <row r="7783" spans="15:19" ht="15" customHeight="1">
      <c r="O7783" s="1636"/>
      <c r="P7783" s="1636"/>
      <c r="S7783" s="1072"/>
    </row>
    <row r="7784" spans="15:19" ht="15" customHeight="1">
      <c r="O7784" s="1636"/>
      <c r="P7784" s="1636"/>
      <c r="S7784" s="1072"/>
    </row>
    <row r="7785" spans="15:19" ht="15" customHeight="1">
      <c r="O7785" s="1636"/>
      <c r="P7785" s="1636"/>
      <c r="S7785" s="1072"/>
    </row>
    <row r="7786" spans="15:19" ht="15" customHeight="1">
      <c r="O7786" s="1636"/>
      <c r="P7786" s="1636"/>
      <c r="S7786" s="1072"/>
    </row>
    <row r="7787" spans="15:19" ht="15" customHeight="1">
      <c r="O7787" s="1636"/>
      <c r="P7787" s="1636"/>
      <c r="S7787" s="1072"/>
    </row>
    <row r="7788" spans="15:19" ht="15" customHeight="1">
      <c r="O7788" s="1636"/>
      <c r="P7788" s="1636"/>
      <c r="S7788" s="1072"/>
    </row>
    <row r="7789" spans="15:19" ht="15" customHeight="1">
      <c r="O7789" s="1636"/>
      <c r="P7789" s="1636"/>
      <c r="S7789" s="1072"/>
    </row>
    <row r="7790" spans="15:19" ht="15" customHeight="1">
      <c r="O7790" s="1636"/>
      <c r="P7790" s="1636"/>
      <c r="S7790" s="1072"/>
    </row>
    <row r="7791" spans="15:19" ht="15" customHeight="1">
      <c r="O7791" s="1636"/>
      <c r="P7791" s="1636"/>
      <c r="S7791" s="1072"/>
    </row>
    <row r="7792" spans="15:19" ht="15" customHeight="1">
      <c r="O7792" s="1636"/>
      <c r="P7792" s="1636"/>
      <c r="S7792" s="1072"/>
    </row>
    <row r="7793" spans="15:19" ht="15" customHeight="1">
      <c r="O7793" s="1636"/>
      <c r="P7793" s="1636"/>
      <c r="S7793" s="1072"/>
    </row>
    <row r="7794" spans="15:19" ht="15" customHeight="1">
      <c r="O7794" s="1636"/>
      <c r="P7794" s="1636"/>
      <c r="S7794" s="1072"/>
    </row>
    <row r="7795" spans="15:19" ht="15" customHeight="1">
      <c r="O7795" s="1636"/>
      <c r="P7795" s="1636"/>
      <c r="S7795" s="1072"/>
    </row>
    <row r="7796" spans="15:19" ht="15" customHeight="1">
      <c r="O7796" s="1636"/>
      <c r="P7796" s="1636"/>
      <c r="S7796" s="1072"/>
    </row>
    <row r="7797" spans="15:19" ht="15" customHeight="1">
      <c r="O7797" s="1636"/>
      <c r="P7797" s="1636"/>
      <c r="S7797" s="1072"/>
    </row>
    <row r="7798" spans="15:19" ht="15" customHeight="1">
      <c r="O7798" s="1636"/>
      <c r="P7798" s="1636"/>
      <c r="S7798" s="1072"/>
    </row>
    <row r="7799" spans="15:19" ht="15" customHeight="1">
      <c r="O7799" s="1636"/>
      <c r="P7799" s="1636"/>
      <c r="S7799" s="1072"/>
    </row>
    <row r="7800" spans="15:19" ht="15" customHeight="1">
      <c r="O7800" s="1636"/>
      <c r="P7800" s="1636"/>
      <c r="S7800" s="1072"/>
    </row>
    <row r="7801" spans="15:19" ht="15" customHeight="1">
      <c r="O7801" s="1636"/>
      <c r="P7801" s="1636"/>
      <c r="S7801" s="1072"/>
    </row>
    <row r="7802" spans="15:19" ht="15" customHeight="1">
      <c r="O7802" s="1636"/>
      <c r="P7802" s="1636"/>
      <c r="S7802" s="1072"/>
    </row>
    <row r="7803" spans="15:19" ht="15" customHeight="1">
      <c r="O7803" s="1636"/>
      <c r="P7803" s="1636"/>
      <c r="S7803" s="1072"/>
    </row>
    <row r="7804" spans="15:19" ht="15" customHeight="1">
      <c r="O7804" s="1636"/>
      <c r="P7804" s="1636"/>
      <c r="S7804" s="1072"/>
    </row>
    <row r="7805" spans="15:19" ht="15" customHeight="1">
      <c r="O7805" s="1636"/>
      <c r="P7805" s="1636"/>
      <c r="S7805" s="1072"/>
    </row>
    <row r="7806" spans="15:19" ht="15" customHeight="1">
      <c r="O7806" s="1636"/>
      <c r="P7806" s="1636"/>
      <c r="S7806" s="1072"/>
    </row>
    <row r="7807" spans="15:19" ht="15" customHeight="1">
      <c r="O7807" s="1636"/>
      <c r="P7807" s="1636"/>
      <c r="S7807" s="1072"/>
    </row>
    <row r="7808" spans="15:19" ht="15" customHeight="1">
      <c r="O7808" s="1636"/>
      <c r="P7808" s="1636"/>
      <c r="S7808" s="1072"/>
    </row>
    <row r="7809" spans="15:19" ht="15" customHeight="1">
      <c r="O7809" s="1636"/>
      <c r="P7809" s="1636"/>
      <c r="S7809" s="1072"/>
    </row>
    <row r="7810" spans="15:19" ht="15" customHeight="1">
      <c r="O7810" s="1636"/>
      <c r="P7810" s="1636"/>
      <c r="S7810" s="1072"/>
    </row>
    <row r="7811" spans="15:19" ht="15" customHeight="1">
      <c r="O7811" s="1636"/>
      <c r="P7811" s="1636"/>
      <c r="S7811" s="1072"/>
    </row>
    <row r="7812" spans="15:19" ht="15" customHeight="1">
      <c r="O7812" s="1636"/>
      <c r="P7812" s="1636"/>
      <c r="S7812" s="1072"/>
    </row>
    <row r="7813" spans="15:19" ht="15" customHeight="1">
      <c r="O7813" s="1636"/>
      <c r="P7813" s="1636"/>
      <c r="S7813" s="1072"/>
    </row>
    <row r="7814" spans="15:19" ht="15" customHeight="1">
      <c r="O7814" s="1636"/>
      <c r="P7814" s="1636"/>
      <c r="S7814" s="1072"/>
    </row>
    <row r="7815" spans="15:19" ht="15" customHeight="1">
      <c r="O7815" s="1636"/>
      <c r="P7815" s="1636"/>
      <c r="S7815" s="1072"/>
    </row>
    <row r="7816" spans="15:19" ht="15" customHeight="1">
      <c r="O7816" s="1636"/>
      <c r="P7816" s="1636"/>
      <c r="S7816" s="1072"/>
    </row>
    <row r="7817" spans="15:19" ht="15" customHeight="1">
      <c r="O7817" s="1636"/>
      <c r="P7817" s="1636"/>
      <c r="S7817" s="1072"/>
    </row>
    <row r="7818" spans="15:19" ht="15" customHeight="1">
      <c r="O7818" s="1636"/>
      <c r="P7818" s="1636"/>
      <c r="S7818" s="1072"/>
    </row>
    <row r="7819" spans="15:19" ht="15" customHeight="1">
      <c r="O7819" s="1636"/>
      <c r="P7819" s="1636"/>
      <c r="S7819" s="1072"/>
    </row>
    <row r="7820" spans="15:19" ht="15" customHeight="1">
      <c r="O7820" s="1636"/>
      <c r="P7820" s="1636"/>
      <c r="S7820" s="1072"/>
    </row>
    <row r="7821" spans="15:19" ht="15" customHeight="1">
      <c r="O7821" s="1636"/>
      <c r="P7821" s="1636"/>
      <c r="S7821" s="1072"/>
    </row>
    <row r="7822" spans="15:19" ht="15" customHeight="1">
      <c r="O7822" s="1636"/>
      <c r="P7822" s="1636"/>
      <c r="S7822" s="1072"/>
    </row>
    <row r="7823" spans="15:19" ht="15" customHeight="1">
      <c r="O7823" s="1636"/>
      <c r="P7823" s="1636"/>
      <c r="S7823" s="1072"/>
    </row>
    <row r="7824" spans="15:19" ht="15" customHeight="1">
      <c r="O7824" s="1636"/>
      <c r="P7824" s="1636"/>
      <c r="S7824" s="1072"/>
    </row>
    <row r="7825" spans="15:19" ht="15" customHeight="1">
      <c r="O7825" s="1636"/>
      <c r="P7825" s="1636"/>
      <c r="S7825" s="1072"/>
    </row>
    <row r="7826" spans="15:19" ht="15" customHeight="1">
      <c r="O7826" s="1636"/>
      <c r="P7826" s="1636"/>
      <c r="S7826" s="1072"/>
    </row>
    <row r="7827" spans="15:19" ht="15" customHeight="1">
      <c r="O7827" s="1636"/>
      <c r="P7827" s="1636"/>
      <c r="S7827" s="1072"/>
    </row>
    <row r="7828" spans="15:19" ht="15" customHeight="1">
      <c r="O7828" s="1636"/>
      <c r="P7828" s="1636"/>
      <c r="S7828" s="1072"/>
    </row>
    <row r="7829" spans="15:19" ht="15" customHeight="1">
      <c r="O7829" s="1636"/>
      <c r="P7829" s="1636"/>
      <c r="S7829" s="1072"/>
    </row>
    <row r="7830" spans="15:19" ht="15" customHeight="1">
      <c r="O7830" s="1636"/>
      <c r="P7830" s="1636"/>
      <c r="S7830" s="1072"/>
    </row>
    <row r="7831" spans="15:19" ht="15" customHeight="1">
      <c r="O7831" s="1636"/>
      <c r="P7831" s="1636"/>
      <c r="S7831" s="1072"/>
    </row>
    <row r="7832" spans="15:19" ht="15" customHeight="1">
      <c r="O7832" s="1636"/>
      <c r="P7832" s="1636"/>
      <c r="S7832" s="1072"/>
    </row>
    <row r="7833" spans="15:19" ht="15" customHeight="1">
      <c r="O7833" s="1636"/>
      <c r="P7833" s="1636"/>
      <c r="S7833" s="1072"/>
    </row>
    <row r="7834" spans="15:19" ht="15" customHeight="1">
      <c r="O7834" s="1636"/>
      <c r="P7834" s="1636"/>
      <c r="S7834" s="1072"/>
    </row>
    <row r="7835" spans="15:19" ht="15" customHeight="1">
      <c r="O7835" s="1636"/>
      <c r="P7835" s="1636"/>
      <c r="S7835" s="1072"/>
    </row>
    <row r="7836" spans="15:19" ht="15" customHeight="1">
      <c r="O7836" s="1636"/>
      <c r="P7836" s="1636"/>
      <c r="S7836" s="1072"/>
    </row>
    <row r="7837" spans="15:19" ht="15" customHeight="1">
      <c r="O7837" s="1636"/>
      <c r="P7837" s="1636"/>
      <c r="S7837" s="1072"/>
    </row>
    <row r="7838" spans="15:19" ht="15" customHeight="1">
      <c r="O7838" s="1636"/>
      <c r="P7838" s="1636"/>
      <c r="S7838" s="1072"/>
    </row>
    <row r="7839" spans="15:19" ht="15" customHeight="1">
      <c r="O7839" s="1636"/>
      <c r="P7839" s="1636"/>
      <c r="S7839" s="1072"/>
    </row>
    <row r="7840" spans="15:19" ht="15" customHeight="1">
      <c r="O7840" s="1636"/>
      <c r="P7840" s="1636"/>
      <c r="S7840" s="1072"/>
    </row>
    <row r="7841" spans="15:19" ht="15" customHeight="1">
      <c r="O7841" s="1636"/>
      <c r="P7841" s="1636"/>
      <c r="S7841" s="1072"/>
    </row>
    <row r="7842" spans="15:19" ht="15" customHeight="1">
      <c r="O7842" s="1636"/>
      <c r="P7842" s="1636"/>
      <c r="S7842" s="1072"/>
    </row>
    <row r="7843" spans="15:19" ht="15" customHeight="1">
      <c r="O7843" s="1636"/>
      <c r="P7843" s="1636"/>
      <c r="S7843" s="1072"/>
    </row>
    <row r="7844" spans="15:19" ht="15" customHeight="1">
      <c r="O7844" s="1636"/>
      <c r="P7844" s="1636"/>
      <c r="S7844" s="1072"/>
    </row>
    <row r="7845" spans="15:19" ht="15" customHeight="1">
      <c r="O7845" s="1636"/>
      <c r="P7845" s="1636"/>
      <c r="S7845" s="1072"/>
    </row>
    <row r="7846" spans="15:19" ht="15" customHeight="1">
      <c r="O7846" s="1636"/>
      <c r="P7846" s="1636"/>
      <c r="S7846" s="1072"/>
    </row>
    <row r="7847" spans="15:19" ht="15" customHeight="1">
      <c r="O7847" s="1636"/>
      <c r="P7847" s="1636"/>
      <c r="S7847" s="1072"/>
    </row>
    <row r="7848" spans="15:19" ht="15" customHeight="1">
      <c r="O7848" s="1636"/>
      <c r="P7848" s="1636"/>
      <c r="S7848" s="1072"/>
    </row>
    <row r="7849" spans="15:19" ht="15" customHeight="1">
      <c r="O7849" s="1636"/>
      <c r="P7849" s="1636"/>
      <c r="S7849" s="1072"/>
    </row>
    <row r="7850" spans="15:19" ht="15" customHeight="1">
      <c r="O7850" s="1636"/>
      <c r="P7850" s="1636"/>
      <c r="S7850" s="1072"/>
    </row>
    <row r="7851" spans="15:19" ht="15" customHeight="1">
      <c r="O7851" s="1636"/>
      <c r="P7851" s="1636"/>
      <c r="S7851" s="1072"/>
    </row>
    <row r="7852" spans="15:19" ht="15" customHeight="1">
      <c r="O7852" s="1636"/>
      <c r="P7852" s="1636"/>
      <c r="S7852" s="1072"/>
    </row>
    <row r="7853" spans="15:19" ht="15" customHeight="1">
      <c r="O7853" s="1636"/>
      <c r="P7853" s="1636"/>
      <c r="S7853" s="1072"/>
    </row>
    <row r="7854" spans="15:19" ht="15" customHeight="1">
      <c r="O7854" s="1636"/>
      <c r="P7854" s="1636"/>
      <c r="S7854" s="1072"/>
    </row>
    <row r="7855" spans="15:19" ht="15" customHeight="1">
      <c r="O7855" s="1636"/>
      <c r="P7855" s="1636"/>
      <c r="S7855" s="1072"/>
    </row>
    <row r="7856" spans="15:19" ht="15" customHeight="1">
      <c r="O7856" s="1636"/>
      <c r="P7856" s="1636"/>
      <c r="S7856" s="1072"/>
    </row>
    <row r="7857" spans="15:19" ht="15" customHeight="1">
      <c r="O7857" s="1636"/>
      <c r="P7857" s="1636"/>
      <c r="S7857" s="1072"/>
    </row>
    <row r="7858" spans="15:19" ht="15" customHeight="1">
      <c r="O7858" s="1636"/>
      <c r="P7858" s="1636"/>
      <c r="S7858" s="1072"/>
    </row>
    <row r="7859" spans="15:19" ht="15" customHeight="1">
      <c r="O7859" s="1636"/>
      <c r="P7859" s="1636"/>
      <c r="S7859" s="1072"/>
    </row>
    <row r="7860" spans="15:19" ht="15" customHeight="1">
      <c r="O7860" s="1636"/>
      <c r="P7860" s="1636"/>
      <c r="S7860" s="1072"/>
    </row>
    <row r="7861" spans="15:19" ht="15" customHeight="1">
      <c r="O7861" s="1636"/>
      <c r="P7861" s="1636"/>
      <c r="S7861" s="1072"/>
    </row>
    <row r="7862" spans="15:19" ht="15" customHeight="1">
      <c r="O7862" s="1636"/>
      <c r="P7862" s="1636"/>
      <c r="S7862" s="1072"/>
    </row>
    <row r="7863" spans="15:19" ht="15" customHeight="1">
      <c r="O7863" s="1636"/>
      <c r="P7863" s="1636"/>
      <c r="S7863" s="1072"/>
    </row>
    <row r="7864" spans="15:19" ht="15" customHeight="1">
      <c r="O7864" s="1636"/>
      <c r="P7864" s="1636"/>
      <c r="S7864" s="1072"/>
    </row>
    <row r="7865" spans="15:19" ht="15" customHeight="1">
      <c r="O7865" s="1636"/>
      <c r="P7865" s="1636"/>
      <c r="S7865" s="1072"/>
    </row>
    <row r="7866" spans="15:19" ht="15" customHeight="1">
      <c r="O7866" s="1636"/>
      <c r="P7866" s="1636"/>
      <c r="S7866" s="1072"/>
    </row>
    <row r="7867" spans="15:19" ht="15" customHeight="1">
      <c r="O7867" s="1636"/>
      <c r="P7867" s="1636"/>
      <c r="S7867" s="1072"/>
    </row>
    <row r="7868" spans="15:19" ht="15" customHeight="1">
      <c r="O7868" s="1636"/>
      <c r="P7868" s="1636"/>
      <c r="S7868" s="1072"/>
    </row>
    <row r="7869" spans="15:19" ht="15" customHeight="1">
      <c r="O7869" s="1636"/>
      <c r="P7869" s="1636"/>
      <c r="S7869" s="1072"/>
    </row>
    <row r="7870" spans="15:19" ht="15" customHeight="1">
      <c r="O7870" s="1636"/>
      <c r="P7870" s="1636"/>
      <c r="S7870" s="1072"/>
    </row>
    <row r="7871" spans="15:19" ht="15" customHeight="1">
      <c r="O7871" s="1636"/>
      <c r="P7871" s="1636"/>
      <c r="S7871" s="1072"/>
    </row>
    <row r="7872" spans="15:19" ht="15" customHeight="1">
      <c r="O7872" s="1636"/>
      <c r="P7872" s="1636"/>
      <c r="S7872" s="1072"/>
    </row>
    <row r="7873" spans="15:19" ht="15" customHeight="1">
      <c r="O7873" s="1636"/>
      <c r="P7873" s="1636"/>
      <c r="S7873" s="1072"/>
    </row>
    <row r="7874" spans="15:19" ht="15" customHeight="1">
      <c r="O7874" s="1636"/>
      <c r="P7874" s="1636"/>
      <c r="S7874" s="1072"/>
    </row>
    <row r="7875" spans="15:19" ht="15" customHeight="1">
      <c r="O7875" s="1636"/>
      <c r="P7875" s="1636"/>
      <c r="S7875" s="1072"/>
    </row>
    <row r="7876" spans="15:19" ht="15" customHeight="1">
      <c r="O7876" s="1636"/>
      <c r="P7876" s="1636"/>
      <c r="S7876" s="1072"/>
    </row>
    <row r="7877" spans="15:19" ht="15" customHeight="1">
      <c r="O7877" s="1636"/>
      <c r="P7877" s="1636"/>
      <c r="S7877" s="1072"/>
    </row>
    <row r="7878" spans="15:19" ht="15" customHeight="1">
      <c r="O7878" s="1636"/>
      <c r="P7878" s="1636"/>
      <c r="S7878" s="1072"/>
    </row>
    <row r="7879" spans="15:19" ht="15" customHeight="1">
      <c r="O7879" s="1636"/>
      <c r="P7879" s="1636"/>
      <c r="S7879" s="1072"/>
    </row>
    <row r="7880" spans="15:19" ht="15" customHeight="1">
      <c r="O7880" s="1636"/>
      <c r="P7880" s="1636"/>
      <c r="S7880" s="1072"/>
    </row>
    <row r="7881" spans="15:19" ht="15" customHeight="1">
      <c r="O7881" s="1636"/>
      <c r="P7881" s="1636"/>
      <c r="S7881" s="1072"/>
    </row>
    <row r="7882" spans="15:19" ht="15" customHeight="1">
      <c r="O7882" s="1636"/>
      <c r="P7882" s="1636"/>
      <c r="S7882" s="1072"/>
    </row>
    <row r="7883" spans="15:19" ht="15" customHeight="1">
      <c r="O7883" s="1636"/>
      <c r="P7883" s="1636"/>
      <c r="S7883" s="1072"/>
    </row>
    <row r="7884" spans="15:19" ht="15" customHeight="1">
      <c r="O7884" s="1636"/>
      <c r="P7884" s="1636"/>
      <c r="S7884" s="1072"/>
    </row>
    <row r="7885" spans="15:19" ht="15" customHeight="1">
      <c r="O7885" s="1636"/>
      <c r="P7885" s="1636"/>
      <c r="S7885" s="1072"/>
    </row>
    <row r="7886" spans="15:19" ht="15" customHeight="1">
      <c r="O7886" s="1636"/>
      <c r="P7886" s="1636"/>
      <c r="S7886" s="1072"/>
    </row>
    <row r="7887" spans="15:19" ht="15" customHeight="1">
      <c r="O7887" s="1636"/>
      <c r="P7887" s="1636"/>
      <c r="S7887" s="1072"/>
    </row>
    <row r="7888" spans="15:19" ht="15" customHeight="1">
      <c r="O7888" s="1636"/>
      <c r="P7888" s="1636"/>
      <c r="S7888" s="1072"/>
    </row>
    <row r="7889" spans="15:19" ht="15" customHeight="1">
      <c r="O7889" s="1636"/>
      <c r="P7889" s="1636"/>
      <c r="S7889" s="1072"/>
    </row>
    <row r="7890" spans="15:19" ht="15" customHeight="1">
      <c r="O7890" s="1636"/>
      <c r="P7890" s="1636"/>
      <c r="S7890" s="1072"/>
    </row>
    <row r="7891" spans="15:19" ht="15" customHeight="1">
      <c r="O7891" s="1636"/>
      <c r="P7891" s="1636"/>
      <c r="S7891" s="1072"/>
    </row>
    <row r="7892" spans="15:19" ht="15" customHeight="1">
      <c r="O7892" s="1636"/>
      <c r="P7892" s="1636"/>
      <c r="S7892" s="1072"/>
    </row>
    <row r="7893" spans="15:19" ht="15" customHeight="1">
      <c r="O7893" s="1636"/>
      <c r="P7893" s="1636"/>
      <c r="S7893" s="1072"/>
    </row>
    <row r="7894" spans="15:19" ht="15" customHeight="1">
      <c r="O7894" s="1636"/>
      <c r="P7894" s="1636"/>
      <c r="S7894" s="1072"/>
    </row>
    <row r="7895" spans="15:19" ht="15" customHeight="1">
      <c r="O7895" s="1636"/>
      <c r="P7895" s="1636"/>
      <c r="S7895" s="1072"/>
    </row>
    <row r="7896" spans="15:19" ht="15" customHeight="1">
      <c r="O7896" s="1636"/>
      <c r="P7896" s="1636"/>
      <c r="S7896" s="1072"/>
    </row>
    <row r="7897" spans="15:19" ht="15" customHeight="1">
      <c r="O7897" s="1636"/>
      <c r="P7897" s="1636"/>
      <c r="S7897" s="1072"/>
    </row>
    <row r="7898" spans="15:19" ht="15" customHeight="1">
      <c r="O7898" s="1636"/>
      <c r="P7898" s="1636"/>
      <c r="S7898" s="1072"/>
    </row>
    <row r="7899" spans="15:19" ht="15" customHeight="1">
      <c r="O7899" s="1636"/>
      <c r="P7899" s="1636"/>
      <c r="S7899" s="1072"/>
    </row>
    <row r="7900" spans="15:19" ht="15" customHeight="1">
      <c r="O7900" s="1636"/>
      <c r="P7900" s="1636"/>
      <c r="S7900" s="1072"/>
    </row>
    <row r="7901" spans="15:19" ht="15" customHeight="1">
      <c r="O7901" s="1636"/>
      <c r="P7901" s="1636"/>
      <c r="S7901" s="1072"/>
    </row>
    <row r="7902" spans="15:19" ht="15" customHeight="1">
      <c r="O7902" s="1636"/>
      <c r="P7902" s="1636"/>
      <c r="S7902" s="1072"/>
    </row>
    <row r="7903" spans="15:19" ht="15" customHeight="1">
      <c r="O7903" s="1636"/>
      <c r="P7903" s="1636"/>
      <c r="S7903" s="1072"/>
    </row>
    <row r="7904" spans="15:19" ht="15" customHeight="1">
      <c r="O7904" s="1636"/>
      <c r="P7904" s="1636"/>
      <c r="S7904" s="1072"/>
    </row>
    <row r="7905" spans="15:19" ht="15" customHeight="1">
      <c r="O7905" s="1636"/>
      <c r="P7905" s="1636"/>
      <c r="S7905" s="1072"/>
    </row>
    <row r="7906" spans="15:19" ht="15" customHeight="1">
      <c r="O7906" s="1636"/>
      <c r="P7906" s="1636"/>
      <c r="S7906" s="1072"/>
    </row>
    <row r="7907" spans="15:19" ht="15" customHeight="1">
      <c r="O7907" s="1636"/>
      <c r="P7907" s="1636"/>
      <c r="S7907" s="1072"/>
    </row>
    <row r="7908" spans="15:19" ht="15" customHeight="1">
      <c r="O7908" s="1636"/>
      <c r="P7908" s="1636"/>
      <c r="S7908" s="1072"/>
    </row>
    <row r="7909" spans="15:19" ht="15" customHeight="1">
      <c r="O7909" s="1636"/>
      <c r="P7909" s="1636"/>
      <c r="S7909" s="1072"/>
    </row>
    <row r="7910" spans="15:19" ht="15" customHeight="1">
      <c r="O7910" s="1636"/>
      <c r="P7910" s="1636"/>
      <c r="S7910" s="1072"/>
    </row>
    <row r="7911" spans="15:19" ht="15" customHeight="1">
      <c r="O7911" s="1636"/>
      <c r="P7911" s="1636"/>
      <c r="S7911" s="1072"/>
    </row>
    <row r="7912" spans="15:19" ht="15" customHeight="1">
      <c r="O7912" s="1636"/>
      <c r="P7912" s="1636"/>
      <c r="S7912" s="1072"/>
    </row>
    <row r="7913" spans="15:19" ht="15" customHeight="1">
      <c r="O7913" s="1636"/>
      <c r="P7913" s="1636"/>
      <c r="S7913" s="1072"/>
    </row>
    <row r="7914" spans="15:19" ht="15" customHeight="1">
      <c r="O7914" s="1636"/>
      <c r="P7914" s="1636"/>
      <c r="S7914" s="1072"/>
    </row>
    <row r="7915" spans="15:19" ht="15" customHeight="1">
      <c r="O7915" s="1636"/>
      <c r="P7915" s="1636"/>
      <c r="S7915" s="1072"/>
    </row>
    <row r="7916" spans="15:19" ht="15" customHeight="1">
      <c r="O7916" s="1636"/>
      <c r="P7916" s="1636"/>
      <c r="S7916" s="1072"/>
    </row>
    <row r="7917" spans="15:19" ht="15" customHeight="1">
      <c r="O7917" s="1636"/>
      <c r="P7917" s="1636"/>
      <c r="S7917" s="1072"/>
    </row>
    <row r="7918" spans="15:19" ht="15" customHeight="1">
      <c r="O7918" s="1636"/>
      <c r="P7918" s="1636"/>
      <c r="S7918" s="1072"/>
    </row>
    <row r="7919" spans="15:19" ht="15" customHeight="1">
      <c r="O7919" s="1636"/>
      <c r="P7919" s="1636"/>
      <c r="S7919" s="1072"/>
    </row>
    <row r="7920" spans="15:19" ht="15" customHeight="1">
      <c r="O7920" s="1636"/>
      <c r="P7920" s="1636"/>
      <c r="S7920" s="1072"/>
    </row>
    <row r="7921" spans="15:19" ht="15" customHeight="1">
      <c r="O7921" s="1636"/>
      <c r="P7921" s="1636"/>
      <c r="S7921" s="1072"/>
    </row>
    <row r="7922" spans="15:19" ht="15" customHeight="1">
      <c r="O7922" s="1636"/>
      <c r="P7922" s="1636"/>
      <c r="S7922" s="1072"/>
    </row>
    <row r="7923" spans="15:19" ht="15" customHeight="1">
      <c r="O7923" s="1636"/>
      <c r="P7923" s="1636"/>
      <c r="S7923" s="1072"/>
    </row>
    <row r="7924" spans="15:19" ht="15" customHeight="1">
      <c r="O7924" s="1636"/>
      <c r="P7924" s="1636"/>
      <c r="S7924" s="1072"/>
    </row>
    <row r="7925" spans="15:19" ht="15" customHeight="1">
      <c r="O7925" s="1636"/>
      <c r="P7925" s="1636"/>
      <c r="S7925" s="1072"/>
    </row>
    <row r="7926" spans="15:19" ht="15" customHeight="1">
      <c r="O7926" s="1636"/>
      <c r="P7926" s="1636"/>
      <c r="S7926" s="1072"/>
    </row>
    <row r="7927" spans="15:19" ht="15" customHeight="1">
      <c r="O7927" s="1636"/>
      <c r="P7927" s="1636"/>
      <c r="S7927" s="1072"/>
    </row>
    <row r="7928" spans="15:19" ht="15" customHeight="1">
      <c r="O7928" s="1636"/>
      <c r="P7928" s="1636"/>
      <c r="S7928" s="1072"/>
    </row>
    <row r="7929" spans="15:19" ht="15" customHeight="1">
      <c r="O7929" s="1636"/>
      <c r="P7929" s="1636"/>
      <c r="S7929" s="1072"/>
    </row>
    <row r="7930" spans="15:19" ht="15" customHeight="1">
      <c r="O7930" s="1636"/>
      <c r="P7930" s="1636"/>
      <c r="S7930" s="1072"/>
    </row>
    <row r="7931" spans="15:19" ht="15" customHeight="1">
      <c r="O7931" s="1636"/>
      <c r="P7931" s="1636"/>
      <c r="S7931" s="1072"/>
    </row>
    <row r="7932" spans="15:19" ht="15" customHeight="1">
      <c r="O7932" s="1636"/>
      <c r="P7932" s="1636"/>
      <c r="S7932" s="1072"/>
    </row>
    <row r="7933" spans="15:19" ht="15" customHeight="1">
      <c r="O7933" s="1636"/>
      <c r="P7933" s="1636"/>
      <c r="S7933" s="1072"/>
    </row>
    <row r="7934" spans="15:19" ht="15" customHeight="1">
      <c r="O7934" s="1636"/>
      <c r="P7934" s="1636"/>
      <c r="S7934" s="1072"/>
    </row>
    <row r="7935" spans="15:19" ht="15" customHeight="1">
      <c r="O7935" s="1636"/>
      <c r="P7935" s="1636"/>
      <c r="S7935" s="1072"/>
    </row>
    <row r="7936" spans="15:19" ht="15" customHeight="1">
      <c r="O7936" s="1636"/>
      <c r="P7936" s="1636"/>
      <c r="S7936" s="1072"/>
    </row>
    <row r="7937" spans="15:19" ht="15" customHeight="1">
      <c r="O7937" s="1636"/>
      <c r="P7937" s="1636"/>
      <c r="S7937" s="1072"/>
    </row>
    <row r="7938" spans="15:19" ht="15" customHeight="1">
      <c r="O7938" s="1636"/>
      <c r="P7938" s="1636"/>
      <c r="S7938" s="1072"/>
    </row>
    <row r="7939" spans="15:19" ht="15" customHeight="1">
      <c r="O7939" s="1636"/>
      <c r="P7939" s="1636"/>
      <c r="S7939" s="1072"/>
    </row>
    <row r="7940" spans="15:19" ht="15" customHeight="1">
      <c r="O7940" s="1636"/>
      <c r="P7940" s="1636"/>
      <c r="S7940" s="1072"/>
    </row>
    <row r="7941" spans="15:19" ht="15" customHeight="1">
      <c r="O7941" s="1636"/>
      <c r="P7941" s="1636"/>
      <c r="S7941" s="1072"/>
    </row>
    <row r="7942" spans="15:19" ht="15" customHeight="1">
      <c r="O7942" s="1636"/>
      <c r="P7942" s="1636"/>
      <c r="S7942" s="1072"/>
    </row>
    <row r="7943" spans="15:19" ht="15" customHeight="1">
      <c r="O7943" s="1636"/>
      <c r="P7943" s="1636"/>
      <c r="S7943" s="1072"/>
    </row>
    <row r="7944" spans="15:19" ht="15" customHeight="1">
      <c r="O7944" s="1636"/>
      <c r="P7944" s="1636"/>
      <c r="S7944" s="1072"/>
    </row>
    <row r="7945" spans="15:19" ht="15" customHeight="1">
      <c r="O7945" s="1636"/>
      <c r="P7945" s="1636"/>
      <c r="S7945" s="1072"/>
    </row>
    <row r="7946" spans="15:19" ht="15" customHeight="1">
      <c r="O7946" s="1636"/>
      <c r="P7946" s="1636"/>
      <c r="S7946" s="1072"/>
    </row>
    <row r="7947" spans="15:19" ht="15" customHeight="1">
      <c r="O7947" s="1636"/>
      <c r="P7947" s="1636"/>
      <c r="S7947" s="1072"/>
    </row>
    <row r="7948" spans="15:19" ht="15" customHeight="1">
      <c r="O7948" s="1636"/>
      <c r="P7948" s="1636"/>
      <c r="S7948" s="1072"/>
    </row>
    <row r="7949" spans="15:19" ht="15" customHeight="1">
      <c r="O7949" s="1636"/>
      <c r="P7949" s="1636"/>
      <c r="S7949" s="1072"/>
    </row>
    <row r="7950" spans="15:19" ht="15" customHeight="1">
      <c r="O7950" s="1636"/>
      <c r="P7950" s="1636"/>
      <c r="S7950" s="1072"/>
    </row>
    <row r="7951" spans="15:19" ht="15" customHeight="1">
      <c r="O7951" s="1636"/>
      <c r="P7951" s="1636"/>
      <c r="S7951" s="1072"/>
    </row>
    <row r="7952" spans="15:19" ht="15" customHeight="1">
      <c r="O7952" s="1636"/>
      <c r="P7952" s="1636"/>
      <c r="S7952" s="1072"/>
    </row>
    <row r="7953" spans="15:19" ht="15" customHeight="1">
      <c r="O7953" s="1636"/>
      <c r="P7953" s="1636"/>
      <c r="S7953" s="1072"/>
    </row>
    <row r="7954" spans="15:19" ht="15" customHeight="1">
      <c r="O7954" s="1636"/>
      <c r="P7954" s="1636"/>
      <c r="S7954" s="1072"/>
    </row>
    <row r="7955" spans="15:19" ht="15" customHeight="1">
      <c r="O7955" s="1636"/>
      <c r="P7955" s="1636"/>
      <c r="S7955" s="1072"/>
    </row>
    <row r="7956" spans="15:19" ht="15" customHeight="1">
      <c r="O7956" s="1636"/>
      <c r="P7956" s="1636"/>
      <c r="S7956" s="1072"/>
    </row>
    <row r="7957" spans="15:19" ht="15" customHeight="1">
      <c r="O7957" s="1636"/>
      <c r="P7957" s="1636"/>
      <c r="S7957" s="1072"/>
    </row>
    <row r="7958" spans="15:19" ht="15" customHeight="1">
      <c r="O7958" s="1636"/>
      <c r="P7958" s="1636"/>
      <c r="S7958" s="1072"/>
    </row>
    <row r="7959" spans="15:19" ht="15" customHeight="1">
      <c r="O7959" s="1636"/>
      <c r="P7959" s="1636"/>
      <c r="S7959" s="1072"/>
    </row>
    <row r="7960" spans="15:19" ht="15" customHeight="1">
      <c r="O7960" s="1636"/>
      <c r="P7960" s="1636"/>
      <c r="S7960" s="1072"/>
    </row>
    <row r="7961" spans="15:19" ht="15" customHeight="1">
      <c r="O7961" s="1636"/>
      <c r="P7961" s="1636"/>
      <c r="S7961" s="1072"/>
    </row>
    <row r="7962" spans="15:19" ht="15" customHeight="1">
      <c r="O7962" s="1636"/>
      <c r="P7962" s="1636"/>
      <c r="S7962" s="1072"/>
    </row>
    <row r="7963" spans="15:19" ht="15" customHeight="1">
      <c r="O7963" s="1636"/>
      <c r="P7963" s="1636"/>
      <c r="S7963" s="1072"/>
    </row>
    <row r="7964" spans="15:19" ht="15" customHeight="1">
      <c r="O7964" s="1636"/>
      <c r="P7964" s="1636"/>
      <c r="S7964" s="1072"/>
    </row>
    <row r="7965" spans="15:19" ht="15" customHeight="1">
      <c r="O7965" s="1636"/>
      <c r="P7965" s="1636"/>
      <c r="S7965" s="1072"/>
    </row>
    <row r="7966" spans="15:19" ht="15" customHeight="1">
      <c r="O7966" s="1636"/>
      <c r="P7966" s="1636"/>
      <c r="S7966" s="1072"/>
    </row>
    <row r="7967" spans="15:19" ht="15" customHeight="1">
      <c r="O7967" s="1636"/>
      <c r="P7967" s="1636"/>
      <c r="S7967" s="1072"/>
    </row>
    <row r="7968" spans="15:19" ht="15" customHeight="1">
      <c r="O7968" s="1636"/>
      <c r="P7968" s="1636"/>
      <c r="S7968" s="1072"/>
    </row>
    <row r="7969" spans="15:19" ht="15" customHeight="1">
      <c r="O7969" s="1636"/>
      <c r="P7969" s="1636"/>
      <c r="S7969" s="1072"/>
    </row>
    <row r="7970" spans="15:19" ht="15" customHeight="1">
      <c r="O7970" s="1636"/>
      <c r="P7970" s="1636"/>
      <c r="S7970" s="1072"/>
    </row>
    <row r="7971" spans="15:19" ht="15" customHeight="1">
      <c r="O7971" s="1636"/>
      <c r="P7971" s="1636"/>
      <c r="S7971" s="1072"/>
    </row>
    <row r="7972" spans="15:19" ht="15" customHeight="1">
      <c r="O7972" s="1636"/>
      <c r="P7972" s="1636"/>
      <c r="S7972" s="1072"/>
    </row>
    <row r="7973" spans="15:19" ht="15" customHeight="1">
      <c r="O7973" s="1636"/>
      <c r="P7973" s="1636"/>
      <c r="S7973" s="1072"/>
    </row>
    <row r="7974" spans="15:19" ht="15" customHeight="1">
      <c r="O7974" s="1636"/>
      <c r="P7974" s="1636"/>
      <c r="S7974" s="1072"/>
    </row>
    <row r="7975" spans="15:19" ht="15" customHeight="1">
      <c r="O7975" s="1636"/>
      <c r="P7975" s="1636"/>
      <c r="S7975" s="1072"/>
    </row>
    <row r="7976" spans="15:19" ht="15" customHeight="1">
      <c r="O7976" s="1636"/>
      <c r="P7976" s="1636"/>
      <c r="S7976" s="1072"/>
    </row>
    <row r="7977" spans="15:19" ht="15" customHeight="1">
      <c r="O7977" s="1636"/>
      <c r="P7977" s="1636"/>
      <c r="S7977" s="1072"/>
    </row>
    <row r="7978" spans="15:19" ht="15" customHeight="1">
      <c r="O7978" s="1636"/>
      <c r="P7978" s="1636"/>
      <c r="S7978" s="1072"/>
    </row>
    <row r="7979" spans="15:19" ht="15" customHeight="1">
      <c r="O7979" s="1636"/>
      <c r="P7979" s="1636"/>
      <c r="S7979" s="1072"/>
    </row>
    <row r="7980" spans="15:19" ht="15" customHeight="1">
      <c r="O7980" s="1636"/>
      <c r="P7980" s="1636"/>
      <c r="S7980" s="1072"/>
    </row>
    <row r="7981" spans="15:19" ht="15" customHeight="1">
      <c r="O7981" s="1636"/>
      <c r="P7981" s="1636"/>
      <c r="S7981" s="1072"/>
    </row>
    <row r="7982" spans="15:19" ht="15" customHeight="1">
      <c r="O7982" s="1636"/>
      <c r="P7982" s="1636"/>
      <c r="S7982" s="1072"/>
    </row>
    <row r="7983" spans="15:19" ht="15" customHeight="1">
      <c r="O7983" s="1636"/>
      <c r="P7983" s="1636"/>
      <c r="S7983" s="1072"/>
    </row>
    <row r="7984" spans="15:19" ht="15" customHeight="1">
      <c r="O7984" s="1636"/>
      <c r="P7984" s="1636"/>
      <c r="S7984" s="1072"/>
    </row>
    <row r="7985" spans="15:19" ht="15" customHeight="1">
      <c r="O7985" s="1636"/>
      <c r="P7985" s="1636"/>
      <c r="S7985" s="1072"/>
    </row>
    <row r="7986" spans="15:19" ht="15" customHeight="1">
      <c r="O7986" s="1636"/>
      <c r="P7986" s="1636"/>
      <c r="S7986" s="1072"/>
    </row>
    <row r="7987" spans="15:19" ht="15" customHeight="1">
      <c r="O7987" s="1636"/>
      <c r="P7987" s="1636"/>
      <c r="S7987" s="1072"/>
    </row>
    <row r="7988" spans="15:19" ht="15" customHeight="1">
      <c r="O7988" s="1636"/>
      <c r="P7988" s="1636"/>
      <c r="S7988" s="1072"/>
    </row>
    <row r="7989" spans="15:19" ht="15" customHeight="1">
      <c r="O7989" s="1636"/>
      <c r="P7989" s="1636"/>
      <c r="S7989" s="1072"/>
    </row>
    <row r="7990" spans="15:19" ht="15" customHeight="1">
      <c r="O7990" s="1636"/>
      <c r="P7990" s="1636"/>
      <c r="S7990" s="1072"/>
    </row>
    <row r="7991" spans="15:19" ht="15" customHeight="1">
      <c r="O7991" s="1636"/>
      <c r="P7991" s="1636"/>
      <c r="S7991" s="1072"/>
    </row>
    <row r="7992" spans="15:19" ht="15" customHeight="1">
      <c r="O7992" s="1636"/>
      <c r="P7992" s="1636"/>
      <c r="S7992" s="1072"/>
    </row>
    <row r="7993" spans="15:19" ht="15" customHeight="1">
      <c r="O7993" s="1636"/>
      <c r="P7993" s="1636"/>
      <c r="S7993" s="1072"/>
    </row>
    <row r="7994" spans="15:19" ht="15" customHeight="1">
      <c r="O7994" s="1636"/>
      <c r="P7994" s="1636"/>
      <c r="S7994" s="1072"/>
    </row>
    <row r="7995" spans="15:19" ht="15" customHeight="1">
      <c r="O7995" s="1636"/>
      <c r="P7995" s="1636"/>
      <c r="S7995" s="1072"/>
    </row>
    <row r="7996" spans="15:19" ht="15" customHeight="1">
      <c r="O7996" s="1636"/>
      <c r="P7996" s="1636"/>
      <c r="S7996" s="1072"/>
    </row>
    <row r="7997" spans="15:19" ht="15" customHeight="1">
      <c r="O7997" s="1636"/>
      <c r="P7997" s="1636"/>
      <c r="S7997" s="1072"/>
    </row>
    <row r="7998" spans="15:19" ht="15" customHeight="1">
      <c r="O7998" s="1636"/>
      <c r="P7998" s="1636"/>
      <c r="S7998" s="1072"/>
    </row>
    <row r="7999" spans="15:19" ht="15" customHeight="1">
      <c r="O7999" s="1636"/>
      <c r="P7999" s="1636"/>
      <c r="S7999" s="1072"/>
    </row>
    <row r="8000" spans="15:19" ht="15" customHeight="1">
      <c r="O8000" s="1636"/>
      <c r="P8000" s="1636"/>
      <c r="S8000" s="1072"/>
    </row>
    <row r="8001" spans="15:19" ht="15" customHeight="1">
      <c r="O8001" s="1636"/>
      <c r="P8001" s="1636"/>
      <c r="S8001" s="1072"/>
    </row>
    <row r="8002" spans="15:19" ht="15" customHeight="1">
      <c r="O8002" s="1636"/>
      <c r="P8002" s="1636"/>
      <c r="S8002" s="1072"/>
    </row>
    <row r="8003" spans="15:19" ht="15" customHeight="1">
      <c r="O8003" s="1636"/>
      <c r="P8003" s="1636"/>
      <c r="S8003" s="1072"/>
    </row>
    <row r="8004" spans="15:19" ht="15" customHeight="1">
      <c r="O8004" s="1636"/>
      <c r="P8004" s="1636"/>
      <c r="S8004" s="1072"/>
    </row>
    <row r="8005" spans="15:19" ht="15" customHeight="1">
      <c r="O8005" s="1636"/>
      <c r="P8005" s="1636"/>
      <c r="S8005" s="1072"/>
    </row>
    <row r="8006" spans="15:19" ht="15" customHeight="1">
      <c r="O8006" s="1636"/>
      <c r="P8006" s="1636"/>
      <c r="S8006" s="1072"/>
    </row>
    <row r="8007" spans="15:19" ht="15" customHeight="1">
      <c r="O8007" s="1636"/>
      <c r="P8007" s="1636"/>
      <c r="S8007" s="1072"/>
    </row>
    <row r="8008" spans="15:19" ht="15" customHeight="1">
      <c r="O8008" s="1636"/>
      <c r="P8008" s="1636"/>
      <c r="S8008" s="1072"/>
    </row>
    <row r="8009" spans="15:19" ht="15" customHeight="1">
      <c r="O8009" s="1636"/>
      <c r="P8009" s="1636"/>
      <c r="S8009" s="1072"/>
    </row>
    <row r="8010" spans="15:19" ht="15" customHeight="1">
      <c r="O8010" s="1636"/>
      <c r="P8010" s="1636"/>
      <c r="S8010" s="1072"/>
    </row>
    <row r="8011" spans="15:19" ht="15" customHeight="1">
      <c r="O8011" s="1636"/>
      <c r="P8011" s="1636"/>
      <c r="S8011" s="1072"/>
    </row>
    <row r="8012" spans="15:19" ht="15" customHeight="1">
      <c r="O8012" s="1636"/>
      <c r="P8012" s="1636"/>
      <c r="S8012" s="1072"/>
    </row>
    <row r="8013" spans="15:19" ht="15" customHeight="1">
      <c r="O8013" s="1636"/>
      <c r="P8013" s="1636"/>
      <c r="S8013" s="1072"/>
    </row>
    <row r="8014" spans="15:19" ht="15" customHeight="1">
      <c r="O8014" s="1636"/>
      <c r="P8014" s="1636"/>
      <c r="S8014" s="1072"/>
    </row>
    <row r="8015" spans="15:19" ht="15" customHeight="1">
      <c r="O8015" s="1636"/>
      <c r="P8015" s="1636"/>
      <c r="S8015" s="1072"/>
    </row>
    <row r="8016" spans="15:19" ht="15" customHeight="1">
      <c r="O8016" s="1636"/>
      <c r="P8016" s="1636"/>
      <c r="S8016" s="1072"/>
    </row>
    <row r="8017" spans="15:19" ht="15" customHeight="1">
      <c r="O8017" s="1636"/>
      <c r="P8017" s="1636"/>
      <c r="S8017" s="1072"/>
    </row>
    <row r="8018" spans="15:19" ht="15" customHeight="1">
      <c r="O8018" s="1636"/>
      <c r="P8018" s="1636"/>
      <c r="S8018" s="1072"/>
    </row>
    <row r="8019" spans="15:19" ht="15" customHeight="1">
      <c r="O8019" s="1636"/>
      <c r="P8019" s="1636"/>
      <c r="S8019" s="1072"/>
    </row>
    <row r="8020" spans="15:19" ht="15" customHeight="1">
      <c r="O8020" s="1636"/>
      <c r="P8020" s="1636"/>
      <c r="S8020" s="1072"/>
    </row>
    <row r="8021" spans="15:19" ht="15" customHeight="1">
      <c r="O8021" s="1636"/>
      <c r="P8021" s="1636"/>
      <c r="S8021" s="1072"/>
    </row>
    <row r="8022" spans="15:19" ht="15" customHeight="1">
      <c r="O8022" s="1636"/>
      <c r="P8022" s="1636"/>
      <c r="S8022" s="1072"/>
    </row>
    <row r="8023" spans="15:19" ht="15" customHeight="1">
      <c r="O8023" s="1636"/>
      <c r="P8023" s="1636"/>
      <c r="S8023" s="1072"/>
    </row>
    <row r="8024" spans="15:19" ht="15" customHeight="1">
      <c r="O8024" s="1636"/>
      <c r="P8024" s="1636"/>
      <c r="S8024" s="1072"/>
    </row>
    <row r="8025" spans="15:19" ht="15" customHeight="1">
      <c r="O8025" s="1636"/>
      <c r="P8025" s="1636"/>
      <c r="S8025" s="1072"/>
    </row>
    <row r="8026" spans="15:19" ht="15" customHeight="1">
      <c r="O8026" s="1636"/>
      <c r="P8026" s="1636"/>
      <c r="S8026" s="1072"/>
    </row>
    <row r="8027" spans="15:19" ht="15" customHeight="1">
      <c r="O8027" s="1636"/>
      <c r="P8027" s="1636"/>
      <c r="S8027" s="1072"/>
    </row>
    <row r="8028" spans="15:19" ht="15" customHeight="1">
      <c r="O8028" s="1636"/>
      <c r="P8028" s="1636"/>
      <c r="S8028" s="1072"/>
    </row>
    <row r="8029" spans="15:19" ht="15" customHeight="1">
      <c r="O8029" s="1636"/>
      <c r="P8029" s="1636"/>
      <c r="S8029" s="1072"/>
    </row>
    <row r="8030" spans="15:19" ht="15" customHeight="1">
      <c r="O8030" s="1636"/>
      <c r="P8030" s="1636"/>
      <c r="S8030" s="1072"/>
    </row>
    <row r="8031" spans="15:19" ht="15" customHeight="1">
      <c r="O8031" s="1636"/>
      <c r="P8031" s="1636"/>
      <c r="S8031" s="1072"/>
    </row>
    <row r="8032" spans="15:19" ht="15" customHeight="1">
      <c r="O8032" s="1636"/>
      <c r="P8032" s="1636"/>
      <c r="S8032" s="1072"/>
    </row>
    <row r="8033" spans="15:19" ht="15" customHeight="1">
      <c r="O8033" s="1636"/>
      <c r="P8033" s="1636"/>
      <c r="S8033" s="1072"/>
    </row>
    <row r="8034" spans="15:19" ht="15" customHeight="1">
      <c r="O8034" s="1636"/>
      <c r="P8034" s="1636"/>
      <c r="S8034" s="1072"/>
    </row>
    <row r="8035" spans="15:19" ht="15" customHeight="1">
      <c r="O8035" s="1636"/>
      <c r="P8035" s="1636"/>
      <c r="S8035" s="1072"/>
    </row>
    <row r="8036" spans="15:19" ht="15" customHeight="1">
      <c r="O8036" s="1636"/>
      <c r="P8036" s="1636"/>
      <c r="S8036" s="1072"/>
    </row>
    <row r="8037" spans="15:19" ht="15" customHeight="1">
      <c r="O8037" s="1636"/>
      <c r="P8037" s="1636"/>
      <c r="S8037" s="1072"/>
    </row>
    <row r="8038" spans="15:19" ht="15" customHeight="1">
      <c r="O8038" s="1636"/>
      <c r="P8038" s="1636"/>
      <c r="S8038" s="1072"/>
    </row>
    <row r="8039" spans="15:19" ht="15" customHeight="1">
      <c r="O8039" s="1636"/>
      <c r="P8039" s="1636"/>
      <c r="S8039" s="1072"/>
    </row>
    <row r="8040" spans="15:19" ht="15" customHeight="1">
      <c r="O8040" s="1636"/>
      <c r="P8040" s="1636"/>
      <c r="S8040" s="1072"/>
    </row>
    <row r="8041" spans="15:19" ht="15" customHeight="1">
      <c r="O8041" s="1636"/>
      <c r="P8041" s="1636"/>
      <c r="S8041" s="1072"/>
    </row>
    <row r="8042" spans="15:19" ht="15" customHeight="1">
      <c r="O8042" s="1636"/>
      <c r="P8042" s="1636"/>
      <c r="S8042" s="1072"/>
    </row>
    <row r="8043" spans="15:19" ht="15" customHeight="1">
      <c r="O8043" s="1636"/>
      <c r="P8043" s="1636"/>
      <c r="S8043" s="1072"/>
    </row>
    <row r="8044" spans="15:19" ht="15" customHeight="1">
      <c r="O8044" s="1636"/>
      <c r="P8044" s="1636"/>
      <c r="S8044" s="1072"/>
    </row>
    <row r="8045" spans="15:19" ht="15" customHeight="1">
      <c r="O8045" s="1636"/>
      <c r="P8045" s="1636"/>
      <c r="S8045" s="1072"/>
    </row>
    <row r="8046" spans="15:19" ht="15" customHeight="1">
      <c r="O8046" s="1636"/>
      <c r="P8046" s="1636"/>
      <c r="S8046" s="1072"/>
    </row>
    <row r="8047" spans="15:19" ht="15" customHeight="1">
      <c r="O8047" s="1636"/>
      <c r="P8047" s="1636"/>
      <c r="S8047" s="1072"/>
    </row>
    <row r="8048" spans="15:19" ht="15" customHeight="1">
      <c r="O8048" s="1636"/>
      <c r="P8048" s="1636"/>
      <c r="S8048" s="1072"/>
    </row>
    <row r="8049" spans="15:19" ht="15" customHeight="1">
      <c r="O8049" s="1636"/>
      <c r="P8049" s="1636"/>
      <c r="S8049" s="1072"/>
    </row>
    <row r="8050" spans="15:19" ht="15" customHeight="1">
      <c r="O8050" s="1636"/>
      <c r="P8050" s="1636"/>
      <c r="S8050" s="1072"/>
    </row>
    <row r="8051" spans="15:19" ht="15" customHeight="1">
      <c r="O8051" s="1636"/>
      <c r="P8051" s="1636"/>
      <c r="S8051" s="1072"/>
    </row>
    <row r="8052" spans="15:19" ht="15" customHeight="1">
      <c r="O8052" s="1636"/>
      <c r="P8052" s="1636"/>
      <c r="S8052" s="1072"/>
    </row>
    <row r="8053" spans="15:19" ht="15" customHeight="1">
      <c r="O8053" s="1636"/>
      <c r="P8053" s="1636"/>
      <c r="S8053" s="1072"/>
    </row>
    <row r="8054" spans="15:19" ht="15" customHeight="1">
      <c r="O8054" s="1636"/>
      <c r="P8054" s="1636"/>
      <c r="S8054" s="1072"/>
    </row>
    <row r="8055" spans="15:19" ht="15" customHeight="1">
      <c r="O8055" s="1636"/>
      <c r="P8055" s="1636"/>
      <c r="S8055" s="1072"/>
    </row>
    <row r="8056" spans="15:19" ht="15" customHeight="1">
      <c r="O8056" s="1636"/>
      <c r="P8056" s="1636"/>
      <c r="S8056" s="1072"/>
    </row>
    <row r="8057" spans="15:19" ht="15" customHeight="1">
      <c r="O8057" s="1636"/>
      <c r="P8057" s="1636"/>
      <c r="S8057" s="1072"/>
    </row>
    <row r="8058" spans="15:19" ht="15" customHeight="1">
      <c r="O8058" s="1636"/>
      <c r="P8058" s="1636"/>
      <c r="S8058" s="1072"/>
    </row>
    <row r="8059" spans="15:19" ht="15" customHeight="1">
      <c r="O8059" s="1636"/>
      <c r="P8059" s="1636"/>
      <c r="S8059" s="1072"/>
    </row>
    <row r="8060" spans="15:19" ht="15" customHeight="1">
      <c r="O8060" s="1636"/>
      <c r="P8060" s="1636"/>
      <c r="S8060" s="1072"/>
    </row>
    <row r="8061" spans="15:19" ht="15" customHeight="1">
      <c r="O8061" s="1636"/>
      <c r="P8061" s="1636"/>
      <c r="S8061" s="1072"/>
    </row>
    <row r="8062" spans="15:19" ht="15" customHeight="1">
      <c r="O8062" s="1636"/>
      <c r="P8062" s="1636"/>
      <c r="S8062" s="1072"/>
    </row>
    <row r="8063" spans="15:19" ht="15" customHeight="1">
      <c r="O8063" s="1636"/>
      <c r="P8063" s="1636"/>
      <c r="S8063" s="1072"/>
    </row>
    <row r="8064" spans="15:19" ht="15" customHeight="1">
      <c r="O8064" s="1636"/>
      <c r="P8064" s="1636"/>
      <c r="S8064" s="1072"/>
    </row>
    <row r="8065" spans="15:19" ht="15" customHeight="1">
      <c r="O8065" s="1636"/>
      <c r="P8065" s="1636"/>
      <c r="S8065" s="1072"/>
    </row>
    <row r="8066" spans="15:19" ht="15" customHeight="1">
      <c r="O8066" s="1636"/>
      <c r="P8066" s="1636"/>
      <c r="S8066" s="1072"/>
    </row>
    <row r="8067" spans="15:19" ht="15" customHeight="1">
      <c r="O8067" s="1636"/>
      <c r="P8067" s="1636"/>
      <c r="S8067" s="1072"/>
    </row>
    <row r="8068" spans="15:19" ht="15" customHeight="1">
      <c r="O8068" s="1636"/>
      <c r="P8068" s="1636"/>
      <c r="S8068" s="1072"/>
    </row>
    <row r="8069" spans="15:19" ht="15" customHeight="1">
      <c r="O8069" s="1636"/>
      <c r="P8069" s="1636"/>
      <c r="S8069" s="1072"/>
    </row>
    <row r="8070" spans="15:19" ht="15" customHeight="1">
      <c r="O8070" s="1636"/>
      <c r="P8070" s="1636"/>
      <c r="S8070" s="1072"/>
    </row>
    <row r="8071" spans="15:19" ht="15" customHeight="1">
      <c r="O8071" s="1636"/>
      <c r="P8071" s="1636"/>
      <c r="S8071" s="1072"/>
    </row>
    <row r="8072" spans="15:19" ht="15" customHeight="1">
      <c r="O8072" s="1636"/>
      <c r="P8072" s="1636"/>
      <c r="S8072" s="1072"/>
    </row>
    <row r="8073" spans="15:19" ht="15" customHeight="1">
      <c r="O8073" s="1636"/>
      <c r="P8073" s="1636"/>
      <c r="S8073" s="1072"/>
    </row>
    <row r="8074" spans="15:19" ht="15" customHeight="1">
      <c r="O8074" s="1636"/>
      <c r="P8074" s="1636"/>
      <c r="S8074" s="1072"/>
    </row>
    <row r="8075" spans="15:19" ht="15" customHeight="1">
      <c r="O8075" s="1636"/>
      <c r="P8075" s="1636"/>
      <c r="S8075" s="1072"/>
    </row>
    <row r="8076" spans="15:19" ht="15" customHeight="1">
      <c r="O8076" s="1636"/>
      <c r="P8076" s="1636"/>
      <c r="S8076" s="1072"/>
    </row>
    <row r="8077" spans="15:19" ht="15" customHeight="1">
      <c r="O8077" s="1636"/>
      <c r="P8077" s="1636"/>
      <c r="S8077" s="1072"/>
    </row>
    <row r="8078" spans="15:19" ht="15" customHeight="1">
      <c r="O8078" s="1636"/>
      <c r="P8078" s="1636"/>
      <c r="S8078" s="1072"/>
    </row>
    <row r="8079" spans="15:19" ht="15" customHeight="1">
      <c r="O8079" s="1636"/>
      <c r="P8079" s="1636"/>
      <c r="S8079" s="1072"/>
    </row>
    <row r="8080" spans="15:19" ht="15" customHeight="1">
      <c r="O8080" s="1636"/>
      <c r="P8080" s="1636"/>
      <c r="S8080" s="1072"/>
    </row>
    <row r="8081" spans="15:19" ht="15" customHeight="1">
      <c r="O8081" s="1636"/>
      <c r="P8081" s="1636"/>
      <c r="S8081" s="1072"/>
    </row>
    <row r="8082" spans="15:19" ht="15" customHeight="1">
      <c r="O8082" s="1636"/>
      <c r="P8082" s="1636"/>
      <c r="S8082" s="1072"/>
    </row>
    <row r="8083" spans="15:19" ht="15" customHeight="1">
      <c r="O8083" s="1636"/>
      <c r="P8083" s="1636"/>
      <c r="S8083" s="1072"/>
    </row>
    <row r="8084" spans="15:19" ht="15" customHeight="1">
      <c r="O8084" s="1636"/>
      <c r="P8084" s="1636"/>
      <c r="S8084" s="1072"/>
    </row>
    <row r="8085" spans="15:19" ht="15" customHeight="1">
      <c r="O8085" s="1636"/>
      <c r="P8085" s="1636"/>
      <c r="S8085" s="1072"/>
    </row>
    <row r="8086" spans="15:19" ht="15" customHeight="1">
      <c r="O8086" s="1636"/>
      <c r="P8086" s="1636"/>
      <c r="S8086" s="1072"/>
    </row>
    <row r="8087" spans="15:19" ht="15" customHeight="1">
      <c r="O8087" s="1636"/>
      <c r="P8087" s="1636"/>
      <c r="S8087" s="1072"/>
    </row>
    <row r="8088" spans="15:19" ht="15" customHeight="1">
      <c r="O8088" s="1636"/>
      <c r="P8088" s="1636"/>
      <c r="S8088" s="1072"/>
    </row>
    <row r="8089" spans="15:19" ht="15" customHeight="1">
      <c r="O8089" s="1636"/>
      <c r="P8089" s="1636"/>
      <c r="S8089" s="1072"/>
    </row>
    <row r="8090" spans="15:19" ht="15" customHeight="1">
      <c r="O8090" s="1636"/>
      <c r="P8090" s="1636"/>
      <c r="S8090" s="1072"/>
    </row>
    <row r="8091" spans="15:19" ht="15" customHeight="1">
      <c r="O8091" s="1636"/>
      <c r="P8091" s="1636"/>
      <c r="S8091" s="1072"/>
    </row>
    <row r="8092" spans="15:19" ht="15" customHeight="1">
      <c r="O8092" s="1636"/>
      <c r="P8092" s="1636"/>
      <c r="S8092" s="1072"/>
    </row>
    <row r="8093" spans="15:19" ht="15" customHeight="1">
      <c r="O8093" s="1636"/>
      <c r="P8093" s="1636"/>
      <c r="S8093" s="1072"/>
    </row>
    <row r="8094" spans="15:19" ht="15" customHeight="1">
      <c r="O8094" s="1636"/>
      <c r="P8094" s="1636"/>
      <c r="S8094" s="1072"/>
    </row>
    <row r="8095" spans="15:19" ht="15" customHeight="1">
      <c r="O8095" s="1636"/>
      <c r="P8095" s="1636"/>
      <c r="S8095" s="1072"/>
    </row>
    <row r="8096" spans="15:19" ht="15" customHeight="1">
      <c r="O8096" s="1636"/>
      <c r="P8096" s="1636"/>
      <c r="S8096" s="1072"/>
    </row>
    <row r="8097" spans="15:19" ht="15" customHeight="1">
      <c r="O8097" s="1636"/>
      <c r="P8097" s="1636"/>
      <c r="S8097" s="1072"/>
    </row>
    <row r="8098" spans="15:19" ht="15" customHeight="1">
      <c r="O8098" s="1636"/>
      <c r="P8098" s="1636"/>
      <c r="S8098" s="1072"/>
    </row>
    <row r="8099" spans="15:19" ht="15" customHeight="1">
      <c r="O8099" s="1636"/>
      <c r="P8099" s="1636"/>
      <c r="S8099" s="1072"/>
    </row>
    <row r="8100" spans="15:19" ht="15" customHeight="1">
      <c r="O8100" s="1636"/>
      <c r="P8100" s="1636"/>
      <c r="S8100" s="1072"/>
    </row>
    <row r="8101" spans="15:19" ht="15" customHeight="1">
      <c r="O8101" s="1636"/>
      <c r="P8101" s="1636"/>
      <c r="S8101" s="1072"/>
    </row>
    <row r="8102" spans="15:19" ht="15" customHeight="1">
      <c r="O8102" s="1636"/>
      <c r="P8102" s="1636"/>
      <c r="S8102" s="1072"/>
    </row>
    <row r="8103" spans="15:19" ht="15" customHeight="1">
      <c r="O8103" s="1636"/>
      <c r="P8103" s="1636"/>
      <c r="S8103" s="1072"/>
    </row>
    <row r="8104" spans="15:19" ht="15" customHeight="1">
      <c r="O8104" s="1636"/>
      <c r="P8104" s="1636"/>
      <c r="S8104" s="1072"/>
    </row>
    <row r="8105" spans="15:19" ht="15" customHeight="1">
      <c r="O8105" s="1636"/>
      <c r="P8105" s="1636"/>
      <c r="S8105" s="1072"/>
    </row>
    <row r="8106" spans="15:19" ht="15" customHeight="1">
      <c r="O8106" s="1636"/>
      <c r="P8106" s="1636"/>
      <c r="S8106" s="1072"/>
    </row>
    <row r="8107" spans="15:19" ht="15" customHeight="1">
      <c r="O8107" s="1636"/>
      <c r="P8107" s="1636"/>
      <c r="S8107" s="1072"/>
    </row>
    <row r="8108" spans="15:19" ht="15" customHeight="1">
      <c r="O8108" s="1636"/>
      <c r="P8108" s="1636"/>
      <c r="S8108" s="1072"/>
    </row>
    <row r="8109" spans="15:19" ht="15" customHeight="1">
      <c r="O8109" s="1636"/>
      <c r="P8109" s="1636"/>
      <c r="S8109" s="1072"/>
    </row>
    <row r="8110" spans="15:19" ht="15" customHeight="1">
      <c r="O8110" s="1636"/>
      <c r="P8110" s="1636"/>
      <c r="S8110" s="1072"/>
    </row>
    <row r="8111" spans="15:19" ht="15" customHeight="1">
      <c r="O8111" s="1636"/>
      <c r="P8111" s="1636"/>
      <c r="S8111" s="1072"/>
    </row>
    <row r="8112" spans="15:19" ht="15" customHeight="1">
      <c r="O8112" s="1636"/>
      <c r="P8112" s="1636"/>
      <c r="S8112" s="1072"/>
    </row>
    <row r="8113" spans="15:19" ht="15" customHeight="1">
      <c r="O8113" s="1636"/>
      <c r="P8113" s="1636"/>
      <c r="S8113" s="1072"/>
    </row>
    <row r="8114" spans="15:19" ht="15" customHeight="1">
      <c r="O8114" s="1636"/>
      <c r="P8114" s="1636"/>
      <c r="S8114" s="1072"/>
    </row>
    <row r="8115" spans="15:19" ht="15" customHeight="1">
      <c r="O8115" s="1636"/>
      <c r="P8115" s="1636"/>
      <c r="S8115" s="1072"/>
    </row>
    <row r="8116" spans="15:19" ht="15" customHeight="1">
      <c r="O8116" s="1636"/>
      <c r="P8116" s="1636"/>
      <c r="S8116" s="1072"/>
    </row>
    <row r="8117" spans="15:19" ht="15" customHeight="1">
      <c r="O8117" s="1636"/>
      <c r="P8117" s="1636"/>
      <c r="S8117" s="1072"/>
    </row>
    <row r="8118" spans="15:19" ht="15" customHeight="1">
      <c r="O8118" s="1636"/>
      <c r="P8118" s="1636"/>
      <c r="S8118" s="1072"/>
    </row>
    <row r="8119" spans="15:19" ht="15" customHeight="1">
      <c r="O8119" s="1636"/>
      <c r="P8119" s="1636"/>
      <c r="S8119" s="1072"/>
    </row>
    <row r="8120" spans="15:19" ht="15" customHeight="1">
      <c r="O8120" s="1636"/>
      <c r="P8120" s="1636"/>
      <c r="S8120" s="1072"/>
    </row>
    <row r="8121" spans="15:19" ht="15" customHeight="1">
      <c r="O8121" s="1636"/>
      <c r="P8121" s="1636"/>
      <c r="S8121" s="1072"/>
    </row>
    <row r="8122" spans="15:19" ht="15" customHeight="1">
      <c r="O8122" s="1636"/>
      <c r="P8122" s="1636"/>
      <c r="S8122" s="1072"/>
    </row>
    <row r="8123" spans="15:19" ht="15" customHeight="1">
      <c r="O8123" s="1636"/>
      <c r="P8123" s="1636"/>
      <c r="S8123" s="1072"/>
    </row>
    <row r="8124" spans="15:19" ht="15" customHeight="1">
      <c r="O8124" s="1636"/>
      <c r="P8124" s="1636"/>
      <c r="S8124" s="1072"/>
    </row>
    <row r="8125" spans="15:19" ht="15" customHeight="1">
      <c r="O8125" s="1636"/>
      <c r="P8125" s="1636"/>
      <c r="S8125" s="1072"/>
    </row>
    <row r="8126" spans="15:19" ht="15" customHeight="1">
      <c r="O8126" s="1636"/>
      <c r="P8126" s="1636"/>
      <c r="S8126" s="1072"/>
    </row>
    <row r="8127" spans="15:19" ht="15" customHeight="1">
      <c r="O8127" s="1636"/>
      <c r="P8127" s="1636"/>
      <c r="S8127" s="1072"/>
    </row>
    <row r="8128" spans="15:19" ht="15" customHeight="1">
      <c r="O8128" s="1636"/>
      <c r="P8128" s="1636"/>
      <c r="S8128" s="1072"/>
    </row>
    <row r="8129" spans="15:19" ht="15" customHeight="1">
      <c r="O8129" s="1636"/>
      <c r="P8129" s="1636"/>
      <c r="S8129" s="1072"/>
    </row>
    <row r="8130" spans="15:19" ht="15" customHeight="1">
      <c r="O8130" s="1636"/>
      <c r="P8130" s="1636"/>
      <c r="S8130" s="1072"/>
    </row>
    <row r="8131" spans="15:19" ht="15" customHeight="1">
      <c r="O8131" s="1636"/>
      <c r="P8131" s="1636"/>
      <c r="S8131" s="1072"/>
    </row>
    <row r="8132" spans="15:19" ht="15" customHeight="1">
      <c r="O8132" s="1636"/>
      <c r="P8132" s="1636"/>
      <c r="S8132" s="1072"/>
    </row>
    <row r="8133" spans="15:19" ht="15" customHeight="1">
      <c r="O8133" s="1636"/>
      <c r="P8133" s="1636"/>
      <c r="S8133" s="1072"/>
    </row>
    <row r="8134" spans="15:19" ht="15" customHeight="1">
      <c r="O8134" s="1636"/>
      <c r="P8134" s="1636"/>
      <c r="S8134" s="1072"/>
    </row>
    <row r="8135" spans="15:19" ht="15" customHeight="1">
      <c r="O8135" s="1636"/>
      <c r="P8135" s="1636"/>
      <c r="S8135" s="1072"/>
    </row>
    <row r="8136" spans="15:19" ht="15" customHeight="1">
      <c r="O8136" s="1636"/>
      <c r="P8136" s="1636"/>
      <c r="S8136" s="1072"/>
    </row>
    <row r="8137" spans="15:19" ht="15" customHeight="1">
      <c r="O8137" s="1636"/>
      <c r="P8137" s="1636"/>
      <c r="S8137" s="1072"/>
    </row>
    <row r="8138" spans="15:19" ht="15" customHeight="1">
      <c r="O8138" s="1636"/>
      <c r="P8138" s="1636"/>
      <c r="S8138" s="1072"/>
    </row>
    <row r="8139" spans="15:19" ht="15" customHeight="1">
      <c r="O8139" s="1636"/>
      <c r="P8139" s="1636"/>
      <c r="S8139" s="1072"/>
    </row>
    <row r="8140" spans="15:19" ht="15" customHeight="1">
      <c r="O8140" s="1636"/>
      <c r="P8140" s="1636"/>
      <c r="S8140" s="1072"/>
    </row>
    <row r="8141" spans="15:19" ht="15" customHeight="1">
      <c r="O8141" s="1636"/>
      <c r="P8141" s="1636"/>
      <c r="S8141" s="1072"/>
    </row>
    <row r="8142" spans="15:19" ht="15" customHeight="1">
      <c r="O8142" s="1636"/>
      <c r="P8142" s="1636"/>
      <c r="S8142" s="1072"/>
    </row>
    <row r="8143" spans="15:19" ht="15" customHeight="1">
      <c r="O8143" s="1636"/>
      <c r="P8143" s="1636"/>
      <c r="S8143" s="1072"/>
    </row>
    <row r="8144" spans="15:19" ht="15" customHeight="1">
      <c r="O8144" s="1636"/>
      <c r="P8144" s="1636"/>
      <c r="S8144" s="1072"/>
    </row>
    <row r="8145" spans="15:19" ht="15" customHeight="1">
      <c r="O8145" s="1636"/>
      <c r="P8145" s="1636"/>
      <c r="S8145" s="1072"/>
    </row>
    <row r="8146" spans="15:19" ht="15" customHeight="1">
      <c r="O8146" s="1636"/>
      <c r="P8146" s="1636"/>
      <c r="S8146" s="1072"/>
    </row>
    <row r="8147" spans="15:19" ht="15" customHeight="1">
      <c r="O8147" s="1636"/>
      <c r="P8147" s="1636"/>
      <c r="S8147" s="1072"/>
    </row>
    <row r="8148" spans="15:19" ht="15" customHeight="1">
      <c r="O8148" s="1636"/>
      <c r="P8148" s="1636"/>
      <c r="S8148" s="1072"/>
    </row>
    <row r="8149" spans="15:19" ht="15" customHeight="1">
      <c r="O8149" s="1636"/>
      <c r="P8149" s="1636"/>
      <c r="S8149" s="1072"/>
    </row>
    <row r="8150" spans="15:19" ht="15" customHeight="1">
      <c r="O8150" s="1636"/>
      <c r="P8150" s="1636"/>
      <c r="S8150" s="1072"/>
    </row>
    <row r="8151" spans="15:19" ht="15" customHeight="1">
      <c r="O8151" s="1636"/>
      <c r="P8151" s="1636"/>
      <c r="S8151" s="1072"/>
    </row>
    <row r="8152" spans="15:19" ht="15" customHeight="1">
      <c r="O8152" s="1636"/>
      <c r="P8152" s="1636"/>
      <c r="S8152" s="1072"/>
    </row>
    <row r="8153" spans="15:19" ht="15" customHeight="1">
      <c r="O8153" s="1636"/>
      <c r="P8153" s="1636"/>
      <c r="S8153" s="1072"/>
    </row>
    <row r="8154" spans="15:19" ht="15" customHeight="1">
      <c r="O8154" s="1636"/>
      <c r="P8154" s="1636"/>
      <c r="S8154" s="1072"/>
    </row>
    <row r="8155" spans="15:19" ht="15" customHeight="1">
      <c r="O8155" s="1636"/>
      <c r="P8155" s="1636"/>
      <c r="S8155" s="1072"/>
    </row>
    <row r="8156" spans="15:19" ht="15" customHeight="1">
      <c r="O8156" s="1636"/>
      <c r="P8156" s="1636"/>
      <c r="S8156" s="1072"/>
    </row>
    <row r="8157" spans="15:19" ht="15" customHeight="1">
      <c r="O8157" s="1636"/>
      <c r="P8157" s="1636"/>
      <c r="S8157" s="1072"/>
    </row>
    <row r="8158" spans="15:19" ht="15" customHeight="1">
      <c r="O8158" s="1636"/>
      <c r="P8158" s="1636"/>
      <c r="S8158" s="1072"/>
    </row>
    <row r="8159" spans="15:19" ht="15" customHeight="1">
      <c r="O8159" s="1636"/>
      <c r="P8159" s="1636"/>
      <c r="S8159" s="1072"/>
    </row>
    <row r="8160" spans="15:19" ht="15" customHeight="1">
      <c r="O8160" s="1636"/>
      <c r="P8160" s="1636"/>
      <c r="S8160" s="1072"/>
    </row>
    <row r="8161" spans="15:19" ht="15" customHeight="1">
      <c r="O8161" s="1636"/>
      <c r="P8161" s="1636"/>
      <c r="S8161" s="1072"/>
    </row>
    <row r="8162" spans="15:19" ht="15" customHeight="1">
      <c r="O8162" s="1636"/>
      <c r="P8162" s="1636"/>
      <c r="S8162" s="1072"/>
    </row>
    <row r="8163" spans="15:19" ht="15" customHeight="1">
      <c r="O8163" s="1636"/>
      <c r="P8163" s="1636"/>
      <c r="S8163" s="1072"/>
    </row>
    <row r="8164" spans="15:19" ht="15" customHeight="1">
      <c r="O8164" s="1636"/>
      <c r="P8164" s="1636"/>
      <c r="S8164" s="1072"/>
    </row>
    <row r="8165" spans="15:19" ht="15" customHeight="1">
      <c r="O8165" s="1636"/>
      <c r="P8165" s="1636"/>
      <c r="S8165" s="1072"/>
    </row>
    <row r="8166" spans="15:19" ht="15" customHeight="1">
      <c r="O8166" s="1636"/>
      <c r="P8166" s="1636"/>
      <c r="S8166" s="1072"/>
    </row>
    <row r="8167" spans="15:19" ht="15" customHeight="1">
      <c r="O8167" s="1636"/>
      <c r="P8167" s="1636"/>
      <c r="S8167" s="1072"/>
    </row>
    <row r="8168" spans="15:19" ht="15" customHeight="1">
      <c r="O8168" s="1636"/>
      <c r="P8168" s="1636"/>
      <c r="S8168" s="1072"/>
    </row>
    <row r="8169" spans="15:19" ht="15" customHeight="1">
      <c r="O8169" s="1636"/>
      <c r="P8169" s="1636"/>
      <c r="S8169" s="1072"/>
    </row>
    <row r="8170" spans="15:19" ht="15" customHeight="1">
      <c r="O8170" s="1636"/>
      <c r="P8170" s="1636"/>
      <c r="S8170" s="1072"/>
    </row>
    <row r="8171" spans="15:19" ht="15" customHeight="1">
      <c r="O8171" s="1636"/>
      <c r="P8171" s="1636"/>
      <c r="S8171" s="1072"/>
    </row>
    <row r="8172" spans="15:19" ht="15" customHeight="1">
      <c r="O8172" s="1636"/>
      <c r="P8172" s="1636"/>
      <c r="S8172" s="1072"/>
    </row>
    <row r="8173" spans="15:19" ht="15" customHeight="1">
      <c r="O8173" s="1636"/>
      <c r="P8173" s="1636"/>
      <c r="S8173" s="1072"/>
    </row>
    <row r="8174" spans="15:19" ht="15" customHeight="1">
      <c r="O8174" s="1636"/>
      <c r="P8174" s="1636"/>
      <c r="S8174" s="1072"/>
    </row>
    <row r="8175" spans="15:19" ht="15" customHeight="1">
      <c r="O8175" s="1636"/>
      <c r="P8175" s="1636"/>
      <c r="S8175" s="1072"/>
    </row>
    <row r="8176" spans="15:19" ht="15" customHeight="1">
      <c r="O8176" s="1636"/>
      <c r="P8176" s="1636"/>
      <c r="S8176" s="1072"/>
    </row>
    <row r="8177" spans="15:19" ht="15" customHeight="1">
      <c r="O8177" s="1636"/>
      <c r="P8177" s="1636"/>
      <c r="S8177" s="1072"/>
    </row>
    <row r="8178" spans="15:19" ht="15" customHeight="1">
      <c r="O8178" s="1636"/>
      <c r="P8178" s="1636"/>
      <c r="S8178" s="1072"/>
    </row>
    <row r="8179" spans="15:19" ht="15" customHeight="1">
      <c r="O8179" s="1636"/>
      <c r="P8179" s="1636"/>
      <c r="S8179" s="1072"/>
    </row>
    <row r="8180" spans="15:19" ht="15" customHeight="1">
      <c r="O8180" s="1636"/>
      <c r="P8180" s="1636"/>
      <c r="S8180" s="1072"/>
    </row>
    <row r="8181" spans="15:19" ht="15" customHeight="1">
      <c r="O8181" s="1636"/>
      <c r="P8181" s="1636"/>
      <c r="S8181" s="1072"/>
    </row>
    <row r="8182" spans="15:19" ht="15" customHeight="1">
      <c r="O8182" s="1636"/>
      <c r="P8182" s="1636"/>
      <c r="S8182" s="1072"/>
    </row>
    <row r="8183" spans="15:19" ht="15" customHeight="1">
      <c r="O8183" s="1636"/>
      <c r="P8183" s="1636"/>
      <c r="S8183" s="1072"/>
    </row>
    <row r="8184" spans="15:19" ht="15" customHeight="1">
      <c r="O8184" s="1636"/>
      <c r="P8184" s="1636"/>
      <c r="S8184" s="1072"/>
    </row>
    <row r="8185" spans="15:19" ht="15" customHeight="1">
      <c r="O8185" s="1636"/>
      <c r="P8185" s="1636"/>
      <c r="S8185" s="1072"/>
    </row>
    <row r="8186" spans="15:19" ht="15" customHeight="1">
      <c r="O8186" s="1636"/>
      <c r="P8186" s="1636"/>
      <c r="S8186" s="1072"/>
    </row>
    <row r="8187" spans="15:19" ht="15" customHeight="1">
      <c r="O8187" s="1636"/>
      <c r="P8187" s="1636"/>
      <c r="S8187" s="1072"/>
    </row>
    <row r="8188" spans="15:19" ht="15" customHeight="1">
      <c r="O8188" s="1636"/>
      <c r="P8188" s="1636"/>
      <c r="S8188" s="1072"/>
    </row>
    <row r="8189" spans="15:19" ht="15" customHeight="1">
      <c r="O8189" s="1636"/>
      <c r="P8189" s="1636"/>
      <c r="S8189" s="1072"/>
    </row>
    <row r="8190" spans="15:19" ht="15" customHeight="1">
      <c r="O8190" s="1636"/>
      <c r="P8190" s="1636"/>
      <c r="S8190" s="1072"/>
    </row>
    <row r="8191" spans="15:19" ht="15" customHeight="1">
      <c r="O8191" s="1636"/>
      <c r="P8191" s="1636"/>
      <c r="S8191" s="1072"/>
    </row>
    <row r="8192" spans="15:19" ht="15" customHeight="1">
      <c r="O8192" s="1636"/>
      <c r="P8192" s="1636"/>
      <c r="S8192" s="1072"/>
    </row>
    <row r="8193" spans="15:19" ht="15" customHeight="1">
      <c r="O8193" s="1636"/>
      <c r="P8193" s="1636"/>
      <c r="S8193" s="1072"/>
    </row>
    <row r="8194" spans="15:19" ht="15" customHeight="1">
      <c r="O8194" s="1636"/>
      <c r="P8194" s="1636"/>
      <c r="S8194" s="1072"/>
    </row>
    <row r="8195" spans="15:19" ht="15" customHeight="1">
      <c r="O8195" s="1636"/>
      <c r="P8195" s="1636"/>
      <c r="S8195" s="1072"/>
    </row>
    <row r="8196" spans="15:19" ht="15" customHeight="1">
      <c r="O8196" s="1636"/>
      <c r="P8196" s="1636"/>
      <c r="S8196" s="1072"/>
    </row>
    <row r="8197" spans="15:19" ht="15" customHeight="1">
      <c r="O8197" s="1636"/>
      <c r="P8197" s="1636"/>
      <c r="S8197" s="1072"/>
    </row>
    <row r="8198" spans="15:19" ht="15" customHeight="1">
      <c r="O8198" s="1636"/>
      <c r="P8198" s="1636"/>
      <c r="S8198" s="1072"/>
    </row>
    <row r="8199" spans="15:19" ht="15" customHeight="1">
      <c r="O8199" s="1636"/>
      <c r="P8199" s="1636"/>
      <c r="S8199" s="1072"/>
    </row>
    <row r="8200" spans="15:19" ht="15" customHeight="1">
      <c r="O8200" s="1636"/>
      <c r="P8200" s="1636"/>
      <c r="S8200" s="1072"/>
    </row>
    <row r="8201" spans="15:19" ht="15" customHeight="1">
      <c r="O8201" s="1636"/>
      <c r="P8201" s="1636"/>
      <c r="S8201" s="1072"/>
    </row>
    <row r="8202" spans="15:19" ht="15" customHeight="1">
      <c r="O8202" s="1636"/>
      <c r="P8202" s="1636"/>
      <c r="S8202" s="1072"/>
    </row>
    <row r="8203" spans="15:19" ht="15" customHeight="1">
      <c r="O8203" s="1636"/>
      <c r="P8203" s="1636"/>
      <c r="S8203" s="1072"/>
    </row>
    <row r="8204" spans="15:19" ht="15" customHeight="1">
      <c r="O8204" s="1636"/>
      <c r="P8204" s="1636"/>
      <c r="S8204" s="1072"/>
    </row>
    <row r="8205" spans="15:19" ht="15" customHeight="1">
      <c r="O8205" s="1636"/>
      <c r="P8205" s="1636"/>
      <c r="S8205" s="1072"/>
    </row>
    <row r="8206" spans="15:19" ht="15" customHeight="1">
      <c r="O8206" s="1636"/>
      <c r="P8206" s="1636"/>
      <c r="S8206" s="1072"/>
    </row>
    <row r="8207" spans="15:19" ht="15" customHeight="1">
      <c r="O8207" s="1636"/>
      <c r="P8207" s="1636"/>
      <c r="S8207" s="1072"/>
    </row>
    <row r="8208" spans="15:19" ht="15" customHeight="1">
      <c r="O8208" s="1636"/>
      <c r="P8208" s="1636"/>
      <c r="S8208" s="1072"/>
    </row>
    <row r="8209" spans="15:19" ht="15" customHeight="1">
      <c r="O8209" s="1636"/>
      <c r="P8209" s="1636"/>
      <c r="S8209" s="1072"/>
    </row>
    <row r="8210" spans="15:19" ht="15" customHeight="1">
      <c r="O8210" s="1636"/>
      <c r="P8210" s="1636"/>
      <c r="S8210" s="1072"/>
    </row>
    <row r="8211" spans="15:19" ht="15" customHeight="1">
      <c r="O8211" s="1636"/>
      <c r="P8211" s="1636"/>
      <c r="S8211" s="1072"/>
    </row>
    <row r="8212" spans="15:19" ht="15" customHeight="1">
      <c r="O8212" s="1636"/>
      <c r="P8212" s="1636"/>
      <c r="S8212" s="1072"/>
    </row>
    <row r="8213" spans="15:19" ht="15" customHeight="1">
      <c r="O8213" s="1636"/>
      <c r="P8213" s="1636"/>
      <c r="S8213" s="1072"/>
    </row>
    <row r="8214" spans="15:19" ht="15" customHeight="1">
      <c r="O8214" s="1636"/>
      <c r="P8214" s="1636"/>
      <c r="S8214" s="1072"/>
    </row>
    <row r="8215" spans="15:19" ht="15" customHeight="1">
      <c r="O8215" s="1636"/>
      <c r="P8215" s="1636"/>
      <c r="S8215" s="1072"/>
    </row>
    <row r="8216" spans="15:19" ht="15" customHeight="1">
      <c r="O8216" s="1636"/>
      <c r="P8216" s="1636"/>
      <c r="S8216" s="1072"/>
    </row>
    <row r="8217" spans="15:19" ht="15" customHeight="1">
      <c r="O8217" s="1636"/>
      <c r="P8217" s="1636"/>
      <c r="S8217" s="1072"/>
    </row>
    <row r="8218" spans="15:19" ht="15" customHeight="1">
      <c r="O8218" s="1636"/>
      <c r="P8218" s="1636"/>
      <c r="S8218" s="1072"/>
    </row>
    <row r="8219" spans="15:19" ht="15" customHeight="1">
      <c r="O8219" s="1636"/>
      <c r="P8219" s="1636"/>
      <c r="S8219" s="1072"/>
    </row>
    <row r="8220" spans="15:19" ht="15" customHeight="1">
      <c r="O8220" s="1636"/>
      <c r="P8220" s="1636"/>
      <c r="S8220" s="1072"/>
    </row>
    <row r="8221" spans="15:19" ht="15" customHeight="1">
      <c r="O8221" s="1636"/>
      <c r="P8221" s="1636"/>
      <c r="S8221" s="1072"/>
    </row>
    <row r="8222" spans="15:19" ht="15" customHeight="1">
      <c r="O8222" s="1636"/>
      <c r="P8222" s="1636"/>
      <c r="S8222" s="1072"/>
    </row>
    <row r="8223" spans="15:19" ht="15" customHeight="1">
      <c r="O8223" s="1636"/>
      <c r="P8223" s="1636"/>
      <c r="S8223" s="1072"/>
    </row>
    <row r="8224" spans="15:19" ht="15" customHeight="1">
      <c r="O8224" s="1636"/>
      <c r="P8224" s="1636"/>
      <c r="S8224" s="1072"/>
    </row>
    <row r="8225" spans="15:19" ht="15" customHeight="1">
      <c r="O8225" s="1636"/>
      <c r="P8225" s="1636"/>
      <c r="S8225" s="1072"/>
    </row>
    <row r="8226" spans="15:19" ht="15" customHeight="1">
      <c r="O8226" s="1636"/>
      <c r="P8226" s="1636"/>
      <c r="S8226" s="1072"/>
    </row>
    <row r="8227" spans="15:19" ht="15" customHeight="1">
      <c r="O8227" s="1636"/>
      <c r="P8227" s="1636"/>
      <c r="S8227" s="1072"/>
    </row>
    <row r="8228" spans="15:19" ht="15" customHeight="1">
      <c r="O8228" s="1636"/>
      <c r="P8228" s="1636"/>
      <c r="S8228" s="1072"/>
    </row>
    <row r="8229" spans="15:19" ht="15" customHeight="1">
      <c r="O8229" s="1636"/>
      <c r="P8229" s="1636"/>
      <c r="S8229" s="1072"/>
    </row>
    <row r="8230" spans="15:19" ht="15" customHeight="1">
      <c r="O8230" s="1636"/>
      <c r="P8230" s="1636"/>
      <c r="S8230" s="1072"/>
    </row>
    <row r="8231" spans="15:19" ht="15" customHeight="1">
      <c r="O8231" s="1636"/>
      <c r="P8231" s="1636"/>
      <c r="S8231" s="1072"/>
    </row>
    <row r="8232" spans="15:19" ht="15" customHeight="1">
      <c r="O8232" s="1636"/>
      <c r="P8232" s="1636"/>
      <c r="S8232" s="1072"/>
    </row>
    <row r="8233" spans="15:19" ht="15" customHeight="1">
      <c r="O8233" s="1636"/>
      <c r="P8233" s="1636"/>
      <c r="S8233" s="1072"/>
    </row>
    <row r="8234" spans="15:19" ht="15" customHeight="1">
      <c r="O8234" s="1636"/>
      <c r="P8234" s="1636"/>
      <c r="S8234" s="1072"/>
    </row>
    <row r="8235" spans="15:19" ht="15" customHeight="1">
      <c r="O8235" s="1636"/>
      <c r="P8235" s="1636"/>
      <c r="S8235" s="1072"/>
    </row>
    <row r="8236" spans="15:19" ht="15" customHeight="1">
      <c r="O8236" s="1636"/>
      <c r="P8236" s="1636"/>
      <c r="S8236" s="1072"/>
    </row>
    <row r="8237" spans="15:19" ht="15" customHeight="1">
      <c r="O8237" s="1636"/>
      <c r="P8237" s="1636"/>
      <c r="S8237" s="1072"/>
    </row>
    <row r="8238" spans="15:19" ht="15" customHeight="1">
      <c r="O8238" s="1636"/>
      <c r="P8238" s="1636"/>
      <c r="S8238" s="1072"/>
    </row>
    <row r="8239" spans="15:19" ht="15" customHeight="1">
      <c r="O8239" s="1636"/>
      <c r="P8239" s="1636"/>
      <c r="S8239" s="1072"/>
    </row>
    <row r="8240" spans="15:19" ht="15" customHeight="1">
      <c r="O8240" s="1636"/>
      <c r="P8240" s="1636"/>
      <c r="S8240" s="1072"/>
    </row>
    <row r="8241" spans="15:19" ht="15" customHeight="1">
      <c r="O8241" s="1636"/>
      <c r="P8241" s="1636"/>
      <c r="S8241" s="1072"/>
    </row>
    <row r="8242" spans="15:19" ht="15" customHeight="1">
      <c r="O8242" s="1636"/>
      <c r="P8242" s="1636"/>
      <c r="S8242" s="1072"/>
    </row>
    <row r="8243" spans="15:19" ht="15" customHeight="1">
      <c r="O8243" s="1636"/>
      <c r="P8243" s="1636"/>
      <c r="S8243" s="1072"/>
    </row>
    <row r="8244" spans="15:19" ht="15" customHeight="1">
      <c r="O8244" s="1636"/>
      <c r="P8244" s="1636"/>
      <c r="S8244" s="1072"/>
    </row>
    <row r="8245" spans="15:19" ht="15" customHeight="1">
      <c r="O8245" s="1636"/>
      <c r="P8245" s="1636"/>
      <c r="S8245" s="1072"/>
    </row>
    <row r="8246" spans="15:19" ht="15" customHeight="1">
      <c r="O8246" s="1636"/>
      <c r="P8246" s="1636"/>
      <c r="S8246" s="1072"/>
    </row>
    <row r="8247" spans="15:19" ht="15" customHeight="1">
      <c r="O8247" s="1636"/>
      <c r="P8247" s="1636"/>
      <c r="S8247" s="1072"/>
    </row>
    <row r="8248" spans="15:19" ht="15" customHeight="1">
      <c r="O8248" s="1636"/>
      <c r="P8248" s="1636"/>
      <c r="S8248" s="1072"/>
    </row>
    <row r="8249" spans="15:19" ht="15" customHeight="1">
      <c r="O8249" s="1636"/>
      <c r="P8249" s="1636"/>
      <c r="S8249" s="1072"/>
    </row>
    <row r="8250" spans="15:19" ht="15" customHeight="1">
      <c r="O8250" s="1636"/>
      <c r="P8250" s="1636"/>
      <c r="S8250" s="1072"/>
    </row>
    <row r="8251" spans="15:19" ht="15" customHeight="1">
      <c r="O8251" s="1636"/>
      <c r="P8251" s="1636"/>
      <c r="S8251" s="1072"/>
    </row>
    <row r="8252" spans="15:19" ht="15" customHeight="1">
      <c r="O8252" s="1636"/>
      <c r="P8252" s="1636"/>
      <c r="S8252" s="1072"/>
    </row>
    <row r="8253" spans="15:19" ht="15" customHeight="1">
      <c r="O8253" s="1636"/>
      <c r="P8253" s="1636"/>
      <c r="S8253" s="1072"/>
    </row>
    <row r="8254" spans="15:19" ht="15" customHeight="1">
      <c r="O8254" s="1636"/>
      <c r="P8254" s="1636"/>
      <c r="S8254" s="1072"/>
    </row>
    <row r="8255" spans="15:19" ht="15" customHeight="1">
      <c r="O8255" s="1636"/>
      <c r="P8255" s="1636"/>
      <c r="S8255" s="1072"/>
    </row>
    <row r="8256" spans="15:19" ht="15" customHeight="1">
      <c r="O8256" s="1636"/>
      <c r="P8256" s="1636"/>
      <c r="S8256" s="1072"/>
    </row>
    <row r="8257" spans="15:19" ht="15" customHeight="1">
      <c r="O8257" s="1636"/>
      <c r="P8257" s="1636"/>
      <c r="S8257" s="1072"/>
    </row>
    <row r="8258" spans="15:19" ht="15" customHeight="1">
      <c r="O8258" s="1636"/>
      <c r="P8258" s="1636"/>
      <c r="S8258" s="1072"/>
    </row>
    <row r="8259" spans="15:19" ht="15" customHeight="1">
      <c r="O8259" s="1636"/>
      <c r="P8259" s="1636"/>
      <c r="S8259" s="1072"/>
    </row>
    <row r="8260" spans="15:19" ht="15" customHeight="1">
      <c r="O8260" s="1636"/>
      <c r="P8260" s="1636"/>
      <c r="S8260" s="1072"/>
    </row>
    <row r="8261" spans="15:19" ht="15" customHeight="1">
      <c r="O8261" s="1636"/>
      <c r="P8261" s="1636"/>
      <c r="S8261" s="1072"/>
    </row>
    <row r="8262" spans="15:19" ht="15" customHeight="1">
      <c r="O8262" s="1636"/>
      <c r="P8262" s="1636"/>
      <c r="S8262" s="1072"/>
    </row>
    <row r="8263" spans="15:19" ht="15" customHeight="1">
      <c r="O8263" s="1636"/>
      <c r="P8263" s="1636"/>
      <c r="S8263" s="1072"/>
    </row>
    <row r="8264" spans="15:19" ht="15" customHeight="1">
      <c r="O8264" s="1636"/>
      <c r="P8264" s="1636"/>
      <c r="S8264" s="1072"/>
    </row>
    <row r="8265" spans="15:19" ht="15" customHeight="1">
      <c r="O8265" s="1636"/>
      <c r="P8265" s="1636"/>
      <c r="S8265" s="1072"/>
    </row>
    <row r="8266" spans="15:19" ht="15" customHeight="1">
      <c r="O8266" s="1636"/>
      <c r="P8266" s="1636"/>
      <c r="S8266" s="1072"/>
    </row>
    <row r="8267" spans="15:19" ht="15" customHeight="1">
      <c r="O8267" s="1636"/>
      <c r="P8267" s="1636"/>
      <c r="S8267" s="1072"/>
    </row>
    <row r="8268" spans="15:19" ht="15" customHeight="1">
      <c r="O8268" s="1636"/>
      <c r="P8268" s="1636"/>
      <c r="S8268" s="1072"/>
    </row>
    <row r="8269" spans="15:19" ht="15" customHeight="1">
      <c r="O8269" s="1636"/>
      <c r="P8269" s="1636"/>
      <c r="S8269" s="1072"/>
    </row>
    <row r="8270" spans="15:19" ht="15" customHeight="1">
      <c r="O8270" s="1636"/>
      <c r="P8270" s="1636"/>
      <c r="S8270" s="1072"/>
    </row>
    <row r="8271" spans="15:19" ht="15" customHeight="1">
      <c r="O8271" s="1636"/>
      <c r="P8271" s="1636"/>
      <c r="S8271" s="1072"/>
    </row>
    <row r="8272" spans="15:19" ht="15" customHeight="1">
      <c r="O8272" s="1636"/>
      <c r="P8272" s="1636"/>
      <c r="S8272" s="1072"/>
    </row>
    <row r="8273" spans="15:19" ht="15" customHeight="1">
      <c r="O8273" s="1636"/>
      <c r="P8273" s="1636"/>
      <c r="S8273" s="1072"/>
    </row>
    <row r="8274" spans="15:19" ht="15" customHeight="1">
      <c r="O8274" s="1636"/>
      <c r="P8274" s="1636"/>
      <c r="S8274" s="1072"/>
    </row>
    <row r="8275" spans="15:19" ht="15" customHeight="1">
      <c r="O8275" s="1636"/>
      <c r="P8275" s="1636"/>
      <c r="S8275" s="1072"/>
    </row>
    <row r="8276" spans="15:19" ht="15" customHeight="1">
      <c r="O8276" s="1636"/>
      <c r="P8276" s="1636"/>
      <c r="S8276" s="1072"/>
    </row>
    <row r="8277" spans="15:19" ht="15" customHeight="1">
      <c r="O8277" s="1636"/>
      <c r="P8277" s="1636"/>
      <c r="S8277" s="1072"/>
    </row>
    <row r="8278" spans="15:19" ht="15" customHeight="1">
      <c r="O8278" s="1636"/>
      <c r="P8278" s="1636"/>
      <c r="S8278" s="1072"/>
    </row>
    <row r="8279" spans="15:19" ht="15" customHeight="1">
      <c r="O8279" s="1636"/>
      <c r="P8279" s="1636"/>
      <c r="S8279" s="1072"/>
    </row>
    <row r="8280" spans="15:19" ht="15" customHeight="1">
      <c r="O8280" s="1636"/>
      <c r="P8280" s="1636"/>
      <c r="S8280" s="1072"/>
    </row>
    <row r="8281" spans="15:19" ht="15" customHeight="1">
      <c r="O8281" s="1636"/>
      <c r="P8281" s="1636"/>
      <c r="S8281" s="1072"/>
    </row>
    <row r="8282" spans="15:19" ht="15" customHeight="1">
      <c r="O8282" s="1636"/>
      <c r="P8282" s="1636"/>
      <c r="S8282" s="1072"/>
    </row>
    <row r="8283" spans="15:19" ht="15" customHeight="1">
      <c r="O8283" s="1636"/>
      <c r="P8283" s="1636"/>
      <c r="S8283" s="1072"/>
    </row>
    <row r="8284" spans="15:19" ht="15" customHeight="1">
      <c r="O8284" s="1636"/>
      <c r="P8284" s="1636"/>
      <c r="S8284" s="1072"/>
    </row>
    <row r="8285" spans="15:19" ht="15" customHeight="1">
      <c r="O8285" s="1636"/>
      <c r="P8285" s="1636"/>
      <c r="S8285" s="1072"/>
    </row>
    <row r="8286" spans="15:19" ht="15" customHeight="1">
      <c r="O8286" s="1636"/>
      <c r="P8286" s="1636"/>
      <c r="S8286" s="1072"/>
    </row>
    <row r="8287" spans="15:19" ht="15" customHeight="1">
      <c r="O8287" s="1636"/>
      <c r="P8287" s="1636"/>
      <c r="S8287" s="1072"/>
    </row>
    <row r="8288" spans="15:19" ht="15" customHeight="1">
      <c r="O8288" s="1636"/>
      <c r="P8288" s="1636"/>
      <c r="S8288" s="1072"/>
    </row>
    <row r="8289" spans="15:19" ht="15" customHeight="1">
      <c r="O8289" s="1636"/>
      <c r="P8289" s="1636"/>
      <c r="S8289" s="1072"/>
    </row>
    <row r="8290" spans="15:19" ht="15" customHeight="1">
      <c r="O8290" s="1636"/>
      <c r="P8290" s="1636"/>
      <c r="S8290" s="1072"/>
    </row>
    <row r="8291" spans="15:19" ht="15" customHeight="1">
      <c r="O8291" s="1636"/>
      <c r="P8291" s="1636"/>
      <c r="S8291" s="1072"/>
    </row>
    <row r="8292" spans="15:19" ht="15" customHeight="1">
      <c r="O8292" s="1636"/>
      <c r="P8292" s="1636"/>
      <c r="S8292" s="1072"/>
    </row>
    <row r="8293" spans="15:19" ht="15" customHeight="1">
      <c r="O8293" s="1636"/>
      <c r="P8293" s="1636"/>
      <c r="S8293" s="1072"/>
    </row>
    <row r="8294" spans="15:19" ht="15" customHeight="1">
      <c r="O8294" s="1636"/>
      <c r="P8294" s="1636"/>
      <c r="S8294" s="1072"/>
    </row>
    <row r="8295" spans="15:19" ht="15" customHeight="1">
      <c r="O8295" s="1636"/>
      <c r="P8295" s="1636"/>
      <c r="S8295" s="1072"/>
    </row>
    <row r="8296" spans="15:19" ht="15" customHeight="1">
      <c r="O8296" s="1636"/>
      <c r="P8296" s="1636"/>
      <c r="S8296" s="1072"/>
    </row>
    <row r="8297" spans="15:19" ht="15" customHeight="1">
      <c r="O8297" s="1636"/>
      <c r="P8297" s="1636"/>
      <c r="S8297" s="1072"/>
    </row>
    <row r="8298" spans="15:19" ht="15" customHeight="1">
      <c r="O8298" s="1636"/>
      <c r="P8298" s="1636"/>
      <c r="S8298" s="1072"/>
    </row>
    <row r="8299" spans="15:19" ht="15" customHeight="1">
      <c r="O8299" s="1636"/>
      <c r="P8299" s="1636"/>
      <c r="S8299" s="1072"/>
    </row>
    <row r="8300" spans="15:19" ht="15" customHeight="1">
      <c r="O8300" s="1636"/>
      <c r="P8300" s="1636"/>
      <c r="S8300" s="1072"/>
    </row>
    <row r="8301" spans="15:19" ht="15" customHeight="1">
      <c r="O8301" s="1636"/>
      <c r="P8301" s="1636"/>
      <c r="S8301" s="1072"/>
    </row>
    <row r="8302" spans="15:19" ht="15" customHeight="1">
      <c r="O8302" s="1636"/>
      <c r="P8302" s="1636"/>
      <c r="S8302" s="1072"/>
    </row>
    <row r="8303" spans="15:19" ht="15" customHeight="1">
      <c r="O8303" s="1636"/>
      <c r="P8303" s="1636"/>
      <c r="S8303" s="1072"/>
    </row>
    <row r="8304" spans="15:19" ht="15" customHeight="1">
      <c r="O8304" s="1636"/>
      <c r="P8304" s="1636"/>
      <c r="S8304" s="1072"/>
    </row>
    <row r="8305" spans="15:19" ht="15" customHeight="1">
      <c r="O8305" s="1636"/>
      <c r="P8305" s="1636"/>
      <c r="S8305" s="1072"/>
    </row>
    <row r="8306" spans="15:19" ht="15" customHeight="1">
      <c r="O8306" s="1636"/>
      <c r="P8306" s="1636"/>
      <c r="S8306" s="1072"/>
    </row>
    <row r="8307" spans="15:19" ht="15" customHeight="1">
      <c r="O8307" s="1636"/>
      <c r="P8307" s="1636"/>
      <c r="S8307" s="1072"/>
    </row>
    <row r="8308" spans="15:19" ht="15" customHeight="1">
      <c r="O8308" s="1636"/>
      <c r="P8308" s="1636"/>
      <c r="S8308" s="1072"/>
    </row>
    <row r="8309" spans="15:19" ht="15" customHeight="1">
      <c r="O8309" s="1636"/>
      <c r="P8309" s="1636"/>
      <c r="S8309" s="1072"/>
    </row>
    <row r="8310" spans="15:19" ht="15" customHeight="1">
      <c r="O8310" s="1636"/>
      <c r="P8310" s="1636"/>
      <c r="S8310" s="1072"/>
    </row>
    <row r="8311" spans="15:19" ht="15" customHeight="1">
      <c r="O8311" s="1636"/>
      <c r="P8311" s="1636"/>
      <c r="S8311" s="1072"/>
    </row>
    <row r="8312" spans="15:19" ht="15" customHeight="1">
      <c r="O8312" s="1636"/>
      <c r="P8312" s="1636"/>
      <c r="S8312" s="1072"/>
    </row>
    <row r="8313" spans="15:19" ht="15" customHeight="1">
      <c r="O8313" s="1636"/>
      <c r="P8313" s="1636"/>
      <c r="S8313" s="1072"/>
    </row>
    <row r="8314" spans="15:19" ht="15" customHeight="1">
      <c r="O8314" s="1636"/>
      <c r="P8314" s="1636"/>
      <c r="S8314" s="1072"/>
    </row>
    <row r="8315" spans="15:19" ht="15" customHeight="1">
      <c r="O8315" s="1636"/>
      <c r="P8315" s="1636"/>
      <c r="S8315" s="1072"/>
    </row>
    <row r="8316" spans="15:19" ht="15" customHeight="1">
      <c r="O8316" s="1636"/>
      <c r="P8316" s="1636"/>
      <c r="S8316" s="1072"/>
    </row>
    <row r="8317" spans="15:19" ht="15" customHeight="1">
      <c r="O8317" s="1636"/>
      <c r="P8317" s="1636"/>
      <c r="S8317" s="1072"/>
    </row>
    <row r="8318" spans="15:19" ht="15" customHeight="1">
      <c r="O8318" s="1636"/>
      <c r="P8318" s="1636"/>
      <c r="S8318" s="1072"/>
    </row>
    <row r="8319" spans="15:19" ht="15" customHeight="1">
      <c r="O8319" s="1636"/>
      <c r="P8319" s="1636"/>
      <c r="S8319" s="1072"/>
    </row>
    <row r="8320" spans="15:19" ht="15" customHeight="1">
      <c r="O8320" s="1636"/>
      <c r="P8320" s="1636"/>
      <c r="S8320" s="1072"/>
    </row>
    <row r="8321" spans="15:19" ht="15" customHeight="1">
      <c r="O8321" s="1636"/>
      <c r="P8321" s="1636"/>
      <c r="S8321" s="1072"/>
    </row>
    <row r="8322" spans="15:19" ht="15" customHeight="1">
      <c r="O8322" s="1636"/>
      <c r="P8322" s="1636"/>
      <c r="S8322" s="1072"/>
    </row>
    <row r="8323" spans="15:19" ht="15" customHeight="1">
      <c r="O8323" s="1636"/>
      <c r="P8323" s="1636"/>
      <c r="S8323" s="1072"/>
    </row>
    <row r="8324" spans="15:19" ht="15" customHeight="1">
      <c r="O8324" s="1636"/>
      <c r="P8324" s="1636"/>
      <c r="S8324" s="1072"/>
    </row>
    <row r="8325" spans="15:19" ht="15" customHeight="1">
      <c r="O8325" s="1636"/>
      <c r="P8325" s="1636"/>
      <c r="S8325" s="1072"/>
    </row>
    <row r="8326" spans="15:19" ht="15" customHeight="1">
      <c r="O8326" s="1636"/>
      <c r="P8326" s="1636"/>
      <c r="S8326" s="1072"/>
    </row>
    <row r="8327" spans="15:19" ht="15" customHeight="1">
      <c r="O8327" s="1636"/>
      <c r="P8327" s="1636"/>
      <c r="S8327" s="1072"/>
    </row>
    <row r="8328" spans="15:19" ht="15" customHeight="1">
      <c r="O8328" s="1636"/>
      <c r="P8328" s="1636"/>
      <c r="S8328" s="1072"/>
    </row>
    <row r="8329" spans="15:19" ht="15" customHeight="1">
      <c r="O8329" s="1636"/>
      <c r="P8329" s="1636"/>
      <c r="S8329" s="1072"/>
    </row>
    <row r="8330" spans="15:19" ht="15" customHeight="1">
      <c r="O8330" s="1636"/>
      <c r="P8330" s="1636"/>
      <c r="S8330" s="1072"/>
    </row>
    <row r="8331" spans="15:19" ht="15" customHeight="1">
      <c r="O8331" s="1636"/>
      <c r="P8331" s="1636"/>
      <c r="S8331" s="1072"/>
    </row>
    <row r="8332" spans="15:19" ht="15" customHeight="1">
      <c r="O8332" s="1636"/>
      <c r="P8332" s="1636"/>
      <c r="S8332" s="1072"/>
    </row>
    <row r="8333" spans="15:19" ht="15" customHeight="1">
      <c r="O8333" s="1636"/>
      <c r="P8333" s="1636"/>
      <c r="S8333" s="1072"/>
    </row>
    <row r="8334" spans="15:19" ht="15" customHeight="1">
      <c r="O8334" s="1636"/>
      <c r="P8334" s="1636"/>
      <c r="S8334" s="1072"/>
    </row>
    <row r="8335" spans="15:19" ht="15" customHeight="1">
      <c r="O8335" s="1636"/>
      <c r="P8335" s="1636"/>
      <c r="S8335" s="1072"/>
    </row>
    <row r="8336" spans="15:19" ht="15" customHeight="1">
      <c r="O8336" s="1636"/>
      <c r="P8336" s="1636"/>
      <c r="S8336" s="1072"/>
    </row>
    <row r="8337" spans="15:19" ht="15" customHeight="1">
      <c r="O8337" s="1636"/>
      <c r="P8337" s="1636"/>
      <c r="S8337" s="1072"/>
    </row>
    <row r="8338" spans="15:19" ht="15" customHeight="1">
      <c r="O8338" s="1636"/>
      <c r="P8338" s="1636"/>
      <c r="S8338" s="1072"/>
    </row>
    <row r="8339" spans="15:19" ht="15" customHeight="1">
      <c r="O8339" s="1636"/>
      <c r="P8339" s="1636"/>
      <c r="S8339" s="1072"/>
    </row>
    <row r="8340" spans="15:19" ht="15" customHeight="1">
      <c r="O8340" s="1636"/>
      <c r="P8340" s="1636"/>
      <c r="S8340" s="1072"/>
    </row>
    <row r="8341" spans="15:19" ht="15" customHeight="1">
      <c r="O8341" s="1636"/>
      <c r="P8341" s="1636"/>
      <c r="S8341" s="1072"/>
    </row>
    <row r="8342" spans="15:19" ht="15" customHeight="1">
      <c r="O8342" s="1636"/>
      <c r="P8342" s="1636"/>
      <c r="S8342" s="1072"/>
    </row>
    <row r="8343" spans="15:19" ht="15" customHeight="1">
      <c r="O8343" s="1636"/>
      <c r="P8343" s="1636"/>
      <c r="S8343" s="1072"/>
    </row>
    <row r="8344" spans="15:19" ht="15" customHeight="1">
      <c r="O8344" s="1636"/>
      <c r="P8344" s="1636"/>
      <c r="S8344" s="1072"/>
    </row>
    <row r="8345" spans="15:19" ht="15" customHeight="1">
      <c r="O8345" s="1636"/>
      <c r="P8345" s="1636"/>
      <c r="S8345" s="1072"/>
    </row>
    <row r="8346" spans="15:19" ht="15" customHeight="1">
      <c r="O8346" s="1636"/>
      <c r="P8346" s="1636"/>
      <c r="S8346" s="1072"/>
    </row>
    <row r="8347" spans="15:19" ht="15" customHeight="1">
      <c r="O8347" s="1636"/>
      <c r="P8347" s="1636"/>
      <c r="S8347" s="1072"/>
    </row>
    <row r="8348" spans="15:19" ht="15" customHeight="1">
      <c r="O8348" s="1636"/>
      <c r="P8348" s="1636"/>
      <c r="S8348" s="1072"/>
    </row>
    <row r="8349" spans="15:19" ht="15" customHeight="1">
      <c r="O8349" s="1636"/>
      <c r="P8349" s="1636"/>
      <c r="S8349" s="1072"/>
    </row>
    <row r="8350" spans="15:19" ht="15" customHeight="1">
      <c r="O8350" s="1636"/>
      <c r="P8350" s="1636"/>
      <c r="S8350" s="1072"/>
    </row>
    <row r="8351" spans="15:19" ht="15" customHeight="1">
      <c r="O8351" s="1636"/>
      <c r="P8351" s="1636"/>
      <c r="S8351" s="1072"/>
    </row>
    <row r="8352" spans="15:19" ht="15" customHeight="1">
      <c r="O8352" s="1636"/>
      <c r="P8352" s="1636"/>
      <c r="S8352" s="1072"/>
    </row>
    <row r="8353" spans="15:19" ht="15" customHeight="1">
      <c r="O8353" s="1636"/>
      <c r="P8353" s="1636"/>
      <c r="S8353" s="1072"/>
    </row>
    <row r="8354" spans="15:19" ht="15" customHeight="1">
      <c r="O8354" s="1636"/>
      <c r="P8354" s="1636"/>
      <c r="S8354" s="1072"/>
    </row>
    <row r="8355" spans="15:19" ht="15" customHeight="1">
      <c r="O8355" s="1636"/>
      <c r="P8355" s="1636"/>
      <c r="S8355" s="1072"/>
    </row>
    <row r="8356" spans="15:19" ht="15" customHeight="1">
      <c r="O8356" s="1636"/>
      <c r="P8356" s="1636"/>
      <c r="S8356" s="1072"/>
    </row>
    <row r="8357" spans="15:19" ht="15" customHeight="1">
      <c r="O8357" s="1636"/>
      <c r="P8357" s="1636"/>
      <c r="S8357" s="1072"/>
    </row>
    <row r="8358" spans="15:19" ht="15" customHeight="1">
      <c r="O8358" s="1636"/>
      <c r="P8358" s="1636"/>
      <c r="S8358" s="1072"/>
    </row>
    <row r="8359" spans="15:19" ht="15" customHeight="1">
      <c r="O8359" s="1636"/>
      <c r="P8359" s="1636"/>
      <c r="S8359" s="1072"/>
    </row>
    <row r="8360" spans="15:19" ht="15" customHeight="1">
      <c r="O8360" s="1636"/>
      <c r="P8360" s="1636"/>
      <c r="S8360" s="1072"/>
    </row>
    <row r="8361" spans="15:19" ht="15" customHeight="1">
      <c r="O8361" s="1636"/>
      <c r="P8361" s="1636"/>
      <c r="S8361" s="1072"/>
    </row>
    <row r="8362" spans="15:19" ht="15" customHeight="1">
      <c r="O8362" s="1636"/>
      <c r="P8362" s="1636"/>
      <c r="S8362" s="1072"/>
    </row>
    <row r="8363" spans="15:19" ht="15" customHeight="1">
      <c r="O8363" s="1636"/>
      <c r="P8363" s="1636"/>
      <c r="S8363" s="1072"/>
    </row>
    <row r="8364" spans="15:19" ht="15" customHeight="1">
      <c r="O8364" s="1636"/>
      <c r="P8364" s="1636"/>
      <c r="S8364" s="1072"/>
    </row>
    <row r="8365" spans="15:19" ht="15" customHeight="1">
      <c r="O8365" s="1636"/>
      <c r="P8365" s="1636"/>
      <c r="S8365" s="1072"/>
    </row>
    <row r="8366" spans="15:19" ht="15" customHeight="1">
      <c r="O8366" s="1636"/>
      <c r="P8366" s="1636"/>
      <c r="S8366" s="1072"/>
    </row>
    <row r="8367" spans="15:19" ht="15" customHeight="1">
      <c r="O8367" s="1636"/>
      <c r="P8367" s="1636"/>
      <c r="S8367" s="1072"/>
    </row>
    <row r="8368" spans="15:19" ht="15" customHeight="1">
      <c r="O8368" s="1636"/>
      <c r="P8368" s="1636"/>
      <c r="S8368" s="1072"/>
    </row>
    <row r="8369" spans="15:19" ht="15" customHeight="1">
      <c r="O8369" s="1636"/>
      <c r="P8369" s="1636"/>
      <c r="S8369" s="1072"/>
    </row>
    <row r="8370" spans="15:19" ht="15" customHeight="1">
      <c r="O8370" s="1636"/>
      <c r="P8370" s="1636"/>
      <c r="S8370" s="1072"/>
    </row>
    <row r="8371" spans="15:19" ht="15" customHeight="1">
      <c r="O8371" s="1636"/>
      <c r="P8371" s="1636"/>
      <c r="S8371" s="1072"/>
    </row>
    <row r="8372" spans="15:19" ht="15" customHeight="1">
      <c r="O8372" s="1636"/>
      <c r="P8372" s="1636"/>
      <c r="S8372" s="1072"/>
    </row>
    <row r="8373" spans="15:19" ht="15" customHeight="1">
      <c r="O8373" s="1636"/>
      <c r="P8373" s="1636"/>
      <c r="S8373" s="1072"/>
    </row>
    <row r="8374" spans="15:19" ht="15" customHeight="1">
      <c r="O8374" s="1636"/>
      <c r="P8374" s="1636"/>
      <c r="S8374" s="1072"/>
    </row>
    <row r="8375" spans="15:19" ht="15" customHeight="1">
      <c r="O8375" s="1636"/>
      <c r="P8375" s="1636"/>
      <c r="S8375" s="1072"/>
    </row>
    <row r="8376" spans="15:19" ht="15" customHeight="1">
      <c r="O8376" s="1636"/>
      <c r="P8376" s="1636"/>
      <c r="S8376" s="1072"/>
    </row>
    <row r="8377" spans="15:19" ht="15" customHeight="1">
      <c r="O8377" s="1636"/>
      <c r="P8377" s="1636"/>
      <c r="S8377" s="1072"/>
    </row>
    <row r="8378" spans="15:19" ht="15" customHeight="1">
      <c r="O8378" s="1636"/>
      <c r="P8378" s="1636"/>
      <c r="S8378" s="1072"/>
    </row>
    <row r="8379" spans="15:19" ht="15" customHeight="1">
      <c r="O8379" s="1636"/>
      <c r="P8379" s="1636"/>
      <c r="S8379" s="1072"/>
    </row>
    <row r="8380" spans="15:19" ht="15" customHeight="1">
      <c r="O8380" s="1636"/>
      <c r="P8380" s="1636"/>
      <c r="S8380" s="1072"/>
    </row>
    <row r="8381" spans="15:19" ht="15" customHeight="1">
      <c r="O8381" s="1636"/>
      <c r="P8381" s="1636"/>
      <c r="S8381" s="1072"/>
    </row>
    <row r="8382" spans="15:19" ht="15" customHeight="1">
      <c r="O8382" s="1636"/>
      <c r="P8382" s="1636"/>
      <c r="S8382" s="1072"/>
    </row>
    <row r="8383" spans="15:19" ht="15" customHeight="1">
      <c r="O8383" s="1636"/>
      <c r="P8383" s="1636"/>
      <c r="S8383" s="1072"/>
    </row>
    <row r="8384" spans="15:19" ht="15" customHeight="1">
      <c r="O8384" s="1636"/>
      <c r="P8384" s="1636"/>
      <c r="S8384" s="1072"/>
    </row>
    <row r="8385" spans="15:19" ht="15" customHeight="1">
      <c r="O8385" s="1636"/>
      <c r="P8385" s="1636"/>
      <c r="S8385" s="1072"/>
    </row>
    <row r="8386" spans="15:19" ht="15" customHeight="1">
      <c r="O8386" s="1636"/>
      <c r="P8386" s="1636"/>
      <c r="S8386" s="1072"/>
    </row>
    <row r="8387" spans="15:19" ht="15" customHeight="1">
      <c r="O8387" s="1636"/>
      <c r="P8387" s="1636"/>
      <c r="S8387" s="1072"/>
    </row>
    <row r="8388" spans="15:19" ht="15" customHeight="1">
      <c r="O8388" s="1636"/>
      <c r="P8388" s="1636"/>
      <c r="S8388" s="1072"/>
    </row>
    <row r="8389" spans="15:19" ht="15" customHeight="1">
      <c r="O8389" s="1636"/>
      <c r="P8389" s="1636"/>
      <c r="S8389" s="1072"/>
    </row>
    <row r="8390" spans="15:19" ht="15" customHeight="1">
      <c r="O8390" s="1636"/>
      <c r="P8390" s="1636"/>
      <c r="S8390" s="1072"/>
    </row>
    <row r="8391" spans="15:19" ht="15" customHeight="1">
      <c r="O8391" s="1636"/>
      <c r="P8391" s="1636"/>
      <c r="S8391" s="1072"/>
    </row>
    <row r="8392" spans="15:19" ht="15" customHeight="1">
      <c r="O8392" s="1636"/>
      <c r="P8392" s="1636"/>
      <c r="S8392" s="1072"/>
    </row>
    <row r="8393" spans="15:19" ht="15" customHeight="1">
      <c r="O8393" s="1636"/>
      <c r="P8393" s="1636"/>
      <c r="S8393" s="1072"/>
    </row>
    <row r="8394" spans="15:19" ht="15" customHeight="1">
      <c r="O8394" s="1636"/>
      <c r="P8394" s="1636"/>
      <c r="S8394" s="1072"/>
    </row>
    <row r="8395" spans="15:19" ht="15" customHeight="1">
      <c r="O8395" s="1636"/>
      <c r="P8395" s="1636"/>
      <c r="S8395" s="1072"/>
    </row>
    <row r="8396" spans="15:19" ht="15" customHeight="1">
      <c r="O8396" s="1636"/>
      <c r="P8396" s="1636"/>
      <c r="S8396" s="1072"/>
    </row>
    <row r="8397" spans="15:19" ht="15" customHeight="1">
      <c r="O8397" s="1636"/>
      <c r="P8397" s="1636"/>
      <c r="S8397" s="1072"/>
    </row>
    <row r="8398" spans="15:19" ht="15" customHeight="1">
      <c r="O8398" s="1636"/>
      <c r="P8398" s="1636"/>
      <c r="S8398" s="1072"/>
    </row>
    <row r="8399" spans="15:19" ht="15" customHeight="1">
      <c r="O8399" s="1636"/>
      <c r="P8399" s="1636"/>
      <c r="S8399" s="1072"/>
    </row>
    <row r="8400" spans="15:19" ht="15" customHeight="1">
      <c r="O8400" s="1636"/>
      <c r="P8400" s="1636"/>
      <c r="S8400" s="1072"/>
    </row>
    <row r="8401" spans="15:19" ht="15" customHeight="1">
      <c r="O8401" s="1636"/>
      <c r="P8401" s="1636"/>
      <c r="S8401" s="1072"/>
    </row>
    <row r="8402" spans="15:19" ht="15" customHeight="1">
      <c r="O8402" s="1636"/>
      <c r="P8402" s="1636"/>
      <c r="S8402" s="1072"/>
    </row>
    <row r="8403" spans="15:19" ht="15" customHeight="1">
      <c r="O8403" s="1636"/>
      <c r="P8403" s="1636"/>
      <c r="S8403" s="1072"/>
    </row>
    <row r="8404" spans="15:19" ht="15" customHeight="1">
      <c r="O8404" s="1636"/>
      <c r="P8404" s="1636"/>
      <c r="S8404" s="1072"/>
    </row>
    <row r="8405" spans="15:19" ht="15" customHeight="1">
      <c r="O8405" s="1636"/>
      <c r="P8405" s="1636"/>
      <c r="S8405" s="1072"/>
    </row>
    <row r="8406" spans="15:19" ht="15" customHeight="1">
      <c r="O8406" s="1636"/>
      <c r="P8406" s="1636"/>
      <c r="S8406" s="1072"/>
    </row>
    <row r="8407" spans="15:19" ht="15" customHeight="1">
      <c r="O8407" s="1636"/>
      <c r="P8407" s="1636"/>
      <c r="S8407" s="1072"/>
    </row>
    <row r="8408" spans="15:19" ht="15" customHeight="1">
      <c r="O8408" s="1636"/>
      <c r="P8408" s="1636"/>
      <c r="S8408" s="1072"/>
    </row>
    <row r="8409" spans="15:19" ht="15" customHeight="1">
      <c r="O8409" s="1636"/>
      <c r="P8409" s="1636"/>
      <c r="S8409" s="1072"/>
    </row>
    <row r="8410" spans="15:19" ht="15" customHeight="1">
      <c r="O8410" s="1636"/>
      <c r="P8410" s="1636"/>
      <c r="S8410" s="1072"/>
    </row>
    <row r="8411" spans="15:19" ht="15" customHeight="1">
      <c r="O8411" s="1636"/>
      <c r="P8411" s="1636"/>
      <c r="S8411" s="1072"/>
    </row>
    <row r="8412" spans="15:19" ht="15" customHeight="1">
      <c r="O8412" s="1636"/>
      <c r="P8412" s="1636"/>
      <c r="S8412" s="1072"/>
    </row>
    <row r="8413" spans="15:19" ht="15" customHeight="1">
      <c r="O8413" s="1636"/>
      <c r="P8413" s="1636"/>
      <c r="S8413" s="1072"/>
    </row>
    <row r="8414" spans="15:19" ht="15" customHeight="1">
      <c r="O8414" s="1636"/>
      <c r="P8414" s="1636"/>
      <c r="S8414" s="1072"/>
    </row>
    <row r="8415" spans="15:19" ht="15" customHeight="1">
      <c r="O8415" s="1636"/>
      <c r="P8415" s="1636"/>
      <c r="S8415" s="1072"/>
    </row>
    <row r="8416" spans="15:19" ht="15" customHeight="1">
      <c r="O8416" s="1636"/>
      <c r="P8416" s="1636"/>
      <c r="S8416" s="1072"/>
    </row>
    <row r="8417" spans="15:19" ht="15" customHeight="1">
      <c r="O8417" s="1636"/>
      <c r="P8417" s="1636"/>
      <c r="S8417" s="1072"/>
    </row>
    <row r="8418" spans="15:19" ht="15" customHeight="1">
      <c r="O8418" s="1636"/>
      <c r="P8418" s="1636"/>
      <c r="S8418" s="1072"/>
    </row>
    <row r="8419" spans="15:19" ht="15" customHeight="1">
      <c r="O8419" s="1636"/>
      <c r="P8419" s="1636"/>
      <c r="S8419" s="1072"/>
    </row>
    <row r="8420" spans="15:19" ht="15" customHeight="1">
      <c r="O8420" s="1636"/>
      <c r="P8420" s="1636"/>
      <c r="S8420" s="1072"/>
    </row>
    <row r="8421" spans="15:19" ht="15" customHeight="1">
      <c r="O8421" s="1636"/>
      <c r="P8421" s="1636"/>
      <c r="S8421" s="1072"/>
    </row>
    <row r="8422" spans="15:19" ht="15" customHeight="1">
      <c r="O8422" s="1636"/>
      <c r="P8422" s="1636"/>
      <c r="S8422" s="1072"/>
    </row>
    <row r="8423" spans="15:19" ht="15" customHeight="1">
      <c r="O8423" s="1636"/>
      <c r="P8423" s="1636"/>
      <c r="S8423" s="1072"/>
    </row>
    <row r="8424" spans="15:19" ht="15" customHeight="1">
      <c r="O8424" s="1636"/>
      <c r="P8424" s="1636"/>
      <c r="S8424" s="1072"/>
    </row>
    <row r="8425" spans="15:19" ht="15" customHeight="1">
      <c r="O8425" s="1636"/>
      <c r="P8425" s="1636"/>
      <c r="S8425" s="1072"/>
    </row>
    <row r="8426" spans="15:19" ht="15" customHeight="1">
      <c r="O8426" s="1636"/>
      <c r="P8426" s="1636"/>
      <c r="S8426" s="1072"/>
    </row>
    <row r="8427" spans="15:19" ht="15" customHeight="1">
      <c r="O8427" s="1636"/>
      <c r="P8427" s="1636"/>
      <c r="S8427" s="1072"/>
    </row>
    <row r="8428" spans="15:19" ht="15" customHeight="1">
      <c r="O8428" s="1636"/>
      <c r="P8428" s="1636"/>
      <c r="S8428" s="1072"/>
    </row>
    <row r="8429" spans="15:19" ht="15" customHeight="1">
      <c r="O8429" s="1636"/>
      <c r="P8429" s="1636"/>
      <c r="S8429" s="1072"/>
    </row>
    <row r="8430" spans="15:19" ht="15" customHeight="1">
      <c r="O8430" s="1636"/>
      <c r="P8430" s="1636"/>
      <c r="S8430" s="1072"/>
    </row>
    <row r="8431" spans="15:19" ht="15" customHeight="1">
      <c r="O8431" s="1636"/>
      <c r="P8431" s="1636"/>
      <c r="S8431" s="1072"/>
    </row>
    <row r="8432" spans="15:19" ht="15" customHeight="1">
      <c r="O8432" s="1636"/>
      <c r="P8432" s="1636"/>
      <c r="S8432" s="1072"/>
    </row>
    <row r="8433" spans="15:19" ht="15" customHeight="1">
      <c r="O8433" s="1636"/>
      <c r="P8433" s="1636"/>
      <c r="S8433" s="1072"/>
    </row>
    <row r="8434" spans="15:19" ht="15" customHeight="1">
      <c r="O8434" s="1636"/>
      <c r="P8434" s="1636"/>
      <c r="S8434" s="1072"/>
    </row>
    <row r="8435" spans="15:19" ht="15" customHeight="1">
      <c r="O8435" s="1636"/>
      <c r="P8435" s="1636"/>
      <c r="S8435" s="1072"/>
    </row>
    <row r="8436" spans="15:19" ht="15" customHeight="1">
      <c r="O8436" s="1636"/>
      <c r="P8436" s="1636"/>
      <c r="S8436" s="1072"/>
    </row>
    <row r="8437" spans="15:19" ht="15" customHeight="1">
      <c r="O8437" s="1636"/>
      <c r="P8437" s="1636"/>
      <c r="S8437" s="1072"/>
    </row>
    <row r="8438" spans="15:19" ht="15" customHeight="1">
      <c r="O8438" s="1636"/>
      <c r="P8438" s="1636"/>
      <c r="S8438" s="1072"/>
    </row>
    <row r="8439" spans="15:19" ht="15" customHeight="1">
      <c r="O8439" s="1636"/>
      <c r="P8439" s="1636"/>
      <c r="S8439" s="1072"/>
    </row>
    <row r="8440" spans="15:19" ht="15" customHeight="1">
      <c r="O8440" s="1636"/>
      <c r="P8440" s="1636"/>
      <c r="S8440" s="1072"/>
    </row>
    <row r="8441" spans="15:19" ht="15" customHeight="1">
      <c r="O8441" s="1636"/>
      <c r="P8441" s="1636"/>
      <c r="S8441" s="1072"/>
    </row>
    <row r="8442" spans="15:19" ht="15" customHeight="1">
      <c r="O8442" s="1636"/>
      <c r="P8442" s="1636"/>
      <c r="S8442" s="1072"/>
    </row>
    <row r="8443" spans="15:19" ht="15" customHeight="1">
      <c r="O8443" s="1636"/>
      <c r="P8443" s="1636"/>
      <c r="S8443" s="1072"/>
    </row>
    <row r="8444" spans="15:19" ht="15" customHeight="1">
      <c r="O8444" s="1636"/>
      <c r="P8444" s="1636"/>
      <c r="S8444" s="1072"/>
    </row>
    <row r="8445" spans="15:19" ht="15" customHeight="1">
      <c r="O8445" s="1636"/>
      <c r="P8445" s="1636"/>
      <c r="S8445" s="1072"/>
    </row>
    <row r="8446" spans="15:19" ht="15" customHeight="1">
      <c r="O8446" s="1636"/>
      <c r="P8446" s="1636"/>
      <c r="S8446" s="1072"/>
    </row>
    <row r="8447" spans="15:19" ht="15" customHeight="1">
      <c r="O8447" s="1636"/>
      <c r="P8447" s="1636"/>
      <c r="S8447" s="1072"/>
    </row>
    <row r="8448" spans="15:19" ht="15" customHeight="1">
      <c r="O8448" s="1636"/>
      <c r="P8448" s="1636"/>
      <c r="S8448" s="1072"/>
    </row>
    <row r="8449" spans="15:19" ht="15" customHeight="1">
      <c r="O8449" s="1636"/>
      <c r="P8449" s="1636"/>
      <c r="S8449" s="1072"/>
    </row>
    <row r="8450" spans="15:19" ht="15" customHeight="1">
      <c r="O8450" s="1636"/>
      <c r="P8450" s="1636"/>
      <c r="S8450" s="1072"/>
    </row>
    <row r="8451" spans="15:19" ht="15" customHeight="1">
      <c r="O8451" s="1636"/>
      <c r="P8451" s="1636"/>
      <c r="S8451" s="1072"/>
    </row>
    <row r="8452" spans="15:19" ht="15" customHeight="1">
      <c r="O8452" s="1636"/>
      <c r="P8452" s="1636"/>
      <c r="S8452" s="1072"/>
    </row>
    <row r="8453" spans="15:19" ht="15" customHeight="1">
      <c r="O8453" s="1636"/>
      <c r="P8453" s="1636"/>
      <c r="S8453" s="1072"/>
    </row>
    <row r="8454" spans="15:19" ht="15" customHeight="1">
      <c r="O8454" s="1636"/>
      <c r="P8454" s="1636"/>
      <c r="S8454" s="1072"/>
    </row>
    <row r="8455" spans="15:19" ht="15" customHeight="1">
      <c r="O8455" s="1636"/>
      <c r="P8455" s="1636"/>
      <c r="S8455" s="1072"/>
    </row>
    <row r="8456" spans="15:19" ht="15" customHeight="1">
      <c r="O8456" s="1636"/>
      <c r="P8456" s="1636"/>
      <c r="S8456" s="1072"/>
    </row>
    <row r="8457" spans="15:19" ht="15" customHeight="1">
      <c r="O8457" s="1636"/>
      <c r="P8457" s="1636"/>
      <c r="S8457" s="1072"/>
    </row>
    <row r="8458" spans="15:19" ht="15" customHeight="1">
      <c r="O8458" s="1636"/>
      <c r="P8458" s="1636"/>
      <c r="S8458" s="1072"/>
    </row>
    <row r="8459" spans="15:19" ht="15" customHeight="1">
      <c r="O8459" s="1636"/>
      <c r="P8459" s="1636"/>
      <c r="S8459" s="1072"/>
    </row>
    <row r="8460" spans="15:19" ht="15" customHeight="1">
      <c r="O8460" s="1636"/>
      <c r="P8460" s="1636"/>
      <c r="S8460" s="1072"/>
    </row>
    <row r="8461" spans="15:19" ht="15" customHeight="1">
      <c r="O8461" s="1636"/>
      <c r="P8461" s="1636"/>
      <c r="S8461" s="1072"/>
    </row>
    <row r="8462" spans="15:19" ht="15" customHeight="1">
      <c r="O8462" s="1636"/>
      <c r="P8462" s="1636"/>
      <c r="S8462" s="1072"/>
    </row>
    <row r="8463" spans="15:19" ht="15" customHeight="1">
      <c r="O8463" s="1636"/>
      <c r="P8463" s="1636"/>
      <c r="S8463" s="1072"/>
    </row>
    <row r="8464" spans="15:19" ht="15" customHeight="1">
      <c r="O8464" s="1636"/>
      <c r="P8464" s="1636"/>
      <c r="S8464" s="1072"/>
    </row>
    <row r="8465" spans="15:19" ht="15" customHeight="1">
      <c r="O8465" s="1636"/>
      <c r="P8465" s="1636"/>
      <c r="S8465" s="1072"/>
    </row>
    <row r="8466" spans="15:19" ht="15" customHeight="1">
      <c r="O8466" s="1636"/>
      <c r="P8466" s="1636"/>
      <c r="S8466" s="1072"/>
    </row>
    <row r="8467" spans="15:19" ht="15" customHeight="1">
      <c r="O8467" s="1636"/>
      <c r="P8467" s="1636"/>
      <c r="S8467" s="1072"/>
    </row>
    <row r="8468" spans="15:19" ht="15" customHeight="1">
      <c r="O8468" s="1636"/>
      <c r="P8468" s="1636"/>
      <c r="S8468" s="1072"/>
    </row>
    <row r="8469" spans="15:19" ht="15" customHeight="1">
      <c r="O8469" s="1636"/>
      <c r="P8469" s="1636"/>
      <c r="S8469" s="1072"/>
    </row>
    <row r="8470" spans="15:19" ht="15" customHeight="1">
      <c r="O8470" s="1636"/>
      <c r="P8470" s="1636"/>
      <c r="S8470" s="1072"/>
    </row>
    <row r="8471" spans="15:19" ht="15" customHeight="1">
      <c r="O8471" s="1636"/>
      <c r="P8471" s="1636"/>
      <c r="S8471" s="1072"/>
    </row>
    <row r="8472" spans="15:19" ht="15" customHeight="1">
      <c r="O8472" s="1636"/>
      <c r="P8472" s="1636"/>
      <c r="S8472" s="1072"/>
    </row>
    <row r="8473" spans="15:19" ht="15" customHeight="1">
      <c r="O8473" s="1636"/>
      <c r="P8473" s="1636"/>
      <c r="S8473" s="1072"/>
    </row>
    <row r="8474" spans="15:19" ht="15" customHeight="1">
      <c r="O8474" s="1636"/>
      <c r="P8474" s="1636"/>
      <c r="S8474" s="1072"/>
    </row>
    <row r="8475" spans="15:19" ht="15" customHeight="1">
      <c r="O8475" s="1636"/>
      <c r="P8475" s="1636"/>
      <c r="S8475" s="1072"/>
    </row>
    <row r="8476" spans="15:19" ht="15" customHeight="1">
      <c r="O8476" s="1636"/>
      <c r="P8476" s="1636"/>
      <c r="S8476" s="1072"/>
    </row>
    <row r="8477" spans="15:19" ht="15" customHeight="1">
      <c r="O8477" s="1636"/>
      <c r="P8477" s="1636"/>
      <c r="S8477" s="1072"/>
    </row>
    <row r="8478" spans="15:19" ht="15" customHeight="1">
      <c r="O8478" s="1636"/>
      <c r="P8478" s="1636"/>
      <c r="S8478" s="1072"/>
    </row>
    <row r="8479" spans="15:19" ht="15" customHeight="1">
      <c r="O8479" s="1636"/>
      <c r="P8479" s="1636"/>
      <c r="S8479" s="1072"/>
    </row>
    <row r="8480" spans="15:19" ht="15" customHeight="1">
      <c r="O8480" s="1636"/>
      <c r="P8480" s="1636"/>
      <c r="S8480" s="1072"/>
    </row>
    <row r="8481" spans="15:19" ht="15" customHeight="1">
      <c r="O8481" s="1636"/>
      <c r="P8481" s="1636"/>
      <c r="S8481" s="1072"/>
    </row>
    <row r="8482" spans="15:19" ht="15" customHeight="1">
      <c r="O8482" s="1636"/>
      <c r="P8482" s="1636"/>
      <c r="S8482" s="1072"/>
    </row>
    <row r="8483" spans="15:19" ht="15" customHeight="1">
      <c r="O8483" s="1636"/>
      <c r="P8483" s="1636"/>
      <c r="S8483" s="1072"/>
    </row>
    <row r="8484" spans="15:19" ht="15" customHeight="1">
      <c r="O8484" s="1636"/>
      <c r="P8484" s="1636"/>
      <c r="S8484" s="1072"/>
    </row>
    <row r="8485" spans="15:19" ht="15" customHeight="1">
      <c r="O8485" s="1636"/>
      <c r="P8485" s="1636"/>
      <c r="S8485" s="1072"/>
    </row>
    <row r="8486" spans="15:19" ht="15" customHeight="1">
      <c r="O8486" s="1636"/>
      <c r="P8486" s="1636"/>
      <c r="S8486" s="1072"/>
    </row>
    <row r="8487" spans="15:19" ht="15" customHeight="1">
      <c r="O8487" s="1636"/>
      <c r="P8487" s="1636"/>
      <c r="S8487" s="1072"/>
    </row>
    <row r="8488" spans="15:19" ht="15" customHeight="1">
      <c r="O8488" s="1636"/>
      <c r="P8488" s="1636"/>
      <c r="S8488" s="1072"/>
    </row>
    <row r="8489" spans="15:19" ht="15" customHeight="1">
      <c r="O8489" s="1636"/>
      <c r="P8489" s="1636"/>
      <c r="S8489" s="1072"/>
    </row>
    <row r="8490" spans="15:19" ht="15" customHeight="1">
      <c r="O8490" s="1636"/>
      <c r="P8490" s="1636"/>
      <c r="S8490" s="1072"/>
    </row>
    <row r="8491" spans="15:19" ht="15" customHeight="1">
      <c r="O8491" s="1636"/>
      <c r="P8491" s="1636"/>
      <c r="S8491" s="1072"/>
    </row>
    <row r="8492" spans="15:19" ht="15" customHeight="1">
      <c r="O8492" s="1636"/>
      <c r="P8492" s="1636"/>
      <c r="S8492" s="1072"/>
    </row>
    <row r="8493" spans="15:19" ht="15" customHeight="1">
      <c r="O8493" s="1636"/>
      <c r="P8493" s="1636"/>
      <c r="S8493" s="1072"/>
    </row>
    <row r="8494" spans="15:19" ht="15" customHeight="1">
      <c r="O8494" s="1636"/>
      <c r="P8494" s="1636"/>
      <c r="S8494" s="1072"/>
    </row>
    <row r="8495" spans="15:19" ht="15" customHeight="1">
      <c r="O8495" s="1636"/>
      <c r="P8495" s="1636"/>
      <c r="S8495" s="1072"/>
    </row>
    <row r="8496" spans="15:19" ht="15" customHeight="1">
      <c r="O8496" s="1636"/>
      <c r="P8496" s="1636"/>
      <c r="S8496" s="1072"/>
    </row>
    <row r="8497" spans="15:19" ht="15" customHeight="1">
      <c r="O8497" s="1636"/>
      <c r="P8497" s="1636"/>
      <c r="S8497" s="1072"/>
    </row>
    <row r="8498" spans="15:19" ht="15" customHeight="1">
      <c r="O8498" s="1636"/>
      <c r="P8498" s="1636"/>
      <c r="S8498" s="1072"/>
    </row>
    <row r="8499" spans="15:19" ht="15" customHeight="1">
      <c r="O8499" s="1636"/>
      <c r="P8499" s="1636"/>
      <c r="S8499" s="1072"/>
    </row>
    <row r="8500" spans="15:19" ht="15" customHeight="1">
      <c r="O8500" s="1636"/>
      <c r="P8500" s="1636"/>
      <c r="S8500" s="1072"/>
    </row>
    <row r="8501" spans="15:19" ht="15" customHeight="1">
      <c r="O8501" s="1636"/>
      <c r="P8501" s="1636"/>
      <c r="S8501" s="1072"/>
    </row>
    <row r="8502" spans="15:19" ht="15" customHeight="1">
      <c r="O8502" s="1636"/>
      <c r="P8502" s="1636"/>
      <c r="S8502" s="1072"/>
    </row>
    <row r="8503" spans="15:19" ht="15" customHeight="1">
      <c r="O8503" s="1636"/>
      <c r="P8503" s="1636"/>
      <c r="S8503" s="1072"/>
    </row>
    <row r="8504" spans="15:19" ht="15" customHeight="1">
      <c r="O8504" s="1636"/>
      <c r="P8504" s="1636"/>
      <c r="S8504" s="1072"/>
    </row>
    <row r="8505" spans="15:19" ht="15" customHeight="1">
      <c r="O8505" s="1636"/>
      <c r="P8505" s="1636"/>
      <c r="S8505" s="1072"/>
    </row>
    <row r="8506" spans="15:19" ht="15" customHeight="1">
      <c r="O8506" s="1636"/>
      <c r="P8506" s="1636"/>
      <c r="S8506" s="1072"/>
    </row>
    <row r="8507" spans="15:19" ht="15" customHeight="1">
      <c r="O8507" s="1636"/>
      <c r="P8507" s="1636"/>
      <c r="S8507" s="1072"/>
    </row>
    <row r="8508" spans="15:19" ht="15" customHeight="1">
      <c r="O8508" s="1636"/>
      <c r="P8508" s="1636"/>
      <c r="S8508" s="1072"/>
    </row>
    <row r="8509" spans="15:19" ht="15" customHeight="1">
      <c r="O8509" s="1636"/>
      <c r="P8509" s="1636"/>
      <c r="S8509" s="1072"/>
    </row>
    <row r="8510" spans="15:19" ht="15" customHeight="1">
      <c r="O8510" s="1636"/>
      <c r="P8510" s="1636"/>
      <c r="S8510" s="1072"/>
    </row>
    <row r="8511" spans="15:19" ht="15" customHeight="1">
      <c r="O8511" s="1636"/>
      <c r="P8511" s="1636"/>
      <c r="S8511" s="1072"/>
    </row>
    <row r="8512" spans="15:19" ht="15" customHeight="1">
      <c r="O8512" s="1636"/>
      <c r="P8512" s="1636"/>
      <c r="S8512" s="1072"/>
    </row>
    <row r="8513" spans="15:19" ht="15" customHeight="1">
      <c r="O8513" s="1636"/>
      <c r="P8513" s="1636"/>
      <c r="S8513" s="1072"/>
    </row>
    <row r="8514" spans="15:19" ht="15" customHeight="1">
      <c r="O8514" s="1636"/>
      <c r="P8514" s="1636"/>
      <c r="S8514" s="1072"/>
    </row>
    <row r="8515" spans="15:19" ht="15" customHeight="1">
      <c r="O8515" s="1636"/>
      <c r="P8515" s="1636"/>
      <c r="S8515" s="1072"/>
    </row>
    <row r="8516" spans="15:19" ht="15" customHeight="1">
      <c r="O8516" s="1636"/>
      <c r="P8516" s="1636"/>
      <c r="S8516" s="1072"/>
    </row>
    <row r="8517" spans="15:19" ht="15" customHeight="1">
      <c r="O8517" s="1636"/>
      <c r="P8517" s="1636"/>
      <c r="S8517" s="1072"/>
    </row>
    <row r="8518" spans="15:19" ht="15" customHeight="1">
      <c r="O8518" s="1636"/>
      <c r="P8518" s="1636"/>
      <c r="S8518" s="1072"/>
    </row>
    <row r="8519" spans="15:19" ht="15" customHeight="1">
      <c r="O8519" s="1636"/>
      <c r="P8519" s="1636"/>
      <c r="S8519" s="1072"/>
    </row>
    <row r="8520" spans="15:19" ht="15" customHeight="1">
      <c r="O8520" s="1636"/>
      <c r="P8520" s="1636"/>
      <c r="S8520" s="1072"/>
    </row>
    <row r="8521" spans="15:19" ht="15" customHeight="1">
      <c r="O8521" s="1636"/>
      <c r="P8521" s="1636"/>
      <c r="S8521" s="1072"/>
    </row>
    <row r="8522" spans="15:19" ht="15" customHeight="1">
      <c r="O8522" s="1636"/>
      <c r="P8522" s="1636"/>
      <c r="S8522" s="1072"/>
    </row>
    <row r="8523" spans="15:19" ht="15" customHeight="1">
      <c r="O8523" s="1636"/>
      <c r="P8523" s="1636"/>
      <c r="S8523" s="1072"/>
    </row>
    <row r="8524" spans="15:19" ht="15" customHeight="1">
      <c r="O8524" s="1636"/>
      <c r="P8524" s="1636"/>
      <c r="S8524" s="1072"/>
    </row>
    <row r="8525" spans="15:19" ht="15" customHeight="1">
      <c r="O8525" s="1636"/>
      <c r="P8525" s="1636"/>
      <c r="S8525" s="1072"/>
    </row>
    <row r="8526" spans="15:19" ht="15" customHeight="1">
      <c r="O8526" s="1636"/>
      <c r="P8526" s="1636"/>
      <c r="S8526" s="1072"/>
    </row>
    <row r="8527" spans="15:19" ht="15" customHeight="1">
      <c r="O8527" s="1636"/>
      <c r="P8527" s="1636"/>
      <c r="S8527" s="1072"/>
    </row>
    <row r="8528" spans="15:19" ht="15" customHeight="1">
      <c r="O8528" s="1636"/>
      <c r="P8528" s="1636"/>
      <c r="S8528" s="1072"/>
    </row>
    <row r="8529" spans="15:19" ht="15" customHeight="1">
      <c r="O8529" s="1636"/>
      <c r="P8529" s="1636"/>
      <c r="S8529" s="1072"/>
    </row>
    <row r="8530" spans="15:19" ht="15" customHeight="1">
      <c r="O8530" s="1636"/>
      <c r="P8530" s="1636"/>
      <c r="S8530" s="1072"/>
    </row>
    <row r="8531" spans="15:19" ht="15" customHeight="1">
      <c r="O8531" s="1636"/>
      <c r="P8531" s="1636"/>
      <c r="S8531" s="1072"/>
    </row>
    <row r="8532" spans="15:19" ht="15" customHeight="1">
      <c r="O8532" s="1636"/>
      <c r="P8532" s="1636"/>
      <c r="S8532" s="1072"/>
    </row>
    <row r="8533" spans="15:19" ht="15" customHeight="1">
      <c r="O8533" s="1636"/>
      <c r="P8533" s="1636"/>
      <c r="S8533" s="1072"/>
    </row>
    <row r="8534" spans="15:19" ht="15" customHeight="1">
      <c r="O8534" s="1636"/>
      <c r="P8534" s="1636"/>
      <c r="S8534" s="1072"/>
    </row>
    <row r="8535" spans="15:19" ht="15" customHeight="1">
      <c r="O8535" s="1636"/>
      <c r="P8535" s="1636"/>
      <c r="S8535" s="1072"/>
    </row>
    <row r="8536" spans="15:19" ht="15" customHeight="1">
      <c r="O8536" s="1636"/>
      <c r="P8536" s="1636"/>
      <c r="S8536" s="1072"/>
    </row>
    <row r="8537" spans="15:19" ht="15" customHeight="1">
      <c r="O8537" s="1636"/>
      <c r="P8537" s="1636"/>
      <c r="S8537" s="1072"/>
    </row>
    <row r="8538" spans="15:19" ht="15" customHeight="1">
      <c r="O8538" s="1636"/>
      <c r="P8538" s="1636"/>
      <c r="S8538" s="1072"/>
    </row>
    <row r="8539" spans="15:19" ht="15" customHeight="1">
      <c r="O8539" s="1636"/>
      <c r="P8539" s="1636"/>
      <c r="S8539" s="1072"/>
    </row>
    <row r="8540" spans="15:19" ht="15" customHeight="1">
      <c r="O8540" s="1636"/>
      <c r="P8540" s="1636"/>
      <c r="S8540" s="1072"/>
    </row>
    <row r="8541" spans="15:19" ht="15" customHeight="1">
      <c r="O8541" s="1636"/>
      <c r="P8541" s="1636"/>
      <c r="S8541" s="1072"/>
    </row>
    <row r="8542" spans="15:19" ht="15" customHeight="1">
      <c r="O8542" s="1636"/>
      <c r="P8542" s="1636"/>
      <c r="S8542" s="1072"/>
    </row>
    <row r="8543" spans="15:19" ht="15" customHeight="1">
      <c r="O8543" s="1636"/>
      <c r="P8543" s="1636"/>
      <c r="S8543" s="1072"/>
    </row>
    <row r="8544" spans="15:19" ht="15" customHeight="1">
      <c r="O8544" s="1636"/>
      <c r="P8544" s="1636"/>
      <c r="S8544" s="1072"/>
    </row>
    <row r="8545" spans="15:19" ht="15" customHeight="1">
      <c r="O8545" s="1636"/>
      <c r="P8545" s="1636"/>
      <c r="S8545" s="1072"/>
    </row>
    <row r="8546" spans="15:19" ht="15" customHeight="1">
      <c r="O8546" s="1636"/>
      <c r="P8546" s="1636"/>
      <c r="S8546" s="1072"/>
    </row>
    <row r="8547" spans="15:19" ht="15" customHeight="1">
      <c r="O8547" s="1636"/>
      <c r="P8547" s="1636"/>
      <c r="S8547" s="1072"/>
    </row>
    <row r="8548" spans="15:19" ht="15" customHeight="1">
      <c r="O8548" s="1636"/>
      <c r="P8548" s="1636"/>
      <c r="S8548" s="1072"/>
    </row>
    <row r="8549" spans="15:19" ht="15" customHeight="1">
      <c r="O8549" s="1636"/>
      <c r="P8549" s="1636"/>
      <c r="S8549" s="1072"/>
    </row>
    <row r="8550" spans="15:19" ht="15" customHeight="1">
      <c r="O8550" s="1636"/>
      <c r="P8550" s="1636"/>
      <c r="S8550" s="1072"/>
    </row>
    <row r="8551" spans="15:19" ht="15" customHeight="1">
      <c r="O8551" s="1636"/>
      <c r="P8551" s="1636"/>
      <c r="S8551" s="1072"/>
    </row>
    <row r="8552" spans="15:19" ht="15" customHeight="1">
      <c r="O8552" s="1636"/>
      <c r="P8552" s="1636"/>
      <c r="S8552" s="1072"/>
    </row>
    <row r="8553" spans="15:19" ht="15" customHeight="1">
      <c r="O8553" s="1636"/>
      <c r="P8553" s="1636"/>
      <c r="S8553" s="1072"/>
    </row>
    <row r="8554" spans="15:19" ht="15" customHeight="1">
      <c r="O8554" s="1636"/>
      <c r="P8554" s="1636"/>
      <c r="S8554" s="1072"/>
    </row>
    <row r="8555" spans="15:19" ht="15" customHeight="1">
      <c r="O8555" s="1636"/>
      <c r="P8555" s="1636"/>
      <c r="S8555" s="1072"/>
    </row>
    <row r="8556" spans="15:19" ht="15" customHeight="1">
      <c r="O8556" s="1636"/>
      <c r="P8556" s="1636"/>
      <c r="S8556" s="1072"/>
    </row>
    <row r="8557" spans="15:19" ht="15" customHeight="1">
      <c r="O8557" s="1636"/>
      <c r="P8557" s="1636"/>
      <c r="S8557" s="1072"/>
    </row>
    <row r="8558" spans="15:19" ht="15" customHeight="1">
      <c r="O8558" s="1636"/>
      <c r="P8558" s="1636"/>
      <c r="S8558" s="1072"/>
    </row>
    <row r="8559" spans="15:19" ht="15" customHeight="1">
      <c r="O8559" s="1636"/>
      <c r="P8559" s="1636"/>
      <c r="S8559" s="1072"/>
    </row>
    <row r="8560" spans="15:19" ht="15" customHeight="1">
      <c r="O8560" s="1636"/>
      <c r="P8560" s="1636"/>
      <c r="S8560" s="1072"/>
    </row>
    <row r="8561" spans="15:19" ht="15" customHeight="1">
      <c r="O8561" s="1636"/>
      <c r="P8561" s="1636"/>
      <c r="S8561" s="1072"/>
    </row>
    <row r="8562" spans="15:19" ht="15" customHeight="1">
      <c r="O8562" s="1636"/>
      <c r="P8562" s="1636"/>
      <c r="S8562" s="1072"/>
    </row>
    <row r="8563" spans="15:19" ht="15" customHeight="1">
      <c r="O8563" s="1636"/>
      <c r="P8563" s="1636"/>
      <c r="S8563" s="1072"/>
    </row>
    <row r="8564" spans="15:19" ht="15" customHeight="1">
      <c r="O8564" s="1636"/>
      <c r="P8564" s="1636"/>
      <c r="S8564" s="1072"/>
    </row>
    <row r="8565" spans="15:19" ht="15" customHeight="1">
      <c r="O8565" s="1636"/>
      <c r="P8565" s="1636"/>
      <c r="S8565" s="1072"/>
    </row>
    <row r="8566" spans="15:19" ht="15" customHeight="1">
      <c r="O8566" s="1636"/>
      <c r="P8566" s="1636"/>
      <c r="S8566" s="1072"/>
    </row>
    <row r="8567" spans="15:19" ht="15" customHeight="1">
      <c r="O8567" s="1636"/>
      <c r="P8567" s="1636"/>
      <c r="S8567" s="1072"/>
    </row>
    <row r="8568" spans="15:19" ht="15" customHeight="1">
      <c r="O8568" s="1636"/>
      <c r="P8568" s="1636"/>
      <c r="S8568" s="1072"/>
    </row>
    <row r="8569" spans="15:19" ht="15" customHeight="1">
      <c r="O8569" s="1636"/>
      <c r="P8569" s="1636"/>
      <c r="S8569" s="1072"/>
    </row>
    <row r="8570" spans="15:19" ht="15" customHeight="1">
      <c r="O8570" s="1636"/>
      <c r="P8570" s="1636"/>
      <c r="S8570" s="1072"/>
    </row>
    <row r="8571" spans="15:19" ht="15" customHeight="1">
      <c r="O8571" s="1636"/>
      <c r="P8571" s="1636"/>
      <c r="S8571" s="1072"/>
    </row>
    <row r="8572" spans="15:19" ht="15" customHeight="1">
      <c r="O8572" s="1636"/>
      <c r="P8572" s="1636"/>
      <c r="S8572" s="1072"/>
    </row>
    <row r="8573" spans="15:19" ht="15" customHeight="1">
      <c r="O8573" s="1636"/>
      <c r="P8573" s="1636"/>
      <c r="S8573" s="1072"/>
    </row>
    <row r="8574" spans="15:19" ht="15" customHeight="1">
      <c r="O8574" s="1636"/>
      <c r="P8574" s="1636"/>
      <c r="S8574" s="1072"/>
    </row>
    <row r="8575" spans="15:19" ht="15" customHeight="1">
      <c r="O8575" s="1636"/>
      <c r="P8575" s="1636"/>
      <c r="S8575" s="1072"/>
    </row>
    <row r="8576" spans="15:19" ht="15" customHeight="1">
      <c r="O8576" s="1636"/>
      <c r="P8576" s="1636"/>
      <c r="S8576" s="1072"/>
    </row>
    <row r="8577" spans="15:19" ht="15" customHeight="1">
      <c r="O8577" s="1636"/>
      <c r="P8577" s="1636"/>
      <c r="S8577" s="1072"/>
    </row>
    <row r="8578" spans="15:19" ht="15" customHeight="1">
      <c r="O8578" s="1636"/>
      <c r="P8578" s="1636"/>
      <c r="S8578" s="1072"/>
    </row>
    <row r="8579" spans="15:19" ht="15" customHeight="1">
      <c r="O8579" s="1636"/>
      <c r="P8579" s="1636"/>
      <c r="S8579" s="1072"/>
    </row>
    <row r="8580" spans="15:19" ht="15" customHeight="1">
      <c r="O8580" s="1636"/>
      <c r="P8580" s="1636"/>
      <c r="S8580" s="1072"/>
    </row>
    <row r="8581" spans="15:19" ht="15" customHeight="1">
      <c r="O8581" s="1636"/>
      <c r="P8581" s="1636"/>
      <c r="S8581" s="1072"/>
    </row>
    <row r="8582" spans="15:19" ht="15" customHeight="1">
      <c r="O8582" s="1636"/>
      <c r="P8582" s="1636"/>
      <c r="S8582" s="1072"/>
    </row>
    <row r="8583" spans="15:19" ht="15" customHeight="1">
      <c r="O8583" s="1636"/>
      <c r="P8583" s="1636"/>
      <c r="S8583" s="1072"/>
    </row>
    <row r="8584" spans="15:19" ht="15" customHeight="1">
      <c r="O8584" s="1636"/>
      <c r="P8584" s="1636"/>
      <c r="S8584" s="1072"/>
    </row>
    <row r="8585" spans="15:19" ht="15" customHeight="1">
      <c r="O8585" s="1636"/>
      <c r="P8585" s="1636"/>
      <c r="S8585" s="1072"/>
    </row>
    <row r="8586" spans="15:19" ht="15" customHeight="1">
      <c r="O8586" s="1636"/>
      <c r="P8586" s="1636"/>
      <c r="S8586" s="1072"/>
    </row>
    <row r="8587" spans="15:19" ht="15" customHeight="1">
      <c r="O8587" s="1636"/>
      <c r="P8587" s="1636"/>
      <c r="S8587" s="1072"/>
    </row>
    <row r="8588" spans="15:19" ht="15" customHeight="1">
      <c r="O8588" s="1636"/>
      <c r="P8588" s="1636"/>
      <c r="S8588" s="1072"/>
    </row>
    <row r="8589" spans="15:19" ht="15" customHeight="1">
      <c r="O8589" s="1636"/>
      <c r="P8589" s="1636"/>
      <c r="S8589" s="1072"/>
    </row>
    <row r="8590" spans="15:19" ht="15" customHeight="1">
      <c r="O8590" s="1636"/>
      <c r="P8590" s="1636"/>
      <c r="S8590" s="1072"/>
    </row>
    <row r="8591" spans="15:19" ht="15" customHeight="1">
      <c r="O8591" s="1636"/>
      <c r="P8591" s="1636"/>
      <c r="S8591" s="1072"/>
    </row>
    <row r="8592" spans="15:19" ht="15" customHeight="1">
      <c r="O8592" s="1636"/>
      <c r="P8592" s="1636"/>
      <c r="S8592" s="1072"/>
    </row>
    <row r="8593" spans="15:19" ht="15" customHeight="1">
      <c r="O8593" s="1636"/>
      <c r="P8593" s="1636"/>
      <c r="S8593" s="1072"/>
    </row>
    <row r="8594" spans="15:19" ht="15" customHeight="1">
      <c r="O8594" s="1636"/>
      <c r="P8594" s="1636"/>
      <c r="S8594" s="1072"/>
    </row>
    <row r="8595" spans="15:19" ht="15" customHeight="1">
      <c r="O8595" s="1636"/>
      <c r="P8595" s="1636"/>
      <c r="S8595" s="1072"/>
    </row>
    <row r="8596" spans="15:19" ht="15" customHeight="1">
      <c r="O8596" s="1636"/>
      <c r="P8596" s="1636"/>
      <c r="S8596" s="1072"/>
    </row>
    <row r="8597" spans="15:19" ht="15" customHeight="1">
      <c r="O8597" s="1636"/>
      <c r="P8597" s="1636"/>
      <c r="S8597" s="1072"/>
    </row>
    <row r="8598" spans="15:19" ht="15" customHeight="1">
      <c r="O8598" s="1636"/>
      <c r="P8598" s="1636"/>
      <c r="S8598" s="1072"/>
    </row>
    <row r="8599" spans="15:19" ht="15" customHeight="1">
      <c r="O8599" s="1636"/>
      <c r="P8599" s="1636"/>
      <c r="S8599" s="1072"/>
    </row>
    <row r="8600" spans="15:19" ht="15" customHeight="1">
      <c r="O8600" s="1636"/>
      <c r="P8600" s="1636"/>
      <c r="S8600" s="1072"/>
    </row>
    <row r="8601" spans="15:19" ht="15" customHeight="1">
      <c r="O8601" s="1636"/>
      <c r="P8601" s="1636"/>
      <c r="S8601" s="1072"/>
    </row>
    <row r="8602" spans="15:19" ht="15" customHeight="1">
      <c r="O8602" s="1636"/>
      <c r="P8602" s="1636"/>
      <c r="S8602" s="1072"/>
    </row>
    <row r="8603" spans="15:19" ht="15" customHeight="1">
      <c r="O8603" s="1636"/>
      <c r="P8603" s="1636"/>
      <c r="S8603" s="1072"/>
    </row>
    <row r="8604" spans="15:19" ht="15" customHeight="1">
      <c r="O8604" s="1636"/>
      <c r="P8604" s="1636"/>
      <c r="S8604" s="1072"/>
    </row>
    <row r="8605" spans="15:19" ht="15" customHeight="1">
      <c r="O8605" s="1636"/>
      <c r="P8605" s="1636"/>
      <c r="S8605" s="1072"/>
    </row>
    <row r="8606" spans="15:19" ht="15" customHeight="1">
      <c r="O8606" s="1636"/>
      <c r="P8606" s="1636"/>
      <c r="S8606" s="1072"/>
    </row>
    <row r="8607" spans="15:19" ht="15" customHeight="1">
      <c r="O8607" s="1636"/>
      <c r="P8607" s="1636"/>
      <c r="S8607" s="1072"/>
    </row>
    <row r="8608" spans="15:19" ht="15" customHeight="1">
      <c r="O8608" s="1636"/>
      <c r="P8608" s="1636"/>
      <c r="S8608" s="1072"/>
    </row>
    <row r="8609" spans="15:19" ht="15" customHeight="1">
      <c r="O8609" s="1636"/>
      <c r="P8609" s="1636"/>
      <c r="S8609" s="1072"/>
    </row>
    <row r="8610" spans="15:19" ht="15" customHeight="1">
      <c r="O8610" s="1636"/>
      <c r="P8610" s="1636"/>
      <c r="S8610" s="1072"/>
    </row>
    <row r="8611" spans="15:19" ht="15" customHeight="1">
      <c r="O8611" s="1636"/>
      <c r="P8611" s="1636"/>
      <c r="S8611" s="1072"/>
    </row>
    <row r="8612" spans="15:19" ht="15" customHeight="1">
      <c r="O8612" s="1636"/>
      <c r="P8612" s="1636"/>
      <c r="S8612" s="1072"/>
    </row>
    <row r="8613" spans="15:19" ht="15" customHeight="1">
      <c r="O8613" s="1636"/>
      <c r="P8613" s="1636"/>
      <c r="S8613" s="1072"/>
    </row>
    <row r="8614" spans="15:19" ht="15" customHeight="1">
      <c r="O8614" s="1636"/>
      <c r="P8614" s="1636"/>
      <c r="S8614" s="1072"/>
    </row>
    <row r="8615" spans="15:19" ht="15" customHeight="1">
      <c r="O8615" s="1636"/>
      <c r="P8615" s="1636"/>
      <c r="S8615" s="1072"/>
    </row>
    <row r="8616" spans="15:19" ht="15" customHeight="1">
      <c r="O8616" s="1636"/>
      <c r="P8616" s="1636"/>
      <c r="S8616" s="1072"/>
    </row>
    <row r="8617" spans="15:19" ht="15" customHeight="1">
      <c r="O8617" s="1636"/>
      <c r="P8617" s="1636"/>
      <c r="S8617" s="1072"/>
    </row>
    <row r="8618" spans="15:19" ht="15" customHeight="1">
      <c r="O8618" s="1636"/>
      <c r="P8618" s="1636"/>
      <c r="S8618" s="1072"/>
    </row>
    <row r="8619" spans="15:19" ht="15" customHeight="1">
      <c r="O8619" s="1636"/>
      <c r="P8619" s="1636"/>
      <c r="S8619" s="1072"/>
    </row>
    <row r="8620" spans="15:19" ht="15" customHeight="1">
      <c r="O8620" s="1636"/>
      <c r="P8620" s="1636"/>
      <c r="S8620" s="1072"/>
    </row>
    <row r="8621" spans="15:19" ht="15" customHeight="1">
      <c r="O8621" s="1636"/>
      <c r="P8621" s="1636"/>
      <c r="S8621" s="1072"/>
    </row>
    <row r="8622" spans="15:19" ht="15" customHeight="1">
      <c r="O8622" s="1636"/>
      <c r="P8622" s="1636"/>
      <c r="S8622" s="1072"/>
    </row>
    <row r="8623" spans="15:19" ht="15" customHeight="1">
      <c r="O8623" s="1636"/>
      <c r="P8623" s="1636"/>
      <c r="S8623" s="1072"/>
    </row>
    <row r="8624" spans="15:19" ht="15" customHeight="1">
      <c r="O8624" s="1636"/>
      <c r="P8624" s="1636"/>
      <c r="S8624" s="1072"/>
    </row>
    <row r="8625" spans="15:19" ht="15" customHeight="1">
      <c r="O8625" s="1636"/>
      <c r="P8625" s="1636"/>
      <c r="S8625" s="1072"/>
    </row>
    <row r="8626" spans="15:19" ht="15" customHeight="1">
      <c r="O8626" s="1636"/>
      <c r="P8626" s="1636"/>
      <c r="S8626" s="1072"/>
    </row>
    <row r="8627" spans="15:19" ht="15" customHeight="1">
      <c r="O8627" s="1636"/>
      <c r="P8627" s="1636"/>
      <c r="S8627" s="1072"/>
    </row>
    <row r="8628" spans="15:19" ht="15" customHeight="1">
      <c r="O8628" s="1636"/>
      <c r="P8628" s="1636"/>
      <c r="S8628" s="1072"/>
    </row>
    <row r="8629" spans="15:19" ht="15" customHeight="1">
      <c r="O8629" s="1636"/>
      <c r="P8629" s="1636"/>
      <c r="S8629" s="1072"/>
    </row>
    <row r="8630" spans="15:19" ht="15" customHeight="1">
      <c r="O8630" s="1636"/>
      <c r="P8630" s="1636"/>
      <c r="S8630" s="1072"/>
    </row>
    <row r="8631" spans="15:19" ht="15" customHeight="1">
      <c r="O8631" s="1636"/>
      <c r="P8631" s="1636"/>
      <c r="S8631" s="1072"/>
    </row>
    <row r="8632" spans="15:19" ht="15" customHeight="1">
      <c r="O8632" s="1636"/>
      <c r="P8632" s="1636"/>
      <c r="S8632" s="1072"/>
    </row>
    <row r="8633" spans="15:19" ht="15" customHeight="1">
      <c r="O8633" s="1636"/>
      <c r="P8633" s="1636"/>
      <c r="S8633" s="1072"/>
    </row>
    <row r="8634" spans="15:19" ht="15" customHeight="1">
      <c r="O8634" s="1636"/>
      <c r="P8634" s="1636"/>
      <c r="S8634" s="1072"/>
    </row>
    <row r="8635" spans="15:19" ht="15" customHeight="1">
      <c r="O8635" s="1636"/>
      <c r="P8635" s="1636"/>
      <c r="S8635" s="1072"/>
    </row>
    <row r="8636" spans="15:19" ht="15" customHeight="1">
      <c r="O8636" s="1636"/>
      <c r="P8636" s="1636"/>
      <c r="S8636" s="1072"/>
    </row>
    <row r="8637" spans="15:19" ht="15" customHeight="1">
      <c r="O8637" s="1636"/>
      <c r="P8637" s="1636"/>
      <c r="S8637" s="1072"/>
    </row>
    <row r="8638" spans="15:19" ht="15" customHeight="1">
      <c r="O8638" s="1636"/>
      <c r="P8638" s="1636"/>
      <c r="S8638" s="1072"/>
    </row>
    <row r="8639" spans="15:19" ht="15" customHeight="1">
      <c r="O8639" s="1636"/>
      <c r="P8639" s="1636"/>
      <c r="S8639" s="1072"/>
    </row>
    <row r="8640" spans="15:19" ht="15" customHeight="1">
      <c r="O8640" s="1636"/>
      <c r="P8640" s="1636"/>
      <c r="S8640" s="1072"/>
    </row>
    <row r="8641" spans="15:19" ht="15" customHeight="1">
      <c r="O8641" s="1636"/>
      <c r="P8641" s="1636"/>
      <c r="S8641" s="1072"/>
    </row>
    <row r="8642" spans="15:19" ht="15" customHeight="1">
      <c r="O8642" s="1636"/>
      <c r="P8642" s="1636"/>
      <c r="S8642" s="1072"/>
    </row>
    <row r="8643" spans="15:19" ht="15" customHeight="1">
      <c r="O8643" s="1636"/>
      <c r="P8643" s="1636"/>
      <c r="S8643" s="1072"/>
    </row>
    <row r="8644" spans="15:19" ht="15" customHeight="1">
      <c r="O8644" s="1636"/>
      <c r="P8644" s="1636"/>
      <c r="S8644" s="1072"/>
    </row>
    <row r="8645" spans="15:19" ht="15" customHeight="1">
      <c r="O8645" s="1636"/>
      <c r="P8645" s="1636"/>
      <c r="S8645" s="1072"/>
    </row>
    <row r="8646" spans="15:19" ht="15" customHeight="1">
      <c r="O8646" s="1636"/>
      <c r="P8646" s="1636"/>
      <c r="S8646" s="1072"/>
    </row>
    <row r="8647" spans="15:19" ht="15" customHeight="1">
      <c r="O8647" s="1636"/>
      <c r="P8647" s="1636"/>
      <c r="S8647" s="1072"/>
    </row>
    <row r="8648" spans="15:19" ht="15" customHeight="1">
      <c r="O8648" s="1636"/>
      <c r="P8648" s="1636"/>
      <c r="S8648" s="1072"/>
    </row>
    <row r="8649" spans="15:19" ht="15" customHeight="1">
      <c r="O8649" s="1636"/>
      <c r="P8649" s="1636"/>
      <c r="S8649" s="1072"/>
    </row>
    <row r="8650" spans="15:19" ht="15" customHeight="1">
      <c r="O8650" s="1636"/>
      <c r="P8650" s="1636"/>
      <c r="S8650" s="1072"/>
    </row>
    <row r="8651" spans="15:19" ht="15" customHeight="1">
      <c r="O8651" s="1636"/>
      <c r="P8651" s="1636"/>
      <c r="S8651" s="1072"/>
    </row>
    <row r="8652" spans="15:19" ht="15" customHeight="1">
      <c r="O8652" s="1636"/>
      <c r="P8652" s="1636"/>
      <c r="S8652" s="1072"/>
    </row>
    <row r="8653" spans="15:19" ht="15" customHeight="1">
      <c r="O8653" s="1636"/>
      <c r="P8653" s="1636"/>
      <c r="S8653" s="1072"/>
    </row>
    <row r="8654" spans="15:19" ht="15" customHeight="1">
      <c r="O8654" s="1636"/>
      <c r="P8654" s="1636"/>
      <c r="S8654" s="1072"/>
    </row>
    <row r="8655" spans="15:19" ht="15" customHeight="1">
      <c r="O8655" s="1636"/>
      <c r="P8655" s="1636"/>
      <c r="S8655" s="1072"/>
    </row>
    <row r="8656" spans="15:19" ht="15" customHeight="1">
      <c r="O8656" s="1636"/>
      <c r="P8656" s="1636"/>
      <c r="S8656" s="1072"/>
    </row>
    <row r="8657" spans="15:19" ht="15" customHeight="1">
      <c r="O8657" s="1636"/>
      <c r="P8657" s="1636"/>
      <c r="S8657" s="1072"/>
    </row>
    <row r="8658" spans="15:19" ht="15" customHeight="1">
      <c r="O8658" s="1636"/>
      <c r="P8658" s="1636"/>
      <c r="S8658" s="1072"/>
    </row>
    <row r="8659" spans="15:19" ht="15" customHeight="1">
      <c r="O8659" s="1636"/>
      <c r="P8659" s="1636"/>
      <c r="S8659" s="1072"/>
    </row>
    <row r="8660" spans="15:19" ht="15" customHeight="1">
      <c r="O8660" s="1636"/>
      <c r="P8660" s="1636"/>
      <c r="S8660" s="1072"/>
    </row>
    <row r="8661" spans="15:19" ht="15" customHeight="1">
      <c r="O8661" s="1636"/>
      <c r="P8661" s="1636"/>
      <c r="S8661" s="1072"/>
    </row>
    <row r="8662" spans="15:19" ht="15" customHeight="1">
      <c r="O8662" s="1636"/>
      <c r="P8662" s="1636"/>
      <c r="S8662" s="1072"/>
    </row>
    <row r="8663" spans="15:19" ht="15" customHeight="1">
      <c r="O8663" s="1636"/>
      <c r="P8663" s="1636"/>
      <c r="S8663" s="1072"/>
    </row>
    <row r="8664" spans="15:19" ht="15" customHeight="1">
      <c r="O8664" s="1636"/>
      <c r="P8664" s="1636"/>
      <c r="S8664" s="1072"/>
    </row>
    <row r="8665" spans="15:19" ht="15" customHeight="1">
      <c r="O8665" s="1636"/>
      <c r="P8665" s="1636"/>
      <c r="S8665" s="1072"/>
    </row>
    <row r="8666" spans="15:19" ht="15" customHeight="1">
      <c r="O8666" s="1636"/>
      <c r="P8666" s="1636"/>
      <c r="S8666" s="1072"/>
    </row>
    <row r="8667" spans="15:19" ht="15" customHeight="1">
      <c r="O8667" s="1636"/>
      <c r="P8667" s="1636"/>
      <c r="S8667" s="1072"/>
    </row>
    <row r="8668" spans="15:19" ht="15" customHeight="1">
      <c r="O8668" s="1636"/>
      <c r="P8668" s="1636"/>
      <c r="S8668" s="1072"/>
    </row>
    <row r="8669" spans="15:19" ht="15" customHeight="1">
      <c r="O8669" s="1636"/>
      <c r="P8669" s="1636"/>
      <c r="S8669" s="1072"/>
    </row>
    <row r="8670" spans="15:19" ht="15" customHeight="1">
      <c r="O8670" s="1636"/>
      <c r="P8670" s="1636"/>
      <c r="S8670" s="1072"/>
    </row>
    <row r="8671" spans="15:19" ht="15" customHeight="1">
      <c r="O8671" s="1636"/>
      <c r="P8671" s="1636"/>
      <c r="S8671" s="1072"/>
    </row>
    <row r="8672" spans="15:19" ht="15" customHeight="1">
      <c r="O8672" s="1636"/>
      <c r="P8672" s="1636"/>
      <c r="S8672" s="1072"/>
    </row>
    <row r="8673" spans="15:19" ht="15" customHeight="1">
      <c r="O8673" s="1636"/>
      <c r="P8673" s="1636"/>
      <c r="S8673" s="1072"/>
    </row>
    <row r="8674" spans="15:19" ht="15" customHeight="1">
      <c r="O8674" s="1636"/>
      <c r="P8674" s="1636"/>
      <c r="S8674" s="1072"/>
    </row>
    <row r="8675" spans="15:19" ht="15" customHeight="1">
      <c r="O8675" s="1636"/>
      <c r="P8675" s="1636"/>
      <c r="S8675" s="1072"/>
    </row>
    <row r="8676" spans="15:19" ht="15" customHeight="1">
      <c r="O8676" s="1636"/>
      <c r="P8676" s="1636"/>
      <c r="S8676" s="1072"/>
    </row>
    <row r="8677" spans="15:19" ht="15" customHeight="1">
      <c r="O8677" s="1636"/>
      <c r="P8677" s="1636"/>
      <c r="S8677" s="1072"/>
    </row>
    <row r="8678" spans="15:19" ht="15" customHeight="1">
      <c r="O8678" s="1636"/>
      <c r="P8678" s="1636"/>
      <c r="S8678" s="1072"/>
    </row>
    <row r="8679" spans="15:19" ht="15" customHeight="1">
      <c r="O8679" s="1636"/>
      <c r="P8679" s="1636"/>
      <c r="S8679" s="1072"/>
    </row>
    <row r="8680" spans="15:19" ht="15" customHeight="1">
      <c r="O8680" s="1636"/>
      <c r="P8680" s="1636"/>
      <c r="S8680" s="1072"/>
    </row>
    <row r="8681" spans="15:19" ht="15" customHeight="1">
      <c r="O8681" s="1636"/>
      <c r="P8681" s="1636"/>
      <c r="S8681" s="1072"/>
    </row>
    <row r="8682" spans="15:19" ht="15" customHeight="1">
      <c r="O8682" s="1636"/>
      <c r="P8682" s="1636"/>
      <c r="S8682" s="1072"/>
    </row>
    <row r="8683" spans="15:19" ht="15" customHeight="1">
      <c r="O8683" s="1636"/>
      <c r="P8683" s="1636"/>
      <c r="S8683" s="1072"/>
    </row>
    <row r="8684" spans="15:19" ht="15" customHeight="1">
      <c r="O8684" s="1636"/>
      <c r="P8684" s="1636"/>
      <c r="S8684" s="1072"/>
    </row>
    <row r="8685" spans="15:19" ht="15" customHeight="1">
      <c r="O8685" s="1636"/>
      <c r="P8685" s="1636"/>
      <c r="S8685" s="1072"/>
    </row>
    <row r="8686" spans="15:19" ht="15" customHeight="1">
      <c r="O8686" s="1636"/>
      <c r="P8686" s="1636"/>
      <c r="S8686" s="1072"/>
    </row>
    <row r="8687" spans="15:19" ht="15" customHeight="1">
      <c r="O8687" s="1636"/>
      <c r="P8687" s="1636"/>
      <c r="S8687" s="1072"/>
    </row>
    <row r="8688" spans="15:19" ht="15" customHeight="1">
      <c r="O8688" s="1636"/>
      <c r="P8688" s="1636"/>
      <c r="S8688" s="1072"/>
    </row>
    <row r="8689" spans="15:19" ht="15" customHeight="1">
      <c r="O8689" s="1636"/>
      <c r="P8689" s="1636"/>
      <c r="S8689" s="1072"/>
    </row>
    <row r="8690" spans="15:19" ht="15" customHeight="1">
      <c r="O8690" s="1636"/>
      <c r="P8690" s="1636"/>
      <c r="S8690" s="1072"/>
    </row>
    <row r="8691" spans="15:19" ht="15" customHeight="1">
      <c r="O8691" s="1636"/>
      <c r="P8691" s="1636"/>
      <c r="S8691" s="1072"/>
    </row>
    <row r="8692" spans="15:19" ht="15" customHeight="1">
      <c r="O8692" s="1636"/>
      <c r="P8692" s="1636"/>
      <c r="S8692" s="1072"/>
    </row>
    <row r="8693" spans="15:19" ht="15" customHeight="1">
      <c r="O8693" s="1636"/>
      <c r="P8693" s="1636"/>
      <c r="S8693" s="1072"/>
    </row>
    <row r="8694" spans="15:19" ht="15" customHeight="1">
      <c r="O8694" s="1636"/>
      <c r="P8694" s="1636"/>
      <c r="S8694" s="1072"/>
    </row>
    <row r="8695" spans="15:19" ht="15" customHeight="1">
      <c r="O8695" s="1636"/>
      <c r="P8695" s="1636"/>
      <c r="S8695" s="1072"/>
    </row>
    <row r="8696" spans="15:19" ht="15" customHeight="1">
      <c r="O8696" s="1636"/>
      <c r="P8696" s="1636"/>
      <c r="S8696" s="1072"/>
    </row>
    <row r="8697" spans="15:19" ht="15" customHeight="1">
      <c r="O8697" s="1636"/>
      <c r="P8697" s="1636"/>
      <c r="S8697" s="1072"/>
    </row>
    <row r="8698" spans="15:19" ht="15" customHeight="1">
      <c r="O8698" s="1636"/>
      <c r="P8698" s="1636"/>
      <c r="S8698" s="1072"/>
    </row>
    <row r="8699" spans="15:19" ht="15" customHeight="1">
      <c r="O8699" s="1636"/>
      <c r="P8699" s="1636"/>
      <c r="S8699" s="1072"/>
    </row>
    <row r="8700" spans="15:19" ht="15" customHeight="1">
      <c r="O8700" s="1636"/>
      <c r="P8700" s="1636"/>
      <c r="S8700" s="1072"/>
    </row>
    <row r="8701" spans="15:19" ht="15" customHeight="1">
      <c r="O8701" s="1636"/>
      <c r="P8701" s="1636"/>
      <c r="S8701" s="1072"/>
    </row>
    <row r="8702" spans="15:19" ht="15" customHeight="1">
      <c r="O8702" s="1636"/>
      <c r="P8702" s="1636"/>
      <c r="S8702" s="1072"/>
    </row>
    <row r="8703" spans="15:19" ht="15" customHeight="1">
      <c r="O8703" s="1636"/>
      <c r="P8703" s="1636"/>
      <c r="S8703" s="1072"/>
    </row>
    <row r="8704" spans="15:19" ht="15" customHeight="1">
      <c r="O8704" s="1636"/>
      <c r="P8704" s="1636"/>
      <c r="S8704" s="1072"/>
    </row>
    <row r="8705" spans="15:19" ht="15" customHeight="1">
      <c r="O8705" s="1636"/>
      <c r="P8705" s="1636"/>
      <c r="S8705" s="1072"/>
    </row>
    <row r="8706" spans="15:19" ht="15" customHeight="1">
      <c r="O8706" s="1636"/>
      <c r="P8706" s="1636"/>
      <c r="S8706" s="1072"/>
    </row>
    <row r="8707" spans="15:19" ht="15" customHeight="1">
      <c r="O8707" s="1636"/>
      <c r="P8707" s="1636"/>
      <c r="S8707" s="1072"/>
    </row>
    <row r="8708" spans="15:19" ht="15" customHeight="1">
      <c r="O8708" s="1636"/>
      <c r="P8708" s="1636"/>
      <c r="S8708" s="1072"/>
    </row>
    <row r="8709" spans="15:19" ht="15" customHeight="1">
      <c r="O8709" s="1636"/>
      <c r="P8709" s="1636"/>
      <c r="S8709" s="1072"/>
    </row>
    <row r="8710" spans="15:19" ht="15" customHeight="1">
      <c r="O8710" s="1636"/>
      <c r="P8710" s="1636"/>
      <c r="S8710" s="1072"/>
    </row>
    <row r="8711" spans="15:19" ht="15" customHeight="1">
      <c r="O8711" s="1636"/>
      <c r="P8711" s="1636"/>
      <c r="S8711" s="1072"/>
    </row>
    <row r="8712" spans="15:19" ht="15" customHeight="1">
      <c r="O8712" s="1636"/>
      <c r="P8712" s="1636"/>
      <c r="S8712" s="1072"/>
    </row>
    <row r="8713" spans="15:19" ht="15" customHeight="1">
      <c r="O8713" s="1636"/>
      <c r="P8713" s="1636"/>
      <c r="S8713" s="1072"/>
    </row>
    <row r="8714" spans="15:19" ht="15" customHeight="1">
      <c r="O8714" s="1636"/>
      <c r="P8714" s="1636"/>
      <c r="S8714" s="1072"/>
    </row>
    <row r="8715" spans="15:19" ht="15" customHeight="1">
      <c r="O8715" s="1636"/>
      <c r="P8715" s="1636"/>
      <c r="S8715" s="1072"/>
    </row>
    <row r="8716" spans="15:19" ht="15" customHeight="1">
      <c r="O8716" s="1636"/>
      <c r="P8716" s="1636"/>
      <c r="S8716" s="1072"/>
    </row>
    <row r="8717" spans="15:19" ht="15" customHeight="1">
      <c r="O8717" s="1636"/>
      <c r="P8717" s="1636"/>
      <c r="S8717" s="1072"/>
    </row>
    <row r="8718" spans="15:19" ht="15" customHeight="1">
      <c r="O8718" s="1636"/>
      <c r="P8718" s="1636"/>
      <c r="S8718" s="1072"/>
    </row>
    <row r="8719" spans="15:19" ht="15" customHeight="1">
      <c r="O8719" s="1636"/>
      <c r="P8719" s="1636"/>
      <c r="S8719" s="1072"/>
    </row>
    <row r="8720" spans="15:19" ht="15" customHeight="1">
      <c r="O8720" s="1636"/>
      <c r="P8720" s="1636"/>
      <c r="S8720" s="1072"/>
    </row>
    <row r="8721" spans="15:19" ht="15" customHeight="1">
      <c r="O8721" s="1636"/>
      <c r="P8721" s="1636"/>
      <c r="S8721" s="1072"/>
    </row>
    <row r="8722" spans="15:19" ht="15" customHeight="1">
      <c r="O8722" s="1636"/>
      <c r="P8722" s="1636"/>
      <c r="S8722" s="1072"/>
    </row>
    <row r="8723" spans="15:19" ht="15" customHeight="1">
      <c r="O8723" s="1636"/>
      <c r="P8723" s="1636"/>
      <c r="S8723" s="1072"/>
    </row>
    <row r="8724" spans="15:19" ht="15" customHeight="1">
      <c r="O8724" s="1636"/>
      <c r="P8724" s="1636"/>
      <c r="S8724" s="1072"/>
    </row>
    <row r="8725" spans="15:19" ht="15" customHeight="1">
      <c r="O8725" s="1636"/>
      <c r="P8725" s="1636"/>
      <c r="S8725" s="1072"/>
    </row>
    <row r="8726" spans="15:19" ht="15" customHeight="1">
      <c r="O8726" s="1636"/>
      <c r="P8726" s="1636"/>
      <c r="S8726" s="1072"/>
    </row>
    <row r="8727" spans="15:19" ht="15" customHeight="1">
      <c r="O8727" s="1636"/>
      <c r="P8727" s="1636"/>
      <c r="S8727" s="1072"/>
    </row>
    <row r="8728" spans="15:19" ht="15" customHeight="1">
      <c r="O8728" s="1636"/>
      <c r="P8728" s="1636"/>
      <c r="S8728" s="1072"/>
    </row>
    <row r="8729" spans="15:19" ht="15" customHeight="1">
      <c r="O8729" s="1636"/>
      <c r="P8729" s="1636"/>
      <c r="S8729" s="1072"/>
    </row>
    <row r="8730" spans="15:19" ht="15" customHeight="1">
      <c r="O8730" s="1636"/>
      <c r="P8730" s="1636"/>
      <c r="S8730" s="1072"/>
    </row>
    <row r="8731" spans="15:19" ht="15" customHeight="1">
      <c r="O8731" s="1636"/>
      <c r="P8731" s="1636"/>
      <c r="S8731" s="1072"/>
    </row>
    <row r="8732" spans="15:19" ht="15" customHeight="1">
      <c r="O8732" s="1636"/>
      <c r="P8732" s="1636"/>
      <c r="S8732" s="1072"/>
    </row>
    <row r="8733" spans="15:19" ht="15" customHeight="1">
      <c r="O8733" s="1636"/>
      <c r="P8733" s="1636"/>
      <c r="S8733" s="1072"/>
    </row>
    <row r="8734" spans="15:19" ht="15" customHeight="1">
      <c r="O8734" s="1636"/>
      <c r="P8734" s="1636"/>
      <c r="S8734" s="1072"/>
    </row>
    <row r="8735" spans="15:19" ht="15" customHeight="1">
      <c r="O8735" s="1636"/>
      <c r="P8735" s="1636"/>
      <c r="S8735" s="1072"/>
    </row>
    <row r="8736" spans="15:19" ht="15" customHeight="1">
      <c r="O8736" s="1636"/>
      <c r="P8736" s="1636"/>
      <c r="S8736" s="1072"/>
    </row>
    <row r="8737" spans="15:19" ht="15" customHeight="1">
      <c r="O8737" s="1636"/>
      <c r="P8737" s="1636"/>
      <c r="S8737" s="1072"/>
    </row>
    <row r="8738" spans="15:19" ht="15" customHeight="1">
      <c r="O8738" s="1636"/>
      <c r="P8738" s="1636"/>
      <c r="S8738" s="1072"/>
    </row>
    <row r="8739" spans="15:19" ht="15" customHeight="1">
      <c r="O8739" s="1636"/>
      <c r="P8739" s="1636"/>
      <c r="S8739" s="1072"/>
    </row>
    <row r="8740" spans="15:19" ht="15" customHeight="1">
      <c r="O8740" s="1636"/>
      <c r="P8740" s="1636"/>
      <c r="S8740" s="1072"/>
    </row>
    <row r="8741" spans="15:19" ht="15" customHeight="1">
      <c r="O8741" s="1636"/>
      <c r="P8741" s="1636"/>
      <c r="S8741" s="1072"/>
    </row>
    <row r="8742" spans="15:19" ht="15" customHeight="1">
      <c r="O8742" s="1636"/>
      <c r="P8742" s="1636"/>
      <c r="S8742" s="1072"/>
    </row>
    <row r="8743" spans="15:19" ht="15" customHeight="1">
      <c r="O8743" s="1636"/>
      <c r="P8743" s="1636"/>
      <c r="S8743" s="1072"/>
    </row>
    <row r="8744" spans="15:19" ht="15" customHeight="1">
      <c r="O8744" s="1636"/>
      <c r="P8744" s="1636"/>
      <c r="S8744" s="1072"/>
    </row>
    <row r="8745" spans="15:19" ht="15" customHeight="1">
      <c r="O8745" s="1636"/>
      <c r="P8745" s="1636"/>
      <c r="S8745" s="1072"/>
    </row>
    <row r="8746" spans="15:19" ht="15" customHeight="1">
      <c r="O8746" s="1636"/>
      <c r="P8746" s="1636"/>
      <c r="S8746" s="1072"/>
    </row>
    <row r="8747" spans="15:19" ht="15" customHeight="1">
      <c r="O8747" s="1636"/>
      <c r="P8747" s="1636"/>
      <c r="S8747" s="1072"/>
    </row>
    <row r="8748" spans="15:19" ht="15" customHeight="1">
      <c r="O8748" s="1636"/>
      <c r="P8748" s="1636"/>
      <c r="S8748" s="1072"/>
    </row>
    <row r="8749" spans="15:19" ht="15" customHeight="1">
      <c r="O8749" s="1636"/>
      <c r="P8749" s="1636"/>
      <c r="S8749" s="1072"/>
    </row>
    <row r="8750" spans="15:19" ht="15" customHeight="1">
      <c r="O8750" s="1636"/>
      <c r="P8750" s="1636"/>
      <c r="S8750" s="1072"/>
    </row>
    <row r="8751" spans="15:19" ht="15" customHeight="1">
      <c r="O8751" s="1636"/>
      <c r="P8751" s="1636"/>
      <c r="S8751" s="1072"/>
    </row>
    <row r="8752" spans="15:19" ht="15" customHeight="1">
      <c r="O8752" s="1636"/>
      <c r="P8752" s="1636"/>
      <c r="S8752" s="1072"/>
    </row>
    <row r="8753" spans="15:19" ht="15" customHeight="1">
      <c r="O8753" s="1636"/>
      <c r="P8753" s="1636"/>
      <c r="S8753" s="1072"/>
    </row>
    <row r="8754" spans="15:19" ht="15" customHeight="1">
      <c r="O8754" s="1636"/>
      <c r="P8754" s="1636"/>
      <c r="S8754" s="1072"/>
    </row>
    <row r="8755" spans="15:19" ht="15" customHeight="1">
      <c r="O8755" s="1636"/>
      <c r="P8755" s="1636"/>
      <c r="S8755" s="1072"/>
    </row>
    <row r="8756" spans="15:19" ht="15" customHeight="1">
      <c r="O8756" s="1636"/>
      <c r="P8756" s="1636"/>
      <c r="S8756" s="1072"/>
    </row>
    <row r="8757" spans="15:19" ht="15" customHeight="1">
      <c r="O8757" s="1636"/>
      <c r="P8757" s="1636"/>
      <c r="S8757" s="1072"/>
    </row>
    <row r="8758" spans="15:19" ht="15" customHeight="1">
      <c r="O8758" s="1636"/>
      <c r="P8758" s="1636"/>
      <c r="S8758" s="1072"/>
    </row>
    <row r="8759" spans="15:19" ht="15" customHeight="1">
      <c r="O8759" s="1636"/>
      <c r="P8759" s="1636"/>
      <c r="S8759" s="1072"/>
    </row>
    <row r="8760" spans="15:19" ht="15" customHeight="1">
      <c r="O8760" s="1636"/>
      <c r="P8760" s="1636"/>
      <c r="S8760" s="1072"/>
    </row>
    <row r="8761" spans="15:19" ht="15" customHeight="1">
      <c r="O8761" s="1636"/>
      <c r="P8761" s="1636"/>
      <c r="S8761" s="1072"/>
    </row>
    <row r="8762" spans="15:19" ht="15" customHeight="1">
      <c r="O8762" s="1636"/>
      <c r="P8762" s="1636"/>
      <c r="S8762" s="1072"/>
    </row>
    <row r="8763" spans="15:19" ht="15" customHeight="1">
      <c r="O8763" s="1636"/>
      <c r="P8763" s="1636"/>
      <c r="S8763" s="1072"/>
    </row>
    <row r="8764" spans="15:19" ht="15" customHeight="1">
      <c r="O8764" s="1636"/>
      <c r="P8764" s="1636"/>
      <c r="S8764" s="1072"/>
    </row>
    <row r="8765" spans="15:19" ht="15" customHeight="1">
      <c r="O8765" s="1636"/>
      <c r="P8765" s="1636"/>
      <c r="S8765" s="1072"/>
    </row>
    <row r="8766" spans="15:19" ht="15" customHeight="1">
      <c r="O8766" s="1636"/>
      <c r="P8766" s="1636"/>
      <c r="S8766" s="1072"/>
    </row>
    <row r="8767" spans="15:19" ht="15" customHeight="1">
      <c r="O8767" s="1636"/>
      <c r="P8767" s="1636"/>
      <c r="S8767" s="1072"/>
    </row>
    <row r="8768" spans="15:19" ht="15" customHeight="1">
      <c r="O8768" s="1636"/>
      <c r="P8768" s="1636"/>
      <c r="S8768" s="1072"/>
    </row>
    <row r="8769" spans="15:19" ht="15" customHeight="1">
      <c r="O8769" s="1636"/>
      <c r="P8769" s="1636"/>
      <c r="S8769" s="1072"/>
    </row>
    <row r="8770" spans="15:19" ht="15" customHeight="1">
      <c r="O8770" s="1636"/>
      <c r="P8770" s="1636"/>
      <c r="S8770" s="1072"/>
    </row>
    <row r="8771" spans="15:19" ht="15" customHeight="1">
      <c r="O8771" s="1636"/>
      <c r="P8771" s="1636"/>
      <c r="S8771" s="1072"/>
    </row>
    <row r="8772" spans="15:19" ht="15" customHeight="1">
      <c r="O8772" s="1636"/>
      <c r="P8772" s="1636"/>
      <c r="S8772" s="1072"/>
    </row>
    <row r="8773" spans="15:19" ht="15" customHeight="1">
      <c r="O8773" s="1636"/>
      <c r="P8773" s="1636"/>
      <c r="S8773" s="1072"/>
    </row>
    <row r="8774" spans="15:19" ht="15" customHeight="1">
      <c r="O8774" s="1636"/>
      <c r="P8774" s="1636"/>
      <c r="S8774" s="1072"/>
    </row>
    <row r="8775" spans="15:19" ht="15" customHeight="1">
      <c r="O8775" s="1636"/>
      <c r="P8775" s="1636"/>
      <c r="S8775" s="1072"/>
    </row>
    <row r="8776" spans="15:19" ht="15" customHeight="1">
      <c r="O8776" s="1636"/>
      <c r="P8776" s="1636"/>
      <c r="S8776" s="1072"/>
    </row>
    <row r="8777" spans="15:19" ht="15" customHeight="1">
      <c r="O8777" s="1636"/>
      <c r="P8777" s="1636"/>
      <c r="S8777" s="1072"/>
    </row>
    <row r="8778" spans="15:19" ht="15" customHeight="1">
      <c r="O8778" s="1636"/>
      <c r="P8778" s="1636"/>
      <c r="S8778" s="1072"/>
    </row>
    <row r="8779" spans="15:19" ht="15" customHeight="1">
      <c r="O8779" s="1636"/>
      <c r="P8779" s="1636"/>
      <c r="S8779" s="1072"/>
    </row>
    <row r="8780" spans="15:19" ht="15" customHeight="1">
      <c r="O8780" s="1636"/>
      <c r="P8780" s="1636"/>
      <c r="S8780" s="1072"/>
    </row>
    <row r="8781" spans="15:19" ht="15" customHeight="1">
      <c r="O8781" s="1636"/>
      <c r="P8781" s="1636"/>
      <c r="S8781" s="1072"/>
    </row>
    <row r="8782" spans="15:19" ht="15" customHeight="1">
      <c r="O8782" s="1636"/>
      <c r="P8782" s="1636"/>
      <c r="S8782" s="1072"/>
    </row>
    <row r="8783" spans="15:19" ht="15" customHeight="1">
      <c r="O8783" s="1636"/>
      <c r="P8783" s="1636"/>
      <c r="S8783" s="1072"/>
    </row>
    <row r="8784" spans="15:19" ht="15" customHeight="1">
      <c r="O8784" s="1636"/>
      <c r="P8784" s="1636"/>
      <c r="S8784" s="1072"/>
    </row>
    <row r="8785" spans="15:19" ht="15" customHeight="1">
      <c r="O8785" s="1636"/>
      <c r="P8785" s="1636"/>
      <c r="S8785" s="1072"/>
    </row>
    <row r="8786" spans="15:19" ht="15" customHeight="1">
      <c r="O8786" s="1636"/>
      <c r="P8786" s="1636"/>
      <c r="S8786" s="1072"/>
    </row>
    <row r="8787" spans="15:19" ht="15" customHeight="1">
      <c r="O8787" s="1636"/>
      <c r="P8787" s="1636"/>
      <c r="S8787" s="1072"/>
    </row>
    <row r="8788" spans="15:19" ht="15" customHeight="1">
      <c r="O8788" s="1636"/>
      <c r="P8788" s="1636"/>
      <c r="S8788" s="1072"/>
    </row>
    <row r="8789" spans="15:19" ht="15" customHeight="1">
      <c r="O8789" s="1636"/>
      <c r="P8789" s="1636"/>
      <c r="S8789" s="1072"/>
    </row>
    <row r="8790" spans="15:19" ht="15" customHeight="1">
      <c r="O8790" s="1636"/>
      <c r="P8790" s="1636"/>
      <c r="S8790" s="1072"/>
    </row>
    <row r="8791" spans="15:19" ht="15" customHeight="1">
      <c r="O8791" s="1636"/>
      <c r="P8791" s="1636"/>
      <c r="S8791" s="1072"/>
    </row>
    <row r="8792" spans="15:19" ht="15" customHeight="1">
      <c r="O8792" s="1636"/>
      <c r="P8792" s="1636"/>
      <c r="S8792" s="1072"/>
    </row>
    <row r="8793" spans="15:19" ht="15" customHeight="1">
      <c r="O8793" s="1636"/>
      <c r="P8793" s="1636"/>
      <c r="S8793" s="1072"/>
    </row>
    <row r="8794" spans="15:19" ht="15" customHeight="1">
      <c r="O8794" s="1636"/>
      <c r="P8794" s="1636"/>
      <c r="S8794" s="1072"/>
    </row>
    <row r="8795" spans="15:19" ht="15" customHeight="1">
      <c r="O8795" s="1636"/>
      <c r="P8795" s="1636"/>
      <c r="S8795" s="1072"/>
    </row>
    <row r="8796" spans="15:19" ht="15" customHeight="1">
      <c r="O8796" s="1636"/>
      <c r="P8796" s="1636"/>
      <c r="S8796" s="1072"/>
    </row>
    <row r="8797" spans="15:19" ht="15" customHeight="1">
      <c r="O8797" s="1636"/>
      <c r="P8797" s="1636"/>
      <c r="S8797" s="1072"/>
    </row>
    <row r="8798" spans="15:19" ht="15" customHeight="1">
      <c r="O8798" s="1636"/>
      <c r="P8798" s="1636"/>
      <c r="S8798" s="1072"/>
    </row>
    <row r="8799" spans="15:19" ht="15" customHeight="1">
      <c r="O8799" s="1636"/>
      <c r="P8799" s="1636"/>
      <c r="S8799" s="1072"/>
    </row>
    <row r="8800" spans="15:19" ht="15" customHeight="1">
      <c r="O8800" s="1636"/>
      <c r="P8800" s="1636"/>
      <c r="S8800" s="1072"/>
    </row>
    <row r="8801" spans="15:19" ht="15" customHeight="1">
      <c r="O8801" s="1636"/>
      <c r="P8801" s="1636"/>
      <c r="S8801" s="1072"/>
    </row>
    <row r="8802" spans="15:19" ht="15" customHeight="1">
      <c r="O8802" s="1636"/>
      <c r="P8802" s="1636"/>
      <c r="S8802" s="1072"/>
    </row>
    <row r="8803" spans="15:19" ht="15" customHeight="1">
      <c r="O8803" s="1636"/>
      <c r="P8803" s="1636"/>
      <c r="S8803" s="1072"/>
    </row>
    <row r="8804" spans="15:19" ht="15" customHeight="1">
      <c r="O8804" s="1636"/>
      <c r="P8804" s="1636"/>
      <c r="S8804" s="1072"/>
    </row>
    <row r="8805" spans="15:19" ht="15" customHeight="1">
      <c r="O8805" s="1636"/>
      <c r="P8805" s="1636"/>
      <c r="S8805" s="1072"/>
    </row>
    <row r="8806" spans="15:19" ht="15" customHeight="1">
      <c r="O8806" s="1636"/>
      <c r="P8806" s="1636"/>
      <c r="S8806" s="1072"/>
    </row>
    <row r="8807" spans="15:19" ht="15" customHeight="1">
      <c r="O8807" s="1636"/>
      <c r="P8807" s="1636"/>
      <c r="S8807" s="1072"/>
    </row>
    <row r="8808" spans="15:19" ht="15" customHeight="1">
      <c r="O8808" s="1636"/>
      <c r="P8808" s="1636"/>
      <c r="S8808" s="1072"/>
    </row>
    <row r="8809" spans="15:19" ht="15" customHeight="1">
      <c r="O8809" s="1636"/>
      <c r="P8809" s="1636"/>
      <c r="S8809" s="1072"/>
    </row>
    <row r="8810" spans="15:19" ht="15" customHeight="1">
      <c r="O8810" s="1636"/>
      <c r="P8810" s="1636"/>
      <c r="S8810" s="1072"/>
    </row>
    <row r="8811" spans="15:19" ht="15" customHeight="1">
      <c r="O8811" s="1636"/>
      <c r="P8811" s="1636"/>
      <c r="S8811" s="1072"/>
    </row>
    <row r="8812" spans="15:19" ht="15" customHeight="1">
      <c r="O8812" s="1636"/>
      <c r="P8812" s="1636"/>
      <c r="S8812" s="1072"/>
    </row>
    <row r="8813" spans="15:19" ht="15" customHeight="1">
      <c r="O8813" s="1636"/>
      <c r="P8813" s="1636"/>
      <c r="S8813" s="1072"/>
    </row>
    <row r="8814" spans="15:19" ht="15" customHeight="1">
      <c r="O8814" s="1636"/>
      <c r="P8814" s="1636"/>
      <c r="S8814" s="1072"/>
    </row>
    <row r="8815" spans="15:19" ht="15" customHeight="1">
      <c r="O8815" s="1636"/>
      <c r="P8815" s="1636"/>
      <c r="S8815" s="1072"/>
    </row>
    <row r="8816" spans="15:19" ht="15" customHeight="1">
      <c r="O8816" s="1636"/>
      <c r="P8816" s="1636"/>
      <c r="S8816" s="1072"/>
    </row>
    <row r="8817" spans="15:19" ht="15" customHeight="1">
      <c r="O8817" s="1636"/>
      <c r="P8817" s="1636"/>
      <c r="S8817" s="1072"/>
    </row>
    <row r="8818" spans="15:19" ht="15" customHeight="1">
      <c r="O8818" s="1636"/>
      <c r="P8818" s="1636"/>
      <c r="S8818" s="1072"/>
    </row>
    <row r="8819" spans="15:19" ht="15" customHeight="1">
      <c r="O8819" s="1636"/>
      <c r="P8819" s="1636"/>
      <c r="S8819" s="1072"/>
    </row>
    <row r="8820" spans="15:19" ht="15" customHeight="1">
      <c r="O8820" s="1636"/>
      <c r="P8820" s="1636"/>
      <c r="S8820" s="1072"/>
    </row>
    <row r="8821" spans="15:19" ht="15" customHeight="1">
      <c r="O8821" s="1636"/>
      <c r="P8821" s="1636"/>
      <c r="S8821" s="1072"/>
    </row>
    <row r="8822" spans="15:19" ht="15" customHeight="1">
      <c r="O8822" s="1636"/>
      <c r="P8822" s="1636"/>
      <c r="S8822" s="1072"/>
    </row>
    <row r="8823" spans="15:19" ht="15" customHeight="1">
      <c r="O8823" s="1636"/>
      <c r="P8823" s="1636"/>
      <c r="S8823" s="1072"/>
    </row>
    <row r="8824" spans="15:19" ht="15" customHeight="1">
      <c r="O8824" s="1636"/>
      <c r="P8824" s="1636"/>
      <c r="S8824" s="1072"/>
    </row>
    <row r="8825" spans="15:19" ht="15" customHeight="1">
      <c r="O8825" s="1636"/>
      <c r="P8825" s="1636"/>
      <c r="S8825" s="1072"/>
    </row>
    <row r="8826" spans="15:19" ht="15" customHeight="1">
      <c r="O8826" s="1636"/>
      <c r="P8826" s="1636"/>
      <c r="S8826" s="1072"/>
    </row>
    <row r="8827" spans="15:19" ht="15" customHeight="1">
      <c r="O8827" s="1636"/>
      <c r="P8827" s="1636"/>
      <c r="S8827" s="1072"/>
    </row>
    <row r="8828" spans="15:19" ht="15" customHeight="1">
      <c r="O8828" s="1636"/>
      <c r="P8828" s="1636"/>
      <c r="S8828" s="1072"/>
    </row>
    <row r="8829" spans="15:19" ht="15" customHeight="1">
      <c r="O8829" s="1636"/>
      <c r="P8829" s="1636"/>
      <c r="S8829" s="1072"/>
    </row>
    <row r="8830" spans="15:19" ht="15" customHeight="1">
      <c r="O8830" s="1636"/>
      <c r="P8830" s="1636"/>
      <c r="S8830" s="1072"/>
    </row>
    <row r="8831" spans="15:19" ht="15" customHeight="1">
      <c r="O8831" s="1636"/>
      <c r="P8831" s="1636"/>
      <c r="S8831" s="1072"/>
    </row>
    <row r="8832" spans="15:19" ht="15" customHeight="1">
      <c r="O8832" s="1636"/>
      <c r="P8832" s="1636"/>
      <c r="S8832" s="1072"/>
    </row>
    <row r="8833" spans="15:19" ht="15" customHeight="1">
      <c r="O8833" s="1636"/>
      <c r="P8833" s="1636"/>
      <c r="S8833" s="1072"/>
    </row>
    <row r="8834" spans="15:19" ht="15" customHeight="1">
      <c r="O8834" s="1636"/>
      <c r="P8834" s="1636"/>
      <c r="S8834" s="1072"/>
    </row>
    <row r="8835" spans="15:19" ht="15" customHeight="1">
      <c r="O8835" s="1636"/>
      <c r="P8835" s="1636"/>
      <c r="S8835" s="1072"/>
    </row>
    <row r="8836" spans="15:19" ht="15" customHeight="1">
      <c r="O8836" s="1636"/>
      <c r="P8836" s="1636"/>
      <c r="S8836" s="1072"/>
    </row>
    <row r="8837" spans="15:19" ht="15" customHeight="1">
      <c r="O8837" s="1636"/>
      <c r="P8837" s="1636"/>
      <c r="S8837" s="1072"/>
    </row>
    <row r="8838" spans="15:19" ht="15" customHeight="1">
      <c r="O8838" s="1636"/>
      <c r="P8838" s="1636"/>
      <c r="S8838" s="1072"/>
    </row>
    <row r="8839" spans="15:19" ht="15" customHeight="1">
      <c r="O8839" s="1636"/>
      <c r="P8839" s="1636"/>
      <c r="S8839" s="1072"/>
    </row>
    <row r="8840" spans="15:19" ht="15" customHeight="1">
      <c r="O8840" s="1636"/>
      <c r="P8840" s="1636"/>
      <c r="S8840" s="1072"/>
    </row>
    <row r="8841" spans="15:19" ht="15" customHeight="1">
      <c r="O8841" s="1636"/>
      <c r="P8841" s="1636"/>
      <c r="S8841" s="1072"/>
    </row>
    <row r="8842" spans="15:19" ht="15" customHeight="1">
      <c r="O8842" s="1636"/>
      <c r="P8842" s="1636"/>
      <c r="S8842" s="1072"/>
    </row>
    <row r="8843" spans="15:19" ht="15" customHeight="1">
      <c r="O8843" s="1636"/>
      <c r="P8843" s="1636"/>
      <c r="S8843" s="1072"/>
    </row>
    <row r="8844" spans="15:19" ht="15" customHeight="1">
      <c r="O8844" s="1636"/>
      <c r="P8844" s="1636"/>
      <c r="S8844" s="1072"/>
    </row>
    <row r="8845" spans="15:19" ht="15" customHeight="1">
      <c r="O8845" s="1636"/>
      <c r="P8845" s="1636"/>
      <c r="S8845" s="1072"/>
    </row>
    <row r="8846" spans="15:19" ht="15" customHeight="1">
      <c r="O8846" s="1636"/>
      <c r="P8846" s="1636"/>
      <c r="S8846" s="1072"/>
    </row>
    <row r="8847" spans="15:19" ht="15" customHeight="1">
      <c r="O8847" s="1636"/>
      <c r="P8847" s="1636"/>
      <c r="S8847" s="1072"/>
    </row>
    <row r="8848" spans="15:19" ht="15" customHeight="1">
      <c r="O8848" s="1636"/>
      <c r="P8848" s="1636"/>
      <c r="S8848" s="1072"/>
    </row>
    <row r="8849" spans="15:19" ht="15" customHeight="1">
      <c r="O8849" s="1636"/>
      <c r="P8849" s="1636"/>
      <c r="S8849" s="1072"/>
    </row>
    <row r="8850" spans="15:19" ht="15" customHeight="1">
      <c r="O8850" s="1636"/>
      <c r="P8850" s="1636"/>
      <c r="S8850" s="1072"/>
    </row>
    <row r="8851" spans="15:19" ht="15" customHeight="1">
      <c r="O8851" s="1636"/>
      <c r="P8851" s="1636"/>
      <c r="S8851" s="1072"/>
    </row>
    <row r="8852" spans="15:19" ht="15" customHeight="1">
      <c r="O8852" s="1636"/>
      <c r="P8852" s="1636"/>
      <c r="S8852" s="1072"/>
    </row>
    <row r="8853" spans="15:19" ht="15" customHeight="1">
      <c r="O8853" s="1636"/>
      <c r="P8853" s="1636"/>
      <c r="S8853" s="1072"/>
    </row>
    <row r="8854" spans="15:19" ht="15" customHeight="1">
      <c r="O8854" s="1636"/>
      <c r="P8854" s="1636"/>
      <c r="S8854" s="1072"/>
    </row>
    <row r="8855" spans="15:19" ht="15" customHeight="1">
      <c r="O8855" s="1636"/>
      <c r="P8855" s="1636"/>
      <c r="S8855" s="1072"/>
    </row>
    <row r="8856" spans="15:19" ht="15" customHeight="1">
      <c r="O8856" s="1636"/>
      <c r="P8856" s="1636"/>
      <c r="S8856" s="1072"/>
    </row>
    <row r="8857" spans="15:19" ht="15" customHeight="1">
      <c r="O8857" s="1636"/>
      <c r="P8857" s="1636"/>
      <c r="S8857" s="1072"/>
    </row>
    <row r="8858" spans="15:19" ht="15" customHeight="1">
      <c r="O8858" s="1636"/>
      <c r="P8858" s="1636"/>
      <c r="S8858" s="1072"/>
    </row>
    <row r="8859" spans="15:19" ht="15" customHeight="1">
      <c r="O8859" s="1636"/>
      <c r="P8859" s="1636"/>
      <c r="S8859" s="1072"/>
    </row>
    <row r="8860" spans="15:19" ht="15" customHeight="1">
      <c r="O8860" s="1636"/>
      <c r="P8860" s="1636"/>
      <c r="S8860" s="1072"/>
    </row>
    <row r="8861" spans="15:19" ht="15" customHeight="1">
      <c r="O8861" s="1636"/>
      <c r="P8861" s="1636"/>
      <c r="S8861" s="1072"/>
    </row>
    <row r="8862" spans="15:19" ht="15" customHeight="1">
      <c r="O8862" s="1636"/>
      <c r="P8862" s="1636"/>
      <c r="S8862" s="1072"/>
    </row>
    <row r="8863" spans="15:19" ht="15" customHeight="1">
      <c r="O8863" s="1636"/>
      <c r="P8863" s="1636"/>
      <c r="S8863" s="1072"/>
    </row>
    <row r="8864" spans="15:19" ht="15" customHeight="1">
      <c r="O8864" s="1636"/>
      <c r="P8864" s="1636"/>
      <c r="S8864" s="1072"/>
    </row>
    <row r="8865" spans="15:19" ht="15" customHeight="1">
      <c r="O8865" s="1636"/>
      <c r="P8865" s="1636"/>
      <c r="S8865" s="1072"/>
    </row>
    <row r="8866" spans="15:19" ht="15" customHeight="1">
      <c r="O8866" s="1636"/>
      <c r="P8866" s="1636"/>
      <c r="S8866" s="1072"/>
    </row>
    <row r="8867" spans="15:19" ht="15" customHeight="1">
      <c r="O8867" s="1636"/>
      <c r="P8867" s="1636"/>
      <c r="S8867" s="1072"/>
    </row>
    <row r="8868" spans="15:19" ht="15" customHeight="1">
      <c r="O8868" s="1636"/>
      <c r="P8868" s="1636"/>
      <c r="S8868" s="1072"/>
    </row>
    <row r="8869" spans="15:19" ht="15" customHeight="1">
      <c r="O8869" s="1636"/>
      <c r="P8869" s="1636"/>
      <c r="S8869" s="1072"/>
    </row>
    <row r="8870" spans="15:19" ht="15" customHeight="1">
      <c r="O8870" s="1636"/>
      <c r="P8870" s="1636"/>
      <c r="S8870" s="1072"/>
    </row>
    <row r="8871" spans="15:19" ht="15" customHeight="1">
      <c r="O8871" s="1636"/>
      <c r="P8871" s="1636"/>
      <c r="S8871" s="1072"/>
    </row>
    <row r="8872" spans="15:19" ht="15" customHeight="1">
      <c r="O8872" s="1636"/>
      <c r="P8872" s="1636"/>
      <c r="S8872" s="1072"/>
    </row>
    <row r="8873" spans="15:19" ht="15" customHeight="1">
      <c r="O8873" s="1636"/>
      <c r="P8873" s="1636"/>
      <c r="S8873" s="1072"/>
    </row>
    <row r="8874" spans="15:19" ht="15" customHeight="1">
      <c r="O8874" s="1636"/>
      <c r="P8874" s="1636"/>
      <c r="S8874" s="1072"/>
    </row>
    <row r="8875" spans="15:19" ht="15" customHeight="1">
      <c r="O8875" s="1636"/>
      <c r="P8875" s="1636"/>
      <c r="S8875" s="1072"/>
    </row>
    <row r="8876" spans="15:19" ht="15" customHeight="1">
      <c r="O8876" s="1636"/>
      <c r="P8876" s="1636"/>
      <c r="S8876" s="1072"/>
    </row>
    <row r="8877" spans="15:19" ht="15" customHeight="1">
      <c r="O8877" s="1636"/>
      <c r="P8877" s="1636"/>
      <c r="S8877" s="1072"/>
    </row>
    <row r="8878" spans="15:19" ht="15" customHeight="1">
      <c r="O8878" s="1636"/>
      <c r="P8878" s="1636"/>
      <c r="S8878" s="1072"/>
    </row>
    <row r="8879" spans="15:19" ht="15" customHeight="1">
      <c r="O8879" s="1636"/>
      <c r="P8879" s="1636"/>
      <c r="S8879" s="1072"/>
    </row>
    <row r="8880" spans="15:19" ht="15" customHeight="1">
      <c r="O8880" s="1636"/>
      <c r="P8880" s="1636"/>
      <c r="S8880" s="1072"/>
    </row>
    <row r="8881" spans="15:19" ht="15" customHeight="1">
      <c r="O8881" s="1636"/>
      <c r="P8881" s="1636"/>
      <c r="S8881" s="1072"/>
    </row>
    <row r="8882" spans="15:19" ht="15" customHeight="1">
      <c r="O8882" s="1636"/>
      <c r="P8882" s="1636"/>
      <c r="S8882" s="1072"/>
    </row>
    <row r="8883" spans="15:19" ht="15" customHeight="1">
      <c r="O8883" s="1636"/>
      <c r="P8883" s="1636"/>
      <c r="S8883" s="1072"/>
    </row>
    <row r="8884" spans="15:19" ht="15" customHeight="1">
      <c r="O8884" s="1636"/>
      <c r="P8884" s="1636"/>
      <c r="S8884" s="1072"/>
    </row>
    <row r="8885" spans="15:19" ht="15" customHeight="1">
      <c r="O8885" s="1636"/>
      <c r="P8885" s="1636"/>
      <c r="S8885" s="1072"/>
    </row>
    <row r="8886" spans="15:19" ht="15" customHeight="1">
      <c r="O8886" s="1636"/>
      <c r="P8886" s="1636"/>
      <c r="S8886" s="1072"/>
    </row>
    <row r="8887" spans="15:19" ht="15" customHeight="1">
      <c r="O8887" s="1636"/>
      <c r="P8887" s="1636"/>
      <c r="S8887" s="1072"/>
    </row>
    <row r="8888" spans="15:19" ht="15" customHeight="1">
      <c r="O8888" s="1636"/>
      <c r="P8888" s="1636"/>
      <c r="S8888" s="1072"/>
    </row>
    <row r="8889" spans="15:19" ht="15" customHeight="1">
      <c r="O8889" s="1636"/>
      <c r="P8889" s="1636"/>
      <c r="S8889" s="1072"/>
    </row>
    <row r="8890" spans="15:19" ht="15" customHeight="1">
      <c r="O8890" s="1636"/>
      <c r="P8890" s="1636"/>
      <c r="S8890" s="1072"/>
    </row>
    <row r="8891" spans="15:19" ht="15" customHeight="1">
      <c r="O8891" s="1636"/>
      <c r="P8891" s="1636"/>
      <c r="S8891" s="1072"/>
    </row>
    <row r="8892" spans="15:19" ht="15" customHeight="1">
      <c r="O8892" s="1636"/>
      <c r="P8892" s="1636"/>
      <c r="S8892" s="1072"/>
    </row>
    <row r="8893" spans="15:19" ht="15" customHeight="1">
      <c r="O8893" s="1636"/>
      <c r="P8893" s="1636"/>
      <c r="S8893" s="1072"/>
    </row>
    <row r="8894" spans="15:19" ht="15" customHeight="1">
      <c r="O8894" s="1636"/>
      <c r="P8894" s="1636"/>
      <c r="S8894" s="1072"/>
    </row>
    <row r="8895" spans="15:19" ht="15" customHeight="1">
      <c r="O8895" s="1636"/>
      <c r="P8895" s="1636"/>
      <c r="S8895" s="1072"/>
    </row>
    <row r="8896" spans="15:19" ht="15" customHeight="1">
      <c r="O8896" s="1636"/>
      <c r="P8896" s="1636"/>
      <c r="S8896" s="1072"/>
    </row>
    <row r="8897" spans="15:19" ht="15" customHeight="1">
      <c r="O8897" s="1636"/>
      <c r="P8897" s="1636"/>
      <c r="S8897" s="1072"/>
    </row>
    <row r="8898" spans="15:19" ht="15" customHeight="1">
      <c r="O8898" s="1636"/>
      <c r="P8898" s="1636"/>
      <c r="S8898" s="1072"/>
    </row>
    <row r="8899" spans="15:19" ht="15" customHeight="1">
      <c r="O8899" s="1636"/>
      <c r="P8899" s="1636"/>
      <c r="S8899" s="1072"/>
    </row>
    <row r="8900" spans="15:19" ht="15" customHeight="1">
      <c r="O8900" s="1636"/>
      <c r="P8900" s="1636"/>
      <c r="S8900" s="1072"/>
    </row>
    <row r="8901" spans="15:19" ht="15" customHeight="1">
      <c r="O8901" s="1636"/>
      <c r="P8901" s="1636"/>
      <c r="S8901" s="1072"/>
    </row>
    <row r="8902" spans="15:19" ht="15" customHeight="1">
      <c r="O8902" s="1636"/>
      <c r="P8902" s="1636"/>
      <c r="S8902" s="1072"/>
    </row>
    <row r="8903" spans="15:19" ht="15" customHeight="1">
      <c r="O8903" s="1636"/>
      <c r="P8903" s="1636"/>
      <c r="S8903" s="1072"/>
    </row>
    <row r="8904" spans="15:19" ht="15" customHeight="1">
      <c r="O8904" s="1636"/>
      <c r="P8904" s="1636"/>
      <c r="S8904" s="1072"/>
    </row>
    <row r="8905" spans="15:19" ht="15" customHeight="1">
      <c r="O8905" s="1636"/>
      <c r="P8905" s="1636"/>
      <c r="S8905" s="1072"/>
    </row>
    <row r="8906" spans="15:19" ht="15" customHeight="1">
      <c r="O8906" s="1636"/>
      <c r="P8906" s="1636"/>
      <c r="S8906" s="1072"/>
    </row>
    <row r="8907" spans="15:19" ht="15" customHeight="1">
      <c r="O8907" s="1636"/>
      <c r="P8907" s="1636"/>
      <c r="S8907" s="1072"/>
    </row>
    <row r="8908" spans="15:19" ht="15" customHeight="1">
      <c r="O8908" s="1636"/>
      <c r="P8908" s="1636"/>
      <c r="S8908" s="1072"/>
    </row>
    <row r="8909" spans="15:19" ht="15" customHeight="1">
      <c r="O8909" s="1636"/>
      <c r="P8909" s="1636"/>
      <c r="S8909" s="1072"/>
    </row>
    <row r="8910" spans="15:19" ht="15" customHeight="1">
      <c r="O8910" s="1636"/>
      <c r="P8910" s="1636"/>
      <c r="S8910" s="1072"/>
    </row>
    <row r="8911" spans="15:19" ht="15" customHeight="1">
      <c r="O8911" s="1636"/>
      <c r="P8911" s="1636"/>
      <c r="S8911" s="1072"/>
    </row>
    <row r="8912" spans="15:19" ht="15" customHeight="1">
      <c r="O8912" s="1636"/>
      <c r="P8912" s="1636"/>
      <c r="S8912" s="1072"/>
    </row>
    <row r="8913" spans="15:19" ht="15" customHeight="1">
      <c r="O8913" s="1636"/>
      <c r="P8913" s="1636"/>
      <c r="S8913" s="1072"/>
    </row>
    <row r="8914" spans="15:19" ht="15" customHeight="1">
      <c r="O8914" s="1636"/>
      <c r="P8914" s="1636"/>
      <c r="S8914" s="1072"/>
    </row>
    <row r="8915" spans="15:19" ht="15" customHeight="1">
      <c r="O8915" s="1636"/>
      <c r="P8915" s="1636"/>
      <c r="S8915" s="1072"/>
    </row>
    <row r="8916" spans="15:19" ht="15" customHeight="1">
      <c r="O8916" s="1636"/>
      <c r="P8916" s="1636"/>
      <c r="S8916" s="1072"/>
    </row>
    <row r="8917" spans="15:19" ht="15" customHeight="1">
      <c r="O8917" s="1636"/>
      <c r="P8917" s="1636"/>
      <c r="S8917" s="1072"/>
    </row>
    <row r="8918" spans="15:19" ht="15" customHeight="1">
      <c r="O8918" s="1636"/>
      <c r="P8918" s="1636"/>
      <c r="S8918" s="1072"/>
    </row>
    <row r="8919" spans="15:19" ht="15" customHeight="1">
      <c r="O8919" s="1636"/>
      <c r="P8919" s="1636"/>
      <c r="S8919" s="1072"/>
    </row>
    <row r="8920" spans="15:19" ht="15" customHeight="1">
      <c r="O8920" s="1636"/>
      <c r="P8920" s="1636"/>
      <c r="S8920" s="1072"/>
    </row>
    <row r="8921" spans="15:19" ht="15" customHeight="1">
      <c r="O8921" s="1636"/>
      <c r="P8921" s="1636"/>
      <c r="S8921" s="1072"/>
    </row>
    <row r="8922" spans="15:19" ht="15" customHeight="1">
      <c r="O8922" s="1636"/>
      <c r="P8922" s="1636"/>
      <c r="S8922" s="1072"/>
    </row>
    <row r="8923" spans="15:19" ht="15" customHeight="1">
      <c r="O8923" s="1636"/>
      <c r="P8923" s="1636"/>
      <c r="S8923" s="1072"/>
    </row>
    <row r="8924" spans="15:19" ht="15" customHeight="1">
      <c r="O8924" s="1636"/>
      <c r="P8924" s="1636"/>
      <c r="S8924" s="1072"/>
    </row>
    <row r="8925" spans="15:19" ht="15" customHeight="1">
      <c r="O8925" s="1636"/>
      <c r="P8925" s="1636"/>
      <c r="S8925" s="1072"/>
    </row>
    <row r="8926" spans="15:19" ht="15" customHeight="1">
      <c r="O8926" s="1636"/>
      <c r="P8926" s="1636"/>
      <c r="S8926" s="1072"/>
    </row>
    <row r="8927" spans="15:19" ht="15" customHeight="1">
      <c r="O8927" s="1636"/>
      <c r="P8927" s="1636"/>
      <c r="S8927" s="1072"/>
    </row>
    <row r="8928" spans="15:19" ht="15" customHeight="1">
      <c r="O8928" s="1636"/>
      <c r="P8928" s="1636"/>
      <c r="S8928" s="1072"/>
    </row>
    <row r="8929" spans="15:19" ht="15" customHeight="1">
      <c r="O8929" s="1636"/>
      <c r="P8929" s="1636"/>
      <c r="S8929" s="1072"/>
    </row>
    <row r="8930" spans="15:19" ht="15" customHeight="1">
      <c r="O8930" s="1636"/>
      <c r="P8930" s="1636"/>
      <c r="S8930" s="1072"/>
    </row>
    <row r="8931" spans="15:19" ht="15" customHeight="1">
      <c r="O8931" s="1636"/>
      <c r="P8931" s="1636"/>
      <c r="S8931" s="1072"/>
    </row>
    <row r="8932" spans="15:19" ht="15" customHeight="1">
      <c r="O8932" s="1636"/>
      <c r="P8932" s="1636"/>
      <c r="S8932" s="1072"/>
    </row>
    <row r="8933" spans="15:19" ht="15" customHeight="1">
      <c r="O8933" s="1636"/>
      <c r="P8933" s="1636"/>
      <c r="S8933" s="1072"/>
    </row>
    <row r="8934" spans="15:19" ht="15" customHeight="1">
      <c r="O8934" s="1636"/>
      <c r="P8934" s="1636"/>
      <c r="S8934" s="1072"/>
    </row>
    <row r="8935" spans="15:19" ht="15" customHeight="1">
      <c r="O8935" s="1636"/>
      <c r="P8935" s="1636"/>
      <c r="S8935" s="1072"/>
    </row>
    <row r="8936" spans="15:19" ht="15" customHeight="1">
      <c r="O8936" s="1636"/>
      <c r="P8936" s="1636"/>
      <c r="S8936" s="1072"/>
    </row>
    <row r="8937" spans="15:19" ht="15" customHeight="1">
      <c r="O8937" s="1636"/>
      <c r="P8937" s="1636"/>
      <c r="S8937" s="1072"/>
    </row>
    <row r="8938" spans="15:19" ht="15" customHeight="1">
      <c r="O8938" s="1636"/>
      <c r="P8938" s="1636"/>
      <c r="S8938" s="1072"/>
    </row>
    <row r="8939" spans="15:19" ht="15" customHeight="1">
      <c r="O8939" s="1636"/>
      <c r="P8939" s="1636"/>
      <c r="S8939" s="1072"/>
    </row>
    <row r="8940" spans="15:19" ht="15" customHeight="1">
      <c r="O8940" s="1636"/>
      <c r="P8940" s="1636"/>
      <c r="S8940" s="1072"/>
    </row>
    <row r="8941" spans="15:19" ht="15" customHeight="1">
      <c r="O8941" s="1636"/>
      <c r="P8941" s="1636"/>
      <c r="S8941" s="1072"/>
    </row>
    <row r="8942" spans="15:19" ht="15" customHeight="1">
      <c r="O8942" s="1636"/>
      <c r="P8942" s="1636"/>
      <c r="S8942" s="1072"/>
    </row>
    <row r="8943" spans="15:19" ht="15" customHeight="1">
      <c r="O8943" s="1636"/>
      <c r="P8943" s="1636"/>
      <c r="S8943" s="1072"/>
    </row>
    <row r="8944" spans="15:19" ht="15" customHeight="1">
      <c r="O8944" s="1636"/>
      <c r="P8944" s="1636"/>
      <c r="S8944" s="1072"/>
    </row>
    <row r="8945" spans="15:19" ht="15" customHeight="1">
      <c r="O8945" s="1636"/>
      <c r="P8945" s="1636"/>
      <c r="S8945" s="1072"/>
    </row>
    <row r="8946" spans="15:19" ht="15" customHeight="1">
      <c r="O8946" s="1636"/>
      <c r="P8946" s="1636"/>
      <c r="S8946" s="1072"/>
    </row>
    <row r="8947" spans="15:19" ht="15" customHeight="1">
      <c r="O8947" s="1636"/>
      <c r="P8947" s="1636"/>
      <c r="S8947" s="1072"/>
    </row>
    <row r="8948" spans="15:19" ht="15" customHeight="1">
      <c r="O8948" s="1636"/>
      <c r="P8948" s="1636"/>
      <c r="S8948" s="1072"/>
    </row>
    <row r="8949" spans="15:19" ht="15" customHeight="1">
      <c r="O8949" s="1636"/>
      <c r="P8949" s="1636"/>
      <c r="S8949" s="1072"/>
    </row>
    <row r="8950" spans="15:19" ht="15" customHeight="1">
      <c r="O8950" s="1636"/>
      <c r="P8950" s="1636"/>
      <c r="S8950" s="1072"/>
    </row>
    <row r="8951" spans="15:19" ht="15" customHeight="1">
      <c r="O8951" s="1636"/>
      <c r="P8951" s="1636"/>
      <c r="S8951" s="1072"/>
    </row>
    <row r="8952" spans="15:19" ht="15" customHeight="1">
      <c r="O8952" s="1636"/>
      <c r="P8952" s="1636"/>
      <c r="S8952" s="1072"/>
    </row>
    <row r="8953" spans="15:19" ht="15" customHeight="1">
      <c r="O8953" s="1636"/>
      <c r="P8953" s="1636"/>
      <c r="S8953" s="1072"/>
    </row>
    <row r="8954" spans="15:19" ht="15" customHeight="1">
      <c r="O8954" s="1636"/>
      <c r="P8954" s="1636"/>
      <c r="S8954" s="1072"/>
    </row>
    <row r="8955" spans="15:19" ht="15" customHeight="1">
      <c r="O8955" s="1636"/>
      <c r="P8955" s="1636"/>
      <c r="S8955" s="1072"/>
    </row>
    <row r="8956" spans="15:19" ht="15" customHeight="1">
      <c r="O8956" s="1636"/>
      <c r="P8956" s="1636"/>
      <c r="S8956" s="1072"/>
    </row>
    <row r="8957" spans="15:19" ht="15" customHeight="1">
      <c r="O8957" s="1636"/>
      <c r="P8957" s="1636"/>
      <c r="S8957" s="1072"/>
    </row>
    <row r="8958" spans="15:19" ht="15" customHeight="1">
      <c r="O8958" s="1636"/>
      <c r="P8958" s="1636"/>
      <c r="S8958" s="1072"/>
    </row>
    <row r="8959" spans="15:19" ht="15" customHeight="1">
      <c r="O8959" s="1636"/>
      <c r="P8959" s="1636"/>
      <c r="S8959" s="1072"/>
    </row>
    <row r="8960" spans="15:19" ht="15" customHeight="1">
      <c r="O8960" s="1636"/>
      <c r="P8960" s="1636"/>
      <c r="S8960" s="1072"/>
    </row>
    <row r="8961" spans="15:19" ht="15" customHeight="1">
      <c r="O8961" s="1636"/>
      <c r="P8961" s="1636"/>
      <c r="S8961" s="1072"/>
    </row>
    <row r="8962" spans="15:19" ht="15" customHeight="1">
      <c r="O8962" s="1636"/>
      <c r="P8962" s="1636"/>
      <c r="S8962" s="1072"/>
    </row>
    <row r="8963" spans="15:19" ht="15" customHeight="1">
      <c r="O8963" s="1636"/>
      <c r="P8963" s="1636"/>
      <c r="S8963" s="1072"/>
    </row>
    <row r="8964" spans="15:19" ht="15" customHeight="1">
      <c r="O8964" s="1636"/>
      <c r="P8964" s="1636"/>
      <c r="S8964" s="1072"/>
    </row>
    <row r="8965" spans="15:19" ht="15" customHeight="1">
      <c r="O8965" s="1636"/>
      <c r="P8965" s="1636"/>
      <c r="S8965" s="1072"/>
    </row>
    <row r="8966" spans="15:19" ht="15" customHeight="1">
      <c r="O8966" s="1636"/>
      <c r="P8966" s="1636"/>
      <c r="S8966" s="1072"/>
    </row>
    <row r="8967" spans="15:19" ht="15" customHeight="1">
      <c r="O8967" s="1636"/>
      <c r="P8967" s="1636"/>
      <c r="S8967" s="1072"/>
    </row>
    <row r="8968" spans="15:19" ht="15" customHeight="1">
      <c r="O8968" s="1636"/>
      <c r="P8968" s="1636"/>
      <c r="S8968" s="1072"/>
    </row>
    <row r="8969" spans="15:19" ht="15" customHeight="1">
      <c r="O8969" s="1636"/>
      <c r="P8969" s="1636"/>
      <c r="S8969" s="1072"/>
    </row>
    <row r="8970" spans="15:19" ht="15" customHeight="1">
      <c r="O8970" s="1636"/>
      <c r="P8970" s="1636"/>
      <c r="S8970" s="1072"/>
    </row>
    <row r="8971" spans="15:19" ht="15" customHeight="1">
      <c r="O8971" s="1636"/>
      <c r="P8971" s="1636"/>
      <c r="S8971" s="1072"/>
    </row>
    <row r="8972" spans="15:19" ht="15" customHeight="1">
      <c r="O8972" s="1636"/>
      <c r="P8972" s="1636"/>
      <c r="S8972" s="1072"/>
    </row>
    <row r="8973" spans="15:19" ht="15" customHeight="1">
      <c r="O8973" s="1636"/>
      <c r="P8973" s="1636"/>
      <c r="S8973" s="1072"/>
    </row>
    <row r="8974" spans="15:19" ht="15" customHeight="1">
      <c r="O8974" s="1636"/>
      <c r="P8974" s="1636"/>
      <c r="S8974" s="1072"/>
    </row>
    <row r="8975" spans="15:19" ht="15" customHeight="1">
      <c r="O8975" s="1636"/>
      <c r="P8975" s="1636"/>
      <c r="S8975" s="1072"/>
    </row>
    <row r="8976" spans="15:19" ht="15" customHeight="1">
      <c r="O8976" s="1636"/>
      <c r="P8976" s="1636"/>
      <c r="S8976" s="1072"/>
    </row>
    <row r="8977" spans="15:19" ht="15" customHeight="1">
      <c r="O8977" s="1636"/>
      <c r="P8977" s="1636"/>
      <c r="S8977" s="1072"/>
    </row>
    <row r="8978" spans="15:19" ht="15" customHeight="1">
      <c r="O8978" s="1636"/>
      <c r="P8978" s="1636"/>
      <c r="S8978" s="1072"/>
    </row>
    <row r="8979" spans="15:19" ht="15" customHeight="1">
      <c r="O8979" s="1636"/>
      <c r="P8979" s="1636"/>
      <c r="S8979" s="1072"/>
    </row>
    <row r="8980" spans="15:19" ht="15" customHeight="1">
      <c r="O8980" s="1636"/>
      <c r="P8980" s="1636"/>
      <c r="S8980" s="1072"/>
    </row>
    <row r="8981" spans="15:19" ht="15" customHeight="1">
      <c r="O8981" s="1636"/>
      <c r="P8981" s="1636"/>
      <c r="S8981" s="1072"/>
    </row>
    <row r="8982" spans="15:19" ht="15" customHeight="1">
      <c r="O8982" s="1636"/>
      <c r="P8982" s="1636"/>
      <c r="S8982" s="1072"/>
    </row>
    <row r="8983" spans="15:19" ht="15" customHeight="1">
      <c r="O8983" s="1636"/>
      <c r="P8983" s="1636"/>
      <c r="S8983" s="1072"/>
    </row>
    <row r="8984" spans="15:19" ht="15" customHeight="1">
      <c r="O8984" s="1636"/>
      <c r="P8984" s="1636"/>
      <c r="S8984" s="1072"/>
    </row>
    <row r="8985" spans="15:19" ht="15" customHeight="1">
      <c r="O8985" s="1636"/>
      <c r="P8985" s="1636"/>
      <c r="S8985" s="1072"/>
    </row>
    <row r="8986" spans="15:19" ht="15" customHeight="1">
      <c r="O8986" s="1636"/>
      <c r="P8986" s="1636"/>
      <c r="S8986" s="1072"/>
    </row>
    <row r="8987" spans="15:19" ht="15" customHeight="1">
      <c r="O8987" s="1636"/>
      <c r="P8987" s="1636"/>
      <c r="S8987" s="1072"/>
    </row>
    <row r="8988" spans="15:19" ht="15" customHeight="1">
      <c r="O8988" s="1636"/>
      <c r="P8988" s="1636"/>
      <c r="S8988" s="1072"/>
    </row>
    <row r="8989" spans="15:19" ht="15" customHeight="1">
      <c r="O8989" s="1636"/>
      <c r="P8989" s="1636"/>
      <c r="S8989" s="1072"/>
    </row>
    <row r="8990" spans="15:19" ht="15" customHeight="1">
      <c r="O8990" s="1636"/>
      <c r="P8990" s="1636"/>
      <c r="S8990" s="1072"/>
    </row>
    <row r="8991" spans="15:19" ht="15" customHeight="1">
      <c r="O8991" s="1636"/>
      <c r="P8991" s="1636"/>
      <c r="S8991" s="1072"/>
    </row>
    <row r="8992" spans="15:19" ht="15" customHeight="1">
      <c r="O8992" s="1636"/>
      <c r="P8992" s="1636"/>
      <c r="S8992" s="1072"/>
    </row>
    <row r="8993" spans="15:19" ht="15" customHeight="1">
      <c r="O8993" s="1636"/>
      <c r="P8993" s="1636"/>
      <c r="S8993" s="1072"/>
    </row>
    <row r="8994" spans="15:19" ht="15" customHeight="1">
      <c r="O8994" s="1636"/>
      <c r="P8994" s="1636"/>
      <c r="S8994" s="1072"/>
    </row>
    <row r="8995" spans="15:19" ht="15" customHeight="1">
      <c r="O8995" s="1636"/>
      <c r="P8995" s="1636"/>
      <c r="S8995" s="1072"/>
    </row>
    <row r="8996" spans="15:19" ht="15" customHeight="1">
      <c r="O8996" s="1636"/>
      <c r="P8996" s="1636"/>
      <c r="S8996" s="1072"/>
    </row>
    <row r="8997" spans="15:19" ht="15" customHeight="1">
      <c r="O8997" s="1636"/>
      <c r="P8997" s="1636"/>
      <c r="S8997" s="1072"/>
    </row>
    <row r="8998" spans="15:19" ht="15" customHeight="1">
      <c r="O8998" s="1636"/>
      <c r="P8998" s="1636"/>
      <c r="S8998" s="1072"/>
    </row>
    <row r="8999" spans="15:19" ht="15" customHeight="1">
      <c r="O8999" s="1636"/>
      <c r="P8999" s="1636"/>
      <c r="S8999" s="1072"/>
    </row>
    <row r="9000" spans="15:19" ht="15" customHeight="1">
      <c r="O9000" s="1636"/>
      <c r="P9000" s="1636"/>
      <c r="S9000" s="1072"/>
    </row>
    <row r="9001" spans="15:19" ht="15" customHeight="1">
      <c r="O9001" s="1636"/>
      <c r="P9001" s="1636"/>
      <c r="S9001" s="1072"/>
    </row>
    <row r="9002" spans="15:19" ht="15" customHeight="1">
      <c r="O9002" s="1636"/>
      <c r="P9002" s="1636"/>
      <c r="S9002" s="1072"/>
    </row>
    <row r="9003" spans="15:19" ht="15" customHeight="1">
      <c r="O9003" s="1636"/>
      <c r="P9003" s="1636"/>
      <c r="S9003" s="1072"/>
    </row>
    <row r="9004" spans="15:19" ht="15" customHeight="1">
      <c r="O9004" s="1636"/>
      <c r="P9004" s="1636"/>
      <c r="S9004" s="1072"/>
    </row>
    <row r="9005" spans="15:19" ht="15" customHeight="1">
      <c r="O9005" s="1636"/>
      <c r="P9005" s="1636"/>
      <c r="S9005" s="1072"/>
    </row>
    <row r="9006" spans="15:19" ht="15" customHeight="1">
      <c r="O9006" s="1636"/>
      <c r="P9006" s="1636"/>
      <c r="S9006" s="1072"/>
    </row>
    <row r="9007" spans="15:19" ht="15" customHeight="1">
      <c r="O9007" s="1636"/>
      <c r="P9007" s="1636"/>
      <c r="S9007" s="1072"/>
    </row>
    <row r="9008" spans="15:19" ht="15" customHeight="1">
      <c r="O9008" s="1636"/>
      <c r="P9008" s="1636"/>
      <c r="S9008" s="1072"/>
    </row>
    <row r="9009" spans="15:19" ht="15" customHeight="1">
      <c r="O9009" s="1636"/>
      <c r="P9009" s="1636"/>
      <c r="S9009" s="1072"/>
    </row>
    <row r="9010" spans="15:19" ht="15" customHeight="1">
      <c r="O9010" s="1636"/>
      <c r="P9010" s="1636"/>
      <c r="S9010" s="1072"/>
    </row>
    <row r="9011" spans="15:19" ht="15" customHeight="1">
      <c r="O9011" s="1636"/>
      <c r="P9011" s="1636"/>
      <c r="S9011" s="1072"/>
    </row>
    <row r="9012" spans="15:19" ht="15" customHeight="1">
      <c r="O9012" s="1636"/>
      <c r="P9012" s="1636"/>
      <c r="S9012" s="1072"/>
    </row>
    <row r="9013" spans="15:19" ht="15" customHeight="1">
      <c r="O9013" s="1636"/>
      <c r="P9013" s="1636"/>
      <c r="S9013" s="1072"/>
    </row>
    <row r="9014" spans="15:19" ht="15" customHeight="1">
      <c r="O9014" s="1636"/>
      <c r="P9014" s="1636"/>
      <c r="S9014" s="1072"/>
    </row>
    <row r="9015" spans="15:19" ht="15" customHeight="1">
      <c r="O9015" s="1636"/>
      <c r="P9015" s="1636"/>
      <c r="S9015" s="1072"/>
    </row>
    <row r="9016" spans="15:19" ht="15" customHeight="1">
      <c r="O9016" s="1636"/>
      <c r="P9016" s="1636"/>
      <c r="S9016" s="1072"/>
    </row>
    <row r="9017" spans="15:19" ht="15" customHeight="1">
      <c r="O9017" s="1636"/>
      <c r="P9017" s="1636"/>
      <c r="S9017" s="1072"/>
    </row>
    <row r="9018" spans="15:19" ht="15" customHeight="1">
      <c r="O9018" s="1636"/>
      <c r="P9018" s="1636"/>
      <c r="S9018" s="1072"/>
    </row>
    <row r="9019" spans="15:19" ht="15" customHeight="1">
      <c r="O9019" s="1636"/>
      <c r="P9019" s="1636"/>
      <c r="S9019" s="1072"/>
    </row>
    <row r="9020" spans="15:19" ht="15" customHeight="1">
      <c r="O9020" s="1636"/>
      <c r="P9020" s="1636"/>
      <c r="S9020" s="1072"/>
    </row>
    <row r="9021" spans="15:19" ht="15" customHeight="1">
      <c r="O9021" s="1636"/>
      <c r="P9021" s="1636"/>
      <c r="S9021" s="1072"/>
    </row>
    <row r="9022" spans="15:19" ht="15" customHeight="1">
      <c r="O9022" s="1636"/>
      <c r="P9022" s="1636"/>
      <c r="S9022" s="1072"/>
    </row>
    <row r="9023" spans="15:19" ht="15" customHeight="1">
      <c r="O9023" s="1636"/>
      <c r="P9023" s="1636"/>
      <c r="S9023" s="1072"/>
    </row>
    <row r="9024" spans="15:19" ht="15" customHeight="1">
      <c r="O9024" s="1636"/>
      <c r="P9024" s="1636"/>
      <c r="S9024" s="1072"/>
    </row>
    <row r="9025" spans="15:19" ht="15" customHeight="1">
      <c r="O9025" s="1636"/>
      <c r="P9025" s="1636"/>
      <c r="S9025" s="1072"/>
    </row>
    <row r="9026" spans="15:19" ht="15" customHeight="1">
      <c r="O9026" s="1636"/>
      <c r="P9026" s="1636"/>
      <c r="S9026" s="1072"/>
    </row>
    <row r="9027" spans="15:19" ht="15" customHeight="1">
      <c r="O9027" s="1636"/>
      <c r="P9027" s="1636"/>
      <c r="S9027" s="1072"/>
    </row>
    <row r="9028" spans="15:19" ht="15" customHeight="1">
      <c r="O9028" s="1636"/>
      <c r="P9028" s="1636"/>
      <c r="S9028" s="1072"/>
    </row>
    <row r="9029" spans="15:19" ht="15" customHeight="1">
      <c r="O9029" s="1636"/>
      <c r="P9029" s="1636"/>
      <c r="S9029" s="1072"/>
    </row>
    <row r="9030" spans="15:19" ht="15" customHeight="1">
      <c r="O9030" s="1636"/>
      <c r="P9030" s="1636"/>
      <c r="S9030" s="1072"/>
    </row>
    <row r="9031" spans="15:19" ht="15" customHeight="1">
      <c r="O9031" s="1636"/>
      <c r="P9031" s="1636"/>
      <c r="S9031" s="1072"/>
    </row>
    <row r="9032" spans="15:19" ht="15" customHeight="1">
      <c r="O9032" s="1636"/>
      <c r="P9032" s="1636"/>
      <c r="S9032" s="1072"/>
    </row>
    <row r="9033" spans="15:19" ht="15" customHeight="1">
      <c r="O9033" s="1636"/>
      <c r="P9033" s="1636"/>
      <c r="S9033" s="1072"/>
    </row>
    <row r="9034" spans="15:19" ht="15" customHeight="1">
      <c r="O9034" s="1636"/>
      <c r="P9034" s="1636"/>
      <c r="S9034" s="1072"/>
    </row>
    <row r="9035" spans="15:19" ht="15" customHeight="1">
      <c r="O9035" s="1636"/>
      <c r="P9035" s="1636"/>
      <c r="S9035" s="1072"/>
    </row>
    <row r="9036" spans="15:19" ht="15" customHeight="1">
      <c r="O9036" s="1636"/>
      <c r="P9036" s="1636"/>
      <c r="S9036" s="1072"/>
    </row>
    <row r="9037" spans="15:19" ht="15" customHeight="1">
      <c r="O9037" s="1636"/>
      <c r="P9037" s="1636"/>
      <c r="S9037" s="1072"/>
    </row>
    <row r="9038" spans="15:19" ht="15" customHeight="1">
      <c r="O9038" s="1636"/>
      <c r="P9038" s="1636"/>
      <c r="S9038" s="1072"/>
    </row>
    <row r="9039" spans="15:19" ht="15" customHeight="1">
      <c r="O9039" s="1636"/>
      <c r="P9039" s="1636"/>
      <c r="S9039" s="1072"/>
    </row>
    <row r="9040" spans="15:19" ht="15" customHeight="1">
      <c r="O9040" s="1636"/>
      <c r="P9040" s="1636"/>
      <c r="S9040" s="1072"/>
    </row>
    <row r="9041" spans="15:19" ht="15" customHeight="1">
      <c r="O9041" s="1636"/>
      <c r="P9041" s="1636"/>
      <c r="S9041" s="1072"/>
    </row>
    <row r="9042" spans="15:19" ht="15" customHeight="1">
      <c r="O9042" s="1636"/>
      <c r="P9042" s="1636"/>
      <c r="S9042" s="1072"/>
    </row>
    <row r="9043" spans="15:19" ht="15" customHeight="1">
      <c r="O9043" s="1636"/>
      <c r="P9043" s="1636"/>
      <c r="S9043" s="1072"/>
    </row>
    <row r="9044" spans="15:19" ht="15" customHeight="1">
      <c r="O9044" s="1636"/>
      <c r="P9044" s="1636"/>
      <c r="S9044" s="1072"/>
    </row>
    <row r="9045" spans="15:19" ht="15" customHeight="1">
      <c r="O9045" s="1636"/>
      <c r="P9045" s="1636"/>
      <c r="S9045" s="1072"/>
    </row>
    <row r="9046" spans="15:19" ht="15" customHeight="1">
      <c r="O9046" s="1636"/>
      <c r="P9046" s="1636"/>
      <c r="S9046" s="1072"/>
    </row>
    <row r="9047" spans="15:19" ht="15" customHeight="1">
      <c r="O9047" s="1636"/>
      <c r="P9047" s="1636"/>
      <c r="S9047" s="1072"/>
    </row>
    <row r="9048" spans="15:19" ht="15" customHeight="1">
      <c r="O9048" s="1636"/>
      <c r="P9048" s="1636"/>
      <c r="S9048" s="1072"/>
    </row>
    <row r="9049" spans="15:19" ht="15" customHeight="1">
      <c r="O9049" s="1636"/>
      <c r="P9049" s="1636"/>
      <c r="S9049" s="1072"/>
    </row>
    <row r="9050" spans="15:19" ht="15" customHeight="1">
      <c r="O9050" s="1636"/>
      <c r="P9050" s="1636"/>
      <c r="S9050" s="1072"/>
    </row>
    <row r="9051" spans="15:19" ht="15" customHeight="1">
      <c r="O9051" s="1636"/>
      <c r="P9051" s="1636"/>
      <c r="S9051" s="1072"/>
    </row>
    <row r="9052" spans="15:19" ht="15" customHeight="1">
      <c r="O9052" s="1636"/>
      <c r="P9052" s="1636"/>
      <c r="S9052" s="1072"/>
    </row>
    <row r="9053" spans="15:19" ht="15" customHeight="1">
      <c r="O9053" s="1636"/>
      <c r="P9053" s="1636"/>
      <c r="S9053" s="1072"/>
    </row>
    <row r="9054" spans="15:19" ht="15" customHeight="1">
      <c r="O9054" s="1636"/>
      <c r="P9054" s="1636"/>
      <c r="S9054" s="1072"/>
    </row>
    <row r="9055" spans="15:19" ht="15" customHeight="1">
      <c r="O9055" s="1636"/>
      <c r="P9055" s="1636"/>
      <c r="S9055" s="1072"/>
    </row>
    <row r="9056" spans="15:19" ht="15" customHeight="1">
      <c r="O9056" s="1636"/>
      <c r="P9056" s="1636"/>
      <c r="S9056" s="1072"/>
    </row>
    <row r="9057" spans="15:19" ht="15" customHeight="1">
      <c r="O9057" s="1636"/>
      <c r="P9057" s="1636"/>
      <c r="S9057" s="1072"/>
    </row>
    <row r="9058" spans="15:19" ht="15" customHeight="1">
      <c r="O9058" s="1636"/>
      <c r="P9058" s="1636"/>
      <c r="S9058" s="1072"/>
    </row>
    <row r="9059" spans="15:19" ht="15" customHeight="1">
      <c r="O9059" s="1636"/>
      <c r="P9059" s="1636"/>
      <c r="S9059" s="1072"/>
    </row>
    <row r="9060" spans="15:19" ht="15" customHeight="1">
      <c r="O9060" s="1636"/>
      <c r="P9060" s="1636"/>
      <c r="S9060" s="1072"/>
    </row>
    <row r="9061" spans="15:19" ht="15" customHeight="1">
      <c r="O9061" s="1636"/>
      <c r="P9061" s="1636"/>
      <c r="S9061" s="1072"/>
    </row>
    <row r="9062" spans="15:19" ht="15" customHeight="1">
      <c r="O9062" s="1636"/>
      <c r="P9062" s="1636"/>
      <c r="S9062" s="1072"/>
    </row>
    <row r="9063" spans="15:19" ht="15" customHeight="1">
      <c r="O9063" s="1636"/>
      <c r="P9063" s="1636"/>
      <c r="S9063" s="1072"/>
    </row>
    <row r="9064" spans="15:19" ht="15" customHeight="1">
      <c r="O9064" s="1636"/>
      <c r="P9064" s="1636"/>
      <c r="S9064" s="1072"/>
    </row>
    <row r="9065" spans="15:19" ht="15" customHeight="1">
      <c r="O9065" s="1636"/>
      <c r="P9065" s="1636"/>
      <c r="S9065" s="1072"/>
    </row>
    <row r="9066" spans="15:19" ht="15" customHeight="1">
      <c r="O9066" s="1636"/>
      <c r="P9066" s="1636"/>
      <c r="S9066" s="1072"/>
    </row>
    <row r="9067" spans="15:19" ht="15" customHeight="1">
      <c r="O9067" s="1636"/>
      <c r="P9067" s="1636"/>
      <c r="S9067" s="1072"/>
    </row>
    <row r="9068" spans="15:19" ht="15" customHeight="1">
      <c r="O9068" s="1636"/>
      <c r="P9068" s="1636"/>
      <c r="S9068" s="1072"/>
    </row>
    <row r="9069" spans="15:19" ht="15" customHeight="1">
      <c r="O9069" s="1636"/>
      <c r="P9069" s="1636"/>
      <c r="S9069" s="1072"/>
    </row>
    <row r="9070" spans="15:19" ht="15" customHeight="1">
      <c r="O9070" s="1636"/>
      <c r="P9070" s="1636"/>
      <c r="S9070" s="1072"/>
    </row>
    <row r="9071" spans="15:19" ht="15" customHeight="1">
      <c r="O9071" s="1636"/>
      <c r="P9071" s="1636"/>
      <c r="S9071" s="1072"/>
    </row>
    <row r="9072" spans="15:19" ht="15" customHeight="1">
      <c r="O9072" s="1636"/>
      <c r="P9072" s="1636"/>
      <c r="S9072" s="1072"/>
    </row>
    <row r="9073" spans="15:19" ht="15" customHeight="1">
      <c r="O9073" s="1636"/>
      <c r="P9073" s="1636"/>
      <c r="S9073" s="1072"/>
    </row>
    <row r="9074" spans="15:19" ht="15" customHeight="1">
      <c r="O9074" s="1636"/>
      <c r="P9074" s="1636"/>
      <c r="S9074" s="1072"/>
    </row>
    <row r="9075" spans="15:19" ht="15" customHeight="1">
      <c r="O9075" s="1636"/>
      <c r="P9075" s="1636"/>
      <c r="S9075" s="1072"/>
    </row>
    <row r="9076" spans="15:19" ht="15" customHeight="1">
      <c r="O9076" s="1636"/>
      <c r="P9076" s="1636"/>
      <c r="S9076" s="1072"/>
    </row>
    <row r="9077" spans="15:19" ht="15" customHeight="1">
      <c r="O9077" s="1636"/>
      <c r="P9077" s="1636"/>
      <c r="S9077" s="1072"/>
    </row>
    <row r="9078" spans="15:19" ht="15" customHeight="1">
      <c r="O9078" s="1636"/>
      <c r="P9078" s="1636"/>
      <c r="S9078" s="1072"/>
    </row>
    <row r="9079" spans="15:19" ht="15" customHeight="1">
      <c r="O9079" s="1636"/>
      <c r="P9079" s="1636"/>
      <c r="S9079" s="1072"/>
    </row>
    <row r="9080" spans="15:19" ht="15" customHeight="1">
      <c r="O9080" s="1636"/>
      <c r="P9080" s="1636"/>
      <c r="S9080" s="1072"/>
    </row>
    <row r="9081" spans="15:19" ht="15" customHeight="1">
      <c r="O9081" s="1636"/>
      <c r="P9081" s="1636"/>
      <c r="S9081" s="1072"/>
    </row>
    <row r="9082" spans="15:19" ht="15" customHeight="1">
      <c r="O9082" s="1636"/>
      <c r="P9082" s="1636"/>
      <c r="S9082" s="1072"/>
    </row>
    <row r="9083" spans="15:19" ht="15" customHeight="1">
      <c r="O9083" s="1636"/>
      <c r="P9083" s="1636"/>
      <c r="S9083" s="1072"/>
    </row>
    <row r="9084" spans="15:19" ht="15" customHeight="1">
      <c r="O9084" s="1636"/>
      <c r="P9084" s="1636"/>
      <c r="S9084" s="1072"/>
    </row>
    <row r="9085" spans="15:19" ht="15" customHeight="1">
      <c r="O9085" s="1636"/>
      <c r="P9085" s="1636"/>
      <c r="S9085" s="1072"/>
    </row>
    <row r="9086" spans="15:19" ht="15" customHeight="1">
      <c r="O9086" s="1636"/>
      <c r="P9086" s="1636"/>
      <c r="S9086" s="1072"/>
    </row>
    <row r="9087" spans="15:19" ht="15" customHeight="1">
      <c r="O9087" s="1636"/>
      <c r="P9087" s="1636"/>
      <c r="S9087" s="1072"/>
    </row>
    <row r="9088" spans="15:19" ht="15" customHeight="1">
      <c r="O9088" s="1636"/>
      <c r="P9088" s="1636"/>
      <c r="S9088" s="1072"/>
    </row>
    <row r="9089" spans="15:19" ht="15" customHeight="1">
      <c r="O9089" s="1636"/>
      <c r="P9089" s="1636"/>
      <c r="S9089" s="1072"/>
    </row>
    <row r="9090" spans="15:19" ht="15" customHeight="1">
      <c r="O9090" s="1636"/>
      <c r="P9090" s="1636"/>
      <c r="S9090" s="1072"/>
    </row>
    <row r="9091" spans="15:19" ht="15" customHeight="1">
      <c r="O9091" s="1636"/>
      <c r="P9091" s="1636"/>
      <c r="S9091" s="1072"/>
    </row>
    <row r="9092" spans="15:19" ht="15" customHeight="1">
      <c r="O9092" s="1636"/>
      <c r="P9092" s="1636"/>
      <c r="S9092" s="1072"/>
    </row>
    <row r="9093" spans="15:19" ht="15" customHeight="1">
      <c r="O9093" s="1636"/>
      <c r="P9093" s="1636"/>
      <c r="S9093" s="1072"/>
    </row>
    <row r="9094" spans="15:19" ht="15" customHeight="1">
      <c r="O9094" s="1636"/>
      <c r="P9094" s="1636"/>
      <c r="S9094" s="1072"/>
    </row>
    <row r="9095" spans="15:19" ht="15" customHeight="1">
      <c r="O9095" s="1636"/>
      <c r="P9095" s="1636"/>
      <c r="S9095" s="1072"/>
    </row>
    <row r="9096" spans="15:19" ht="15" customHeight="1">
      <c r="O9096" s="1636"/>
      <c r="P9096" s="1636"/>
      <c r="S9096" s="1072"/>
    </row>
    <row r="9097" spans="15:19" ht="15" customHeight="1">
      <c r="O9097" s="1636"/>
      <c r="P9097" s="1636"/>
      <c r="S9097" s="1072"/>
    </row>
    <row r="9098" spans="15:19" ht="15" customHeight="1">
      <c r="O9098" s="1636"/>
      <c r="P9098" s="1636"/>
      <c r="S9098" s="1072"/>
    </row>
    <row r="9099" spans="15:19" ht="15" customHeight="1">
      <c r="O9099" s="1636"/>
      <c r="P9099" s="1636"/>
      <c r="S9099" s="1072"/>
    </row>
    <row r="9100" spans="15:19" ht="15" customHeight="1">
      <c r="O9100" s="1636"/>
      <c r="P9100" s="1636"/>
      <c r="S9100" s="1072"/>
    </row>
    <row r="9101" spans="15:19" ht="15" customHeight="1">
      <c r="O9101" s="1636"/>
      <c r="P9101" s="1636"/>
      <c r="S9101" s="1072"/>
    </row>
    <row r="9102" spans="15:19" ht="15" customHeight="1">
      <c r="O9102" s="1636"/>
      <c r="P9102" s="1636"/>
      <c r="S9102" s="1072"/>
    </row>
    <row r="9103" spans="15:19" ht="15" customHeight="1">
      <c r="O9103" s="1636"/>
      <c r="P9103" s="1636"/>
      <c r="S9103" s="1072"/>
    </row>
    <row r="9104" spans="15:19" ht="15" customHeight="1">
      <c r="O9104" s="1636"/>
      <c r="P9104" s="1636"/>
      <c r="S9104" s="1072"/>
    </row>
    <row r="9105" spans="15:19" ht="15" customHeight="1">
      <c r="O9105" s="1636"/>
      <c r="P9105" s="1636"/>
      <c r="S9105" s="1072"/>
    </row>
    <row r="9106" spans="15:19" ht="15" customHeight="1">
      <c r="O9106" s="1636"/>
      <c r="P9106" s="1636"/>
      <c r="S9106" s="1072"/>
    </row>
    <row r="9107" spans="15:19" ht="15" customHeight="1">
      <c r="O9107" s="1636"/>
      <c r="P9107" s="1636"/>
      <c r="S9107" s="1072"/>
    </row>
    <row r="9108" spans="15:19" ht="15" customHeight="1">
      <c r="O9108" s="1636"/>
      <c r="P9108" s="1636"/>
      <c r="S9108" s="1072"/>
    </row>
    <row r="9109" spans="15:19" ht="15" customHeight="1">
      <c r="O9109" s="1636"/>
      <c r="P9109" s="1636"/>
      <c r="S9109" s="1072"/>
    </row>
    <row r="9110" spans="15:19" ht="15" customHeight="1">
      <c r="O9110" s="1636"/>
      <c r="P9110" s="1636"/>
      <c r="S9110" s="1072"/>
    </row>
    <row r="9111" spans="15:19" ht="15" customHeight="1">
      <c r="O9111" s="1636"/>
      <c r="P9111" s="1636"/>
      <c r="S9111" s="1072"/>
    </row>
    <row r="9112" spans="15:19" ht="15" customHeight="1">
      <c r="O9112" s="1636"/>
      <c r="P9112" s="1636"/>
      <c r="S9112" s="1072"/>
    </row>
    <row r="9113" spans="15:19" ht="15" customHeight="1">
      <c r="O9113" s="1636"/>
      <c r="P9113" s="1636"/>
      <c r="S9113" s="1072"/>
    </row>
    <row r="9114" spans="15:19" ht="15" customHeight="1">
      <c r="O9114" s="1636"/>
      <c r="P9114" s="1636"/>
      <c r="S9114" s="1072"/>
    </row>
    <row r="9115" spans="15:19" ht="15" customHeight="1">
      <c r="O9115" s="1636"/>
      <c r="P9115" s="1636"/>
      <c r="S9115" s="1072"/>
    </row>
    <row r="9116" spans="15:19" ht="15" customHeight="1">
      <c r="O9116" s="1636"/>
      <c r="P9116" s="1636"/>
      <c r="S9116" s="1072"/>
    </row>
    <row r="9117" spans="15:19" ht="15" customHeight="1">
      <c r="O9117" s="1636"/>
      <c r="P9117" s="1636"/>
      <c r="S9117" s="1072"/>
    </row>
    <row r="9118" spans="15:19" ht="15" customHeight="1">
      <c r="O9118" s="1636"/>
      <c r="P9118" s="1636"/>
      <c r="S9118" s="1072"/>
    </row>
    <row r="9119" spans="15:19" ht="15" customHeight="1">
      <c r="O9119" s="1636"/>
      <c r="P9119" s="1636"/>
      <c r="S9119" s="1072"/>
    </row>
    <row r="9120" spans="15:19" ht="15" customHeight="1">
      <c r="O9120" s="1636"/>
      <c r="P9120" s="1636"/>
      <c r="S9120" s="1072"/>
    </row>
    <row r="9121" spans="15:19" ht="15" customHeight="1">
      <c r="O9121" s="1636"/>
      <c r="P9121" s="1636"/>
      <c r="S9121" s="1072"/>
    </row>
    <row r="9122" spans="15:19" ht="15" customHeight="1">
      <c r="O9122" s="1636"/>
      <c r="P9122" s="1636"/>
      <c r="S9122" s="1072"/>
    </row>
    <row r="9123" spans="15:19" ht="15" customHeight="1">
      <c r="O9123" s="1636"/>
      <c r="P9123" s="1636"/>
      <c r="S9123" s="1072"/>
    </row>
    <row r="9124" spans="15:19" ht="15" customHeight="1">
      <c r="O9124" s="1636"/>
      <c r="P9124" s="1636"/>
      <c r="S9124" s="1072"/>
    </row>
    <row r="9125" spans="15:19" ht="15" customHeight="1">
      <c r="O9125" s="1636"/>
      <c r="P9125" s="1636"/>
      <c r="S9125" s="1072"/>
    </row>
    <row r="9126" spans="15:19" ht="15" customHeight="1">
      <c r="O9126" s="1636"/>
      <c r="P9126" s="1636"/>
      <c r="S9126" s="1072"/>
    </row>
    <row r="9127" spans="15:19" ht="15" customHeight="1">
      <c r="O9127" s="1636"/>
      <c r="P9127" s="1636"/>
      <c r="S9127" s="1072"/>
    </row>
    <row r="9128" spans="15:19" ht="15" customHeight="1">
      <c r="O9128" s="1636"/>
      <c r="P9128" s="1636"/>
      <c r="S9128" s="1072"/>
    </row>
    <row r="9129" spans="15:19" ht="15" customHeight="1">
      <c r="O9129" s="1636"/>
      <c r="P9129" s="1636"/>
      <c r="S9129" s="1072"/>
    </row>
    <row r="9130" spans="15:19" ht="15" customHeight="1">
      <c r="O9130" s="1636"/>
      <c r="P9130" s="1636"/>
      <c r="S9130" s="1072"/>
    </row>
    <row r="9131" spans="15:19" ht="15" customHeight="1">
      <c r="O9131" s="1636"/>
      <c r="P9131" s="1636"/>
      <c r="S9131" s="1072"/>
    </row>
    <row r="9132" spans="15:19" ht="15" customHeight="1">
      <c r="O9132" s="1636"/>
      <c r="P9132" s="1636"/>
      <c r="S9132" s="1072"/>
    </row>
    <row r="9133" spans="15:19" ht="15" customHeight="1">
      <c r="O9133" s="1636"/>
      <c r="P9133" s="1636"/>
      <c r="S9133" s="1072"/>
    </row>
    <row r="9134" spans="15:19" ht="15" customHeight="1">
      <c r="O9134" s="1636"/>
      <c r="P9134" s="1636"/>
      <c r="S9134" s="1072"/>
    </row>
    <row r="9135" spans="15:19" ht="15" customHeight="1">
      <c r="O9135" s="1636"/>
      <c r="P9135" s="1636"/>
      <c r="S9135" s="1072"/>
    </row>
    <row r="9136" spans="15:19" ht="15" customHeight="1">
      <c r="O9136" s="1636"/>
      <c r="P9136" s="1636"/>
      <c r="S9136" s="1072"/>
    </row>
    <row r="9137" spans="15:19" ht="15" customHeight="1">
      <c r="O9137" s="1636"/>
      <c r="P9137" s="1636"/>
      <c r="S9137" s="1072"/>
    </row>
    <row r="9138" spans="15:19" ht="15" customHeight="1">
      <c r="O9138" s="1636"/>
      <c r="P9138" s="1636"/>
      <c r="S9138" s="1072"/>
    </row>
    <row r="9139" spans="15:19" ht="15" customHeight="1">
      <c r="O9139" s="1636"/>
      <c r="P9139" s="1636"/>
      <c r="S9139" s="1072"/>
    </row>
    <row r="9140" spans="15:19" ht="15" customHeight="1">
      <c r="O9140" s="1636"/>
      <c r="P9140" s="1636"/>
      <c r="S9140" s="1072"/>
    </row>
    <row r="9141" spans="15:19" ht="15" customHeight="1">
      <c r="O9141" s="1636"/>
      <c r="P9141" s="1636"/>
      <c r="S9141" s="1072"/>
    </row>
    <row r="9142" spans="15:19" ht="15" customHeight="1">
      <c r="O9142" s="1636"/>
      <c r="P9142" s="1636"/>
      <c r="S9142" s="1072"/>
    </row>
    <row r="9143" spans="15:19" ht="15" customHeight="1">
      <c r="O9143" s="1636"/>
      <c r="P9143" s="1636"/>
      <c r="S9143" s="1072"/>
    </row>
    <row r="9144" spans="15:19" ht="15" customHeight="1">
      <c r="O9144" s="1636"/>
      <c r="P9144" s="1636"/>
      <c r="S9144" s="1072"/>
    </row>
    <row r="9145" spans="15:19" ht="15" customHeight="1">
      <c r="O9145" s="1636"/>
      <c r="P9145" s="1636"/>
      <c r="S9145" s="1072"/>
    </row>
    <row r="9146" spans="15:19" ht="15" customHeight="1">
      <c r="O9146" s="1636"/>
      <c r="P9146" s="1636"/>
      <c r="S9146" s="1072"/>
    </row>
    <row r="9147" spans="15:19" ht="15" customHeight="1">
      <c r="O9147" s="1636"/>
      <c r="P9147" s="1636"/>
      <c r="S9147" s="1072"/>
    </row>
    <row r="9148" spans="15:19" ht="15" customHeight="1">
      <c r="O9148" s="1636"/>
      <c r="P9148" s="1636"/>
      <c r="S9148" s="1072"/>
    </row>
    <row r="9149" spans="15:19" ht="15" customHeight="1">
      <c r="O9149" s="1636"/>
      <c r="P9149" s="1636"/>
      <c r="S9149" s="1072"/>
    </row>
    <row r="9150" spans="15:19" ht="15" customHeight="1">
      <c r="O9150" s="1636"/>
      <c r="P9150" s="1636"/>
      <c r="S9150" s="1072"/>
    </row>
    <row r="9151" spans="15:19" ht="15" customHeight="1">
      <c r="O9151" s="1636"/>
      <c r="P9151" s="1636"/>
      <c r="S9151" s="1072"/>
    </row>
    <row r="9152" spans="15:19" ht="15" customHeight="1">
      <c r="O9152" s="1636"/>
      <c r="P9152" s="1636"/>
      <c r="S9152" s="1072"/>
    </row>
    <row r="9153" spans="15:19" ht="15" customHeight="1">
      <c r="O9153" s="1636"/>
      <c r="P9153" s="1636"/>
      <c r="S9153" s="1072"/>
    </row>
    <row r="9154" spans="15:19" ht="15" customHeight="1">
      <c r="O9154" s="1636"/>
      <c r="P9154" s="1636"/>
      <c r="S9154" s="1072"/>
    </row>
    <row r="9155" spans="15:19" ht="15" customHeight="1">
      <c r="O9155" s="1636"/>
      <c r="P9155" s="1636"/>
      <c r="S9155" s="1072"/>
    </row>
    <row r="9156" spans="15:19" ht="15" customHeight="1">
      <c r="O9156" s="1636"/>
      <c r="P9156" s="1636"/>
      <c r="S9156" s="1072"/>
    </row>
    <row r="9157" spans="15:19" ht="15" customHeight="1">
      <c r="O9157" s="1636"/>
      <c r="P9157" s="1636"/>
      <c r="S9157" s="1072"/>
    </row>
    <row r="9158" spans="15:19" ht="15" customHeight="1">
      <c r="O9158" s="1636"/>
      <c r="P9158" s="1636"/>
      <c r="S9158" s="1072"/>
    </row>
    <row r="9159" spans="15:19" ht="15" customHeight="1">
      <c r="O9159" s="1636"/>
      <c r="P9159" s="1636"/>
      <c r="S9159" s="1072"/>
    </row>
    <row r="9160" spans="15:19" ht="15" customHeight="1">
      <c r="O9160" s="1636"/>
      <c r="P9160" s="1636"/>
      <c r="S9160" s="1072"/>
    </row>
    <row r="9161" spans="15:19" ht="15" customHeight="1">
      <c r="O9161" s="1636"/>
      <c r="P9161" s="1636"/>
      <c r="S9161" s="1072"/>
    </row>
    <row r="9162" spans="15:19" ht="15" customHeight="1">
      <c r="O9162" s="1636"/>
      <c r="P9162" s="1636"/>
      <c r="S9162" s="1072"/>
    </row>
    <row r="9163" spans="15:19" ht="15" customHeight="1">
      <c r="O9163" s="1636"/>
      <c r="P9163" s="1636"/>
      <c r="S9163" s="1072"/>
    </row>
    <row r="9164" spans="15:19" ht="15" customHeight="1">
      <c r="O9164" s="1636"/>
      <c r="P9164" s="1636"/>
      <c r="S9164" s="1072"/>
    </row>
    <row r="9165" spans="15:19" ht="15" customHeight="1">
      <c r="O9165" s="1636"/>
      <c r="P9165" s="1636"/>
      <c r="S9165" s="1072"/>
    </row>
    <row r="9166" spans="15:19" ht="15" customHeight="1">
      <c r="O9166" s="1636"/>
      <c r="P9166" s="1636"/>
      <c r="S9166" s="1072"/>
    </row>
    <row r="9167" spans="15:19" ht="15" customHeight="1">
      <c r="O9167" s="1636"/>
      <c r="P9167" s="1636"/>
      <c r="S9167" s="1072"/>
    </row>
    <row r="9168" spans="15:19" ht="15" customHeight="1">
      <c r="O9168" s="1636"/>
      <c r="P9168" s="1636"/>
      <c r="S9168" s="1072"/>
    </row>
    <row r="9169" spans="15:19" ht="15" customHeight="1">
      <c r="O9169" s="1636"/>
      <c r="P9169" s="1636"/>
      <c r="S9169" s="1072"/>
    </row>
    <row r="9170" spans="15:19" ht="15" customHeight="1">
      <c r="O9170" s="1636"/>
      <c r="P9170" s="1636"/>
      <c r="S9170" s="1072"/>
    </row>
    <row r="9171" spans="15:19" ht="15" customHeight="1">
      <c r="O9171" s="1636"/>
      <c r="P9171" s="1636"/>
      <c r="S9171" s="1072"/>
    </row>
    <row r="9172" spans="15:19" ht="15" customHeight="1">
      <c r="O9172" s="1636"/>
      <c r="P9172" s="1636"/>
      <c r="S9172" s="1072"/>
    </row>
    <row r="9173" spans="15:19" ht="15" customHeight="1">
      <c r="O9173" s="1636"/>
      <c r="P9173" s="1636"/>
      <c r="S9173" s="1072"/>
    </row>
    <row r="9174" spans="15:19" ht="15" customHeight="1">
      <c r="O9174" s="1636"/>
      <c r="P9174" s="1636"/>
      <c r="S9174" s="1072"/>
    </row>
    <row r="9175" spans="15:19" ht="15" customHeight="1">
      <c r="O9175" s="1636"/>
      <c r="P9175" s="1636"/>
      <c r="S9175" s="1072"/>
    </row>
    <row r="9176" spans="15:19" ht="15" customHeight="1">
      <c r="O9176" s="1636"/>
      <c r="P9176" s="1636"/>
      <c r="S9176" s="1072"/>
    </row>
    <row r="9177" spans="15:19" ht="15" customHeight="1">
      <c r="O9177" s="1636"/>
      <c r="P9177" s="1636"/>
      <c r="S9177" s="1072"/>
    </row>
    <row r="9178" spans="15:19" ht="15" customHeight="1">
      <c r="O9178" s="1636"/>
      <c r="P9178" s="1636"/>
      <c r="S9178" s="1072"/>
    </row>
    <row r="9179" spans="15:19" ht="15" customHeight="1">
      <c r="O9179" s="1636"/>
      <c r="P9179" s="1636"/>
      <c r="S9179" s="1072"/>
    </row>
    <row r="9180" spans="15:19" ht="15" customHeight="1">
      <c r="O9180" s="1636"/>
      <c r="P9180" s="1636"/>
      <c r="S9180" s="1072"/>
    </row>
    <row r="9181" spans="15:19" ht="15" customHeight="1">
      <c r="O9181" s="1636"/>
      <c r="P9181" s="1636"/>
      <c r="S9181" s="1072"/>
    </row>
    <row r="9182" spans="15:19" ht="15" customHeight="1">
      <c r="O9182" s="1636"/>
      <c r="P9182" s="1636"/>
      <c r="S9182" s="1072"/>
    </row>
    <row r="9183" spans="15:19" ht="15" customHeight="1">
      <c r="O9183" s="1636"/>
      <c r="P9183" s="1636"/>
      <c r="S9183" s="1072"/>
    </row>
    <row r="9184" spans="15:19" ht="15" customHeight="1">
      <c r="O9184" s="1636"/>
      <c r="P9184" s="1636"/>
      <c r="S9184" s="1072"/>
    </row>
    <row r="9185" spans="15:19" ht="15" customHeight="1">
      <c r="O9185" s="1636"/>
      <c r="P9185" s="1636"/>
      <c r="S9185" s="1072"/>
    </row>
    <row r="9186" spans="15:19" ht="15" customHeight="1">
      <c r="O9186" s="1636"/>
      <c r="P9186" s="1636"/>
      <c r="S9186" s="1072"/>
    </row>
    <row r="9187" spans="15:19" ht="15" customHeight="1">
      <c r="O9187" s="1636"/>
      <c r="P9187" s="1636"/>
      <c r="S9187" s="1072"/>
    </row>
    <row r="9188" spans="15:19" ht="15" customHeight="1">
      <c r="O9188" s="1636"/>
      <c r="P9188" s="1636"/>
      <c r="S9188" s="1072"/>
    </row>
    <row r="9189" spans="15:19" ht="15" customHeight="1">
      <c r="O9189" s="1636"/>
      <c r="P9189" s="1636"/>
      <c r="S9189" s="1072"/>
    </row>
    <row r="9190" spans="15:19" ht="15" customHeight="1">
      <c r="O9190" s="1636"/>
      <c r="P9190" s="1636"/>
      <c r="S9190" s="1072"/>
    </row>
    <row r="9191" spans="15:19" ht="15" customHeight="1">
      <c r="O9191" s="1636"/>
      <c r="P9191" s="1636"/>
      <c r="S9191" s="1072"/>
    </row>
    <row r="9192" spans="15:19" ht="15" customHeight="1">
      <c r="O9192" s="1636"/>
      <c r="P9192" s="1636"/>
      <c r="S9192" s="1072"/>
    </row>
    <row r="9193" spans="15:19" ht="15" customHeight="1">
      <c r="O9193" s="1636"/>
      <c r="P9193" s="1636"/>
      <c r="S9193" s="1072"/>
    </row>
    <row r="9194" spans="15:19" ht="15" customHeight="1">
      <c r="O9194" s="1636"/>
      <c r="P9194" s="1636"/>
      <c r="S9194" s="1072"/>
    </row>
    <row r="9195" spans="15:19" ht="15" customHeight="1">
      <c r="O9195" s="1636"/>
      <c r="P9195" s="1636"/>
      <c r="S9195" s="1072"/>
    </row>
    <row r="9196" spans="15:19" ht="15" customHeight="1">
      <c r="O9196" s="1636"/>
      <c r="P9196" s="1636"/>
      <c r="S9196" s="1072"/>
    </row>
    <row r="9197" spans="15:19" ht="15" customHeight="1">
      <c r="O9197" s="1636"/>
      <c r="P9197" s="1636"/>
      <c r="S9197" s="1072"/>
    </row>
    <row r="9198" spans="15:19" ht="15" customHeight="1">
      <c r="O9198" s="1636"/>
      <c r="P9198" s="1636"/>
      <c r="S9198" s="1072"/>
    </row>
    <row r="9199" spans="15:19" ht="15" customHeight="1">
      <c r="O9199" s="1636"/>
      <c r="P9199" s="1636"/>
      <c r="S9199" s="1072"/>
    </row>
    <row r="9200" spans="15:19" ht="15" customHeight="1">
      <c r="O9200" s="1636"/>
      <c r="P9200" s="1636"/>
      <c r="S9200" s="1072"/>
    </row>
    <row r="9201" spans="15:19" ht="15" customHeight="1">
      <c r="O9201" s="1636"/>
      <c r="P9201" s="1636"/>
      <c r="S9201" s="1072"/>
    </row>
    <row r="9202" spans="15:19" ht="15" customHeight="1">
      <c r="O9202" s="1636"/>
      <c r="P9202" s="1636"/>
      <c r="S9202" s="1072"/>
    </row>
    <row r="9203" spans="15:19" ht="15" customHeight="1">
      <c r="O9203" s="1636"/>
      <c r="P9203" s="1636"/>
      <c r="S9203" s="1072"/>
    </row>
    <row r="9204" spans="15:19" ht="15" customHeight="1">
      <c r="O9204" s="1636"/>
      <c r="P9204" s="1636"/>
      <c r="S9204" s="1072"/>
    </row>
    <row r="9205" spans="15:19" ht="15" customHeight="1">
      <c r="O9205" s="1636"/>
      <c r="P9205" s="1636"/>
      <c r="S9205" s="1072"/>
    </row>
    <row r="9206" spans="15:19" ht="15" customHeight="1">
      <c r="O9206" s="1636"/>
      <c r="P9206" s="1636"/>
      <c r="S9206" s="1072"/>
    </row>
    <row r="9207" spans="15:19" ht="15" customHeight="1">
      <c r="O9207" s="1636"/>
      <c r="P9207" s="1636"/>
      <c r="S9207" s="1072"/>
    </row>
    <row r="9208" spans="15:19" ht="15" customHeight="1">
      <c r="O9208" s="1636"/>
      <c r="P9208" s="1636"/>
      <c r="S9208" s="1072"/>
    </row>
    <row r="9209" spans="15:19" ht="15" customHeight="1">
      <c r="O9209" s="1636"/>
      <c r="P9209" s="1636"/>
      <c r="S9209" s="1072"/>
    </row>
    <row r="9210" spans="15:19" ht="15" customHeight="1">
      <c r="O9210" s="1636"/>
      <c r="P9210" s="1636"/>
      <c r="S9210" s="1072"/>
    </row>
    <row r="9211" spans="15:19" ht="15" customHeight="1">
      <c r="O9211" s="1636"/>
      <c r="P9211" s="1636"/>
      <c r="S9211" s="1072"/>
    </row>
    <row r="9212" spans="15:19" ht="15" customHeight="1">
      <c r="O9212" s="1636"/>
      <c r="P9212" s="1636"/>
      <c r="S9212" s="1072"/>
    </row>
    <row r="9213" spans="15:19" ht="15" customHeight="1">
      <c r="O9213" s="1636"/>
      <c r="P9213" s="1636"/>
      <c r="S9213" s="1072"/>
    </row>
    <row r="9214" spans="15:19" ht="15" customHeight="1">
      <c r="O9214" s="1636"/>
      <c r="P9214" s="1636"/>
      <c r="S9214" s="1072"/>
    </row>
    <row r="9215" spans="15:19" ht="15" customHeight="1">
      <c r="O9215" s="1636"/>
      <c r="P9215" s="1636"/>
      <c r="S9215" s="1072"/>
    </row>
    <row r="9216" spans="15:19" ht="15" customHeight="1">
      <c r="O9216" s="1636"/>
      <c r="P9216" s="1636"/>
      <c r="S9216" s="1072"/>
    </row>
    <row r="9217" spans="15:19" ht="15" customHeight="1">
      <c r="O9217" s="1636"/>
      <c r="P9217" s="1636"/>
      <c r="S9217" s="1072"/>
    </row>
    <row r="9218" spans="15:19" ht="15" customHeight="1">
      <c r="O9218" s="1636"/>
      <c r="P9218" s="1636"/>
      <c r="S9218" s="1072"/>
    </row>
    <row r="9219" spans="15:19" ht="15" customHeight="1">
      <c r="O9219" s="1636"/>
      <c r="P9219" s="1636"/>
      <c r="S9219" s="1072"/>
    </row>
    <row r="9220" spans="15:19" ht="15" customHeight="1">
      <c r="O9220" s="1636"/>
      <c r="P9220" s="1636"/>
      <c r="S9220" s="1072"/>
    </row>
    <row r="9221" spans="15:19" ht="15" customHeight="1">
      <c r="O9221" s="1636"/>
      <c r="P9221" s="1636"/>
      <c r="S9221" s="1072"/>
    </row>
    <row r="9222" spans="15:19" ht="15" customHeight="1">
      <c r="O9222" s="1636"/>
      <c r="P9222" s="1636"/>
      <c r="S9222" s="1072"/>
    </row>
    <row r="9223" spans="15:19" ht="15" customHeight="1">
      <c r="O9223" s="1636"/>
      <c r="P9223" s="1636"/>
      <c r="S9223" s="1072"/>
    </row>
    <row r="9224" spans="15:19" ht="15" customHeight="1">
      <c r="O9224" s="1636"/>
      <c r="P9224" s="1636"/>
      <c r="S9224" s="1072"/>
    </row>
    <row r="9225" spans="15:19" ht="15" customHeight="1">
      <c r="O9225" s="1636"/>
      <c r="P9225" s="1636"/>
      <c r="S9225" s="1072"/>
    </row>
    <row r="9226" spans="15:19" ht="15" customHeight="1">
      <c r="O9226" s="1636"/>
      <c r="P9226" s="1636"/>
      <c r="S9226" s="1072"/>
    </row>
    <row r="9227" spans="15:19" ht="15" customHeight="1">
      <c r="O9227" s="1636"/>
      <c r="P9227" s="1636"/>
      <c r="S9227" s="1072"/>
    </row>
    <row r="9228" spans="15:19" ht="15" customHeight="1">
      <c r="O9228" s="1636"/>
      <c r="P9228" s="1636"/>
      <c r="S9228" s="1072"/>
    </row>
    <row r="9229" spans="15:19" ht="15" customHeight="1">
      <c r="O9229" s="1636"/>
      <c r="P9229" s="1636"/>
      <c r="S9229" s="1072"/>
    </row>
    <row r="9230" spans="15:19" ht="15" customHeight="1">
      <c r="O9230" s="1636"/>
      <c r="P9230" s="1636"/>
      <c r="S9230" s="1072"/>
    </row>
    <row r="9231" spans="15:19" ht="15" customHeight="1">
      <c r="O9231" s="1636"/>
      <c r="P9231" s="1636"/>
      <c r="S9231" s="1072"/>
    </row>
    <row r="9232" spans="15:19" ht="15" customHeight="1">
      <c r="O9232" s="1636"/>
      <c r="P9232" s="1636"/>
      <c r="S9232" s="1072"/>
    </row>
    <row r="9233" spans="15:19" ht="15" customHeight="1">
      <c r="O9233" s="1636"/>
      <c r="P9233" s="1636"/>
      <c r="S9233" s="1072"/>
    </row>
    <row r="9234" spans="15:19" ht="15" customHeight="1">
      <c r="O9234" s="1636"/>
      <c r="P9234" s="1636"/>
      <c r="S9234" s="1072"/>
    </row>
    <row r="9235" spans="15:19" ht="15" customHeight="1">
      <c r="O9235" s="1636"/>
      <c r="P9235" s="1636"/>
      <c r="S9235" s="1072"/>
    </row>
    <row r="9236" spans="15:19" ht="15" customHeight="1">
      <c r="O9236" s="1636"/>
      <c r="P9236" s="1636"/>
      <c r="S9236" s="1072"/>
    </row>
    <row r="9237" spans="15:19" ht="15" customHeight="1">
      <c r="O9237" s="1636"/>
      <c r="P9237" s="1636"/>
      <c r="S9237" s="1072"/>
    </row>
    <row r="9238" spans="15:19" ht="15" customHeight="1">
      <c r="O9238" s="1636"/>
      <c r="P9238" s="1636"/>
      <c r="S9238" s="1072"/>
    </row>
    <row r="9239" spans="15:19" ht="15" customHeight="1">
      <c r="O9239" s="1636"/>
      <c r="P9239" s="1636"/>
      <c r="S9239" s="1072"/>
    </row>
    <row r="9240" spans="15:19" ht="15" customHeight="1">
      <c r="O9240" s="1636"/>
      <c r="P9240" s="1636"/>
      <c r="S9240" s="1072"/>
    </row>
    <row r="9241" spans="15:19" ht="15" customHeight="1">
      <c r="O9241" s="1636"/>
      <c r="P9241" s="1636"/>
      <c r="S9241" s="1072"/>
    </row>
    <row r="9242" spans="15:19" ht="15" customHeight="1">
      <c r="O9242" s="1636"/>
      <c r="P9242" s="1636"/>
      <c r="S9242" s="1072"/>
    </row>
    <row r="9243" spans="15:19" ht="15" customHeight="1">
      <c r="O9243" s="1636"/>
      <c r="P9243" s="1636"/>
      <c r="S9243" s="1072"/>
    </row>
    <row r="9244" spans="15:19" ht="15" customHeight="1">
      <c r="O9244" s="1636"/>
      <c r="P9244" s="1636"/>
      <c r="S9244" s="1072"/>
    </row>
    <row r="9245" spans="15:19" ht="15" customHeight="1">
      <c r="O9245" s="1636"/>
      <c r="P9245" s="1636"/>
      <c r="S9245" s="1072"/>
    </row>
    <row r="9246" spans="15:19" ht="15" customHeight="1">
      <c r="O9246" s="1636"/>
      <c r="P9246" s="1636"/>
      <c r="S9246" s="1072"/>
    </row>
    <row r="9247" spans="15:19" ht="15" customHeight="1">
      <c r="O9247" s="1636"/>
      <c r="P9247" s="1636"/>
      <c r="S9247" s="1072"/>
    </row>
    <row r="9248" spans="15:19" ht="15" customHeight="1">
      <c r="O9248" s="1636"/>
      <c r="P9248" s="1636"/>
      <c r="S9248" s="1072"/>
    </row>
    <row r="9249" spans="15:19" ht="15" customHeight="1">
      <c r="O9249" s="1636"/>
      <c r="P9249" s="1636"/>
      <c r="S9249" s="1072"/>
    </row>
    <row r="9250" spans="15:19" ht="15" customHeight="1">
      <c r="O9250" s="1636"/>
      <c r="P9250" s="1636"/>
      <c r="S9250" s="1072"/>
    </row>
    <row r="9251" spans="15:19" ht="15" customHeight="1">
      <c r="O9251" s="1636"/>
      <c r="P9251" s="1636"/>
      <c r="S9251" s="1072"/>
    </row>
    <row r="9252" spans="15:19" ht="15" customHeight="1">
      <c r="O9252" s="1636"/>
      <c r="P9252" s="1636"/>
      <c r="S9252" s="1072"/>
    </row>
    <row r="9253" spans="15:19" ht="15" customHeight="1">
      <c r="O9253" s="1636"/>
      <c r="P9253" s="1636"/>
      <c r="S9253" s="1072"/>
    </row>
    <row r="9254" spans="15:19" ht="15" customHeight="1">
      <c r="O9254" s="1636"/>
      <c r="P9254" s="1636"/>
      <c r="S9254" s="1072"/>
    </row>
    <row r="9255" spans="15:19" ht="15" customHeight="1">
      <c r="O9255" s="1636"/>
      <c r="P9255" s="1636"/>
      <c r="S9255" s="1072"/>
    </row>
    <row r="9256" spans="15:19" ht="15" customHeight="1">
      <c r="O9256" s="1636"/>
      <c r="P9256" s="1636"/>
      <c r="S9256" s="1072"/>
    </row>
    <row r="9257" spans="15:19" ht="15" customHeight="1">
      <c r="O9257" s="1636"/>
      <c r="P9257" s="1636"/>
      <c r="S9257" s="1072"/>
    </row>
    <row r="9258" spans="15:19" ht="15" customHeight="1">
      <c r="O9258" s="1636"/>
      <c r="P9258" s="1636"/>
      <c r="S9258" s="1072"/>
    </row>
    <row r="9259" spans="15:19" ht="15" customHeight="1">
      <c r="O9259" s="1636"/>
      <c r="P9259" s="1636"/>
      <c r="S9259" s="1072"/>
    </row>
    <row r="9260" spans="15:19" ht="15" customHeight="1">
      <c r="O9260" s="1636"/>
      <c r="P9260" s="1636"/>
      <c r="S9260" s="1072"/>
    </row>
    <row r="9261" spans="15:19" ht="15" customHeight="1">
      <c r="O9261" s="1636"/>
      <c r="P9261" s="1636"/>
      <c r="S9261" s="1072"/>
    </row>
    <row r="9262" spans="15:19" ht="15" customHeight="1">
      <c r="O9262" s="1636"/>
      <c r="P9262" s="1636"/>
      <c r="S9262" s="1072"/>
    </row>
    <row r="9263" spans="15:19" ht="15" customHeight="1">
      <c r="O9263" s="1636"/>
      <c r="P9263" s="1636"/>
      <c r="S9263" s="1072"/>
    </row>
    <row r="9264" spans="15:19" ht="15" customHeight="1">
      <c r="O9264" s="1636"/>
      <c r="P9264" s="1636"/>
      <c r="S9264" s="1072"/>
    </row>
    <row r="9265" spans="15:19" ht="15" customHeight="1">
      <c r="O9265" s="1636"/>
      <c r="P9265" s="1636"/>
      <c r="S9265" s="1072"/>
    </row>
    <row r="9266" spans="15:19" ht="15" customHeight="1">
      <c r="O9266" s="1636"/>
      <c r="P9266" s="1636"/>
      <c r="S9266" s="1072"/>
    </row>
    <row r="9267" spans="15:19" ht="15" customHeight="1">
      <c r="O9267" s="1636"/>
      <c r="P9267" s="1636"/>
      <c r="S9267" s="1072"/>
    </row>
    <row r="9268" spans="15:19" ht="15" customHeight="1">
      <c r="O9268" s="1636"/>
      <c r="P9268" s="1636"/>
      <c r="S9268" s="1072"/>
    </row>
    <row r="9269" spans="15:19" ht="15" customHeight="1">
      <c r="O9269" s="1636"/>
      <c r="P9269" s="1636"/>
      <c r="S9269" s="1072"/>
    </row>
    <row r="9270" spans="15:19" ht="15" customHeight="1">
      <c r="O9270" s="1636"/>
      <c r="P9270" s="1636"/>
      <c r="S9270" s="1072"/>
    </row>
    <row r="9271" spans="15:19" ht="15" customHeight="1">
      <c r="O9271" s="1636"/>
      <c r="P9271" s="1636"/>
      <c r="S9271" s="1072"/>
    </row>
    <row r="9272" spans="15:19" ht="15" customHeight="1">
      <c r="O9272" s="1636"/>
      <c r="P9272" s="1636"/>
      <c r="S9272" s="1072"/>
    </row>
    <row r="9273" spans="15:19" ht="15" customHeight="1">
      <c r="O9273" s="1636"/>
      <c r="P9273" s="1636"/>
      <c r="S9273" s="1072"/>
    </row>
    <row r="9274" spans="15:19" ht="15" customHeight="1">
      <c r="O9274" s="1636"/>
      <c r="P9274" s="1636"/>
      <c r="S9274" s="1072"/>
    </row>
    <row r="9275" spans="15:19" ht="15" customHeight="1">
      <c r="O9275" s="1636"/>
      <c r="P9275" s="1636"/>
      <c r="S9275" s="1072"/>
    </row>
    <row r="9276" spans="15:19" ht="15" customHeight="1">
      <c r="O9276" s="1636"/>
      <c r="P9276" s="1636"/>
      <c r="S9276" s="1072"/>
    </row>
    <row r="9277" spans="15:19" ht="15" customHeight="1">
      <c r="O9277" s="1636"/>
      <c r="P9277" s="1636"/>
      <c r="S9277" s="1072"/>
    </row>
    <row r="9278" spans="15:19" ht="15" customHeight="1">
      <c r="O9278" s="1636"/>
      <c r="P9278" s="1636"/>
      <c r="S9278" s="1072"/>
    </row>
    <row r="9279" spans="15:19" ht="15" customHeight="1">
      <c r="O9279" s="1636"/>
      <c r="P9279" s="1636"/>
      <c r="S9279" s="1072"/>
    </row>
    <row r="9280" spans="15:19" ht="15" customHeight="1">
      <c r="O9280" s="1636"/>
      <c r="P9280" s="1636"/>
      <c r="S9280" s="1072"/>
    </row>
    <row r="9281" spans="15:19" ht="15" customHeight="1">
      <c r="O9281" s="1636"/>
      <c r="P9281" s="1636"/>
      <c r="S9281" s="1072"/>
    </row>
    <row r="9282" spans="15:19" ht="15" customHeight="1">
      <c r="O9282" s="1636"/>
      <c r="P9282" s="1636"/>
      <c r="S9282" s="1072"/>
    </row>
    <row r="9283" spans="15:19" ht="15" customHeight="1">
      <c r="O9283" s="1636"/>
      <c r="P9283" s="1636"/>
      <c r="S9283" s="1072"/>
    </row>
    <row r="9284" spans="15:19" ht="15" customHeight="1">
      <c r="O9284" s="1636"/>
      <c r="P9284" s="1636"/>
      <c r="S9284" s="1072"/>
    </row>
    <row r="9285" spans="15:19" ht="15" customHeight="1">
      <c r="O9285" s="1636"/>
      <c r="P9285" s="1636"/>
      <c r="S9285" s="1072"/>
    </row>
    <row r="9286" spans="15:19" ht="15" customHeight="1">
      <c r="O9286" s="1636"/>
      <c r="P9286" s="1636"/>
      <c r="S9286" s="1072"/>
    </row>
    <row r="9287" spans="15:19" ht="15" customHeight="1">
      <c r="O9287" s="1636"/>
      <c r="P9287" s="1636"/>
      <c r="S9287" s="1072"/>
    </row>
    <row r="9288" spans="15:19" ht="15" customHeight="1">
      <c r="O9288" s="1636"/>
      <c r="P9288" s="1636"/>
      <c r="S9288" s="1072"/>
    </row>
    <row r="9289" spans="15:19" ht="15" customHeight="1">
      <c r="O9289" s="1636"/>
      <c r="P9289" s="1636"/>
      <c r="S9289" s="1072"/>
    </row>
    <row r="9290" spans="15:19" ht="15" customHeight="1">
      <c r="O9290" s="1636"/>
      <c r="P9290" s="1636"/>
      <c r="S9290" s="1072"/>
    </row>
    <row r="9291" spans="15:19" ht="15" customHeight="1">
      <c r="O9291" s="1636"/>
      <c r="P9291" s="1636"/>
      <c r="S9291" s="1072"/>
    </row>
    <row r="9292" spans="15:19" ht="15" customHeight="1">
      <c r="O9292" s="1636"/>
      <c r="P9292" s="1636"/>
      <c r="S9292" s="1072"/>
    </row>
    <row r="9293" spans="15:19" ht="15" customHeight="1">
      <c r="O9293" s="1636"/>
      <c r="P9293" s="1636"/>
      <c r="S9293" s="1072"/>
    </row>
    <row r="9294" spans="15:19" ht="15" customHeight="1">
      <c r="O9294" s="1636"/>
      <c r="P9294" s="1636"/>
      <c r="S9294" s="1072"/>
    </row>
    <row r="9295" spans="15:19" ht="15" customHeight="1">
      <c r="O9295" s="1636"/>
      <c r="P9295" s="1636"/>
      <c r="S9295" s="1072"/>
    </row>
    <row r="9296" spans="15:19" ht="15" customHeight="1">
      <c r="O9296" s="1636"/>
      <c r="P9296" s="1636"/>
      <c r="S9296" s="1072"/>
    </row>
    <row r="9297" spans="15:19" ht="15" customHeight="1">
      <c r="O9297" s="1636"/>
      <c r="P9297" s="1636"/>
      <c r="S9297" s="1072"/>
    </row>
    <row r="9298" spans="15:19" ht="15" customHeight="1">
      <c r="O9298" s="1636"/>
      <c r="P9298" s="1636"/>
      <c r="S9298" s="1072"/>
    </row>
    <row r="9299" spans="15:19" ht="15" customHeight="1">
      <c r="O9299" s="1636"/>
      <c r="P9299" s="1636"/>
      <c r="S9299" s="1072"/>
    </row>
    <row r="9300" spans="15:19" ht="15" customHeight="1">
      <c r="O9300" s="1636"/>
      <c r="P9300" s="1636"/>
      <c r="S9300" s="1072"/>
    </row>
    <row r="9301" spans="15:19" ht="15" customHeight="1">
      <c r="O9301" s="1636"/>
      <c r="P9301" s="1636"/>
      <c r="S9301" s="1072"/>
    </row>
    <row r="9302" spans="15:19" ht="15" customHeight="1">
      <c r="O9302" s="1636"/>
      <c r="P9302" s="1636"/>
      <c r="S9302" s="1072"/>
    </row>
    <row r="9303" spans="15:19" ht="15" customHeight="1">
      <c r="O9303" s="1636"/>
      <c r="P9303" s="1636"/>
      <c r="S9303" s="1072"/>
    </row>
    <row r="9304" spans="15:19" ht="15" customHeight="1">
      <c r="O9304" s="1636"/>
      <c r="P9304" s="1636"/>
      <c r="S9304" s="1072"/>
    </row>
    <row r="9305" spans="15:19" ht="15" customHeight="1">
      <c r="O9305" s="1636"/>
      <c r="P9305" s="1636"/>
      <c r="S9305" s="1072"/>
    </row>
    <row r="9306" spans="15:19" ht="15" customHeight="1">
      <c r="O9306" s="1636"/>
      <c r="P9306" s="1636"/>
      <c r="S9306" s="1072"/>
    </row>
    <row r="9307" spans="15:19" ht="15" customHeight="1">
      <c r="O9307" s="1636"/>
      <c r="P9307" s="1636"/>
      <c r="S9307" s="1072"/>
    </row>
    <row r="9308" spans="15:19" ht="15" customHeight="1">
      <c r="O9308" s="1636"/>
      <c r="P9308" s="1636"/>
      <c r="S9308" s="1072"/>
    </row>
    <row r="9309" spans="15:19" ht="15" customHeight="1">
      <c r="O9309" s="1636"/>
      <c r="P9309" s="1636"/>
      <c r="S9309" s="1072"/>
    </row>
    <row r="9310" spans="15:19" ht="15" customHeight="1">
      <c r="O9310" s="1636"/>
      <c r="P9310" s="1636"/>
      <c r="S9310" s="1072"/>
    </row>
    <row r="9311" spans="15:19" ht="15" customHeight="1">
      <c r="O9311" s="1636"/>
      <c r="P9311" s="1636"/>
      <c r="S9311" s="1072"/>
    </row>
    <row r="9312" spans="15:19" ht="15" customHeight="1">
      <c r="O9312" s="1636"/>
      <c r="P9312" s="1636"/>
      <c r="S9312" s="1072"/>
    </row>
    <row r="9313" spans="15:19" ht="15" customHeight="1">
      <c r="O9313" s="1636"/>
      <c r="P9313" s="1636"/>
      <c r="S9313" s="1072"/>
    </row>
    <row r="9314" spans="15:19" ht="15" customHeight="1">
      <c r="O9314" s="1636"/>
      <c r="P9314" s="1636"/>
      <c r="S9314" s="1072"/>
    </row>
    <row r="9315" spans="15:19" ht="15" customHeight="1">
      <c r="O9315" s="1636"/>
      <c r="P9315" s="1636"/>
      <c r="S9315" s="1072"/>
    </row>
    <row r="9316" spans="15:19" ht="15" customHeight="1">
      <c r="O9316" s="1636"/>
      <c r="P9316" s="1636"/>
      <c r="S9316" s="1072"/>
    </row>
    <row r="9317" spans="15:19" ht="15" customHeight="1">
      <c r="O9317" s="1636"/>
      <c r="P9317" s="1636"/>
      <c r="S9317" s="1072"/>
    </row>
    <row r="9318" spans="15:19" ht="15" customHeight="1">
      <c r="O9318" s="1636"/>
      <c r="P9318" s="1636"/>
      <c r="S9318" s="1072"/>
    </row>
    <row r="9319" spans="15:19" ht="15" customHeight="1">
      <c r="O9319" s="1636"/>
      <c r="P9319" s="1636"/>
      <c r="S9319" s="1072"/>
    </row>
    <row r="9320" spans="15:19" ht="15" customHeight="1">
      <c r="O9320" s="1636"/>
      <c r="P9320" s="1636"/>
      <c r="S9320" s="1072"/>
    </row>
    <row r="9321" spans="15:19" ht="15" customHeight="1">
      <c r="O9321" s="1636"/>
      <c r="P9321" s="1636"/>
      <c r="S9321" s="1072"/>
    </row>
    <row r="9322" spans="15:19" ht="15" customHeight="1">
      <c r="O9322" s="1636"/>
      <c r="P9322" s="1636"/>
      <c r="S9322" s="1072"/>
    </row>
    <row r="9323" spans="15:19" ht="15" customHeight="1">
      <c r="O9323" s="1636"/>
      <c r="P9323" s="1636"/>
      <c r="S9323" s="1072"/>
    </row>
    <row r="9324" spans="15:19" ht="15" customHeight="1">
      <c r="O9324" s="1636"/>
      <c r="P9324" s="1636"/>
      <c r="S9324" s="1072"/>
    </row>
    <row r="9325" spans="15:19" ht="15" customHeight="1">
      <c r="O9325" s="1636"/>
      <c r="P9325" s="1636"/>
      <c r="S9325" s="1072"/>
    </row>
    <row r="9326" spans="15:19" ht="15" customHeight="1">
      <c r="O9326" s="1636"/>
      <c r="P9326" s="1636"/>
      <c r="S9326" s="1072"/>
    </row>
    <row r="9327" spans="15:19" ht="15" customHeight="1">
      <c r="O9327" s="1636"/>
      <c r="P9327" s="1636"/>
      <c r="S9327" s="1072"/>
    </row>
    <row r="9328" spans="15:19" ht="15" customHeight="1">
      <c r="O9328" s="1636"/>
      <c r="P9328" s="1636"/>
      <c r="S9328" s="1072"/>
    </row>
    <row r="9329" spans="15:19" ht="15" customHeight="1">
      <c r="O9329" s="1636"/>
      <c r="P9329" s="1636"/>
      <c r="S9329" s="1072"/>
    </row>
    <row r="9330" spans="15:19" ht="15" customHeight="1">
      <c r="O9330" s="1636"/>
      <c r="P9330" s="1636"/>
      <c r="S9330" s="1072"/>
    </row>
    <row r="9331" spans="15:19" ht="15" customHeight="1">
      <c r="O9331" s="1636"/>
      <c r="P9331" s="1636"/>
      <c r="S9331" s="1072"/>
    </row>
    <row r="9332" spans="15:19" ht="15" customHeight="1">
      <c r="O9332" s="1636"/>
      <c r="P9332" s="1636"/>
      <c r="S9332" s="1072"/>
    </row>
    <row r="9333" spans="15:19" ht="15" customHeight="1">
      <c r="O9333" s="1636"/>
      <c r="P9333" s="1636"/>
      <c r="S9333" s="1072"/>
    </row>
    <row r="9334" spans="15:19" ht="15" customHeight="1">
      <c r="O9334" s="1636"/>
      <c r="P9334" s="1636"/>
      <c r="S9334" s="1072"/>
    </row>
    <row r="9335" spans="15:19" ht="15" customHeight="1">
      <c r="O9335" s="1636"/>
      <c r="P9335" s="1636"/>
      <c r="S9335" s="1072"/>
    </row>
    <row r="9336" spans="15:19" ht="15" customHeight="1">
      <c r="O9336" s="1636"/>
      <c r="P9336" s="1636"/>
      <c r="S9336" s="1072"/>
    </row>
    <row r="9337" spans="15:19" ht="15" customHeight="1">
      <c r="O9337" s="1636"/>
      <c r="P9337" s="1636"/>
      <c r="S9337" s="1072"/>
    </row>
    <row r="9338" spans="15:19" ht="15" customHeight="1">
      <c r="O9338" s="1636"/>
      <c r="P9338" s="1636"/>
      <c r="S9338" s="1072"/>
    </row>
    <row r="9339" spans="15:19" ht="15" customHeight="1">
      <c r="O9339" s="1636"/>
      <c r="P9339" s="1636"/>
      <c r="S9339" s="1072"/>
    </row>
    <row r="9340" spans="15:19" ht="15" customHeight="1">
      <c r="O9340" s="1636"/>
      <c r="P9340" s="1636"/>
      <c r="S9340" s="1072"/>
    </row>
    <row r="9341" spans="15:19" ht="15" customHeight="1">
      <c r="O9341" s="1636"/>
      <c r="P9341" s="1636"/>
      <c r="S9341" s="1072"/>
    </row>
    <row r="9342" spans="15:19" ht="15" customHeight="1">
      <c r="O9342" s="1636"/>
      <c r="P9342" s="1636"/>
      <c r="S9342" s="1072"/>
    </row>
    <row r="9343" spans="15:19" ht="15" customHeight="1">
      <c r="O9343" s="1636"/>
      <c r="P9343" s="1636"/>
      <c r="S9343" s="1072"/>
    </row>
    <row r="9344" spans="15:19" ht="15" customHeight="1">
      <c r="O9344" s="1636"/>
      <c r="P9344" s="1636"/>
      <c r="S9344" s="1072"/>
    </row>
    <row r="9345" spans="15:19" ht="15" customHeight="1">
      <c r="O9345" s="1636"/>
      <c r="P9345" s="1636"/>
      <c r="S9345" s="1072"/>
    </row>
    <row r="9346" spans="15:19" ht="15" customHeight="1">
      <c r="O9346" s="1636"/>
      <c r="P9346" s="1636"/>
      <c r="S9346" s="1072"/>
    </row>
    <row r="9347" spans="15:19" ht="15" customHeight="1">
      <c r="O9347" s="1636"/>
      <c r="P9347" s="1636"/>
      <c r="S9347" s="1072"/>
    </row>
    <row r="9348" spans="15:19" ht="15" customHeight="1">
      <c r="O9348" s="1636"/>
      <c r="P9348" s="1636"/>
      <c r="S9348" s="1072"/>
    </row>
    <row r="9349" spans="15:19" ht="15" customHeight="1">
      <c r="O9349" s="1636"/>
      <c r="P9349" s="1636"/>
      <c r="S9349" s="1072"/>
    </row>
    <row r="9350" spans="15:19" ht="15" customHeight="1">
      <c r="O9350" s="1636"/>
      <c r="P9350" s="1636"/>
      <c r="S9350" s="1072"/>
    </row>
    <row r="9351" spans="15:19" ht="15" customHeight="1">
      <c r="O9351" s="1636"/>
      <c r="P9351" s="1636"/>
      <c r="S9351" s="1072"/>
    </row>
    <row r="9352" spans="15:19" ht="15" customHeight="1">
      <c r="O9352" s="1636"/>
      <c r="P9352" s="1636"/>
      <c r="S9352" s="1072"/>
    </row>
    <row r="9353" spans="15:19" ht="15" customHeight="1">
      <c r="O9353" s="1636"/>
      <c r="P9353" s="1636"/>
      <c r="S9353" s="1072"/>
    </row>
    <row r="9354" spans="15:19" ht="15" customHeight="1">
      <c r="O9354" s="1636"/>
      <c r="P9354" s="1636"/>
      <c r="S9354" s="1072"/>
    </row>
    <row r="9355" spans="15:19" ht="15" customHeight="1">
      <c r="O9355" s="1636"/>
      <c r="P9355" s="1636"/>
      <c r="S9355" s="1072"/>
    </row>
    <row r="9356" spans="15:19" ht="15" customHeight="1">
      <c r="O9356" s="1636"/>
      <c r="P9356" s="1636"/>
      <c r="S9356" s="1072"/>
    </row>
    <row r="9357" spans="15:19" ht="15" customHeight="1">
      <c r="O9357" s="1636"/>
      <c r="P9357" s="1636"/>
      <c r="S9357" s="1072"/>
    </row>
    <row r="9358" spans="15:19" ht="15" customHeight="1">
      <c r="O9358" s="1636"/>
      <c r="P9358" s="1636"/>
      <c r="S9358" s="1072"/>
    </row>
    <row r="9359" spans="15:19" ht="15" customHeight="1">
      <c r="O9359" s="1636"/>
      <c r="P9359" s="1636"/>
      <c r="S9359" s="1072"/>
    </row>
    <row r="9360" spans="15:19" ht="15" customHeight="1">
      <c r="O9360" s="1636"/>
      <c r="P9360" s="1636"/>
      <c r="S9360" s="1072"/>
    </row>
    <row r="9361" spans="15:19" ht="15" customHeight="1">
      <c r="O9361" s="1636"/>
      <c r="P9361" s="1636"/>
      <c r="S9361" s="1072"/>
    </row>
    <row r="9362" spans="15:19" ht="15" customHeight="1">
      <c r="O9362" s="1636"/>
      <c r="P9362" s="1636"/>
      <c r="S9362" s="1072"/>
    </row>
    <row r="9363" spans="15:19" ht="15" customHeight="1">
      <c r="O9363" s="1636"/>
      <c r="P9363" s="1636"/>
      <c r="S9363" s="1072"/>
    </row>
    <row r="9364" spans="15:19" ht="15" customHeight="1">
      <c r="O9364" s="1636"/>
      <c r="P9364" s="1636"/>
      <c r="S9364" s="1072"/>
    </row>
    <row r="9365" spans="15:19" ht="15" customHeight="1">
      <c r="O9365" s="1636"/>
      <c r="P9365" s="1636"/>
      <c r="S9365" s="1072"/>
    </row>
    <row r="9366" spans="15:19" ht="15" customHeight="1">
      <c r="O9366" s="1636"/>
      <c r="P9366" s="1636"/>
      <c r="S9366" s="1072"/>
    </row>
    <row r="9367" spans="15:19" ht="15" customHeight="1">
      <c r="O9367" s="1636"/>
      <c r="P9367" s="1636"/>
      <c r="S9367" s="1072"/>
    </row>
    <row r="9368" spans="15:19" ht="15" customHeight="1">
      <c r="O9368" s="1636"/>
      <c r="P9368" s="1636"/>
      <c r="S9368" s="1072"/>
    </row>
    <row r="9369" spans="15:19" ht="15" customHeight="1">
      <c r="O9369" s="1636"/>
      <c r="P9369" s="1636"/>
      <c r="S9369" s="1072"/>
    </row>
    <row r="9370" spans="15:19" ht="15" customHeight="1">
      <c r="O9370" s="1636"/>
      <c r="P9370" s="1636"/>
      <c r="S9370" s="1072"/>
    </row>
    <row r="9371" spans="15:19" ht="15" customHeight="1">
      <c r="O9371" s="1636"/>
      <c r="P9371" s="1636"/>
      <c r="S9371" s="1072"/>
    </row>
    <row r="9372" spans="15:19" ht="15" customHeight="1">
      <c r="O9372" s="1636"/>
      <c r="P9372" s="1636"/>
      <c r="S9372" s="1072"/>
    </row>
    <row r="9373" spans="15:19" ht="15" customHeight="1">
      <c r="O9373" s="1636"/>
      <c r="P9373" s="1636"/>
      <c r="S9373" s="1072"/>
    </row>
    <row r="9374" spans="15:19" ht="15" customHeight="1">
      <c r="O9374" s="1636"/>
      <c r="P9374" s="1636"/>
      <c r="S9374" s="1072"/>
    </row>
    <row r="9375" spans="15:19" ht="15" customHeight="1">
      <c r="O9375" s="1636"/>
      <c r="P9375" s="1636"/>
      <c r="S9375" s="1072"/>
    </row>
    <row r="9376" spans="15:19" ht="15" customHeight="1">
      <c r="O9376" s="1636"/>
      <c r="P9376" s="1636"/>
      <c r="S9376" s="1072"/>
    </row>
    <row r="9377" spans="15:19" ht="15" customHeight="1">
      <c r="O9377" s="1636"/>
      <c r="P9377" s="1636"/>
      <c r="S9377" s="1072"/>
    </row>
    <row r="9378" spans="15:19" ht="15" customHeight="1">
      <c r="O9378" s="1636"/>
      <c r="P9378" s="1636"/>
      <c r="S9378" s="1072"/>
    </row>
    <row r="9379" spans="15:19" ht="15" customHeight="1">
      <c r="O9379" s="1636"/>
      <c r="P9379" s="1636"/>
      <c r="S9379" s="1072"/>
    </row>
    <row r="9380" spans="15:19" ht="15" customHeight="1">
      <c r="O9380" s="1636"/>
      <c r="P9380" s="1636"/>
      <c r="S9380" s="1072"/>
    </row>
    <row r="9381" spans="15:19" ht="15" customHeight="1">
      <c r="O9381" s="1636"/>
      <c r="P9381" s="1636"/>
      <c r="S9381" s="1072"/>
    </row>
    <row r="9382" spans="15:19" ht="15" customHeight="1">
      <c r="O9382" s="1636"/>
      <c r="P9382" s="1636"/>
      <c r="S9382" s="1072"/>
    </row>
    <row r="9383" spans="15:19" ht="15" customHeight="1">
      <c r="O9383" s="1636"/>
      <c r="P9383" s="1636"/>
      <c r="S9383" s="1072"/>
    </row>
    <row r="9384" spans="15:19" ht="15" customHeight="1">
      <c r="O9384" s="1636"/>
      <c r="P9384" s="1636"/>
      <c r="S9384" s="1072"/>
    </row>
    <row r="9385" spans="15:19" ht="15" customHeight="1">
      <c r="O9385" s="1636"/>
      <c r="P9385" s="1636"/>
      <c r="S9385" s="1072"/>
    </row>
    <row r="9386" spans="15:19" ht="15" customHeight="1">
      <c r="O9386" s="1636"/>
      <c r="P9386" s="1636"/>
      <c r="S9386" s="1072"/>
    </row>
    <row r="9387" spans="15:19" ht="15" customHeight="1">
      <c r="O9387" s="1636"/>
      <c r="P9387" s="1636"/>
      <c r="S9387" s="1072"/>
    </row>
    <row r="9388" spans="15:19" ht="15" customHeight="1">
      <c r="O9388" s="1636"/>
      <c r="P9388" s="1636"/>
      <c r="S9388" s="1072"/>
    </row>
    <row r="9389" spans="15:19" ht="15" customHeight="1">
      <c r="O9389" s="1636"/>
      <c r="P9389" s="1636"/>
      <c r="S9389" s="1072"/>
    </row>
    <row r="9390" spans="15:19" ht="15" customHeight="1">
      <c r="O9390" s="1636"/>
      <c r="P9390" s="1636"/>
      <c r="S9390" s="1072"/>
    </row>
    <row r="9391" spans="15:19" ht="15" customHeight="1">
      <c r="O9391" s="1636"/>
      <c r="P9391" s="1636"/>
      <c r="S9391" s="1072"/>
    </row>
    <row r="9392" spans="15:19" ht="15" customHeight="1">
      <c r="O9392" s="1636"/>
      <c r="P9392" s="1636"/>
      <c r="S9392" s="1072"/>
    </row>
    <row r="9393" spans="15:19" ht="15" customHeight="1">
      <c r="O9393" s="1636"/>
      <c r="P9393" s="1636"/>
      <c r="S9393" s="1072"/>
    </row>
    <row r="9394" spans="15:19" ht="15" customHeight="1">
      <c r="O9394" s="1636"/>
      <c r="P9394" s="1636"/>
      <c r="S9394" s="1072"/>
    </row>
    <row r="9395" spans="15:19" ht="15" customHeight="1">
      <c r="O9395" s="1636"/>
      <c r="P9395" s="1636"/>
      <c r="S9395" s="1072"/>
    </row>
    <row r="9396" spans="15:19" ht="15" customHeight="1">
      <c r="O9396" s="1636"/>
      <c r="P9396" s="1636"/>
      <c r="S9396" s="1072"/>
    </row>
    <row r="9397" spans="15:19" ht="15" customHeight="1">
      <c r="O9397" s="1636"/>
      <c r="P9397" s="1636"/>
      <c r="S9397" s="1072"/>
    </row>
    <row r="9398" spans="15:19" ht="15" customHeight="1">
      <c r="O9398" s="1636"/>
      <c r="P9398" s="1636"/>
      <c r="S9398" s="1072"/>
    </row>
    <row r="9399" spans="15:19" ht="15" customHeight="1">
      <c r="O9399" s="1636"/>
      <c r="P9399" s="1636"/>
      <c r="S9399" s="1072"/>
    </row>
    <row r="9400" spans="15:19" ht="15" customHeight="1">
      <c r="O9400" s="1636"/>
      <c r="P9400" s="1636"/>
      <c r="S9400" s="1072"/>
    </row>
    <row r="9401" spans="15:19" ht="15" customHeight="1">
      <c r="O9401" s="1636"/>
      <c r="P9401" s="1636"/>
      <c r="S9401" s="1072"/>
    </row>
    <row r="9402" spans="15:19" ht="15" customHeight="1">
      <c r="O9402" s="1636"/>
      <c r="P9402" s="1636"/>
      <c r="S9402" s="1072"/>
    </row>
    <row r="9403" spans="15:19" ht="15" customHeight="1">
      <c r="O9403" s="1636"/>
      <c r="P9403" s="1636"/>
      <c r="S9403" s="1072"/>
    </row>
    <row r="9404" spans="15:19" ht="15" customHeight="1">
      <c r="O9404" s="1636"/>
      <c r="P9404" s="1636"/>
      <c r="S9404" s="1072"/>
    </row>
    <row r="9405" spans="15:19" ht="15" customHeight="1">
      <c r="O9405" s="1636"/>
      <c r="P9405" s="1636"/>
      <c r="S9405" s="1072"/>
    </row>
    <row r="9406" spans="15:19" ht="15" customHeight="1">
      <c r="O9406" s="1636"/>
      <c r="P9406" s="1636"/>
      <c r="S9406" s="1072"/>
    </row>
    <row r="9407" spans="15:19" ht="15" customHeight="1">
      <c r="O9407" s="1636"/>
      <c r="P9407" s="1636"/>
      <c r="S9407" s="1072"/>
    </row>
    <row r="9408" spans="15:19" ht="15" customHeight="1">
      <c r="O9408" s="1636"/>
      <c r="P9408" s="1636"/>
      <c r="S9408" s="1072"/>
    </row>
    <row r="9409" spans="15:19" ht="15" customHeight="1">
      <c r="O9409" s="1636"/>
      <c r="P9409" s="1636"/>
      <c r="S9409" s="1072"/>
    </row>
    <row r="9410" spans="15:19" ht="15" customHeight="1">
      <c r="O9410" s="1636"/>
      <c r="P9410" s="1636"/>
      <c r="S9410" s="1072"/>
    </row>
    <row r="9411" spans="15:19" ht="15" customHeight="1">
      <c r="O9411" s="1636"/>
      <c r="P9411" s="1636"/>
      <c r="S9411" s="1072"/>
    </row>
    <row r="9412" spans="15:19" ht="15" customHeight="1">
      <c r="O9412" s="1636"/>
      <c r="P9412" s="1636"/>
      <c r="S9412" s="1072"/>
    </row>
    <row r="9413" spans="15:19" ht="15" customHeight="1">
      <c r="O9413" s="1636"/>
      <c r="P9413" s="1636"/>
      <c r="S9413" s="1072"/>
    </row>
    <row r="9414" spans="15:19" ht="15" customHeight="1">
      <c r="O9414" s="1636"/>
      <c r="P9414" s="1636"/>
      <c r="S9414" s="1072"/>
    </row>
    <row r="9415" spans="15:19" ht="15" customHeight="1">
      <c r="O9415" s="1636"/>
      <c r="P9415" s="1636"/>
      <c r="S9415" s="1072"/>
    </row>
    <row r="9416" spans="15:19" ht="15" customHeight="1">
      <c r="O9416" s="1636"/>
      <c r="P9416" s="1636"/>
      <c r="S9416" s="1072"/>
    </row>
    <row r="9417" spans="15:19" ht="15" customHeight="1">
      <c r="O9417" s="1636"/>
      <c r="P9417" s="1636"/>
      <c r="S9417" s="1072"/>
    </row>
    <row r="9418" spans="15:19" ht="15" customHeight="1">
      <c r="O9418" s="1636"/>
      <c r="P9418" s="1636"/>
      <c r="S9418" s="1072"/>
    </row>
    <row r="9419" spans="15:19" ht="15" customHeight="1">
      <c r="O9419" s="1636"/>
      <c r="P9419" s="1636"/>
      <c r="S9419" s="1072"/>
    </row>
    <row r="9420" spans="15:19" ht="15" customHeight="1">
      <c r="O9420" s="1636"/>
      <c r="P9420" s="1636"/>
      <c r="S9420" s="1072"/>
    </row>
    <row r="9421" spans="15:19" ht="15" customHeight="1">
      <c r="O9421" s="1636"/>
      <c r="P9421" s="1636"/>
      <c r="S9421" s="1072"/>
    </row>
    <row r="9422" spans="15:19" ht="15" customHeight="1">
      <c r="O9422" s="1636"/>
      <c r="P9422" s="1636"/>
      <c r="S9422" s="1072"/>
    </row>
    <row r="9423" spans="15:19" ht="15" customHeight="1">
      <c r="O9423" s="1636"/>
      <c r="P9423" s="1636"/>
      <c r="S9423" s="1072"/>
    </row>
    <row r="9424" spans="15:19" ht="15" customHeight="1">
      <c r="O9424" s="1636"/>
      <c r="P9424" s="1636"/>
      <c r="S9424" s="1072"/>
    </row>
    <row r="9425" spans="15:19" ht="15" customHeight="1">
      <c r="O9425" s="1636"/>
      <c r="P9425" s="1636"/>
      <c r="S9425" s="1072"/>
    </row>
    <row r="9426" spans="15:19" ht="15" customHeight="1">
      <c r="O9426" s="1636"/>
      <c r="P9426" s="1636"/>
      <c r="S9426" s="1072"/>
    </row>
    <row r="9427" spans="15:19" ht="15" customHeight="1">
      <c r="O9427" s="1636"/>
      <c r="P9427" s="1636"/>
      <c r="S9427" s="1072"/>
    </row>
    <row r="9428" spans="15:19" ht="15" customHeight="1">
      <c r="O9428" s="1636"/>
      <c r="P9428" s="1636"/>
      <c r="S9428" s="1072"/>
    </row>
    <row r="9429" spans="15:19" ht="15" customHeight="1">
      <c r="O9429" s="1636"/>
      <c r="P9429" s="1636"/>
      <c r="S9429" s="1072"/>
    </row>
    <row r="9430" spans="15:19" ht="15" customHeight="1">
      <c r="O9430" s="1636"/>
      <c r="P9430" s="1636"/>
      <c r="S9430" s="1072"/>
    </row>
    <row r="9431" spans="15:19" ht="15" customHeight="1">
      <c r="O9431" s="1636"/>
      <c r="P9431" s="1636"/>
      <c r="S9431" s="1072"/>
    </row>
    <row r="9432" spans="15:19" ht="15" customHeight="1">
      <c r="O9432" s="1636"/>
      <c r="P9432" s="1636"/>
      <c r="S9432" s="1072"/>
    </row>
    <row r="9433" spans="15:19" ht="15" customHeight="1">
      <c r="O9433" s="1636"/>
      <c r="P9433" s="1636"/>
      <c r="S9433" s="1072"/>
    </row>
    <row r="9434" spans="15:19" ht="15" customHeight="1">
      <c r="O9434" s="1636"/>
      <c r="P9434" s="1636"/>
      <c r="S9434" s="1072"/>
    </row>
    <row r="9435" spans="15:19" ht="15" customHeight="1">
      <c r="O9435" s="1636"/>
      <c r="P9435" s="1636"/>
      <c r="S9435" s="1072"/>
    </row>
    <row r="9436" spans="15:19" ht="15" customHeight="1">
      <c r="O9436" s="1636"/>
      <c r="P9436" s="1636"/>
      <c r="S9436" s="1072"/>
    </row>
    <row r="9437" spans="15:19" ht="15" customHeight="1">
      <c r="O9437" s="1636"/>
      <c r="P9437" s="1636"/>
      <c r="S9437" s="1072"/>
    </row>
    <row r="9438" spans="15:19" ht="15" customHeight="1">
      <c r="O9438" s="1636"/>
      <c r="P9438" s="1636"/>
      <c r="S9438" s="1072"/>
    </row>
    <row r="9439" spans="15:19" ht="15" customHeight="1">
      <c r="O9439" s="1636"/>
      <c r="P9439" s="1636"/>
      <c r="S9439" s="1072"/>
    </row>
    <row r="9440" spans="15:19" ht="15" customHeight="1">
      <c r="O9440" s="1636"/>
      <c r="P9440" s="1636"/>
      <c r="S9440" s="1072"/>
    </row>
    <row r="9441" spans="15:19" ht="15" customHeight="1">
      <c r="O9441" s="1636"/>
      <c r="P9441" s="1636"/>
      <c r="S9441" s="1072"/>
    </row>
    <row r="9442" spans="15:19" ht="15" customHeight="1">
      <c r="O9442" s="1636"/>
      <c r="P9442" s="1636"/>
      <c r="S9442" s="1072"/>
    </row>
    <row r="9443" spans="15:19" ht="15" customHeight="1">
      <c r="O9443" s="1636"/>
      <c r="P9443" s="1636"/>
      <c r="S9443" s="1072"/>
    </row>
    <row r="9444" spans="15:19" ht="15" customHeight="1">
      <c r="O9444" s="1636"/>
      <c r="P9444" s="1636"/>
      <c r="S9444" s="1072"/>
    </row>
    <row r="9445" spans="15:19" ht="15" customHeight="1">
      <c r="O9445" s="1636"/>
      <c r="P9445" s="1636"/>
      <c r="S9445" s="1072"/>
    </row>
    <row r="9446" spans="15:19" ht="15" customHeight="1">
      <c r="O9446" s="1636"/>
      <c r="P9446" s="1636"/>
      <c r="S9446" s="1072"/>
    </row>
    <row r="9447" spans="15:19" ht="15" customHeight="1">
      <c r="O9447" s="1636"/>
      <c r="P9447" s="1636"/>
      <c r="S9447" s="1072"/>
    </row>
    <row r="9448" spans="15:19" ht="15" customHeight="1">
      <c r="O9448" s="1636"/>
      <c r="P9448" s="1636"/>
      <c r="S9448" s="1072"/>
    </row>
    <row r="9449" spans="15:19" ht="15" customHeight="1">
      <c r="O9449" s="1636"/>
      <c r="P9449" s="1636"/>
      <c r="S9449" s="1072"/>
    </row>
    <row r="9450" spans="15:19" ht="15" customHeight="1">
      <c r="O9450" s="1636"/>
      <c r="P9450" s="1636"/>
      <c r="S9450" s="1072"/>
    </row>
    <row r="9451" spans="15:19" ht="15" customHeight="1">
      <c r="O9451" s="1636"/>
      <c r="P9451" s="1636"/>
      <c r="S9451" s="1072"/>
    </row>
    <row r="9452" spans="15:19" ht="15" customHeight="1">
      <c r="O9452" s="1636"/>
      <c r="P9452" s="1636"/>
      <c r="S9452" s="1072"/>
    </row>
    <row r="9453" spans="15:19" ht="15" customHeight="1">
      <c r="O9453" s="1636"/>
      <c r="P9453" s="1636"/>
      <c r="S9453" s="1072"/>
    </row>
    <row r="9454" spans="15:19" ht="15" customHeight="1">
      <c r="O9454" s="1636"/>
      <c r="P9454" s="1636"/>
      <c r="S9454" s="1072"/>
    </row>
    <row r="9455" spans="15:19" ht="15" customHeight="1">
      <c r="O9455" s="1636"/>
      <c r="P9455" s="1636"/>
      <c r="S9455" s="1072"/>
    </row>
    <row r="9456" spans="15:19" ht="15" customHeight="1">
      <c r="O9456" s="1636"/>
      <c r="P9456" s="1636"/>
      <c r="S9456" s="1072"/>
    </row>
    <row r="9457" spans="15:19" ht="15" customHeight="1">
      <c r="O9457" s="1636"/>
      <c r="P9457" s="1636"/>
      <c r="S9457" s="1072"/>
    </row>
    <row r="9458" spans="15:19" ht="15" customHeight="1">
      <c r="O9458" s="1636"/>
      <c r="P9458" s="1636"/>
      <c r="S9458" s="1072"/>
    </row>
    <row r="9459" spans="15:19" ht="15" customHeight="1">
      <c r="O9459" s="1636"/>
      <c r="P9459" s="1636"/>
      <c r="S9459" s="1072"/>
    </row>
    <row r="9460" spans="15:19" ht="15" customHeight="1">
      <c r="O9460" s="1636"/>
      <c r="P9460" s="1636"/>
      <c r="S9460" s="1072"/>
    </row>
    <row r="9461" spans="15:19" ht="15" customHeight="1">
      <c r="O9461" s="1636"/>
      <c r="P9461" s="1636"/>
      <c r="S9461" s="1072"/>
    </row>
    <row r="9462" spans="15:19" ht="15" customHeight="1">
      <c r="O9462" s="1636"/>
      <c r="P9462" s="1636"/>
      <c r="S9462" s="1072"/>
    </row>
    <row r="9463" spans="15:19" ht="15" customHeight="1">
      <c r="O9463" s="1636"/>
      <c r="P9463" s="1636"/>
      <c r="S9463" s="1072"/>
    </row>
    <row r="9464" spans="15:19" ht="15" customHeight="1">
      <c r="O9464" s="1636"/>
      <c r="P9464" s="1636"/>
      <c r="S9464" s="1072"/>
    </row>
    <row r="9465" spans="15:19" ht="15" customHeight="1">
      <c r="O9465" s="1636"/>
      <c r="P9465" s="1636"/>
      <c r="S9465" s="1072"/>
    </row>
    <row r="9466" spans="15:19" ht="15" customHeight="1">
      <c r="O9466" s="1636"/>
      <c r="P9466" s="1636"/>
      <c r="S9466" s="1072"/>
    </row>
    <row r="9467" spans="15:19" ht="15" customHeight="1">
      <c r="O9467" s="1636"/>
      <c r="P9467" s="1636"/>
      <c r="S9467" s="1072"/>
    </row>
    <row r="9468" spans="15:19" ht="15" customHeight="1">
      <c r="O9468" s="1636"/>
      <c r="P9468" s="1636"/>
      <c r="S9468" s="1072"/>
    </row>
    <row r="9469" spans="15:19" ht="15" customHeight="1">
      <c r="O9469" s="1636"/>
      <c r="P9469" s="1636"/>
      <c r="S9469" s="1072"/>
    </row>
    <row r="9470" spans="15:19" ht="15" customHeight="1">
      <c r="O9470" s="1636"/>
      <c r="P9470" s="1636"/>
      <c r="S9470" s="1072"/>
    </row>
    <row r="9471" spans="15:19" ht="15" customHeight="1">
      <c r="O9471" s="1636"/>
      <c r="P9471" s="1636"/>
      <c r="S9471" s="1072"/>
    </row>
    <row r="9472" spans="15:19" ht="15" customHeight="1">
      <c r="O9472" s="1636"/>
      <c r="P9472" s="1636"/>
      <c r="S9472" s="1072"/>
    </row>
    <row r="9473" spans="15:19" ht="15" customHeight="1">
      <c r="O9473" s="1636"/>
      <c r="P9473" s="1636"/>
      <c r="S9473" s="1072"/>
    </row>
    <row r="9474" spans="15:19" ht="15" customHeight="1">
      <c r="O9474" s="1636"/>
      <c r="P9474" s="1636"/>
      <c r="S9474" s="1072"/>
    </row>
    <row r="9475" spans="15:19" ht="15" customHeight="1">
      <c r="O9475" s="1636"/>
      <c r="P9475" s="1636"/>
      <c r="S9475" s="1072"/>
    </row>
    <row r="9476" spans="15:19" ht="15" customHeight="1">
      <c r="O9476" s="1636"/>
      <c r="P9476" s="1636"/>
      <c r="S9476" s="1072"/>
    </row>
    <row r="9477" spans="15:19" ht="15" customHeight="1">
      <c r="O9477" s="1636"/>
      <c r="P9477" s="1636"/>
      <c r="S9477" s="1072"/>
    </row>
    <row r="9478" spans="15:19" ht="15" customHeight="1">
      <c r="O9478" s="1636"/>
      <c r="P9478" s="1636"/>
      <c r="S9478" s="1072"/>
    </row>
    <row r="9479" spans="15:19" ht="15" customHeight="1">
      <c r="O9479" s="1636"/>
      <c r="P9479" s="1636"/>
      <c r="S9479" s="1072"/>
    </row>
    <row r="9480" spans="15:19" ht="15" customHeight="1">
      <c r="O9480" s="1636"/>
      <c r="P9480" s="1636"/>
      <c r="S9480" s="1072"/>
    </row>
    <row r="9481" spans="15:19" ht="15" customHeight="1">
      <c r="O9481" s="1636"/>
      <c r="P9481" s="1636"/>
      <c r="S9481" s="1072"/>
    </row>
    <row r="9482" spans="15:19" ht="15" customHeight="1">
      <c r="O9482" s="1636"/>
      <c r="P9482" s="1636"/>
      <c r="S9482" s="1072"/>
    </row>
    <row r="9483" spans="15:19" ht="15" customHeight="1">
      <c r="O9483" s="1636"/>
      <c r="P9483" s="1636"/>
      <c r="S9483" s="1072"/>
    </row>
    <row r="9484" spans="15:19" ht="15" customHeight="1">
      <c r="O9484" s="1636"/>
      <c r="P9484" s="1636"/>
      <c r="S9484" s="1072"/>
    </row>
    <row r="9485" spans="15:19" ht="15" customHeight="1">
      <c r="O9485" s="1636"/>
      <c r="P9485" s="1636"/>
      <c r="S9485" s="1072"/>
    </row>
    <row r="9486" spans="15:19" ht="15" customHeight="1">
      <c r="O9486" s="1636"/>
      <c r="P9486" s="1636"/>
      <c r="S9486" s="1072"/>
    </row>
    <row r="9487" spans="15:19" ht="15" customHeight="1">
      <c r="O9487" s="1636"/>
      <c r="P9487" s="1636"/>
      <c r="S9487" s="1072"/>
    </row>
    <row r="9488" spans="15:19" ht="15" customHeight="1">
      <c r="O9488" s="1636"/>
      <c r="P9488" s="1636"/>
      <c r="S9488" s="1072"/>
    </row>
    <row r="9489" spans="15:19" ht="15" customHeight="1">
      <c r="O9489" s="1636"/>
      <c r="P9489" s="1636"/>
      <c r="S9489" s="1072"/>
    </row>
    <row r="9490" spans="15:19" ht="15" customHeight="1">
      <c r="O9490" s="1636"/>
      <c r="P9490" s="1636"/>
      <c r="S9490" s="1072"/>
    </row>
    <row r="9491" spans="15:19" ht="15" customHeight="1">
      <c r="O9491" s="1636"/>
      <c r="P9491" s="1636"/>
      <c r="S9491" s="1072"/>
    </row>
    <row r="9492" spans="15:19" ht="15" customHeight="1">
      <c r="O9492" s="1636"/>
      <c r="P9492" s="1636"/>
      <c r="S9492" s="1072"/>
    </row>
    <row r="9493" spans="15:19" ht="15" customHeight="1">
      <c r="O9493" s="1636"/>
      <c r="P9493" s="1636"/>
      <c r="S9493" s="1072"/>
    </row>
    <row r="9494" spans="15:19" ht="15" customHeight="1">
      <c r="O9494" s="1636"/>
      <c r="P9494" s="1636"/>
      <c r="S9494" s="1072"/>
    </row>
    <row r="9495" spans="15:19" ht="15" customHeight="1">
      <c r="O9495" s="1636"/>
      <c r="P9495" s="1636"/>
      <c r="S9495" s="1072"/>
    </row>
    <row r="9496" spans="15:19" ht="15" customHeight="1">
      <c r="O9496" s="1636"/>
      <c r="P9496" s="1636"/>
      <c r="S9496" s="1072"/>
    </row>
    <row r="9497" spans="15:19" ht="15" customHeight="1">
      <c r="O9497" s="1636"/>
      <c r="P9497" s="1636"/>
      <c r="S9497" s="1072"/>
    </row>
    <row r="9498" spans="15:19" ht="15" customHeight="1">
      <c r="O9498" s="1636"/>
      <c r="P9498" s="1636"/>
      <c r="S9498" s="1072"/>
    </row>
    <row r="9499" spans="15:19" ht="15" customHeight="1">
      <c r="O9499" s="1636"/>
      <c r="P9499" s="1636"/>
      <c r="S9499" s="1072"/>
    </row>
    <row r="9500" spans="15:19" ht="15" customHeight="1">
      <c r="O9500" s="1636"/>
      <c r="P9500" s="1636"/>
      <c r="S9500" s="1072"/>
    </row>
    <row r="9501" spans="15:19" ht="15" customHeight="1">
      <c r="O9501" s="1636"/>
      <c r="P9501" s="1636"/>
      <c r="S9501" s="1072"/>
    </row>
    <row r="9502" spans="15:19" ht="15" customHeight="1">
      <c r="O9502" s="1636"/>
      <c r="P9502" s="1636"/>
      <c r="S9502" s="1072"/>
    </row>
    <row r="9503" spans="15:19" ht="15" customHeight="1">
      <c r="O9503" s="1636"/>
      <c r="P9503" s="1636"/>
      <c r="S9503" s="1072"/>
    </row>
    <row r="9504" spans="15:19" ht="15" customHeight="1">
      <c r="O9504" s="1636"/>
      <c r="P9504" s="1636"/>
      <c r="S9504" s="1072"/>
    </row>
    <row r="9505" spans="15:19" ht="15" customHeight="1">
      <c r="O9505" s="1636"/>
      <c r="P9505" s="1636"/>
      <c r="S9505" s="1072"/>
    </row>
    <row r="9506" spans="15:19" ht="15" customHeight="1">
      <c r="O9506" s="1636"/>
      <c r="P9506" s="1636"/>
      <c r="S9506" s="1072"/>
    </row>
    <row r="9507" spans="15:19" ht="15" customHeight="1">
      <c r="O9507" s="1636"/>
      <c r="P9507" s="1636"/>
      <c r="S9507" s="1072"/>
    </row>
    <row r="9508" spans="15:19" ht="15" customHeight="1">
      <c r="O9508" s="1636"/>
      <c r="P9508" s="1636"/>
      <c r="S9508" s="1072"/>
    </row>
    <row r="9509" spans="15:19" ht="15" customHeight="1">
      <c r="O9509" s="1636"/>
      <c r="P9509" s="1636"/>
      <c r="S9509" s="1072"/>
    </row>
    <row r="9510" spans="15:19" ht="15" customHeight="1">
      <c r="O9510" s="1636"/>
      <c r="P9510" s="1636"/>
      <c r="S9510" s="1072"/>
    </row>
    <row r="9511" spans="15:19" ht="15" customHeight="1">
      <c r="O9511" s="1636"/>
      <c r="P9511" s="1636"/>
      <c r="S9511" s="1072"/>
    </row>
    <row r="9512" spans="15:19" ht="15" customHeight="1">
      <c r="O9512" s="1636"/>
      <c r="P9512" s="1636"/>
      <c r="S9512" s="1072"/>
    </row>
    <row r="9513" spans="15:19" ht="15" customHeight="1">
      <c r="O9513" s="1636"/>
      <c r="P9513" s="1636"/>
      <c r="S9513" s="1072"/>
    </row>
    <row r="9514" spans="15:19" ht="15" customHeight="1">
      <c r="O9514" s="1636"/>
      <c r="P9514" s="1636"/>
      <c r="S9514" s="1072"/>
    </row>
    <row r="9515" spans="15:19" ht="15" customHeight="1">
      <c r="O9515" s="1636"/>
      <c r="P9515" s="1636"/>
      <c r="S9515" s="1072"/>
    </row>
    <row r="9516" spans="15:19" ht="15" customHeight="1">
      <c r="O9516" s="1636"/>
      <c r="P9516" s="1636"/>
      <c r="S9516" s="1072"/>
    </row>
    <row r="9517" spans="15:19" ht="15" customHeight="1">
      <c r="O9517" s="1636"/>
      <c r="P9517" s="1636"/>
      <c r="S9517" s="1072"/>
    </row>
    <row r="9518" spans="15:19" ht="15" customHeight="1">
      <c r="O9518" s="1636"/>
      <c r="P9518" s="1636"/>
      <c r="S9518" s="1072"/>
    </row>
    <row r="9519" spans="15:19" ht="15" customHeight="1">
      <c r="O9519" s="1636"/>
      <c r="P9519" s="1636"/>
      <c r="S9519" s="1072"/>
    </row>
    <row r="9520" spans="15:19" ht="15" customHeight="1">
      <c r="O9520" s="1636"/>
      <c r="P9520" s="1636"/>
      <c r="S9520" s="1072"/>
    </row>
    <row r="9521" spans="15:19" ht="15" customHeight="1">
      <c r="O9521" s="1636"/>
      <c r="P9521" s="1636"/>
      <c r="S9521" s="1072"/>
    </row>
    <row r="9522" spans="15:19" ht="15" customHeight="1">
      <c r="O9522" s="1636"/>
      <c r="P9522" s="1636"/>
      <c r="S9522" s="1072"/>
    </row>
    <row r="9523" spans="15:19" ht="15" customHeight="1">
      <c r="O9523" s="1636"/>
      <c r="P9523" s="1636"/>
      <c r="S9523" s="1072"/>
    </row>
    <row r="9524" spans="15:19" ht="15" customHeight="1">
      <c r="O9524" s="1636"/>
      <c r="P9524" s="1636"/>
      <c r="S9524" s="1072"/>
    </row>
    <row r="9525" spans="15:19" ht="15" customHeight="1">
      <c r="O9525" s="1636"/>
      <c r="P9525" s="1636"/>
      <c r="S9525" s="1072"/>
    </row>
    <row r="9526" spans="15:19" ht="15" customHeight="1">
      <c r="O9526" s="1636"/>
      <c r="P9526" s="1636"/>
      <c r="S9526" s="1072"/>
    </row>
    <row r="9527" spans="15:19" ht="15" customHeight="1">
      <c r="O9527" s="1636"/>
      <c r="P9527" s="1636"/>
      <c r="S9527" s="1072"/>
    </row>
    <row r="9528" spans="15:19" ht="15" customHeight="1">
      <c r="O9528" s="1636"/>
      <c r="P9528" s="1636"/>
      <c r="S9528" s="1072"/>
    </row>
    <row r="9529" spans="15:19" ht="15" customHeight="1">
      <c r="O9529" s="1636"/>
      <c r="P9529" s="1636"/>
      <c r="S9529" s="1072"/>
    </row>
    <row r="9530" spans="15:19" ht="15" customHeight="1">
      <c r="O9530" s="1636"/>
      <c r="P9530" s="1636"/>
      <c r="S9530" s="1072"/>
    </row>
    <row r="9531" spans="15:19" ht="15" customHeight="1">
      <c r="O9531" s="1636"/>
      <c r="P9531" s="1636"/>
      <c r="S9531" s="1072"/>
    </row>
    <row r="9532" spans="15:19" ht="15" customHeight="1">
      <c r="O9532" s="1636"/>
      <c r="P9532" s="1636"/>
      <c r="S9532" s="1072"/>
    </row>
    <row r="9533" spans="15:19" ht="15" customHeight="1">
      <c r="O9533" s="1636"/>
      <c r="P9533" s="1636"/>
      <c r="S9533" s="1072"/>
    </row>
    <row r="9534" spans="15:19" ht="15" customHeight="1">
      <c r="O9534" s="1636"/>
      <c r="P9534" s="1636"/>
      <c r="S9534" s="1072"/>
    </row>
    <row r="9535" spans="15:19" ht="15" customHeight="1">
      <c r="O9535" s="1636"/>
      <c r="P9535" s="1636"/>
      <c r="S9535" s="1072"/>
    </row>
    <row r="9536" spans="15:19" ht="15" customHeight="1">
      <c r="O9536" s="1636"/>
      <c r="P9536" s="1636"/>
      <c r="S9536" s="1072"/>
    </row>
    <row r="9537" spans="15:19" ht="15" customHeight="1">
      <c r="O9537" s="1636"/>
      <c r="P9537" s="1636"/>
      <c r="S9537" s="1072"/>
    </row>
    <row r="9538" spans="15:19" ht="15" customHeight="1">
      <c r="O9538" s="1636"/>
      <c r="P9538" s="1636"/>
      <c r="S9538" s="1072"/>
    </row>
    <row r="9539" spans="15:19" ht="15" customHeight="1">
      <c r="O9539" s="1636"/>
      <c r="P9539" s="1636"/>
      <c r="S9539" s="1072"/>
    </row>
    <row r="9540" spans="15:19" ht="15" customHeight="1">
      <c r="O9540" s="1636"/>
      <c r="P9540" s="1636"/>
      <c r="S9540" s="1072"/>
    </row>
    <row r="9541" spans="15:19" ht="15" customHeight="1">
      <c r="O9541" s="1636"/>
      <c r="P9541" s="1636"/>
      <c r="S9541" s="1072"/>
    </row>
    <row r="9542" spans="15:19" ht="15" customHeight="1">
      <c r="O9542" s="1636"/>
      <c r="P9542" s="1636"/>
      <c r="S9542" s="1072"/>
    </row>
    <row r="9543" spans="15:19" ht="15" customHeight="1">
      <c r="O9543" s="1636"/>
      <c r="P9543" s="1636"/>
      <c r="S9543" s="1072"/>
    </row>
    <row r="9544" spans="15:19" ht="15" customHeight="1">
      <c r="O9544" s="1636"/>
      <c r="P9544" s="1636"/>
      <c r="S9544" s="1072"/>
    </row>
    <row r="9545" spans="15:19" ht="15" customHeight="1">
      <c r="O9545" s="1636"/>
      <c r="P9545" s="1636"/>
      <c r="S9545" s="1072"/>
    </row>
    <row r="9546" spans="15:19" ht="15" customHeight="1">
      <c r="O9546" s="1636"/>
      <c r="P9546" s="1636"/>
      <c r="S9546" s="1072"/>
    </row>
    <row r="9547" spans="15:19" ht="15" customHeight="1">
      <c r="O9547" s="1636"/>
      <c r="P9547" s="1636"/>
      <c r="S9547" s="1072"/>
    </row>
    <row r="9548" spans="15:19" ht="15" customHeight="1">
      <c r="O9548" s="1636"/>
      <c r="P9548" s="1636"/>
      <c r="S9548" s="1072"/>
    </row>
    <row r="9549" spans="15:19" ht="15" customHeight="1">
      <c r="O9549" s="1636"/>
      <c r="P9549" s="1636"/>
      <c r="S9549" s="1072"/>
    </row>
    <row r="9550" spans="15:19" ht="15" customHeight="1">
      <c r="O9550" s="1636"/>
      <c r="P9550" s="1636"/>
      <c r="S9550" s="1072"/>
    </row>
    <row r="9551" spans="15:19" ht="15" customHeight="1">
      <c r="O9551" s="1636"/>
      <c r="P9551" s="1636"/>
      <c r="S9551" s="1072"/>
    </row>
    <row r="9552" spans="15:19" ht="15" customHeight="1">
      <c r="O9552" s="1636"/>
      <c r="P9552" s="1636"/>
      <c r="S9552" s="1072"/>
    </row>
    <row r="9553" spans="15:19" ht="15" customHeight="1">
      <c r="O9553" s="1636"/>
      <c r="P9553" s="1636"/>
      <c r="S9553" s="1072"/>
    </row>
    <row r="9554" spans="15:19" ht="15" customHeight="1">
      <c r="O9554" s="1636"/>
      <c r="P9554" s="1636"/>
      <c r="S9554" s="1072"/>
    </row>
    <row r="9555" spans="15:19" ht="15" customHeight="1">
      <c r="O9555" s="1636"/>
      <c r="P9555" s="1636"/>
      <c r="S9555" s="1072"/>
    </row>
    <row r="9556" spans="15:19" ht="15" customHeight="1">
      <c r="O9556" s="1636"/>
      <c r="P9556" s="1636"/>
      <c r="S9556" s="1072"/>
    </row>
    <row r="9557" spans="15:19" ht="15" customHeight="1">
      <c r="O9557" s="1636"/>
      <c r="P9557" s="1636"/>
      <c r="S9557" s="1072"/>
    </row>
    <row r="9558" spans="15:19" ht="15" customHeight="1">
      <c r="O9558" s="1636"/>
      <c r="P9558" s="1636"/>
      <c r="S9558" s="1072"/>
    </row>
    <row r="9559" spans="15:19" ht="15" customHeight="1">
      <c r="O9559" s="1636"/>
      <c r="P9559" s="1636"/>
      <c r="S9559" s="1072"/>
    </row>
    <row r="9560" spans="15:19" ht="15" customHeight="1">
      <c r="O9560" s="1636"/>
      <c r="P9560" s="1636"/>
      <c r="S9560" s="1072"/>
    </row>
    <row r="9561" spans="15:19" ht="15" customHeight="1">
      <c r="O9561" s="1636"/>
      <c r="P9561" s="1636"/>
      <c r="S9561" s="1072"/>
    </row>
    <row r="9562" spans="15:19" ht="15" customHeight="1">
      <c r="O9562" s="1636"/>
      <c r="P9562" s="1636"/>
      <c r="S9562" s="1072"/>
    </row>
    <row r="9563" spans="15:19" ht="15" customHeight="1">
      <c r="O9563" s="1636"/>
      <c r="P9563" s="1636"/>
      <c r="S9563" s="1072"/>
    </row>
    <row r="9564" spans="15:19" ht="15" customHeight="1">
      <c r="O9564" s="1636"/>
      <c r="P9564" s="1636"/>
      <c r="S9564" s="1072"/>
    </row>
    <row r="9565" spans="15:19" ht="15" customHeight="1">
      <c r="O9565" s="1636"/>
      <c r="P9565" s="1636"/>
      <c r="S9565" s="1072"/>
    </row>
    <row r="9566" spans="15:19" ht="15" customHeight="1">
      <c r="O9566" s="1636"/>
      <c r="P9566" s="1636"/>
      <c r="S9566" s="1072"/>
    </row>
    <row r="9567" spans="15:19" ht="15" customHeight="1">
      <c r="O9567" s="1636"/>
      <c r="P9567" s="1636"/>
      <c r="S9567" s="1072"/>
    </row>
    <row r="9568" spans="15:19" ht="15" customHeight="1">
      <c r="O9568" s="1636"/>
      <c r="P9568" s="1636"/>
      <c r="S9568" s="1072"/>
    </row>
    <row r="9569" spans="15:19" ht="15" customHeight="1">
      <c r="O9569" s="1636"/>
      <c r="P9569" s="1636"/>
      <c r="S9569" s="1072"/>
    </row>
    <row r="9570" spans="15:19" ht="15" customHeight="1">
      <c r="O9570" s="1636"/>
      <c r="P9570" s="1636"/>
      <c r="S9570" s="1072"/>
    </row>
    <row r="9571" spans="15:19" ht="15" customHeight="1">
      <c r="O9571" s="1636"/>
      <c r="P9571" s="1636"/>
      <c r="S9571" s="1072"/>
    </row>
    <row r="9572" spans="15:19" ht="15" customHeight="1">
      <c r="O9572" s="1636"/>
      <c r="P9572" s="1636"/>
      <c r="S9572" s="1072"/>
    </row>
    <row r="9573" spans="15:19" ht="15" customHeight="1">
      <c r="O9573" s="1636"/>
      <c r="P9573" s="1636"/>
      <c r="S9573" s="1072"/>
    </row>
    <row r="9574" spans="15:19" ht="15" customHeight="1">
      <c r="O9574" s="1636"/>
      <c r="P9574" s="1636"/>
      <c r="S9574" s="1072"/>
    </row>
    <row r="9575" spans="15:19" ht="15" customHeight="1">
      <c r="O9575" s="1636"/>
      <c r="P9575" s="1636"/>
      <c r="S9575" s="1072"/>
    </row>
    <row r="9576" spans="15:19" ht="15" customHeight="1">
      <c r="O9576" s="1636"/>
      <c r="P9576" s="1636"/>
      <c r="S9576" s="1072"/>
    </row>
    <row r="9577" spans="15:19" ht="15" customHeight="1">
      <c r="O9577" s="1636"/>
      <c r="P9577" s="1636"/>
      <c r="S9577" s="1072"/>
    </row>
    <row r="9578" spans="15:19" ht="15" customHeight="1">
      <c r="O9578" s="1636"/>
      <c r="P9578" s="1636"/>
      <c r="S9578" s="1072"/>
    </row>
    <row r="9579" spans="15:19" ht="15" customHeight="1">
      <c r="O9579" s="1636"/>
      <c r="P9579" s="1636"/>
      <c r="S9579" s="1072"/>
    </row>
    <row r="9580" spans="15:19" ht="15" customHeight="1">
      <c r="O9580" s="1636"/>
      <c r="P9580" s="1636"/>
      <c r="S9580" s="1072"/>
    </row>
    <row r="9581" spans="15:19" ht="15" customHeight="1">
      <c r="O9581" s="1636"/>
      <c r="P9581" s="1636"/>
      <c r="S9581" s="1072"/>
    </row>
    <row r="9582" spans="15:19" ht="15" customHeight="1">
      <c r="O9582" s="1636"/>
      <c r="P9582" s="1636"/>
      <c r="S9582" s="1072"/>
    </row>
    <row r="9583" spans="15:19" ht="15" customHeight="1">
      <c r="O9583" s="1636"/>
      <c r="P9583" s="1636"/>
      <c r="S9583" s="1072"/>
    </row>
    <row r="9584" spans="15:19" ht="15" customHeight="1">
      <c r="O9584" s="1636"/>
      <c r="P9584" s="1636"/>
      <c r="S9584" s="1072"/>
    </row>
    <row r="9585" spans="15:19" ht="15" customHeight="1">
      <c r="O9585" s="1636"/>
      <c r="P9585" s="1636"/>
      <c r="S9585" s="1072"/>
    </row>
    <row r="9586" spans="15:19" ht="15" customHeight="1">
      <c r="O9586" s="1636"/>
      <c r="P9586" s="1636"/>
      <c r="S9586" s="1072"/>
    </row>
    <row r="9587" spans="15:19" ht="15" customHeight="1">
      <c r="O9587" s="1636"/>
      <c r="P9587" s="1636"/>
      <c r="S9587" s="1072"/>
    </row>
    <row r="9588" spans="15:19" ht="15" customHeight="1">
      <c r="O9588" s="1636"/>
      <c r="P9588" s="1636"/>
      <c r="S9588" s="1072"/>
    </row>
    <row r="9589" spans="15:19" ht="15" customHeight="1">
      <c r="O9589" s="1636"/>
      <c r="P9589" s="1636"/>
      <c r="S9589" s="1072"/>
    </row>
    <row r="9590" spans="15:19" ht="15" customHeight="1">
      <c r="O9590" s="1636"/>
      <c r="P9590" s="1636"/>
      <c r="S9590" s="1072"/>
    </row>
    <row r="9591" spans="15:19" ht="15" customHeight="1">
      <c r="O9591" s="1636"/>
      <c r="P9591" s="1636"/>
      <c r="S9591" s="1072"/>
    </row>
    <row r="9592" spans="15:19" ht="15" customHeight="1">
      <c r="O9592" s="1636"/>
      <c r="P9592" s="1636"/>
      <c r="S9592" s="1072"/>
    </row>
    <row r="9593" spans="15:19" ht="15" customHeight="1">
      <c r="O9593" s="1636"/>
      <c r="P9593" s="1636"/>
      <c r="S9593" s="1072"/>
    </row>
    <row r="9594" spans="15:19" ht="15" customHeight="1">
      <c r="O9594" s="1636"/>
      <c r="P9594" s="1636"/>
      <c r="S9594" s="1072"/>
    </row>
    <row r="9595" spans="15:19" ht="15" customHeight="1">
      <c r="O9595" s="1636"/>
      <c r="P9595" s="1636"/>
      <c r="S9595" s="1072"/>
    </row>
    <row r="9596" spans="15:19" ht="15" customHeight="1">
      <c r="O9596" s="1636"/>
      <c r="P9596" s="1636"/>
      <c r="S9596" s="1072"/>
    </row>
    <row r="9597" spans="15:19" ht="15" customHeight="1">
      <c r="O9597" s="1636"/>
      <c r="P9597" s="1636"/>
      <c r="S9597" s="1072"/>
    </row>
    <row r="9598" spans="15:19" ht="15" customHeight="1">
      <c r="O9598" s="1636"/>
      <c r="P9598" s="1636"/>
      <c r="S9598" s="1072"/>
    </row>
    <row r="9599" spans="15:19" ht="15" customHeight="1">
      <c r="O9599" s="1636"/>
      <c r="P9599" s="1636"/>
      <c r="S9599" s="1072"/>
    </row>
    <row r="9600" spans="15:19" ht="15" customHeight="1">
      <c r="O9600" s="1636"/>
      <c r="P9600" s="1636"/>
      <c r="S9600" s="1072"/>
    </row>
    <row r="9601" spans="15:19" ht="15" customHeight="1">
      <c r="O9601" s="1636"/>
      <c r="P9601" s="1636"/>
      <c r="S9601" s="1072"/>
    </row>
    <row r="9602" spans="15:19" ht="15" customHeight="1">
      <c r="O9602" s="1636"/>
      <c r="P9602" s="1636"/>
      <c r="S9602" s="1072"/>
    </row>
    <row r="9603" spans="15:19" ht="15" customHeight="1">
      <c r="O9603" s="1636"/>
      <c r="P9603" s="1636"/>
      <c r="S9603" s="1072"/>
    </row>
    <row r="9604" spans="15:19" ht="15" customHeight="1">
      <c r="O9604" s="1636"/>
      <c r="P9604" s="1636"/>
      <c r="S9604" s="1072"/>
    </row>
    <row r="9605" spans="15:19" ht="15" customHeight="1">
      <c r="O9605" s="1636"/>
      <c r="P9605" s="1636"/>
      <c r="S9605" s="1072"/>
    </row>
    <row r="9606" spans="15:19" ht="15" customHeight="1">
      <c r="O9606" s="1636"/>
      <c r="P9606" s="1636"/>
      <c r="S9606" s="1072"/>
    </row>
    <row r="9607" spans="15:19" ht="15" customHeight="1">
      <c r="O9607" s="1636"/>
      <c r="P9607" s="1636"/>
      <c r="S9607" s="1072"/>
    </row>
    <row r="9608" spans="15:19" ht="15" customHeight="1">
      <c r="O9608" s="1636"/>
      <c r="P9608" s="1636"/>
      <c r="S9608" s="1072"/>
    </row>
    <row r="9609" spans="15:19" ht="15" customHeight="1">
      <c r="O9609" s="1636"/>
      <c r="P9609" s="1636"/>
      <c r="S9609" s="1072"/>
    </row>
    <row r="9610" spans="15:19" ht="15" customHeight="1">
      <c r="O9610" s="1636"/>
      <c r="P9610" s="1636"/>
      <c r="S9610" s="1072"/>
    </row>
    <row r="9611" spans="15:19" ht="15" customHeight="1">
      <c r="O9611" s="1636"/>
      <c r="P9611" s="1636"/>
      <c r="S9611" s="1072"/>
    </row>
    <row r="9612" spans="15:19" ht="15" customHeight="1">
      <c r="O9612" s="1636"/>
      <c r="P9612" s="1636"/>
      <c r="S9612" s="1072"/>
    </row>
    <row r="9613" spans="15:19" ht="15" customHeight="1">
      <c r="O9613" s="1636"/>
      <c r="P9613" s="1636"/>
      <c r="S9613" s="1072"/>
    </row>
    <row r="9614" spans="15:19" ht="15" customHeight="1">
      <c r="O9614" s="1636"/>
      <c r="P9614" s="1636"/>
      <c r="S9614" s="1072"/>
    </row>
    <row r="9615" spans="15:19" ht="15" customHeight="1">
      <c r="O9615" s="1636"/>
      <c r="P9615" s="1636"/>
      <c r="S9615" s="1072"/>
    </row>
    <row r="9616" spans="15:19" ht="15" customHeight="1">
      <c r="O9616" s="1636"/>
      <c r="P9616" s="1636"/>
      <c r="S9616" s="1072"/>
    </row>
    <row r="9617" spans="15:19" ht="15" customHeight="1">
      <c r="O9617" s="1636"/>
      <c r="P9617" s="1636"/>
      <c r="S9617" s="1072"/>
    </row>
    <row r="9618" spans="15:19" ht="15" customHeight="1">
      <c r="O9618" s="1636"/>
      <c r="P9618" s="1636"/>
      <c r="S9618" s="1072"/>
    </row>
    <row r="9619" spans="15:19" ht="15" customHeight="1">
      <c r="O9619" s="1636"/>
      <c r="P9619" s="1636"/>
      <c r="S9619" s="1072"/>
    </row>
    <row r="9620" spans="15:19" ht="15" customHeight="1">
      <c r="O9620" s="1636"/>
      <c r="P9620" s="1636"/>
      <c r="S9620" s="1072"/>
    </row>
    <row r="9621" spans="15:19" ht="15" customHeight="1">
      <c r="O9621" s="1636"/>
      <c r="P9621" s="1636"/>
      <c r="S9621" s="1072"/>
    </row>
    <row r="9622" spans="15:19" ht="15" customHeight="1">
      <c r="O9622" s="1636"/>
      <c r="P9622" s="1636"/>
      <c r="S9622" s="1072"/>
    </row>
    <row r="9623" spans="15:19" ht="15" customHeight="1">
      <c r="O9623" s="1636"/>
      <c r="P9623" s="1636"/>
      <c r="S9623" s="1072"/>
    </row>
    <row r="9624" spans="15:19" ht="15" customHeight="1">
      <c r="O9624" s="1636"/>
      <c r="P9624" s="1636"/>
      <c r="S9624" s="1072"/>
    </row>
    <row r="9625" spans="15:19" ht="15" customHeight="1">
      <c r="O9625" s="1636"/>
      <c r="P9625" s="1636"/>
      <c r="S9625" s="1072"/>
    </row>
    <row r="9626" spans="15:19" ht="15" customHeight="1">
      <c r="O9626" s="1636"/>
      <c r="P9626" s="1636"/>
      <c r="S9626" s="1072"/>
    </row>
    <row r="9627" spans="15:19" ht="15" customHeight="1">
      <c r="O9627" s="1636"/>
      <c r="P9627" s="1636"/>
      <c r="S9627" s="1072"/>
    </row>
    <row r="9628" spans="15:19" ht="15" customHeight="1">
      <c r="O9628" s="1636"/>
      <c r="P9628" s="1636"/>
      <c r="S9628" s="1072"/>
    </row>
    <row r="9629" spans="15:19" ht="15" customHeight="1">
      <c r="O9629" s="1636"/>
      <c r="P9629" s="1636"/>
      <c r="S9629" s="1072"/>
    </row>
    <row r="9630" spans="15:19" ht="15" customHeight="1">
      <c r="O9630" s="1636"/>
      <c r="P9630" s="1636"/>
      <c r="S9630" s="1072"/>
    </row>
    <row r="9631" spans="15:19" ht="15" customHeight="1">
      <c r="O9631" s="1636"/>
      <c r="P9631" s="1636"/>
      <c r="S9631" s="1072"/>
    </row>
    <row r="9632" spans="15:19" ht="15" customHeight="1">
      <c r="O9632" s="1636"/>
      <c r="P9632" s="1636"/>
      <c r="S9632" s="1072"/>
    </row>
    <row r="9633" spans="15:19" ht="15" customHeight="1">
      <c r="O9633" s="1636"/>
      <c r="P9633" s="1636"/>
      <c r="S9633" s="1072"/>
    </row>
    <row r="9634" spans="15:19" ht="15" customHeight="1">
      <c r="O9634" s="1636"/>
      <c r="P9634" s="1636"/>
      <c r="S9634" s="1072"/>
    </row>
    <row r="9635" spans="15:19" ht="15" customHeight="1">
      <c r="O9635" s="1636"/>
      <c r="P9635" s="1636"/>
      <c r="S9635" s="1072"/>
    </row>
    <row r="9636" spans="15:19" ht="15" customHeight="1">
      <c r="O9636" s="1636"/>
      <c r="P9636" s="1636"/>
      <c r="S9636" s="1072"/>
    </row>
    <row r="9637" spans="15:19" ht="15" customHeight="1">
      <c r="O9637" s="1636"/>
      <c r="P9637" s="1636"/>
      <c r="S9637" s="1072"/>
    </row>
    <row r="9638" spans="15:19" ht="15" customHeight="1">
      <c r="O9638" s="1636"/>
      <c r="P9638" s="1636"/>
      <c r="S9638" s="1072"/>
    </row>
    <row r="9639" spans="15:19" ht="15" customHeight="1">
      <c r="O9639" s="1636"/>
      <c r="P9639" s="1636"/>
      <c r="S9639" s="1072"/>
    </row>
    <row r="9640" spans="15:19" ht="15" customHeight="1">
      <c r="O9640" s="1636"/>
      <c r="P9640" s="1636"/>
      <c r="S9640" s="1072"/>
    </row>
    <row r="9641" spans="15:19" ht="15" customHeight="1">
      <c r="O9641" s="1636"/>
      <c r="P9641" s="1636"/>
      <c r="S9641" s="1072"/>
    </row>
    <row r="9642" spans="15:19" ht="15" customHeight="1">
      <c r="O9642" s="1636"/>
      <c r="P9642" s="1636"/>
      <c r="S9642" s="1072"/>
    </row>
    <row r="9643" spans="15:19" ht="15" customHeight="1">
      <c r="O9643" s="1636"/>
      <c r="P9643" s="1636"/>
      <c r="S9643" s="1072"/>
    </row>
    <row r="9644" spans="15:19" ht="15" customHeight="1">
      <c r="O9644" s="1636"/>
      <c r="P9644" s="1636"/>
      <c r="S9644" s="1072"/>
    </row>
    <row r="9645" spans="15:19" ht="15" customHeight="1">
      <c r="O9645" s="1636"/>
      <c r="P9645" s="1636"/>
      <c r="S9645" s="1072"/>
    </row>
    <row r="9646" spans="15:19" ht="15" customHeight="1">
      <c r="O9646" s="1636"/>
      <c r="P9646" s="1636"/>
      <c r="S9646" s="1072"/>
    </row>
    <row r="9647" spans="15:19" ht="15" customHeight="1">
      <c r="O9647" s="1636"/>
      <c r="P9647" s="1636"/>
      <c r="S9647" s="1072"/>
    </row>
    <row r="9648" spans="15:19" ht="15" customHeight="1">
      <c r="O9648" s="1636"/>
      <c r="P9648" s="1636"/>
      <c r="S9648" s="1072"/>
    </row>
    <row r="9649" spans="15:19" ht="15" customHeight="1">
      <c r="O9649" s="1636"/>
      <c r="P9649" s="1636"/>
      <c r="S9649" s="1072"/>
    </row>
    <row r="9650" spans="15:19" ht="15" customHeight="1">
      <c r="O9650" s="1636"/>
      <c r="P9650" s="1636"/>
      <c r="S9650" s="1072"/>
    </row>
    <row r="9651" spans="15:19" ht="15" customHeight="1">
      <c r="O9651" s="1636"/>
      <c r="P9651" s="1636"/>
      <c r="S9651" s="1072"/>
    </row>
    <row r="9652" spans="15:19" ht="15" customHeight="1">
      <c r="O9652" s="1636"/>
      <c r="P9652" s="1636"/>
      <c r="S9652" s="1072"/>
    </row>
    <row r="9653" spans="15:19" ht="15" customHeight="1">
      <c r="O9653" s="1636"/>
      <c r="P9653" s="1636"/>
      <c r="S9653" s="1072"/>
    </row>
    <row r="9654" spans="15:19" ht="15" customHeight="1">
      <c r="O9654" s="1636"/>
      <c r="P9654" s="1636"/>
      <c r="S9654" s="1072"/>
    </row>
    <row r="9655" spans="15:19" ht="15" customHeight="1">
      <c r="O9655" s="1636"/>
      <c r="P9655" s="1636"/>
      <c r="S9655" s="1072"/>
    </row>
    <row r="9656" spans="15:19" ht="15" customHeight="1">
      <c r="O9656" s="1636"/>
      <c r="P9656" s="1636"/>
      <c r="S9656" s="1072"/>
    </row>
    <row r="9657" spans="15:19" ht="15" customHeight="1">
      <c r="O9657" s="1636"/>
      <c r="P9657" s="1636"/>
      <c r="S9657" s="1072"/>
    </row>
    <row r="9658" spans="15:19" ht="15" customHeight="1">
      <c r="O9658" s="1636"/>
      <c r="P9658" s="1636"/>
      <c r="S9658" s="1072"/>
    </row>
    <row r="9659" spans="15:19" ht="15" customHeight="1">
      <c r="O9659" s="1636"/>
      <c r="P9659" s="1636"/>
      <c r="S9659" s="1072"/>
    </row>
    <row r="9660" spans="15:19" ht="15" customHeight="1">
      <c r="O9660" s="1636"/>
      <c r="P9660" s="1636"/>
      <c r="S9660" s="1072"/>
    </row>
    <row r="9661" spans="15:19" ht="15" customHeight="1">
      <c r="O9661" s="1636"/>
      <c r="P9661" s="1636"/>
      <c r="S9661" s="1072"/>
    </row>
    <row r="9662" spans="15:19" ht="15" customHeight="1">
      <c r="O9662" s="1636"/>
      <c r="P9662" s="1636"/>
      <c r="S9662" s="1072"/>
    </row>
    <row r="9663" spans="15:19" ht="15" customHeight="1">
      <c r="O9663" s="1636"/>
      <c r="P9663" s="1636"/>
      <c r="S9663" s="1072"/>
    </row>
    <row r="9664" spans="15:19" ht="15" customHeight="1">
      <c r="O9664" s="1636"/>
      <c r="P9664" s="1636"/>
      <c r="S9664" s="1072"/>
    </row>
    <row r="9665" spans="15:19" ht="15" customHeight="1">
      <c r="O9665" s="1636"/>
      <c r="P9665" s="1636"/>
      <c r="S9665" s="1072"/>
    </row>
    <row r="9666" spans="15:19" ht="15" customHeight="1">
      <c r="O9666" s="1636"/>
      <c r="P9666" s="1636"/>
      <c r="S9666" s="1072"/>
    </row>
    <row r="9667" spans="15:19" ht="15" customHeight="1">
      <c r="O9667" s="1636"/>
      <c r="P9667" s="1636"/>
      <c r="S9667" s="1072"/>
    </row>
    <row r="9668" spans="15:19" ht="15" customHeight="1">
      <c r="O9668" s="1636"/>
      <c r="P9668" s="1636"/>
      <c r="S9668" s="1072"/>
    </row>
    <row r="9669" spans="15:19" ht="15" customHeight="1">
      <c r="O9669" s="1636"/>
      <c r="P9669" s="1636"/>
      <c r="S9669" s="1072"/>
    </row>
    <row r="9670" spans="15:19" ht="15" customHeight="1">
      <c r="O9670" s="1636"/>
      <c r="P9670" s="1636"/>
      <c r="S9670" s="1072"/>
    </row>
    <row r="9671" spans="15:19" ht="15" customHeight="1">
      <c r="O9671" s="1636"/>
      <c r="P9671" s="1636"/>
      <c r="S9671" s="1072"/>
    </row>
    <row r="9672" spans="15:19" ht="15" customHeight="1">
      <c r="O9672" s="1636"/>
      <c r="P9672" s="1636"/>
      <c r="S9672" s="1072"/>
    </row>
    <row r="9673" spans="15:19" ht="15" customHeight="1">
      <c r="O9673" s="1636"/>
      <c r="P9673" s="1636"/>
      <c r="S9673" s="1072"/>
    </row>
    <row r="9674" spans="15:19" ht="15" customHeight="1">
      <c r="O9674" s="1636"/>
      <c r="P9674" s="1636"/>
      <c r="S9674" s="1072"/>
    </row>
    <row r="9675" spans="15:19" ht="15" customHeight="1">
      <c r="O9675" s="1636"/>
      <c r="P9675" s="1636"/>
      <c r="S9675" s="1072"/>
    </row>
    <row r="9676" spans="15:19" ht="15" customHeight="1">
      <c r="O9676" s="1636"/>
      <c r="P9676" s="1636"/>
      <c r="S9676" s="1072"/>
    </row>
    <row r="9677" spans="15:19" ht="15" customHeight="1">
      <c r="O9677" s="1636"/>
      <c r="P9677" s="1636"/>
      <c r="S9677" s="1072"/>
    </row>
    <row r="9678" spans="15:19" ht="15" customHeight="1">
      <c r="O9678" s="1636"/>
      <c r="P9678" s="1636"/>
      <c r="S9678" s="1072"/>
    </row>
    <row r="9679" spans="15:19" ht="15" customHeight="1">
      <c r="O9679" s="1636"/>
      <c r="P9679" s="1636"/>
      <c r="S9679" s="1072"/>
    </row>
    <row r="9680" spans="15:19" ht="15" customHeight="1">
      <c r="O9680" s="1636"/>
      <c r="P9680" s="1636"/>
      <c r="S9680" s="1072"/>
    </row>
    <row r="9681" spans="15:19" ht="15" customHeight="1">
      <c r="O9681" s="1636"/>
      <c r="P9681" s="1636"/>
      <c r="S9681" s="1072"/>
    </row>
    <row r="9682" spans="15:19" ht="15" customHeight="1">
      <c r="O9682" s="1636"/>
      <c r="P9682" s="1636"/>
      <c r="S9682" s="1072"/>
    </row>
    <row r="9683" spans="15:19" ht="15" customHeight="1">
      <c r="O9683" s="1636"/>
      <c r="P9683" s="1636"/>
      <c r="S9683" s="1072"/>
    </row>
    <row r="9684" spans="15:19" ht="15" customHeight="1">
      <c r="O9684" s="1636"/>
      <c r="P9684" s="1636"/>
      <c r="S9684" s="1072"/>
    </row>
    <row r="9685" spans="15:19" ht="15" customHeight="1">
      <c r="O9685" s="1636"/>
      <c r="P9685" s="1636"/>
      <c r="S9685" s="1072"/>
    </row>
    <row r="9686" spans="15:19" ht="15" customHeight="1">
      <c r="O9686" s="1636"/>
      <c r="P9686" s="1636"/>
      <c r="S9686" s="1072"/>
    </row>
    <row r="9687" spans="15:19" ht="15" customHeight="1">
      <c r="O9687" s="1636"/>
      <c r="P9687" s="1636"/>
      <c r="S9687" s="1072"/>
    </row>
    <row r="9688" spans="15:19" ht="15" customHeight="1">
      <c r="O9688" s="1636"/>
      <c r="P9688" s="1636"/>
      <c r="S9688" s="1072"/>
    </row>
    <row r="9689" spans="15:19" ht="15" customHeight="1">
      <c r="O9689" s="1636"/>
      <c r="P9689" s="1636"/>
      <c r="S9689" s="1072"/>
    </row>
    <row r="9690" spans="15:19" ht="15" customHeight="1">
      <c r="O9690" s="1636"/>
      <c r="P9690" s="1636"/>
      <c r="S9690" s="1072"/>
    </row>
    <row r="9691" spans="15:19" ht="15" customHeight="1">
      <c r="O9691" s="1636"/>
      <c r="P9691" s="1636"/>
      <c r="S9691" s="1072"/>
    </row>
    <row r="9692" spans="15:19" ht="15" customHeight="1">
      <c r="O9692" s="1636"/>
      <c r="P9692" s="1636"/>
      <c r="S9692" s="1072"/>
    </row>
    <row r="9693" spans="15:19" ht="15" customHeight="1">
      <c r="O9693" s="1636"/>
      <c r="P9693" s="1636"/>
      <c r="S9693" s="1072"/>
    </row>
    <row r="9694" spans="15:19" ht="15" customHeight="1">
      <c r="O9694" s="1636"/>
      <c r="P9694" s="1636"/>
      <c r="S9694" s="1072"/>
    </row>
    <row r="9695" spans="15:19" ht="15" customHeight="1">
      <c r="O9695" s="1636"/>
      <c r="P9695" s="1636"/>
      <c r="S9695" s="1072"/>
    </row>
    <row r="9696" spans="15:19" ht="15" customHeight="1">
      <c r="O9696" s="1636"/>
      <c r="P9696" s="1636"/>
      <c r="S9696" s="1072"/>
    </row>
    <row r="9697" spans="15:19" ht="15" customHeight="1">
      <c r="O9697" s="1636"/>
      <c r="P9697" s="1636"/>
      <c r="S9697" s="1072"/>
    </row>
    <row r="9698" spans="15:19" ht="15" customHeight="1">
      <c r="O9698" s="1636"/>
      <c r="P9698" s="1636"/>
      <c r="S9698" s="1072"/>
    </row>
    <row r="9699" spans="15:19" ht="15" customHeight="1">
      <c r="O9699" s="1636"/>
      <c r="P9699" s="1636"/>
      <c r="S9699" s="1072"/>
    </row>
    <row r="9700" spans="15:19" ht="15" customHeight="1">
      <c r="O9700" s="1636"/>
      <c r="P9700" s="1636"/>
      <c r="S9700" s="1072"/>
    </row>
    <row r="9701" spans="15:19" ht="15" customHeight="1">
      <c r="O9701" s="1636"/>
      <c r="P9701" s="1636"/>
      <c r="S9701" s="1072"/>
    </row>
    <row r="9702" spans="15:19" ht="15" customHeight="1">
      <c r="O9702" s="1636"/>
      <c r="P9702" s="1636"/>
      <c r="S9702" s="1072"/>
    </row>
    <row r="9703" spans="15:19" ht="15" customHeight="1">
      <c r="O9703" s="1636"/>
      <c r="P9703" s="1636"/>
      <c r="S9703" s="1072"/>
    </row>
    <row r="9704" spans="15:19" ht="15" customHeight="1">
      <c r="O9704" s="1636"/>
      <c r="P9704" s="1636"/>
      <c r="S9704" s="1072"/>
    </row>
    <row r="9705" spans="15:19" ht="15" customHeight="1">
      <c r="O9705" s="1636"/>
      <c r="P9705" s="1636"/>
      <c r="S9705" s="1072"/>
    </row>
    <row r="9706" spans="15:19" ht="15" customHeight="1">
      <c r="O9706" s="1636"/>
      <c r="P9706" s="1636"/>
      <c r="S9706" s="1072"/>
    </row>
    <row r="9707" spans="15:19" ht="15" customHeight="1">
      <c r="O9707" s="1636"/>
      <c r="P9707" s="1636"/>
      <c r="S9707" s="1072"/>
    </row>
    <row r="9708" spans="15:19" ht="15" customHeight="1">
      <c r="O9708" s="1636"/>
      <c r="P9708" s="1636"/>
      <c r="S9708" s="1072"/>
    </row>
    <row r="9709" spans="15:19" ht="15" customHeight="1">
      <c r="O9709" s="1636"/>
      <c r="P9709" s="1636"/>
      <c r="S9709" s="1072"/>
    </row>
    <row r="9710" spans="15:19" ht="15" customHeight="1">
      <c r="O9710" s="1636"/>
      <c r="P9710" s="1636"/>
      <c r="S9710" s="1072"/>
    </row>
    <row r="9711" spans="15:19" ht="15" customHeight="1">
      <c r="O9711" s="1636"/>
      <c r="P9711" s="1636"/>
      <c r="S9711" s="1072"/>
    </row>
    <row r="9712" spans="15:19" ht="15" customHeight="1">
      <c r="O9712" s="1636"/>
      <c r="P9712" s="1636"/>
      <c r="S9712" s="1072"/>
    </row>
    <row r="9713" spans="15:19" ht="15" customHeight="1">
      <c r="O9713" s="1636"/>
      <c r="P9713" s="1636"/>
      <c r="S9713" s="1072"/>
    </row>
    <row r="9714" spans="15:19" ht="15" customHeight="1">
      <c r="O9714" s="1636"/>
      <c r="P9714" s="1636"/>
      <c r="S9714" s="1072"/>
    </row>
    <row r="9715" spans="15:19" ht="15" customHeight="1">
      <c r="O9715" s="1636"/>
      <c r="P9715" s="1636"/>
      <c r="S9715" s="1072"/>
    </row>
    <row r="9716" spans="15:19" ht="15" customHeight="1">
      <c r="O9716" s="1636"/>
      <c r="P9716" s="1636"/>
      <c r="S9716" s="1072"/>
    </row>
    <row r="9717" spans="15:19" ht="15" customHeight="1">
      <c r="O9717" s="1636"/>
      <c r="P9717" s="1636"/>
      <c r="S9717" s="1072"/>
    </row>
    <row r="9718" spans="15:19" ht="15" customHeight="1">
      <c r="O9718" s="1636"/>
      <c r="P9718" s="1636"/>
      <c r="S9718" s="1072"/>
    </row>
    <row r="9719" spans="15:19" ht="15" customHeight="1">
      <c r="O9719" s="1636"/>
      <c r="P9719" s="1636"/>
      <c r="S9719" s="1072"/>
    </row>
    <row r="9720" spans="15:19" ht="15" customHeight="1">
      <c r="O9720" s="1636"/>
      <c r="P9720" s="1636"/>
      <c r="S9720" s="1072"/>
    </row>
    <row r="9721" spans="15:19" ht="15" customHeight="1">
      <c r="O9721" s="1636"/>
      <c r="P9721" s="1636"/>
      <c r="S9721" s="1072"/>
    </row>
    <row r="9722" spans="15:19" ht="15" customHeight="1">
      <c r="O9722" s="1636"/>
      <c r="P9722" s="1636"/>
      <c r="S9722" s="1072"/>
    </row>
    <row r="9723" spans="15:19" ht="15" customHeight="1">
      <c r="O9723" s="1636"/>
      <c r="P9723" s="1636"/>
      <c r="S9723" s="1072"/>
    </row>
    <row r="9724" spans="15:19" ht="15" customHeight="1">
      <c r="O9724" s="1636"/>
      <c r="P9724" s="1636"/>
      <c r="S9724" s="1072"/>
    </row>
    <row r="9725" spans="15:19" ht="15" customHeight="1">
      <c r="O9725" s="1636"/>
      <c r="P9725" s="1636"/>
      <c r="S9725" s="1072"/>
    </row>
    <row r="9726" spans="15:19" ht="15" customHeight="1">
      <c r="O9726" s="1636"/>
      <c r="P9726" s="1636"/>
      <c r="S9726" s="1072"/>
    </row>
    <row r="9727" spans="15:19" ht="15" customHeight="1">
      <c r="O9727" s="1636"/>
      <c r="P9727" s="1636"/>
      <c r="S9727" s="1072"/>
    </row>
    <row r="9728" spans="15:19" ht="15" customHeight="1">
      <c r="O9728" s="1636"/>
      <c r="P9728" s="1636"/>
      <c r="S9728" s="1072"/>
    </row>
    <row r="9729" spans="15:19" ht="15" customHeight="1">
      <c r="O9729" s="1636"/>
      <c r="P9729" s="1636"/>
      <c r="S9729" s="1072"/>
    </row>
    <row r="9730" spans="15:19" ht="15" customHeight="1">
      <c r="O9730" s="1636"/>
      <c r="P9730" s="1636"/>
      <c r="S9730" s="1072"/>
    </row>
    <row r="9731" spans="15:19" ht="15" customHeight="1">
      <c r="O9731" s="1636"/>
      <c r="P9731" s="1636"/>
      <c r="S9731" s="1072"/>
    </row>
    <row r="9732" spans="15:19" ht="15" customHeight="1">
      <c r="O9732" s="1636"/>
      <c r="P9732" s="1636"/>
      <c r="S9732" s="1072"/>
    </row>
    <row r="9733" spans="15:19" ht="15" customHeight="1">
      <c r="O9733" s="1636"/>
      <c r="P9733" s="1636"/>
      <c r="S9733" s="1072"/>
    </row>
    <row r="9734" spans="15:19" ht="15" customHeight="1">
      <c r="O9734" s="1636"/>
      <c r="P9734" s="1636"/>
      <c r="S9734" s="1072"/>
    </row>
    <row r="9735" spans="15:19" ht="15" customHeight="1">
      <c r="O9735" s="1636"/>
      <c r="P9735" s="1636"/>
      <c r="S9735" s="1072"/>
    </row>
    <row r="9736" spans="15:19" ht="15" customHeight="1">
      <c r="O9736" s="1636"/>
      <c r="P9736" s="1636"/>
      <c r="S9736" s="1072"/>
    </row>
    <row r="9737" spans="15:19" ht="15" customHeight="1">
      <c r="O9737" s="1636"/>
      <c r="P9737" s="1636"/>
      <c r="S9737" s="1072"/>
    </row>
    <row r="9738" spans="15:19" ht="15" customHeight="1">
      <c r="O9738" s="1636"/>
      <c r="P9738" s="1636"/>
      <c r="S9738" s="1072"/>
    </row>
    <row r="9739" spans="15:19" ht="15" customHeight="1">
      <c r="O9739" s="1636"/>
      <c r="P9739" s="1636"/>
      <c r="S9739" s="1072"/>
    </row>
    <row r="9740" spans="15:19" ht="15" customHeight="1">
      <c r="O9740" s="1636"/>
      <c r="P9740" s="1636"/>
      <c r="S9740" s="1072"/>
    </row>
    <row r="9741" spans="15:19" ht="15" customHeight="1">
      <c r="O9741" s="1636"/>
      <c r="P9741" s="1636"/>
      <c r="S9741" s="1072"/>
    </row>
    <row r="9742" spans="15:19" ht="15" customHeight="1">
      <c r="O9742" s="1636"/>
      <c r="P9742" s="1636"/>
      <c r="S9742" s="1072"/>
    </row>
    <row r="9743" spans="15:19" ht="15" customHeight="1">
      <c r="O9743" s="1636"/>
      <c r="P9743" s="1636"/>
      <c r="S9743" s="1072"/>
    </row>
    <row r="9744" spans="15:19" ht="15" customHeight="1">
      <c r="O9744" s="1636"/>
      <c r="P9744" s="1636"/>
      <c r="S9744" s="1072"/>
    </row>
    <row r="9745" spans="15:19" ht="15" customHeight="1">
      <c r="O9745" s="1636"/>
      <c r="P9745" s="1636"/>
      <c r="S9745" s="1072"/>
    </row>
    <row r="9746" spans="15:19" ht="15" customHeight="1">
      <c r="O9746" s="1636"/>
      <c r="P9746" s="1636"/>
      <c r="S9746" s="1072"/>
    </row>
    <row r="9747" spans="15:19" ht="15" customHeight="1">
      <c r="O9747" s="1636"/>
      <c r="P9747" s="1636"/>
      <c r="S9747" s="1072"/>
    </row>
    <row r="9748" spans="15:19" ht="15" customHeight="1">
      <c r="O9748" s="1636"/>
      <c r="P9748" s="1636"/>
      <c r="S9748" s="1072"/>
    </row>
    <row r="9749" spans="15:19" ht="15" customHeight="1">
      <c r="O9749" s="1636"/>
      <c r="P9749" s="1636"/>
      <c r="S9749" s="1072"/>
    </row>
    <row r="9750" spans="15:19" ht="15" customHeight="1">
      <c r="O9750" s="1636"/>
      <c r="P9750" s="1636"/>
      <c r="S9750" s="1072"/>
    </row>
    <row r="9751" spans="15:19" ht="15" customHeight="1">
      <c r="O9751" s="1636"/>
      <c r="P9751" s="1636"/>
      <c r="S9751" s="1072"/>
    </row>
    <row r="9752" spans="15:19" ht="15" customHeight="1">
      <c r="O9752" s="1636"/>
      <c r="P9752" s="1636"/>
      <c r="S9752" s="1072"/>
    </row>
    <row r="9753" spans="15:19" ht="15" customHeight="1">
      <c r="O9753" s="1636"/>
      <c r="P9753" s="1636"/>
      <c r="S9753" s="1072"/>
    </row>
    <row r="9754" spans="15:19" ht="15" customHeight="1">
      <c r="O9754" s="1636"/>
      <c r="P9754" s="1636"/>
      <c r="S9754" s="1072"/>
    </row>
    <row r="9755" spans="15:19" ht="15" customHeight="1">
      <c r="O9755" s="1636"/>
      <c r="P9755" s="1636"/>
      <c r="S9755" s="1072"/>
    </row>
    <row r="9756" spans="15:19" ht="15" customHeight="1">
      <c r="O9756" s="1636"/>
      <c r="P9756" s="1636"/>
      <c r="S9756" s="1072"/>
    </row>
    <row r="9757" spans="15:19" ht="15" customHeight="1">
      <c r="O9757" s="1636"/>
      <c r="P9757" s="1636"/>
      <c r="S9757" s="1072"/>
    </row>
    <row r="9758" spans="15:19" ht="15" customHeight="1">
      <c r="O9758" s="1636"/>
      <c r="P9758" s="1636"/>
      <c r="S9758" s="1072"/>
    </row>
    <row r="9759" spans="15:19" ht="15" customHeight="1">
      <c r="O9759" s="1636"/>
      <c r="P9759" s="1636"/>
      <c r="S9759" s="1072"/>
    </row>
    <row r="9760" spans="15:19" ht="15" customHeight="1">
      <c r="O9760" s="1636"/>
      <c r="P9760" s="1636"/>
      <c r="S9760" s="1072"/>
    </row>
    <row r="9761" spans="15:19" ht="15" customHeight="1">
      <c r="O9761" s="1636"/>
      <c r="P9761" s="1636"/>
      <c r="S9761" s="1072"/>
    </row>
    <row r="9762" spans="15:19" ht="15" customHeight="1">
      <c r="O9762" s="1636"/>
      <c r="P9762" s="1636"/>
      <c r="S9762" s="1072"/>
    </row>
    <row r="9763" spans="15:19" ht="15" customHeight="1">
      <c r="O9763" s="1636"/>
      <c r="P9763" s="1636"/>
      <c r="S9763" s="1072"/>
    </row>
    <row r="9764" spans="15:19" ht="15" customHeight="1">
      <c r="O9764" s="1636"/>
      <c r="P9764" s="1636"/>
      <c r="S9764" s="1072"/>
    </row>
    <row r="9765" spans="15:19" ht="15" customHeight="1">
      <c r="O9765" s="1636"/>
      <c r="P9765" s="1636"/>
      <c r="S9765" s="1072"/>
    </row>
    <row r="9766" spans="15:19" ht="15" customHeight="1">
      <c r="O9766" s="1636"/>
      <c r="P9766" s="1636"/>
      <c r="S9766" s="1072"/>
    </row>
    <row r="9767" spans="15:19" ht="15" customHeight="1">
      <c r="O9767" s="1636"/>
      <c r="P9767" s="1636"/>
      <c r="S9767" s="1072"/>
    </row>
    <row r="9768" spans="15:19" ht="15" customHeight="1">
      <c r="O9768" s="1636"/>
      <c r="P9768" s="1636"/>
      <c r="S9768" s="1072"/>
    </row>
    <row r="9769" spans="15:19" ht="15" customHeight="1">
      <c r="O9769" s="1636"/>
      <c r="P9769" s="1636"/>
      <c r="S9769" s="1072"/>
    </row>
    <row r="9770" spans="15:19" ht="15" customHeight="1">
      <c r="O9770" s="1636"/>
      <c r="P9770" s="1636"/>
      <c r="S9770" s="1072"/>
    </row>
    <row r="9771" spans="15:19" ht="15" customHeight="1">
      <c r="O9771" s="1636"/>
      <c r="P9771" s="1636"/>
      <c r="S9771" s="1072"/>
    </row>
    <row r="9772" spans="15:19" ht="15" customHeight="1">
      <c r="O9772" s="1636"/>
      <c r="P9772" s="1636"/>
      <c r="S9772" s="1072"/>
    </row>
    <row r="9773" spans="15:19" ht="15" customHeight="1">
      <c r="O9773" s="1636"/>
      <c r="P9773" s="1636"/>
      <c r="S9773" s="1072"/>
    </row>
    <row r="9774" spans="15:19" ht="15" customHeight="1">
      <c r="O9774" s="1636"/>
      <c r="P9774" s="1636"/>
      <c r="S9774" s="1072"/>
    </row>
    <row r="9775" spans="15:19" ht="15" customHeight="1">
      <c r="O9775" s="1636"/>
      <c r="P9775" s="1636"/>
      <c r="S9775" s="1072"/>
    </row>
    <row r="9776" spans="15:19" ht="15" customHeight="1">
      <c r="O9776" s="1636"/>
      <c r="P9776" s="1636"/>
      <c r="S9776" s="1072"/>
    </row>
    <row r="9777" spans="15:19" ht="15" customHeight="1">
      <c r="O9777" s="1636"/>
      <c r="P9777" s="1636"/>
      <c r="S9777" s="1072"/>
    </row>
    <row r="9778" spans="15:19" ht="15" customHeight="1">
      <c r="O9778" s="1636"/>
      <c r="P9778" s="1636"/>
      <c r="S9778" s="1072"/>
    </row>
    <row r="9779" spans="15:19" ht="15" customHeight="1">
      <c r="O9779" s="1636"/>
      <c r="P9779" s="1636"/>
      <c r="S9779" s="1072"/>
    </row>
    <row r="9780" spans="15:19" ht="15" customHeight="1">
      <c r="O9780" s="1636"/>
      <c r="P9780" s="1636"/>
      <c r="S9780" s="1072"/>
    </row>
    <row r="9781" spans="15:19" ht="15" customHeight="1">
      <c r="O9781" s="1636"/>
      <c r="P9781" s="1636"/>
      <c r="S9781" s="1072"/>
    </row>
    <row r="9782" spans="15:19" ht="15" customHeight="1">
      <c r="O9782" s="1636"/>
      <c r="P9782" s="1636"/>
      <c r="S9782" s="1072"/>
    </row>
    <row r="9783" spans="15:19" ht="15" customHeight="1">
      <c r="O9783" s="1636"/>
      <c r="P9783" s="1636"/>
      <c r="S9783" s="1072"/>
    </row>
    <row r="9784" spans="15:19" ht="15" customHeight="1">
      <c r="O9784" s="1636"/>
      <c r="P9784" s="1636"/>
      <c r="S9784" s="1072"/>
    </row>
    <row r="9785" spans="15:19" ht="15" customHeight="1">
      <c r="O9785" s="1636"/>
      <c r="P9785" s="1636"/>
      <c r="S9785" s="1072"/>
    </row>
    <row r="9786" spans="15:19" ht="15" customHeight="1">
      <c r="O9786" s="1636"/>
      <c r="P9786" s="1636"/>
      <c r="S9786" s="1072"/>
    </row>
    <row r="9787" spans="15:19" ht="15" customHeight="1">
      <c r="O9787" s="1636"/>
      <c r="P9787" s="1636"/>
      <c r="S9787" s="1072"/>
    </row>
    <row r="9788" spans="15:19" ht="15" customHeight="1">
      <c r="O9788" s="1636"/>
      <c r="P9788" s="1636"/>
      <c r="S9788" s="1072"/>
    </row>
    <row r="9789" spans="15:19" ht="15" customHeight="1">
      <c r="O9789" s="1636"/>
      <c r="P9789" s="1636"/>
      <c r="S9789" s="1072"/>
    </row>
    <row r="9790" spans="15:19" ht="15" customHeight="1">
      <c r="O9790" s="1636"/>
      <c r="P9790" s="1636"/>
      <c r="S9790" s="1072"/>
    </row>
    <row r="9791" spans="15:19" ht="15" customHeight="1">
      <c r="O9791" s="1636"/>
      <c r="P9791" s="1636"/>
      <c r="S9791" s="1072"/>
    </row>
    <row r="9792" spans="15:19" ht="15" customHeight="1">
      <c r="O9792" s="1636"/>
      <c r="P9792" s="1636"/>
      <c r="S9792" s="1072"/>
    </row>
    <row r="9793" spans="15:19" ht="15" customHeight="1">
      <c r="O9793" s="1636"/>
      <c r="P9793" s="1636"/>
      <c r="S9793" s="1072"/>
    </row>
    <row r="9794" spans="15:19" ht="15" customHeight="1">
      <c r="O9794" s="1636"/>
      <c r="P9794" s="1636"/>
      <c r="S9794" s="1072"/>
    </row>
    <row r="9795" spans="15:19" ht="15" customHeight="1">
      <c r="O9795" s="1636"/>
      <c r="P9795" s="1636"/>
      <c r="S9795" s="1072"/>
    </row>
    <row r="9796" spans="15:19" ht="15" customHeight="1">
      <c r="O9796" s="1636"/>
      <c r="P9796" s="1636"/>
      <c r="S9796" s="1072"/>
    </row>
    <row r="9797" spans="15:19" ht="15" customHeight="1">
      <c r="O9797" s="1636"/>
      <c r="P9797" s="1636"/>
      <c r="S9797" s="1072"/>
    </row>
    <row r="9798" spans="15:19" ht="15" customHeight="1">
      <c r="O9798" s="1636"/>
      <c r="P9798" s="1636"/>
      <c r="S9798" s="1072"/>
    </row>
    <row r="9799" spans="15:19" ht="15" customHeight="1">
      <c r="O9799" s="1636"/>
      <c r="P9799" s="1636"/>
      <c r="S9799" s="1072"/>
    </row>
    <row r="9800" spans="15:19" ht="15" customHeight="1">
      <c r="O9800" s="1636"/>
      <c r="P9800" s="1636"/>
      <c r="S9800" s="1072"/>
    </row>
    <row r="9801" spans="15:19" ht="15" customHeight="1">
      <c r="O9801" s="1636"/>
      <c r="P9801" s="1636"/>
      <c r="S9801" s="1072"/>
    </row>
    <row r="9802" spans="15:19" ht="15" customHeight="1">
      <c r="O9802" s="1636"/>
      <c r="P9802" s="1636"/>
      <c r="S9802" s="1072"/>
    </row>
    <row r="9803" spans="15:19" ht="15" customHeight="1">
      <c r="O9803" s="1636"/>
      <c r="P9803" s="1636"/>
      <c r="S9803" s="1072"/>
    </row>
    <row r="9804" spans="15:19" ht="15" customHeight="1">
      <c r="O9804" s="1636"/>
      <c r="P9804" s="1636"/>
      <c r="S9804" s="1072"/>
    </row>
    <row r="9805" spans="15:19" ht="15" customHeight="1">
      <c r="O9805" s="1636"/>
      <c r="P9805" s="1636"/>
      <c r="S9805" s="1072"/>
    </row>
    <row r="9806" spans="15:19" ht="15" customHeight="1">
      <c r="O9806" s="1636"/>
      <c r="P9806" s="1636"/>
      <c r="S9806" s="1072"/>
    </row>
    <row r="9807" spans="15:19" ht="15" customHeight="1">
      <c r="O9807" s="1636"/>
      <c r="P9807" s="1636"/>
      <c r="S9807" s="1072"/>
    </row>
    <row r="9808" spans="15:19" ht="15" customHeight="1">
      <c r="O9808" s="1636"/>
      <c r="P9808" s="1636"/>
      <c r="S9808" s="1072"/>
    </row>
    <row r="9809" spans="15:19" ht="15" customHeight="1">
      <c r="O9809" s="1636"/>
      <c r="P9809" s="1636"/>
      <c r="S9809" s="1072"/>
    </row>
    <row r="9810" spans="15:19" ht="15" customHeight="1">
      <c r="O9810" s="1636"/>
      <c r="P9810" s="1636"/>
      <c r="S9810" s="1072"/>
    </row>
    <row r="9811" spans="15:19" ht="15" customHeight="1">
      <c r="O9811" s="1636"/>
      <c r="P9811" s="1636"/>
      <c r="S9811" s="1072"/>
    </row>
    <row r="9812" spans="15:19" ht="15" customHeight="1">
      <c r="O9812" s="1636"/>
      <c r="P9812" s="1636"/>
      <c r="S9812" s="1072"/>
    </row>
    <row r="9813" spans="15:19" ht="15" customHeight="1">
      <c r="O9813" s="1636"/>
      <c r="P9813" s="1636"/>
      <c r="S9813" s="1072"/>
    </row>
    <row r="9814" spans="15:19" ht="15" customHeight="1">
      <c r="O9814" s="1636"/>
      <c r="P9814" s="1636"/>
      <c r="S9814" s="1072"/>
    </row>
    <row r="9815" spans="15:19" ht="15" customHeight="1">
      <c r="O9815" s="1636"/>
      <c r="P9815" s="1636"/>
      <c r="S9815" s="1072"/>
    </row>
    <row r="9816" spans="15:19" ht="15" customHeight="1">
      <c r="O9816" s="1636"/>
      <c r="P9816" s="1636"/>
      <c r="S9816" s="1072"/>
    </row>
    <row r="9817" spans="15:19" ht="15" customHeight="1">
      <c r="O9817" s="1636"/>
      <c r="P9817" s="1636"/>
      <c r="S9817" s="1072"/>
    </row>
    <row r="9818" spans="15:19" ht="15" customHeight="1">
      <c r="O9818" s="1636"/>
      <c r="P9818" s="1636"/>
      <c r="S9818" s="1072"/>
    </row>
    <row r="9819" spans="15:19" ht="15" customHeight="1">
      <c r="O9819" s="1636"/>
      <c r="P9819" s="1636"/>
      <c r="S9819" s="1072"/>
    </row>
    <row r="9820" spans="15:19" ht="15" customHeight="1">
      <c r="O9820" s="1636"/>
      <c r="P9820" s="1636"/>
      <c r="S9820" s="1072"/>
    </row>
    <row r="9821" spans="15:19" ht="15" customHeight="1">
      <c r="O9821" s="1636"/>
      <c r="P9821" s="1636"/>
      <c r="S9821" s="1072"/>
    </row>
    <row r="9822" spans="15:19" ht="15" customHeight="1">
      <c r="O9822" s="1636"/>
      <c r="P9822" s="1636"/>
      <c r="S9822" s="1072"/>
    </row>
    <row r="9823" spans="15:19" ht="15" customHeight="1">
      <c r="O9823" s="1636"/>
      <c r="P9823" s="1636"/>
      <c r="S9823" s="1072"/>
    </row>
    <row r="9824" spans="15:19" ht="15" customHeight="1"/>
    <row r="9825" ht="15" customHeight="1"/>
    <row r="9826" ht="15" customHeight="1"/>
    <row r="9827" ht="15" customHeight="1"/>
    <row r="9828" ht="15" customHeight="1"/>
    <row r="9829" ht="15" customHeight="1"/>
    <row r="9830" ht="15" customHeight="1"/>
    <row r="9831" ht="15" customHeight="1"/>
    <row r="9832" ht="15" customHeight="1"/>
    <row r="9833" ht="15" customHeight="1"/>
    <row r="9834" ht="15" customHeight="1"/>
    <row r="9835" ht="15" customHeight="1"/>
    <row r="9836" ht="15" customHeight="1"/>
    <row r="9837" ht="15" customHeight="1"/>
    <row r="9838" ht="15" customHeight="1"/>
    <row r="9839" ht="15" customHeight="1"/>
    <row r="9840" ht="15" customHeight="1"/>
    <row r="9841" ht="15" customHeight="1"/>
    <row r="9842" ht="15" customHeight="1"/>
    <row r="9843" ht="15" customHeight="1"/>
    <row r="9844" ht="15" customHeight="1"/>
    <row r="9845" ht="15" customHeight="1"/>
    <row r="9846" ht="15" customHeight="1"/>
    <row r="9847" ht="15" customHeight="1"/>
    <row r="9848" ht="15" customHeight="1"/>
    <row r="9849" ht="15" customHeight="1"/>
    <row r="9850" ht="15" customHeight="1"/>
    <row r="9851" ht="15" customHeight="1"/>
    <row r="9852" ht="15" customHeight="1"/>
    <row r="9853" ht="15" customHeight="1"/>
    <row r="9854" ht="15" customHeight="1"/>
    <row r="9855" ht="15" customHeight="1"/>
    <row r="9856" ht="15" customHeight="1"/>
    <row r="9857" ht="15" customHeight="1"/>
    <row r="9858" ht="15" customHeight="1"/>
    <row r="9859" ht="15" customHeight="1"/>
    <row r="9860" ht="15" customHeight="1"/>
    <row r="9861" ht="15" customHeight="1"/>
    <row r="9862" ht="15" customHeight="1"/>
    <row r="9863" ht="15" customHeight="1"/>
    <row r="9864" ht="15" customHeight="1"/>
    <row r="9865" ht="15" customHeight="1"/>
    <row r="9866" ht="15" customHeight="1"/>
    <row r="9867" ht="15" customHeight="1"/>
    <row r="9868" ht="15" customHeight="1"/>
    <row r="9869" ht="15" customHeight="1"/>
    <row r="9870" ht="15" customHeight="1"/>
    <row r="9871" ht="15" customHeight="1"/>
  </sheetData>
  <sheetProtection sheet="1" objects="1" scenarios="1" formatColumns="0"/>
  <sortState ref="A21:W198">
    <sortCondition ref="W20"/>
  </sortState>
  <mergeCells count="8">
    <mergeCell ref="Q19:R19"/>
    <mergeCell ref="O19:P19"/>
    <mergeCell ref="A6:B6"/>
    <mergeCell ref="D6:E6"/>
    <mergeCell ref="J19:L19"/>
    <mergeCell ref="M19:N19"/>
    <mergeCell ref="D16:E16"/>
    <mergeCell ref="D17:E17"/>
  </mergeCells>
  <pageMargins left="0.7" right="0.7" top="0.75" bottom="0.75" header="0.3" footer="0.3"/>
  <pageSetup paperSize="9" scale="28"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Legend!$E$2</xm:f>
          </x14:formula1>
          <xm:sqref>B10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pageSetUpPr fitToPage="1"/>
  </sheetPr>
  <dimension ref="A1:AZ243"/>
  <sheetViews>
    <sheetView showGridLines="0" zoomScaleNormal="100" zoomScaleSheetLayoutView="115" workbookViewId="0">
      <selection activeCell="AA17" sqref="AA17"/>
    </sheetView>
  </sheetViews>
  <sheetFormatPr defaultColWidth="8.81640625" defaultRowHeight="14"/>
  <cols>
    <col min="1" max="1" width="4.54296875" style="88" customWidth="1"/>
    <col min="2" max="2" width="6.81640625" style="88" customWidth="1"/>
    <col min="3" max="3" width="4.1796875" style="88" customWidth="1"/>
    <col min="4" max="5" width="5.1796875" style="88" customWidth="1"/>
    <col min="6" max="7" width="6.81640625" style="88" customWidth="1"/>
    <col min="8" max="9" width="4.54296875" style="88" customWidth="1"/>
    <col min="10" max="10" width="7.54296875" style="88" customWidth="1"/>
    <col min="11" max="11" width="5.7265625" style="88" customWidth="1"/>
    <col min="12" max="12" width="4.81640625" style="88" customWidth="1"/>
    <col min="13" max="13" width="8.81640625" style="88" customWidth="1"/>
    <col min="14" max="14" width="4.81640625" style="88" customWidth="1"/>
    <col min="15" max="15" width="4.54296875" style="88" customWidth="1"/>
    <col min="16" max="16" width="6.1796875" style="88" customWidth="1"/>
    <col min="17" max="18" width="4.54296875" style="88" customWidth="1"/>
    <col min="19" max="19" width="7.81640625" style="88" customWidth="1"/>
    <col min="20" max="21" width="3.7265625" style="88" customWidth="1"/>
    <col min="22" max="22" width="7.54296875" style="88" customWidth="1"/>
    <col min="23" max="23" width="0.7265625" style="1094" customWidth="1"/>
    <col min="24" max="24" width="18.7265625" style="1" hidden="1" customWidth="1"/>
    <col min="25" max="25" width="14.26953125" style="1" hidden="1" customWidth="1"/>
    <col min="26" max="26" width="9.7265625" style="420" hidden="1" customWidth="1"/>
    <col min="27" max="27" width="24.1796875" style="512" customWidth="1"/>
    <col min="28" max="28" width="0.26953125" style="1" customWidth="1"/>
    <col min="29" max="29" width="19.1796875" style="1068" customWidth="1"/>
    <col min="30" max="30" width="19.1796875" style="457" customWidth="1"/>
    <col min="31" max="33" width="8.81640625" style="1" customWidth="1"/>
    <col min="34" max="51" width="8.81640625" style="1"/>
    <col min="52" max="52" width="9.54296875" style="1" customWidth="1"/>
    <col min="53" max="53" width="19.453125" style="1" bestFit="1" customWidth="1"/>
    <col min="54" max="16384" width="8.81640625" style="1"/>
  </cols>
  <sheetData>
    <row r="1" spans="1:52" ht="21.75" customHeight="1">
      <c r="Z1" s="1049"/>
      <c r="AA1" s="1643"/>
      <c r="AB1" s="1644"/>
      <c r="AC1" s="1741" t="s">
        <v>2947</v>
      </c>
      <c r="AD1" s="1742"/>
      <c r="AM1" s="513" t="s">
        <v>1440</v>
      </c>
      <c r="AZ1" s="1">
        <v>100</v>
      </c>
    </row>
    <row r="2" spans="1:52" ht="24" customHeight="1" thickBot="1">
      <c r="Z2" s="88"/>
      <c r="AA2" s="2131"/>
      <c r="AB2" s="2132"/>
      <c r="AC2" s="1743"/>
      <c r="AD2" s="1744"/>
    </row>
    <row r="3" spans="1:52" ht="13.5" customHeight="1" thickTop="1">
      <c r="A3" s="1930" t="str">
        <f>PROPER(Basic!B4)</f>
        <v/>
      </c>
      <c r="B3" s="1931"/>
      <c r="C3" s="1931"/>
      <c r="D3" s="1931"/>
      <c r="E3" s="1931"/>
      <c r="F3" s="1931"/>
      <c r="G3" s="1931"/>
      <c r="H3" s="1931"/>
      <c r="I3" s="1931"/>
      <c r="J3" s="1931"/>
      <c r="K3" s="1931"/>
      <c r="L3" s="1931"/>
      <c r="M3" s="1931"/>
      <c r="N3" s="1931"/>
      <c r="O3" s="72"/>
      <c r="P3" s="72"/>
      <c r="Q3" s="72"/>
      <c r="R3" s="72"/>
      <c r="S3" s="72"/>
      <c r="T3" s="72"/>
      <c r="U3" s="72"/>
      <c r="V3" s="73" t="s">
        <v>1438</v>
      </c>
      <c r="AA3" s="2128" t="s">
        <v>1439</v>
      </c>
      <c r="AB3" s="2129"/>
      <c r="AC3" s="2129"/>
      <c r="AD3" s="2130"/>
    </row>
    <row r="4" spans="1:52" ht="12.75" customHeight="1" thickBot="1">
      <c r="A4" s="1862" t="str">
        <f>"Declaration for the "&amp;IF(Basic!B20-Basic!B19&lt;364,"period ended","year ended")</f>
        <v>Declaration for the period ended</v>
      </c>
      <c r="B4" s="1863"/>
      <c r="C4" s="1863"/>
      <c r="D4" s="1863"/>
      <c r="E4" s="1863"/>
      <c r="F4" s="1863"/>
      <c r="G4" s="1932" t="str">
        <f>IF(Basic!B20&lt;&gt;"",Basic!B20,"")</f>
        <v/>
      </c>
      <c r="H4" s="1933"/>
      <c r="I4" s="1933"/>
      <c r="J4" s="1933"/>
      <c r="K4" s="1933"/>
      <c r="L4" s="1933"/>
      <c r="M4" s="1933"/>
      <c r="N4" s="1933"/>
      <c r="O4" s="74"/>
      <c r="P4" s="74"/>
      <c r="Q4" s="74"/>
      <c r="R4" s="74"/>
      <c r="S4" s="74"/>
      <c r="T4" s="74"/>
      <c r="U4" s="74"/>
      <c r="V4" s="75" t="s">
        <v>1441</v>
      </c>
      <c r="AA4" s="1637"/>
      <c r="AB4" s="1050"/>
      <c r="AC4" s="1108"/>
      <c r="AD4" s="1640"/>
    </row>
    <row r="5" spans="1:52" ht="12.75" customHeight="1" thickTop="1">
      <c r="A5" s="1988" t="s">
        <v>1443</v>
      </c>
      <c r="B5" s="1989"/>
      <c r="C5" s="1949">
        <f>IF(Basic!B22&lt;&gt;" ",Basic!B22)</f>
        <v>0</v>
      </c>
      <c r="D5" s="1950"/>
      <c r="E5" s="1757" t="s">
        <v>1442</v>
      </c>
      <c r="F5" s="1758"/>
      <c r="G5" s="1758"/>
      <c r="H5" s="1758"/>
      <c r="I5" s="1758"/>
      <c r="J5" s="1758"/>
      <c r="K5" s="1758"/>
      <c r="L5" s="1758"/>
      <c r="M5" s="1758"/>
      <c r="N5" s="1758"/>
      <c r="O5" s="1758"/>
      <c r="P5" s="1758"/>
      <c r="Q5" s="1758"/>
      <c r="R5" s="1759"/>
      <c r="S5" s="1992" t="s">
        <v>1444</v>
      </c>
      <c r="T5" s="1992"/>
      <c r="U5" s="1992"/>
      <c r="V5" s="1993"/>
      <c r="AA5" s="1637"/>
      <c r="AB5" s="1050"/>
      <c r="AC5" s="1108"/>
      <c r="AD5" s="1640"/>
    </row>
    <row r="6" spans="1:52" ht="15" customHeight="1" thickBot="1">
      <c r="A6" s="1990"/>
      <c r="B6" s="1991"/>
      <c r="C6" s="1951"/>
      <c r="D6" s="1952"/>
      <c r="E6" s="1760"/>
      <c r="F6" s="1761"/>
      <c r="G6" s="1761"/>
      <c r="H6" s="1761"/>
      <c r="I6" s="1761"/>
      <c r="J6" s="1761"/>
      <c r="K6" s="1761"/>
      <c r="L6" s="1761"/>
      <c r="M6" s="1761"/>
      <c r="N6" s="1761"/>
      <c r="O6" s="1761"/>
      <c r="P6" s="1761"/>
      <c r="Q6" s="1761"/>
      <c r="R6" s="1762"/>
      <c r="S6" s="1994" t="str">
        <f>IF(Basic!B21&lt;&gt;"",Basic!B21,"")</f>
        <v/>
      </c>
      <c r="T6" s="1994"/>
      <c r="U6" s="1994"/>
      <c r="V6" s="1995"/>
      <c r="AA6" s="1637"/>
      <c r="AB6" s="1050"/>
      <c r="AC6" s="1108"/>
      <c r="AD6" s="1640"/>
    </row>
    <row r="7" spans="1:52" ht="4" customHeight="1">
      <c r="A7" s="1996" t="s">
        <v>1445</v>
      </c>
      <c r="B7" s="77"/>
      <c r="C7" s="77"/>
      <c r="D7" s="77"/>
      <c r="E7" s="76"/>
      <c r="F7" s="76"/>
      <c r="G7" s="76"/>
      <c r="H7" s="76"/>
      <c r="I7" s="76"/>
      <c r="J7" s="76"/>
      <c r="K7" s="76"/>
      <c r="L7" s="76"/>
      <c r="M7" s="76"/>
      <c r="N7" s="76"/>
      <c r="O7" s="76"/>
      <c r="P7" s="76"/>
      <c r="Q7" s="76"/>
      <c r="R7" s="76"/>
      <c r="S7" s="76"/>
      <c r="T7" s="76"/>
      <c r="U7" s="76"/>
      <c r="V7" s="78"/>
      <c r="AA7" s="1637"/>
      <c r="AB7" s="1050"/>
      <c r="AC7" s="1108"/>
      <c r="AD7" s="1640"/>
    </row>
    <row r="8" spans="1:52" ht="18" customHeight="1">
      <c r="A8" s="1996"/>
      <c r="B8" s="1997" t="s">
        <v>1446</v>
      </c>
      <c r="C8" s="1735"/>
      <c r="D8" s="2028"/>
      <c r="E8" s="2030" t="str">
        <f>PROPER(Basic!B4)</f>
        <v/>
      </c>
      <c r="F8" s="2031"/>
      <c r="G8" s="2031"/>
      <c r="H8" s="2031"/>
      <c r="I8" s="2031"/>
      <c r="J8" s="2031"/>
      <c r="K8" s="2031"/>
      <c r="L8" s="2031"/>
      <c r="M8" s="2031"/>
      <c r="N8" s="2031"/>
      <c r="O8" s="2031"/>
      <c r="P8" s="2031"/>
      <c r="Q8" s="2032"/>
      <c r="R8" s="76"/>
      <c r="S8" s="1956" t="s">
        <v>1447</v>
      </c>
      <c r="T8" s="1957"/>
      <c r="U8" s="1957"/>
      <c r="V8" s="1958"/>
      <c r="AA8" s="1637"/>
      <c r="AB8" s="1050"/>
      <c r="AC8" s="1108"/>
      <c r="AD8" s="1640"/>
    </row>
    <row r="9" spans="1:52" ht="14.25" customHeight="1">
      <c r="A9" s="1996"/>
      <c r="B9" s="2029"/>
      <c r="C9" s="1735"/>
      <c r="D9" s="2028"/>
      <c r="E9" s="2033"/>
      <c r="F9" s="2034"/>
      <c r="G9" s="2034"/>
      <c r="H9" s="2034"/>
      <c r="I9" s="2034"/>
      <c r="J9" s="2034"/>
      <c r="K9" s="2034"/>
      <c r="L9" s="2034"/>
      <c r="M9" s="2034"/>
      <c r="N9" s="2034"/>
      <c r="O9" s="2034"/>
      <c r="P9" s="2034"/>
      <c r="Q9" s="2035"/>
      <c r="R9" s="76"/>
      <c r="S9" s="79" t="s">
        <v>397</v>
      </c>
      <c r="T9" s="1963" t="str">
        <f>IF(Basic!B19&lt;&gt;"",Basic!B19,"")</f>
        <v/>
      </c>
      <c r="U9" s="1963"/>
      <c r="V9" s="1964"/>
      <c r="AA9" s="1637"/>
      <c r="AB9" s="1050"/>
      <c r="AC9" s="1108"/>
      <c r="AD9" s="1640"/>
    </row>
    <row r="10" spans="1:52" ht="4" customHeight="1">
      <c r="A10" s="1996"/>
      <c r="B10" s="1490"/>
      <c r="C10" s="1490"/>
      <c r="D10" s="1490"/>
      <c r="E10" s="783" t="s">
        <v>821</v>
      </c>
      <c r="F10" s="76"/>
      <c r="G10" s="76"/>
      <c r="H10" s="76"/>
      <c r="I10" s="76"/>
      <c r="J10" s="76"/>
      <c r="K10" s="76"/>
      <c r="L10" s="76"/>
      <c r="M10" s="76"/>
      <c r="N10" s="76"/>
      <c r="O10" s="76"/>
      <c r="P10" s="76"/>
      <c r="Q10" s="76"/>
      <c r="R10" s="76"/>
      <c r="S10" s="80"/>
      <c r="T10" s="2126"/>
      <c r="U10" s="2126"/>
      <c r="V10" s="2127"/>
      <c r="AA10" s="1637"/>
      <c r="AB10" s="1050"/>
      <c r="AC10" s="1108"/>
      <c r="AD10" s="1640"/>
    </row>
    <row r="11" spans="1:52" ht="13.5" customHeight="1">
      <c r="A11" s="1996"/>
      <c r="B11" s="1961" t="s">
        <v>1448</v>
      </c>
      <c r="C11" s="1962"/>
      <c r="D11" s="1962"/>
      <c r="E11" s="784" t="s">
        <v>1449</v>
      </c>
      <c r="F11" s="51"/>
      <c r="G11" s="51"/>
      <c r="H11" s="51"/>
      <c r="I11" s="1959">
        <f>Basic!B23</f>
        <v>0</v>
      </c>
      <c r="J11" s="1960"/>
      <c r="K11" s="51"/>
      <c r="L11" s="51"/>
      <c r="M11" s="432" t="s">
        <v>1450</v>
      </c>
      <c r="N11" s="51"/>
      <c r="O11" s="51"/>
      <c r="P11" s="51"/>
      <c r="Q11" s="1959">
        <f>1-I11</f>
        <v>1</v>
      </c>
      <c r="R11" s="1960"/>
      <c r="S11" s="79" t="s">
        <v>398</v>
      </c>
      <c r="T11" s="1963" t="str">
        <f>IF(Basic!B20&lt;&gt;"",Basic!B20,"")</f>
        <v/>
      </c>
      <c r="U11" s="1963"/>
      <c r="V11" s="1964"/>
      <c r="AA11" s="1637"/>
      <c r="AB11" s="1050"/>
      <c r="AC11" s="1641"/>
      <c r="AD11" s="1642"/>
    </row>
    <row r="12" spans="1:52" ht="12.75" customHeight="1">
      <c r="A12" s="1996"/>
      <c r="B12" s="50"/>
      <c r="C12" s="1384"/>
      <c r="D12" s="1384"/>
      <c r="E12" s="785" t="s">
        <v>1451</v>
      </c>
      <c r="F12" s="52"/>
      <c r="G12" s="52"/>
      <c r="H12" s="52"/>
      <c r="I12" s="1959">
        <f>Basic!B23</f>
        <v>0</v>
      </c>
      <c r="J12" s="1960"/>
      <c r="K12" s="52"/>
      <c r="L12" s="52"/>
      <c r="M12" s="53" t="s">
        <v>1452</v>
      </c>
      <c r="N12" s="52"/>
      <c r="O12" s="52"/>
      <c r="P12" s="52"/>
      <c r="Q12" s="1959">
        <f>1-I12</f>
        <v>1</v>
      </c>
      <c r="R12" s="1960"/>
      <c r="S12" s="79"/>
      <c r="T12" s="489"/>
      <c r="U12" s="489"/>
      <c r="V12" s="81"/>
      <c r="AA12" s="1638"/>
      <c r="AB12" s="1050"/>
      <c r="AC12" s="420"/>
      <c r="AD12" s="512"/>
    </row>
    <row r="13" spans="1:52" ht="4" customHeight="1">
      <c r="A13" s="1996"/>
      <c r="B13" s="1490"/>
      <c r="C13" s="1490"/>
      <c r="D13" s="1490"/>
      <c r="E13" s="783" t="s">
        <v>821</v>
      </c>
      <c r="F13" s="76"/>
      <c r="G13" s="76"/>
      <c r="H13" s="76"/>
      <c r="I13" s="76"/>
      <c r="J13" s="76"/>
      <c r="K13" s="76"/>
      <c r="L13" s="76"/>
      <c r="M13" s="76"/>
      <c r="N13" s="76"/>
      <c r="O13" s="76"/>
      <c r="P13" s="76"/>
      <c r="Q13" s="76"/>
      <c r="R13" s="76"/>
      <c r="S13" s="80"/>
      <c r="T13" s="76"/>
      <c r="U13" s="76"/>
      <c r="V13" s="78"/>
      <c r="AA13" s="1638"/>
      <c r="AB13" s="1050"/>
      <c r="AC13" s="420"/>
      <c r="AD13" s="512"/>
    </row>
    <row r="14" spans="1:52" ht="18" customHeight="1">
      <c r="A14" s="1996"/>
      <c r="B14" s="1961" t="s">
        <v>1453</v>
      </c>
      <c r="C14" s="1962"/>
      <c r="D14" s="1962"/>
      <c r="E14" s="2018" t="str">
        <f>REPLACE(Basic!B7,1,1,UPPER(LEFT(Basic!B7,1)))</f>
        <v/>
      </c>
      <c r="F14" s="2019"/>
      <c r="G14" s="2019"/>
      <c r="H14" s="2019"/>
      <c r="I14" s="2019"/>
      <c r="J14" s="2019"/>
      <c r="K14" s="2019"/>
      <c r="L14" s="2019"/>
      <c r="M14" s="2019"/>
      <c r="N14" s="2019"/>
      <c r="O14" s="2019"/>
      <c r="P14" s="2019"/>
      <c r="Q14" s="2020"/>
      <c r="R14" s="76"/>
      <c r="S14" s="1956" t="s">
        <v>1454</v>
      </c>
      <c r="T14" s="1957"/>
      <c r="U14" s="1957"/>
      <c r="V14" s="1958"/>
      <c r="AA14" s="1639"/>
      <c r="AB14" s="1050"/>
      <c r="AC14" s="420"/>
      <c r="AD14" s="512"/>
    </row>
    <row r="15" spans="1:52" ht="4" customHeight="1">
      <c r="A15" s="1996"/>
      <c r="B15" s="1490"/>
      <c r="C15" s="1490"/>
      <c r="D15" s="1490"/>
      <c r="E15" s="783" t="s">
        <v>821</v>
      </c>
      <c r="F15" s="76"/>
      <c r="G15" s="76"/>
      <c r="H15" s="76"/>
      <c r="I15" s="76"/>
      <c r="J15" s="76"/>
      <c r="K15" s="76"/>
      <c r="L15" s="76"/>
      <c r="M15" s="76"/>
      <c r="N15" s="76"/>
      <c r="O15" s="76"/>
      <c r="P15" s="76"/>
      <c r="Q15" s="76"/>
      <c r="R15" s="76"/>
      <c r="S15" s="80"/>
      <c r="T15" s="76"/>
      <c r="U15" s="76"/>
      <c r="V15" s="78"/>
      <c r="AC15" s="457"/>
    </row>
    <row r="16" spans="1:52" ht="15" customHeight="1">
      <c r="A16" s="1996"/>
      <c r="B16" s="1997" t="s">
        <v>1455</v>
      </c>
      <c r="C16" s="1998"/>
      <c r="D16" s="1999"/>
      <c r="E16" s="2000" t="str">
        <f>REPLACE(Basic!B8,1,1,UPPER(LEFT(Basic!B8,1)))</f>
        <v/>
      </c>
      <c r="F16" s="2001"/>
      <c r="G16" s="2001"/>
      <c r="H16" s="2001"/>
      <c r="I16" s="2001"/>
      <c r="J16" s="2001"/>
      <c r="K16" s="2001"/>
      <c r="L16" s="2001"/>
      <c r="M16" s="2001"/>
      <c r="N16" s="2001"/>
      <c r="O16" s="2001"/>
      <c r="P16" s="2001"/>
      <c r="Q16" s="2002"/>
      <c r="R16" s="76"/>
      <c r="S16" s="35" t="s">
        <v>1456</v>
      </c>
      <c r="T16" s="2016"/>
      <c r="U16" s="2016"/>
      <c r="V16" s="2017"/>
      <c r="AC16" s="457"/>
    </row>
    <row r="17" spans="1:30" ht="15" customHeight="1">
      <c r="A17" s="1996"/>
      <c r="B17" s="1997"/>
      <c r="C17" s="1998"/>
      <c r="D17" s="1999"/>
      <c r="E17" s="2003"/>
      <c r="F17" s="2004"/>
      <c r="G17" s="2004"/>
      <c r="H17" s="2004"/>
      <c r="I17" s="2004"/>
      <c r="J17" s="2004"/>
      <c r="K17" s="2004"/>
      <c r="L17" s="2004"/>
      <c r="M17" s="2004"/>
      <c r="N17" s="2004"/>
      <c r="O17" s="2004"/>
      <c r="P17" s="2004"/>
      <c r="Q17" s="2005"/>
      <c r="R17" s="76"/>
      <c r="S17" s="2012" t="s">
        <v>1457</v>
      </c>
      <c r="T17" s="2013"/>
      <c r="U17" s="2009"/>
      <c r="V17" s="2010"/>
      <c r="AC17" s="457"/>
    </row>
    <row r="18" spans="1:30" ht="15" customHeight="1">
      <c r="A18" s="1996"/>
      <c r="B18" s="1997"/>
      <c r="C18" s="1998"/>
      <c r="D18" s="1999"/>
      <c r="E18" s="2006"/>
      <c r="F18" s="2007"/>
      <c r="G18" s="2007"/>
      <c r="H18" s="2007"/>
      <c r="I18" s="2007"/>
      <c r="J18" s="2007"/>
      <c r="K18" s="2007"/>
      <c r="L18" s="2007"/>
      <c r="M18" s="2007"/>
      <c r="N18" s="2007"/>
      <c r="O18" s="2007"/>
      <c r="P18" s="2007"/>
      <c r="Q18" s="2008"/>
      <c r="R18" s="76"/>
      <c r="S18" s="2014"/>
      <c r="T18" s="2015"/>
      <c r="U18" s="82"/>
      <c r="V18" s="83"/>
      <c r="AC18" s="457"/>
    </row>
    <row r="19" spans="1:30" ht="4" customHeight="1">
      <c r="A19" s="1996"/>
      <c r="B19" s="1490"/>
      <c r="C19" s="1490"/>
      <c r="D19" s="1490"/>
      <c r="E19" s="783" t="s">
        <v>821</v>
      </c>
      <c r="F19" s="76"/>
      <c r="G19" s="76"/>
      <c r="H19" s="76"/>
      <c r="I19" s="76"/>
      <c r="J19" s="76"/>
      <c r="K19" s="76"/>
      <c r="L19" s="76"/>
      <c r="M19" s="76"/>
      <c r="N19" s="76"/>
      <c r="O19" s="76"/>
      <c r="P19" s="76"/>
      <c r="Q19" s="76"/>
      <c r="R19" s="76"/>
      <c r="S19" s="76"/>
      <c r="T19" s="76"/>
      <c r="U19" s="76"/>
      <c r="V19" s="78"/>
      <c r="AC19" s="457"/>
    </row>
    <row r="20" spans="1:30" ht="18" customHeight="1">
      <c r="A20" s="1996"/>
      <c r="B20" s="1997" t="s">
        <v>1299</v>
      </c>
      <c r="C20" s="1998"/>
      <c r="D20" s="1999"/>
      <c r="E20" s="1966" t="s">
        <v>1458</v>
      </c>
      <c r="F20" s="1965"/>
      <c r="G20" s="1965" t="s">
        <v>1459</v>
      </c>
      <c r="H20" s="1965"/>
      <c r="I20" s="2011" t="s">
        <v>1460</v>
      </c>
      <c r="J20" s="1986"/>
      <c r="K20" s="1986"/>
      <c r="L20" s="1986"/>
      <c r="M20" s="1987"/>
      <c r="N20" s="2011" t="s">
        <v>1461</v>
      </c>
      <c r="O20" s="1986"/>
      <c r="P20" s="1987"/>
      <c r="Q20" s="1985" t="s">
        <v>1462</v>
      </c>
      <c r="R20" s="1986"/>
      <c r="S20" s="1986"/>
      <c r="T20" s="1986"/>
      <c r="U20" s="1986"/>
      <c r="V20" s="1987"/>
      <c r="AC20" s="457"/>
    </row>
    <row r="21" spans="1:30" ht="18" customHeight="1">
      <c r="A21" s="1996"/>
      <c r="B21" s="1997"/>
      <c r="C21" s="1998"/>
      <c r="D21" s="1999"/>
      <c r="E21" s="1967" t="str">
        <f>IF(Basic!B9&lt;&gt;"",Basic!B9,"")</f>
        <v/>
      </c>
      <c r="F21" s="2027"/>
      <c r="G21" s="1967" t="str">
        <f>IF(Basic!B10&lt;&gt;"",Basic!B10,"")</f>
        <v/>
      </c>
      <c r="H21" s="2027"/>
      <c r="I21" s="2024" t="str">
        <f>IF(Basic!B11&lt;&gt;"",Basic!B11,"")</f>
        <v/>
      </c>
      <c r="J21" s="2025"/>
      <c r="K21" s="2025"/>
      <c r="L21" s="2025"/>
      <c r="M21" s="2026"/>
      <c r="N21" s="1953" t="str">
        <f>IF(Basic!B12&lt;&gt;"",Basic!B12,"")</f>
        <v/>
      </c>
      <c r="O21" s="1954"/>
      <c r="P21" s="1955"/>
      <c r="Q21" s="1953" t="str">
        <f>IF(Basic!B13&lt;&gt;"",Basic!B13,"")</f>
        <v/>
      </c>
      <c r="R21" s="1954"/>
      <c r="S21" s="1954"/>
      <c r="T21" s="1954"/>
      <c r="U21" s="1954"/>
      <c r="V21" s="1955"/>
      <c r="AC21" s="457"/>
    </row>
    <row r="22" spans="1:30" ht="4" customHeight="1">
      <c r="A22" s="1996"/>
      <c r="B22" s="1490"/>
      <c r="C22" s="1490"/>
      <c r="D22" s="1490"/>
      <c r="E22" s="783" t="s">
        <v>821</v>
      </c>
      <c r="F22" s="76"/>
      <c r="G22" s="76"/>
      <c r="H22" s="76"/>
      <c r="I22" s="76"/>
      <c r="J22" s="76"/>
      <c r="K22" s="76"/>
      <c r="L22" s="76"/>
      <c r="M22" s="76"/>
      <c r="N22" s="76"/>
      <c r="O22" s="76"/>
      <c r="P22" s="76"/>
      <c r="Q22" s="76"/>
      <c r="R22" s="76"/>
      <c r="S22" s="76"/>
      <c r="T22" s="76"/>
      <c r="U22" s="76"/>
      <c r="V22" s="78"/>
      <c r="AC22" s="457"/>
    </row>
    <row r="23" spans="1:30" ht="17.5" customHeight="1">
      <c r="A23" s="1996"/>
      <c r="B23" s="1997" t="s">
        <v>1463</v>
      </c>
      <c r="C23" s="1998"/>
      <c r="D23" s="1999"/>
      <c r="E23" s="1966" t="s">
        <v>1464</v>
      </c>
      <c r="F23" s="1965"/>
      <c r="G23" s="1965"/>
      <c r="H23" s="1965"/>
      <c r="I23" s="1965"/>
      <c r="J23" s="1965" t="s">
        <v>1465</v>
      </c>
      <c r="K23" s="1965"/>
      <c r="L23" s="1965"/>
      <c r="M23" s="1965"/>
      <c r="N23" s="1965"/>
      <c r="O23" s="1965"/>
      <c r="P23" s="1965" t="s">
        <v>1466</v>
      </c>
      <c r="Q23" s="1965"/>
      <c r="R23" s="1965"/>
      <c r="S23" s="1965"/>
      <c r="T23" s="1965" t="s">
        <v>1301</v>
      </c>
      <c r="U23" s="1965"/>
      <c r="V23" s="1965"/>
      <c r="AA23" s="1171"/>
      <c r="AC23" s="457"/>
    </row>
    <row r="24" spans="1:30" ht="18" customHeight="1">
      <c r="A24" s="1996"/>
      <c r="B24" s="2021"/>
      <c r="C24" s="2022"/>
      <c r="D24" s="2023"/>
      <c r="E24" s="1967" t="str">
        <f>REPLACE(Basic!B14,1,1,UPPER(LEFT(Basic!B14,1)))</f>
        <v/>
      </c>
      <c r="F24" s="1967"/>
      <c r="G24" s="1967"/>
      <c r="H24" s="1967"/>
      <c r="I24" s="1967"/>
      <c r="J24" s="1967" t="str">
        <f>REPLACE(Basic!B15,1,1,UPPER(LEFT(Basic!B15,1)))</f>
        <v/>
      </c>
      <c r="K24" s="1967"/>
      <c r="L24" s="1967"/>
      <c r="M24" s="1967"/>
      <c r="N24" s="1967"/>
      <c r="O24" s="1967"/>
      <c r="P24" s="1967" t="str">
        <f>REPLACE(Basic!B16,1,1,UPPER(LEFT(Basic!B16,1)))</f>
        <v/>
      </c>
      <c r="Q24" s="1967"/>
      <c r="R24" s="1967"/>
      <c r="S24" s="1967"/>
      <c r="T24" s="1967" t="str">
        <f>REPLACE(Basic!B17,1,1,UPPER(LEFT(Basic!B17,1)))</f>
        <v/>
      </c>
      <c r="U24" s="1967"/>
      <c r="V24" s="1967"/>
      <c r="AC24" s="457"/>
    </row>
    <row r="25" spans="1:30" ht="20.149999999999999" customHeight="1">
      <c r="A25" s="2050" t="s">
        <v>1467</v>
      </c>
      <c r="B25" s="2050"/>
      <c r="C25" s="2050"/>
      <c r="D25" s="2050"/>
      <c r="E25" s="2051"/>
      <c r="F25" s="2050"/>
      <c r="G25" s="2050"/>
      <c r="H25" s="2050"/>
      <c r="I25" s="2050"/>
      <c r="J25" s="2050"/>
      <c r="K25" s="2050"/>
      <c r="L25" s="2050"/>
      <c r="M25" s="2050"/>
      <c r="N25" s="2050"/>
      <c r="O25" s="2050"/>
      <c r="P25" s="2050"/>
      <c r="Q25" s="2050"/>
      <c r="R25" s="2050"/>
      <c r="S25" s="2050"/>
      <c r="T25" s="2050"/>
      <c r="U25" s="2050"/>
      <c r="V25" s="2050"/>
      <c r="W25" s="1"/>
      <c r="Y25" s="776"/>
      <c r="AC25" s="457"/>
    </row>
    <row r="26" spans="1:30" ht="15" customHeight="1">
      <c r="A26" s="1766" t="s">
        <v>1468</v>
      </c>
      <c r="B26" s="1767"/>
      <c r="C26" s="1879"/>
      <c r="D26" s="1880"/>
      <c r="E26" s="1881"/>
      <c r="F26" s="1880"/>
      <c r="G26" s="1880"/>
      <c r="H26" s="1880"/>
      <c r="I26" s="1880"/>
      <c r="J26" s="1880"/>
      <c r="K26" s="1880"/>
      <c r="L26" s="1880"/>
      <c r="M26" s="1880"/>
      <c r="N26" s="1880"/>
      <c r="O26" s="1880"/>
      <c r="P26" s="1880"/>
      <c r="Q26" s="1880"/>
      <c r="R26" s="1880"/>
      <c r="S26" s="1882"/>
      <c r="T26" s="2047" t="s">
        <v>1469</v>
      </c>
      <c r="U26" s="2048"/>
      <c r="V26" s="2049"/>
      <c r="Z26" s="512"/>
      <c r="AA26" s="1063" t="s">
        <v>513</v>
      </c>
      <c r="AB26" s="1" t="s">
        <v>1470</v>
      </c>
      <c r="AC26" s="514" t="s">
        <v>2257</v>
      </c>
      <c r="AD26" s="1692" t="s">
        <v>2258</v>
      </c>
    </row>
    <row r="27" spans="1:30" ht="18" customHeight="1">
      <c r="A27" s="1902" t="s">
        <v>1471</v>
      </c>
      <c r="B27" s="2036"/>
      <c r="C27" s="1763">
        <v>10101</v>
      </c>
      <c r="D27" s="1764"/>
      <c r="E27" s="786" t="s">
        <v>1264</v>
      </c>
      <c r="F27" s="85"/>
      <c r="G27" s="85"/>
      <c r="H27" s="85"/>
      <c r="I27" s="85"/>
      <c r="J27" s="85"/>
      <c r="K27" s="85"/>
      <c r="L27" s="85"/>
      <c r="M27" s="85" t="s">
        <v>1472</v>
      </c>
      <c r="N27" s="85"/>
      <c r="O27" s="515"/>
      <c r="P27" s="1274" t="str">
        <f>IF(Q27&lt;&gt;0,CHAR(254), "")</f>
        <v/>
      </c>
      <c r="Q27" s="1870">
        <f>-SUMIF(MAP!$L:$L,FORM!C27,MAP!$R:$R)</f>
        <v>0</v>
      </c>
      <c r="R27" s="1871"/>
      <c r="S27" s="1872"/>
      <c r="T27" s="1840"/>
      <c r="U27" s="1841"/>
      <c r="V27" s="1842"/>
      <c r="W27" s="59"/>
      <c r="X27" s="405"/>
      <c r="Y27" s="406"/>
      <c r="Z27" s="516"/>
      <c r="AA27" s="1064" t="str">
        <f>HYPERLINK("#A1.!E"&amp;AB27,"Link to Arabic")</f>
        <v>Link to Arabic</v>
      </c>
      <c r="AB27" s="1">
        <f>MATCH(C27,'A1.'!B:B,0)</f>
        <v>4</v>
      </c>
      <c r="AC27" s="1067" t="str">
        <f>HYPERLINK("#"&amp;INDEX('Schedule CONFIG'!C:D,MATCH(C27,'Schedule CONFIG'!C:C,0),2)&amp;"!A1","Link to Schedule")</f>
        <v>Link to Schedule</v>
      </c>
      <c r="AD27" s="1693"/>
    </row>
    <row r="28" spans="1:30" ht="18" customHeight="1">
      <c r="A28" s="2037"/>
      <c r="B28" s="2038"/>
      <c r="C28" s="1763">
        <v>10102</v>
      </c>
      <c r="D28" s="1764"/>
      <c r="E28" s="786" t="s">
        <v>1265</v>
      </c>
      <c r="F28" s="85"/>
      <c r="G28" s="85"/>
      <c r="H28" s="85"/>
      <c r="I28" s="85"/>
      <c r="J28" s="85"/>
      <c r="K28" s="85"/>
      <c r="L28" s="85"/>
      <c r="M28" s="85" t="s">
        <v>1473</v>
      </c>
      <c r="N28" s="85"/>
      <c r="O28" s="515"/>
      <c r="P28" s="1274" t="str">
        <f>IF(Q28&lt;&gt;0,CHAR(254), "")</f>
        <v/>
      </c>
      <c r="Q28" s="1870">
        <f>-SUMIF(MAP!$L:$L,FORM!C28,MAP!$R:$R)</f>
        <v>0</v>
      </c>
      <c r="R28" s="1871"/>
      <c r="S28" s="1872"/>
      <c r="T28" s="1856"/>
      <c r="U28" s="1857"/>
      <c r="V28" s="1858"/>
      <c r="W28" s="59"/>
      <c r="X28" s="518"/>
      <c r="Y28" s="406"/>
      <c r="Z28" s="516"/>
      <c r="AA28" s="1064" t="str">
        <f t="shared" ref="AA28:AA47" si="0">HYPERLINK("#A1.!E"&amp;AB28,"Link to Arabic")</f>
        <v>Link to Arabic</v>
      </c>
      <c r="AB28" s="1">
        <f>MATCH(C28,'A1.'!B:B,0)</f>
        <v>5</v>
      </c>
      <c r="AC28" s="1067" t="str">
        <f>HYPERLINK("#"&amp;INDEX('Schedule CONFIG'!C:D,MATCH(C28,'Schedule CONFIG'!C:C,0),2)&amp;"!A1","Link to Schedule")</f>
        <v>Link to Schedule</v>
      </c>
      <c r="AD28" s="1694"/>
    </row>
    <row r="29" spans="1:30" ht="18" customHeight="1">
      <c r="A29" s="2037"/>
      <c r="B29" s="2038"/>
      <c r="C29" s="1763">
        <v>10103</v>
      </c>
      <c r="D29" s="1764"/>
      <c r="E29" s="786" t="s">
        <v>1355</v>
      </c>
      <c r="F29" s="85"/>
      <c r="G29" s="85"/>
      <c r="H29" s="85"/>
      <c r="I29" s="85"/>
      <c r="J29" s="85"/>
      <c r="K29" s="85"/>
      <c r="L29" s="85"/>
      <c r="M29" s="85"/>
      <c r="N29" s="85"/>
      <c r="O29" s="515"/>
      <c r="P29" s="62"/>
      <c r="Q29" s="1870">
        <f>-SUMIF(MAP!$L:$L,FORM!C29,MAP!$R:$R)</f>
        <v>0</v>
      </c>
      <c r="R29" s="1871"/>
      <c r="S29" s="1872"/>
      <c r="T29" s="1856" t="s">
        <v>430</v>
      </c>
      <c r="U29" s="1857"/>
      <c r="V29" s="1858"/>
      <c r="W29" s="59"/>
      <c r="X29" s="405"/>
      <c r="Y29" s="406"/>
      <c r="Z29" s="516"/>
      <c r="AA29" s="1064" t="str">
        <f t="shared" si="0"/>
        <v>Link to Arabic</v>
      </c>
      <c r="AB29" s="1">
        <f>MATCH(C29,'A1.'!B:B,0)</f>
        <v>6</v>
      </c>
      <c r="AC29" s="1067"/>
      <c r="AD29" s="1693"/>
    </row>
    <row r="30" spans="1:30" ht="18" hidden="1" customHeight="1">
      <c r="A30" s="2037"/>
      <c r="B30" s="2038"/>
      <c r="C30" s="1763">
        <v>10104</v>
      </c>
      <c r="D30" s="1764"/>
      <c r="E30" s="786" t="s">
        <v>1474</v>
      </c>
      <c r="F30" s="85"/>
      <c r="G30" s="85"/>
      <c r="H30" s="85"/>
      <c r="I30" s="85"/>
      <c r="J30" s="85"/>
      <c r="K30" s="85"/>
      <c r="L30" s="85"/>
      <c r="M30" s="85"/>
      <c r="N30" s="85"/>
      <c r="O30" s="85"/>
      <c r="P30" s="86"/>
      <c r="Q30" s="1864">
        <f>-SUMIF(MAP!A:A,FORM!C30,MAP!F:F)</f>
        <v>0</v>
      </c>
      <c r="R30" s="1865"/>
      <c r="S30" s="1866"/>
      <c r="T30" s="1856"/>
      <c r="U30" s="1857"/>
      <c r="V30" s="1858"/>
      <c r="W30" s="59"/>
      <c r="Z30" s="516"/>
      <c r="AA30" s="1064" t="str">
        <f t="shared" si="0"/>
        <v>Link to Arabic</v>
      </c>
      <c r="AB30" s="1">
        <f>MATCH(C30,'A1.'!B:B,0)</f>
        <v>7</v>
      </c>
      <c r="AD30" s="1693"/>
    </row>
    <row r="31" spans="1:30" ht="18" hidden="1" customHeight="1">
      <c r="A31" s="2037"/>
      <c r="B31" s="2038"/>
      <c r="C31" s="1763">
        <v>10105</v>
      </c>
      <c r="D31" s="1764"/>
      <c r="E31" s="786" t="s">
        <v>1475</v>
      </c>
      <c r="F31" s="85"/>
      <c r="G31" s="85"/>
      <c r="H31" s="85"/>
      <c r="I31" s="85"/>
      <c r="J31" s="85"/>
      <c r="K31" s="85"/>
      <c r="L31" s="85"/>
      <c r="M31" s="85"/>
      <c r="N31" s="85"/>
      <c r="O31" s="85"/>
      <c r="P31" s="86"/>
      <c r="Q31" s="1864">
        <f>-SUMIF(MAP!A:A,FORM!C31,MAP!F:F)</f>
        <v>0</v>
      </c>
      <c r="R31" s="1865"/>
      <c r="S31" s="1866"/>
      <c r="T31" s="1856"/>
      <c r="U31" s="1857"/>
      <c r="V31" s="1858"/>
      <c r="W31" s="59"/>
      <c r="Z31" s="516"/>
      <c r="AA31" s="1064" t="str">
        <f t="shared" si="0"/>
        <v>Link to Arabic</v>
      </c>
      <c r="AB31" s="1">
        <f>MATCH(C31,'A1.'!B:B,0)</f>
        <v>8</v>
      </c>
      <c r="AD31" s="1693"/>
    </row>
    <row r="32" spans="1:30" ht="18" hidden="1" customHeight="1">
      <c r="A32" s="2037"/>
      <c r="B32" s="2038"/>
      <c r="C32" s="1763">
        <v>10106</v>
      </c>
      <c r="D32" s="1764"/>
      <c r="E32" s="786" t="s">
        <v>1476</v>
      </c>
      <c r="F32" s="85"/>
      <c r="G32" s="85"/>
      <c r="H32" s="85"/>
      <c r="I32" s="85"/>
      <c r="J32" s="85"/>
      <c r="K32" s="85"/>
      <c r="L32" s="85"/>
      <c r="M32" s="85"/>
      <c r="N32" s="85"/>
      <c r="O32" s="85"/>
      <c r="P32" s="86"/>
      <c r="Q32" s="1864">
        <f>-SUMIF(MAP!A:A,FORM!C32,MAP!F:F)</f>
        <v>0</v>
      </c>
      <c r="R32" s="1865"/>
      <c r="S32" s="1866"/>
      <c r="T32" s="1856"/>
      <c r="U32" s="1857"/>
      <c r="V32" s="1858"/>
      <c r="W32" s="59"/>
      <c r="Z32" s="516"/>
      <c r="AA32" s="1064" t="str">
        <f t="shared" si="0"/>
        <v>Link to Arabic</v>
      </c>
      <c r="AB32" s="1">
        <f>MATCH(C32,'A1.'!B:B,0)</f>
        <v>9</v>
      </c>
      <c r="AD32" s="1693"/>
    </row>
    <row r="33" spans="1:30" ht="18" hidden="1" customHeight="1">
      <c r="A33" s="2037"/>
      <c r="B33" s="2038"/>
      <c r="C33" s="1763">
        <v>10107</v>
      </c>
      <c r="D33" s="1764"/>
      <c r="E33" s="787" t="s">
        <v>1477</v>
      </c>
      <c r="F33" s="36"/>
      <c r="G33" s="36"/>
      <c r="H33" s="36"/>
      <c r="I33" s="36"/>
      <c r="J33" s="36"/>
      <c r="K33" s="36"/>
      <c r="L33" s="36"/>
      <c r="M33" s="36"/>
      <c r="N33" s="36"/>
      <c r="O33" s="36"/>
      <c r="P33" s="37"/>
      <c r="Q33" s="1728">
        <f>-SUMIF(MAP!A:A,FORM!C33,MAP!F:F)</f>
        <v>0</v>
      </c>
      <c r="R33" s="1729"/>
      <c r="S33" s="1730"/>
      <c r="T33" s="1856"/>
      <c r="U33" s="1857"/>
      <c r="V33" s="1858"/>
      <c r="W33" s="59"/>
      <c r="X33" s="406"/>
      <c r="Z33" s="516"/>
      <c r="AA33" s="1064" t="str">
        <f t="shared" si="0"/>
        <v>Link to Arabic</v>
      </c>
      <c r="AB33" s="1">
        <f>MATCH(C33,'A1.'!B:B,0)</f>
        <v>10</v>
      </c>
      <c r="AD33" s="1693"/>
    </row>
    <row r="34" spans="1:30" ht="18" customHeight="1">
      <c r="A34" s="1838">
        <v>10100</v>
      </c>
      <c r="B34" s="1920"/>
      <c r="C34" s="1768" t="s">
        <v>1478</v>
      </c>
      <c r="D34" s="2039"/>
      <c r="E34" s="2040"/>
      <c r="F34" s="2039"/>
      <c r="G34" s="2039"/>
      <c r="H34" s="2039"/>
      <c r="I34" s="2039"/>
      <c r="J34" s="2039"/>
      <c r="K34" s="2039"/>
      <c r="L34" s="2039"/>
      <c r="M34" s="2039"/>
      <c r="N34" s="2039"/>
      <c r="O34" s="2039"/>
      <c r="P34" s="2039"/>
      <c r="Q34" s="2039"/>
      <c r="R34" s="2039"/>
      <c r="S34" s="2041"/>
      <c r="T34" s="1917">
        <f>SUM(Q27:S29)</f>
        <v>0</v>
      </c>
      <c r="U34" s="1918"/>
      <c r="V34" s="1919"/>
      <c r="W34" s="59"/>
      <c r="Z34" s="516"/>
      <c r="AA34" s="1064" t="str">
        <f>HYPERLINK("#A1.!F"&amp;AB34,"Link to Arabic")</f>
        <v>Link to Arabic</v>
      </c>
      <c r="AB34" s="1">
        <f>MATCH(A34,'A1.'!A:A,0)</f>
        <v>11</v>
      </c>
      <c r="AD34" s="1695"/>
    </row>
    <row r="35" spans="1:30" ht="18" customHeight="1">
      <c r="A35" s="470"/>
      <c r="B35" s="471"/>
      <c r="C35" s="2042" t="s">
        <v>1479</v>
      </c>
      <c r="D35" s="2043"/>
      <c r="E35" s="2043"/>
      <c r="F35" s="2043"/>
      <c r="G35" s="2043"/>
      <c r="H35" s="501"/>
      <c r="I35" s="501"/>
      <c r="J35" s="501"/>
      <c r="K35" s="501"/>
      <c r="L35" s="501"/>
      <c r="M35" s="472" t="s">
        <v>1424</v>
      </c>
      <c r="N35" s="501"/>
      <c r="O35" s="472" t="s">
        <v>1480</v>
      </c>
      <c r="P35" s="501"/>
      <c r="Q35" s="501"/>
      <c r="R35" s="501"/>
      <c r="S35" s="501"/>
      <c r="T35" s="501"/>
      <c r="U35" s="501"/>
      <c r="V35" s="502"/>
      <c r="W35" s="59"/>
      <c r="Z35" s="516"/>
      <c r="AA35" s="1064"/>
      <c r="AD35" s="1695"/>
    </row>
    <row r="36" spans="1:30" ht="18" customHeight="1">
      <c r="A36" s="1902" t="s">
        <v>361</v>
      </c>
      <c r="B36" s="2036"/>
      <c r="C36" s="1764">
        <v>10201</v>
      </c>
      <c r="D36" s="1765"/>
      <c r="E36" s="788" t="s">
        <v>1356</v>
      </c>
      <c r="F36" s="85"/>
      <c r="G36" s="85"/>
      <c r="H36" s="85"/>
      <c r="I36" s="85"/>
      <c r="J36" s="85"/>
      <c r="K36" s="85"/>
      <c r="L36" s="85"/>
      <c r="M36" s="85" t="s">
        <v>1410</v>
      </c>
      <c r="N36" s="85"/>
      <c r="O36" s="515"/>
      <c r="P36" s="1274" t="str">
        <f t="shared" ref="P36:P39" si="1">IF(Q36&lt;&gt;0,CHAR(254), "")</f>
        <v/>
      </c>
      <c r="Q36" s="1870">
        <f>-SUMIF(MAP!$L:$L,FORM!C36,MAP!$R:$R)</f>
        <v>0</v>
      </c>
      <c r="R36" s="1871"/>
      <c r="S36" s="1872"/>
      <c r="T36" s="1840"/>
      <c r="U36" s="1841"/>
      <c r="V36" s="1842"/>
      <c r="W36" s="59"/>
      <c r="X36" s="518"/>
      <c r="Y36" s="406"/>
      <c r="Z36" s="516"/>
      <c r="AA36" s="1064" t="str">
        <f t="shared" si="0"/>
        <v>Link to Arabic</v>
      </c>
      <c r="AB36" s="1">
        <f>MATCH(C36,'A1.'!B:B,0)</f>
        <v>12</v>
      </c>
      <c r="AC36" s="1067" t="str">
        <f>HYPERLINK("#"&amp;INDEX('Schedule CONFIG'!C:D,MATCH(C36,'Schedule CONFIG'!C:C,0),2)&amp;"!A1","Link to Schedule")</f>
        <v>Link to Schedule</v>
      </c>
      <c r="AD36" s="1695"/>
    </row>
    <row r="37" spans="1:30" ht="18" customHeight="1">
      <c r="A37" s="2037"/>
      <c r="B37" s="2038"/>
      <c r="C37" s="1764">
        <v>10202</v>
      </c>
      <c r="D37" s="1765"/>
      <c r="E37" s="788" t="s">
        <v>1357</v>
      </c>
      <c r="F37" s="85"/>
      <c r="G37" s="85"/>
      <c r="H37" s="85"/>
      <c r="I37" s="85"/>
      <c r="J37" s="85"/>
      <c r="K37" s="85"/>
      <c r="L37" s="85"/>
      <c r="M37" s="85" t="s">
        <v>1290</v>
      </c>
      <c r="N37" s="85"/>
      <c r="O37" s="515"/>
      <c r="P37" s="1274" t="str">
        <f t="shared" si="1"/>
        <v/>
      </c>
      <c r="Q37" s="1870">
        <f>-SUMIF(MAP!$L:$L,FORM!C37,MAP!$R:$R)</f>
        <v>0</v>
      </c>
      <c r="R37" s="1871"/>
      <c r="S37" s="1872"/>
      <c r="T37" s="1856"/>
      <c r="U37" s="1857"/>
      <c r="V37" s="1858"/>
      <c r="W37" s="59"/>
      <c r="X37" s="518"/>
      <c r="Y37" s="406"/>
      <c r="Z37" s="516"/>
      <c r="AA37" s="1064" t="str">
        <f t="shared" si="0"/>
        <v>Link to Arabic</v>
      </c>
      <c r="AB37" s="1">
        <f>MATCH(C37,'A1.'!B:B,0)</f>
        <v>13</v>
      </c>
      <c r="AC37" s="1067" t="str">
        <f>HYPERLINK("#"&amp;INDEX('Schedule CONFIG'!C:D,MATCH(C37,'Schedule CONFIG'!C:C,0),2)&amp;"!A1","Link to Schedule")</f>
        <v>Link to Schedule</v>
      </c>
      <c r="AD37" s="1695"/>
    </row>
    <row r="38" spans="1:30" ht="18" customHeight="1">
      <c r="A38" s="2037"/>
      <c r="B38" s="2038"/>
      <c r="C38" s="1764">
        <v>10203</v>
      </c>
      <c r="D38" s="1765"/>
      <c r="E38" s="788" t="s">
        <v>1358</v>
      </c>
      <c r="F38" s="85"/>
      <c r="G38" s="85"/>
      <c r="H38" s="85"/>
      <c r="I38" s="85"/>
      <c r="J38" s="85"/>
      <c r="K38" s="85"/>
      <c r="L38" s="85"/>
      <c r="M38" s="85" t="s">
        <v>861</v>
      </c>
      <c r="N38" s="85"/>
      <c r="O38" s="515"/>
      <c r="P38" s="1274" t="str">
        <f t="shared" si="1"/>
        <v/>
      </c>
      <c r="Q38" s="1870">
        <f>-SUMIF(MAP!$L:$L,FORM!C38,MAP!$R:$R)</f>
        <v>0</v>
      </c>
      <c r="R38" s="1871"/>
      <c r="S38" s="1872"/>
      <c r="T38" s="1856"/>
      <c r="U38" s="1857"/>
      <c r="V38" s="1858"/>
      <c r="W38" s="59"/>
      <c r="X38" s="519"/>
      <c r="Y38" s="406"/>
      <c r="Z38" s="516"/>
      <c r="AA38" s="1064" t="str">
        <f t="shared" si="0"/>
        <v>Link to Arabic</v>
      </c>
      <c r="AB38" s="1">
        <f>MATCH(C38,'A1.'!B:B,0)</f>
        <v>14</v>
      </c>
      <c r="AC38" s="1067" t="str">
        <f>HYPERLINK("#"&amp;INDEX('Schedule CONFIG'!C:D,MATCH(C38,'Schedule CONFIG'!C:C,0),2)&amp;"!A1","Link to Schedule")</f>
        <v>Link to Schedule</v>
      </c>
      <c r="AD38" s="1695"/>
    </row>
    <row r="39" spans="1:30" ht="18" customHeight="1">
      <c r="A39" s="2037"/>
      <c r="B39" s="2038"/>
      <c r="C39" s="1764">
        <v>10204</v>
      </c>
      <c r="D39" s="1765"/>
      <c r="E39" s="788" t="s">
        <v>1359</v>
      </c>
      <c r="F39" s="85"/>
      <c r="G39" s="85"/>
      <c r="H39" s="85"/>
      <c r="I39" s="85"/>
      <c r="J39" s="85"/>
      <c r="K39" s="85"/>
      <c r="L39" s="85"/>
      <c r="M39" s="85" t="s">
        <v>904</v>
      </c>
      <c r="N39" s="85"/>
      <c r="O39" s="515"/>
      <c r="P39" s="1274" t="str">
        <f t="shared" si="1"/>
        <v/>
      </c>
      <c r="Q39" s="1870">
        <f>-SUMIF(MAP!$L:$L,FORM!C39,MAP!$R:$R)</f>
        <v>0</v>
      </c>
      <c r="R39" s="1871"/>
      <c r="S39" s="1872"/>
      <c r="T39" s="1856"/>
      <c r="U39" s="1857"/>
      <c r="V39" s="1858"/>
      <c r="W39" s="59"/>
      <c r="X39" s="405"/>
      <c r="Y39" s="406"/>
      <c r="Z39" s="516"/>
      <c r="AA39" s="1064" t="str">
        <f t="shared" si="0"/>
        <v>Link to Arabic</v>
      </c>
      <c r="AB39" s="1">
        <f>MATCH(C39,'A1.'!B:B,0)</f>
        <v>15</v>
      </c>
      <c r="AC39" s="1067" t="str">
        <f>HYPERLINK("#"&amp;INDEX('Schedule CONFIG'!C:D,MATCH(C39,'Schedule CONFIG'!C:C,0),2)&amp;"!A1","Link to Schedule")</f>
        <v>Link to Schedule</v>
      </c>
      <c r="AD39" s="1695"/>
    </row>
    <row r="40" spans="1:30" ht="18" customHeight="1">
      <c r="A40" s="2037"/>
      <c r="B40" s="2038"/>
      <c r="C40" s="1764">
        <v>10205</v>
      </c>
      <c r="D40" s="1765"/>
      <c r="E40" s="788" t="s">
        <v>1360</v>
      </c>
      <c r="F40" s="85"/>
      <c r="G40" s="85"/>
      <c r="H40" s="85"/>
      <c r="I40" s="85"/>
      <c r="J40" s="85"/>
      <c r="K40" s="85"/>
      <c r="L40" s="85"/>
      <c r="M40" s="85"/>
      <c r="N40" s="85"/>
      <c r="O40" s="515"/>
      <c r="P40" s="62"/>
      <c r="Q40" s="1870">
        <f>-SUMIF(MAP!$L:$L,FORM!C40,MAP!$R:$R)</f>
        <v>0</v>
      </c>
      <c r="R40" s="1871"/>
      <c r="S40" s="1872"/>
      <c r="T40" s="496"/>
      <c r="U40" s="497"/>
      <c r="V40" s="498"/>
      <c r="W40" s="59"/>
      <c r="X40" s="405"/>
      <c r="Y40" s="406"/>
      <c r="Z40" s="516"/>
      <c r="AA40" s="1064" t="str">
        <f t="shared" si="0"/>
        <v>Link to Arabic</v>
      </c>
      <c r="AB40" s="1">
        <f>MATCH(C40,'A1.'!B:B,0)</f>
        <v>16</v>
      </c>
      <c r="AD40" s="1695"/>
    </row>
    <row r="41" spans="1:30" ht="18" customHeight="1">
      <c r="A41" s="2037"/>
      <c r="B41" s="2038"/>
      <c r="C41" s="1764">
        <v>10206</v>
      </c>
      <c r="D41" s="1765"/>
      <c r="E41" s="834" t="s">
        <v>1895</v>
      </c>
      <c r="F41" s="85"/>
      <c r="G41" s="85"/>
      <c r="H41" s="85"/>
      <c r="I41" s="85"/>
      <c r="J41" s="85"/>
      <c r="K41" s="85"/>
      <c r="L41" s="85"/>
      <c r="M41" s="85"/>
      <c r="N41" s="85"/>
      <c r="O41" s="515"/>
      <c r="P41" s="62"/>
      <c r="Q41" s="1870">
        <f>-SUMIF(MAP!$L:$L,FORM!C41,MAP!$R:$R)</f>
        <v>0</v>
      </c>
      <c r="R41" s="1871"/>
      <c r="S41" s="1872"/>
      <c r="T41" s="496"/>
      <c r="U41" s="497"/>
      <c r="V41" s="498"/>
      <c r="W41" s="59"/>
      <c r="X41" s="405"/>
      <c r="Y41" s="406"/>
      <c r="Z41" s="516"/>
      <c r="AA41" s="1064" t="str">
        <f t="shared" si="0"/>
        <v>Link to Arabic</v>
      </c>
      <c r="AB41" s="1">
        <f>MATCH(C41,'A1.'!B:B,0)</f>
        <v>17</v>
      </c>
      <c r="AD41" s="1695"/>
    </row>
    <row r="42" spans="1:30" ht="18" customHeight="1">
      <c r="A42" s="2037"/>
      <c r="B42" s="2038"/>
      <c r="C42" s="1764">
        <v>10207</v>
      </c>
      <c r="D42" s="1765"/>
      <c r="E42" s="834" t="s">
        <v>1361</v>
      </c>
      <c r="F42" s="85"/>
      <c r="G42" s="85"/>
      <c r="H42" s="85"/>
      <c r="I42" s="85"/>
      <c r="J42" s="85"/>
      <c r="K42" s="85"/>
      <c r="L42" s="85"/>
      <c r="M42" s="85"/>
      <c r="N42" s="85"/>
      <c r="O42" s="515"/>
      <c r="P42" s="62"/>
      <c r="Q42" s="1870">
        <f>-SUMIF(MAP!$L:$L,FORM!C42,MAP!$R:$R)</f>
        <v>0</v>
      </c>
      <c r="R42" s="1871"/>
      <c r="S42" s="1872"/>
      <c r="T42" s="496"/>
      <c r="U42" s="497"/>
      <c r="V42" s="498"/>
      <c r="W42" s="59"/>
      <c r="X42" s="405"/>
      <c r="Y42" s="406"/>
      <c r="Z42" s="516"/>
      <c r="AA42" s="1064" t="str">
        <f t="shared" si="0"/>
        <v>Link to Arabic</v>
      </c>
      <c r="AB42" s="1">
        <f>MATCH(C42,'A1.'!B:B,0)</f>
        <v>18</v>
      </c>
      <c r="AD42" s="1695"/>
    </row>
    <row r="43" spans="1:30" ht="18" hidden="1" customHeight="1">
      <c r="A43" s="2037"/>
      <c r="B43" s="2038"/>
      <c r="C43" s="2046" t="s">
        <v>1481</v>
      </c>
      <c r="D43" s="2045"/>
      <c r="E43" s="786" t="s">
        <v>1482</v>
      </c>
      <c r="F43" s="85"/>
      <c r="G43" s="85"/>
      <c r="H43" s="85"/>
      <c r="I43" s="85"/>
      <c r="J43" s="85"/>
      <c r="K43" s="85"/>
      <c r="L43" s="85"/>
      <c r="M43" s="85"/>
      <c r="N43" s="85"/>
      <c r="O43" s="85"/>
      <c r="P43" s="86"/>
      <c r="Q43" s="1728">
        <f>-SUMIF(MAP!A:A,FORM!C43,MAP!F:F)</f>
        <v>0</v>
      </c>
      <c r="R43" s="1729"/>
      <c r="S43" s="1730"/>
      <c r="T43" s="1856"/>
      <c r="U43" s="1857"/>
      <c r="V43" s="1858"/>
      <c r="W43" s="59"/>
      <c r="Z43" s="516"/>
      <c r="AA43" s="1064" t="e">
        <f t="shared" si="0"/>
        <v>#N/A</v>
      </c>
      <c r="AB43" s="1" t="e">
        <f>MATCH(C43,'A1.'!B:B,0)</f>
        <v>#N/A</v>
      </c>
      <c r="AD43" s="1695"/>
    </row>
    <row r="44" spans="1:30" ht="18" hidden="1" customHeight="1">
      <c r="A44" s="2037"/>
      <c r="B44" s="2038"/>
      <c r="C44" s="2046" t="s">
        <v>1483</v>
      </c>
      <c r="D44" s="2045"/>
      <c r="E44" s="786" t="s">
        <v>1484</v>
      </c>
      <c r="F44" s="85"/>
      <c r="G44" s="85"/>
      <c r="H44" s="85"/>
      <c r="I44" s="85"/>
      <c r="J44" s="85"/>
      <c r="K44" s="85"/>
      <c r="L44" s="85"/>
      <c r="M44" s="85"/>
      <c r="N44" s="85"/>
      <c r="O44" s="85"/>
      <c r="P44" s="86"/>
      <c r="Q44" s="1728">
        <f>-SUMIF(MAP!A:A,FORM!C44,MAP!F:F)</f>
        <v>0</v>
      </c>
      <c r="R44" s="1729"/>
      <c r="S44" s="1730"/>
      <c r="T44" s="496"/>
      <c r="U44" s="497"/>
      <c r="V44" s="498"/>
      <c r="W44" s="59"/>
      <c r="Z44" s="516"/>
      <c r="AA44" s="1064" t="e">
        <f t="shared" si="0"/>
        <v>#N/A</v>
      </c>
      <c r="AB44" s="1" t="e">
        <f>MATCH(C44,'A1.'!B:B,0)</f>
        <v>#N/A</v>
      </c>
      <c r="AD44" s="1695"/>
    </row>
    <row r="45" spans="1:30" ht="18" hidden="1" customHeight="1">
      <c r="A45" s="2037"/>
      <c r="B45" s="2038"/>
      <c r="C45" s="2046" t="s">
        <v>1485</v>
      </c>
      <c r="D45" s="2045"/>
      <c r="E45" s="786" t="s">
        <v>1486</v>
      </c>
      <c r="F45" s="85"/>
      <c r="G45" s="85"/>
      <c r="H45" s="85"/>
      <c r="I45" s="85"/>
      <c r="J45" s="85"/>
      <c r="K45" s="85"/>
      <c r="L45" s="85"/>
      <c r="M45" s="85"/>
      <c r="N45" s="85"/>
      <c r="O45" s="85"/>
      <c r="P45" s="86"/>
      <c r="Q45" s="1728">
        <f>-SUMIF(MAP!A:A,FORM!C45,MAP!F:F)</f>
        <v>0</v>
      </c>
      <c r="R45" s="1729"/>
      <c r="S45" s="1730"/>
      <c r="T45" s="496"/>
      <c r="U45" s="497"/>
      <c r="V45" s="498"/>
      <c r="W45" s="59"/>
      <c r="Z45" s="516"/>
      <c r="AA45" s="1064" t="e">
        <f t="shared" si="0"/>
        <v>#N/A</v>
      </c>
      <c r="AB45" s="1" t="e">
        <f>MATCH(C45,'A1.'!B:B,0)</f>
        <v>#N/A</v>
      </c>
      <c r="AD45" s="1695"/>
    </row>
    <row r="46" spans="1:30" ht="18" hidden="1" customHeight="1">
      <c r="A46" s="2037"/>
      <c r="B46" s="2038"/>
      <c r="C46" s="2046" t="s">
        <v>1487</v>
      </c>
      <c r="D46" s="2045"/>
      <c r="E46" s="786" t="s">
        <v>1368</v>
      </c>
      <c r="F46" s="85"/>
      <c r="G46" s="85"/>
      <c r="H46" s="85"/>
      <c r="I46" s="85"/>
      <c r="J46" s="85"/>
      <c r="K46" s="85"/>
      <c r="L46" s="85"/>
      <c r="M46" s="85"/>
      <c r="N46" s="85"/>
      <c r="O46" s="85"/>
      <c r="P46" s="86"/>
      <c r="Q46" s="1728">
        <f>-SUMIF(MAP!A:A,FORM!C46,MAP!F:F)</f>
        <v>0</v>
      </c>
      <c r="R46" s="1729"/>
      <c r="S46" s="1730"/>
      <c r="T46" s="1856"/>
      <c r="U46" s="1857"/>
      <c r="V46" s="1858"/>
      <c r="W46" s="59"/>
      <c r="Z46" s="516"/>
      <c r="AA46" s="1064" t="e">
        <f t="shared" si="0"/>
        <v>#N/A</v>
      </c>
      <c r="AB46" s="1" t="e">
        <f>MATCH(C46,'A1.'!B:B,0)</f>
        <v>#N/A</v>
      </c>
      <c r="AD46" s="1695"/>
    </row>
    <row r="47" spans="1:30" ht="18" hidden="1" customHeight="1">
      <c r="A47" s="2037"/>
      <c r="B47" s="2038"/>
      <c r="C47" s="2044" t="s">
        <v>1488</v>
      </c>
      <c r="D47" s="2045"/>
      <c r="E47" s="787" t="s">
        <v>1489</v>
      </c>
      <c r="F47" s="36"/>
      <c r="G47" s="36"/>
      <c r="H47" s="36"/>
      <c r="I47" s="36"/>
      <c r="J47" s="36"/>
      <c r="K47" s="36"/>
      <c r="L47" s="36"/>
      <c r="M47" s="36"/>
      <c r="N47" s="36"/>
      <c r="O47" s="36"/>
      <c r="P47" s="37"/>
      <c r="Q47" s="1728">
        <f>-SUMIF(MAP!A:A,FORM!C47,MAP!F:F)</f>
        <v>0</v>
      </c>
      <c r="R47" s="1729"/>
      <c r="S47" s="1730"/>
      <c r="T47" s="1856"/>
      <c r="U47" s="1857"/>
      <c r="V47" s="1858"/>
      <c r="W47" s="59"/>
      <c r="X47" s="406"/>
      <c r="Z47" s="516"/>
      <c r="AA47" s="1064" t="e">
        <f t="shared" si="0"/>
        <v>#N/A</v>
      </c>
      <c r="AB47" s="1" t="e">
        <f>MATCH(C47,'A1.'!B:B,0)</f>
        <v>#N/A</v>
      </c>
      <c r="AD47" s="1695"/>
    </row>
    <row r="48" spans="1:30" ht="18" customHeight="1">
      <c r="A48" s="1766">
        <v>10200</v>
      </c>
      <c r="B48" s="1767"/>
      <c r="C48" s="1968" t="s">
        <v>2051</v>
      </c>
      <c r="D48" s="1969"/>
      <c r="E48" s="1970"/>
      <c r="F48" s="1969"/>
      <c r="G48" s="1969"/>
      <c r="H48" s="1969"/>
      <c r="I48" s="1969"/>
      <c r="J48" s="1969"/>
      <c r="K48" s="1969"/>
      <c r="L48" s="1969"/>
      <c r="M48" s="1969"/>
      <c r="N48" s="1969"/>
      <c r="O48" s="1969"/>
      <c r="P48" s="1969"/>
      <c r="Q48" s="1969"/>
      <c r="R48" s="1969"/>
      <c r="S48" s="1971"/>
      <c r="T48" s="1972">
        <f>SUM(Q36:S42)</f>
        <v>0</v>
      </c>
      <c r="U48" s="1973"/>
      <c r="V48" s="1974"/>
      <c r="W48" s="59"/>
      <c r="Z48" s="516"/>
      <c r="AA48" s="1064" t="str">
        <f>HYPERLINK("#A1.!F"&amp;AB48,"Link to Arabic")</f>
        <v>Link to Arabic</v>
      </c>
      <c r="AB48" s="1">
        <f>MATCH(A48,'A1.'!A:A,0)</f>
        <v>24</v>
      </c>
      <c r="AD48" s="1695"/>
    </row>
    <row r="49" spans="1:30" ht="18" customHeight="1">
      <c r="A49" s="1766">
        <v>10300</v>
      </c>
      <c r="B49" s="1767"/>
      <c r="C49" s="1968" t="s">
        <v>1490</v>
      </c>
      <c r="D49" s="1969"/>
      <c r="E49" s="1970"/>
      <c r="F49" s="1969"/>
      <c r="G49" s="1969"/>
      <c r="H49" s="1969"/>
      <c r="I49" s="1969"/>
      <c r="J49" s="1969"/>
      <c r="K49" s="1969"/>
      <c r="L49" s="1969"/>
      <c r="M49" s="1969"/>
      <c r="N49" s="1969"/>
      <c r="O49" s="1969"/>
      <c r="P49" s="1969"/>
      <c r="Q49" s="1969"/>
      <c r="R49" s="1969"/>
      <c r="S49" s="1971"/>
      <c r="T49" s="1917">
        <f>T34+T48</f>
        <v>0</v>
      </c>
      <c r="U49" s="1918"/>
      <c r="V49" s="1919"/>
      <c r="W49" s="59"/>
      <c r="Z49" s="516"/>
      <c r="AA49" s="1064" t="str">
        <f>HYPERLINK("#A1.!F"&amp;AB49,"Link to Arabic")</f>
        <v>Link to Arabic</v>
      </c>
      <c r="AB49" s="1">
        <f>MATCH(A49,'A1.'!A:A,0)</f>
        <v>25</v>
      </c>
      <c r="AD49" s="1695"/>
    </row>
    <row r="50" spans="1:30" ht="10" hidden="1" customHeight="1">
      <c r="A50" s="1976"/>
      <c r="B50" s="1976"/>
      <c r="C50" s="84"/>
      <c r="D50" s="84"/>
      <c r="E50" s="789" t="s">
        <v>821</v>
      </c>
      <c r="F50" s="84"/>
      <c r="G50" s="84"/>
      <c r="H50" s="84"/>
      <c r="I50" s="84"/>
      <c r="J50" s="84"/>
      <c r="K50" s="84"/>
      <c r="L50" s="84"/>
      <c r="M50" s="84"/>
      <c r="N50" s="84"/>
      <c r="O50" s="84"/>
      <c r="P50" s="84"/>
      <c r="Q50" s="84"/>
      <c r="R50" s="84"/>
      <c r="S50" s="84"/>
      <c r="T50" s="1975"/>
      <c r="U50" s="1975"/>
      <c r="V50" s="1975"/>
      <c r="W50" s="59"/>
      <c r="AA50" s="1064" t="e">
        <f>HYPERLINK("#A1.!F"&amp;AB50,"Link to Arabic")</f>
        <v>#N/A</v>
      </c>
      <c r="AB50" s="1" t="e">
        <f>MATCH(A50,'A1.'!A:A,0)</f>
        <v>#N/A</v>
      </c>
      <c r="AD50" s="1695"/>
    </row>
    <row r="51" spans="1:30" ht="20.149999999999999" customHeight="1">
      <c r="A51" s="2050" t="s">
        <v>1491</v>
      </c>
      <c r="B51" s="2050"/>
      <c r="C51" s="2050"/>
      <c r="D51" s="2050"/>
      <c r="E51" s="2051"/>
      <c r="F51" s="2050"/>
      <c r="G51" s="2050"/>
      <c r="H51" s="2050"/>
      <c r="I51" s="2050"/>
      <c r="J51" s="2050"/>
      <c r="K51" s="2050"/>
      <c r="L51" s="2050"/>
      <c r="M51" s="2050"/>
      <c r="N51" s="2050"/>
      <c r="O51" s="2050"/>
      <c r="P51" s="2050"/>
      <c r="Q51" s="2050"/>
      <c r="R51" s="2050"/>
      <c r="S51" s="2050"/>
      <c r="T51" s="2050"/>
      <c r="U51" s="2050"/>
      <c r="V51" s="2050"/>
      <c r="W51" s="59"/>
      <c r="AA51" s="1064"/>
      <c r="AD51" s="1695"/>
    </row>
    <row r="52" spans="1:30" ht="18" customHeight="1">
      <c r="A52" s="1890" t="s">
        <v>1362</v>
      </c>
      <c r="B52" s="2067"/>
      <c r="C52" s="1763">
        <v>10401</v>
      </c>
      <c r="D52" s="1764"/>
      <c r="E52" s="786" t="s">
        <v>1492</v>
      </c>
      <c r="F52" s="85"/>
      <c r="G52" s="85"/>
      <c r="H52" s="85"/>
      <c r="I52" s="85"/>
      <c r="J52" s="85"/>
      <c r="K52" s="85"/>
      <c r="L52" s="85"/>
      <c r="M52" s="85"/>
      <c r="N52" s="85"/>
      <c r="O52" s="85"/>
      <c r="P52" s="86"/>
      <c r="Q52" s="1864">
        <v>0</v>
      </c>
      <c r="R52" s="1865"/>
      <c r="S52" s="1866"/>
      <c r="T52" s="2061"/>
      <c r="U52" s="2062"/>
      <c r="V52" s="2063"/>
      <c r="W52" s="59"/>
      <c r="Z52" s="516"/>
      <c r="AA52" s="1064" t="str">
        <f>HYPERLINK("#A1.!E"&amp;AB52,"Link to Arabic")</f>
        <v>Link to Arabic</v>
      </c>
      <c r="AB52" s="1">
        <f>MATCH(C52,'A1.'!B:B,0)</f>
        <v>28</v>
      </c>
      <c r="AD52" s="1695"/>
    </row>
    <row r="53" spans="1:30" ht="18" customHeight="1">
      <c r="A53" s="2037"/>
      <c r="B53" s="2038"/>
      <c r="C53" s="1763">
        <v>10402</v>
      </c>
      <c r="D53" s="1764"/>
      <c r="E53" s="786" t="s">
        <v>1493</v>
      </c>
      <c r="F53" s="85"/>
      <c r="G53" s="85"/>
      <c r="H53" s="85"/>
      <c r="I53" s="85"/>
      <c r="J53" s="85"/>
      <c r="K53" s="85"/>
      <c r="L53" s="85"/>
      <c r="M53" s="85"/>
      <c r="N53" s="85"/>
      <c r="O53" s="85"/>
      <c r="P53" s="86"/>
      <c r="Q53" s="1864">
        <v>0</v>
      </c>
      <c r="R53" s="1865"/>
      <c r="S53" s="1866"/>
      <c r="T53" s="1856"/>
      <c r="U53" s="1857"/>
      <c r="V53" s="1858"/>
      <c r="W53" s="59"/>
      <c r="Z53" s="516"/>
      <c r="AA53" s="1064" t="str">
        <f>HYPERLINK("#A1.!E"&amp;AB53,"Link to Arabic")</f>
        <v>Link to Arabic</v>
      </c>
      <c r="AB53" s="1">
        <f>MATCH(C53,'A1.'!B:B,0)</f>
        <v>29</v>
      </c>
      <c r="AD53" s="1695"/>
    </row>
    <row r="54" spans="1:30" ht="18" customHeight="1">
      <c r="A54" s="2037"/>
      <c r="B54" s="2038"/>
      <c r="C54" s="1763">
        <v>10403</v>
      </c>
      <c r="D54" s="1764"/>
      <c r="E54" s="786" t="s">
        <v>1494</v>
      </c>
      <c r="F54" s="85"/>
      <c r="G54" s="85"/>
      <c r="H54" s="85"/>
      <c r="I54" s="85"/>
      <c r="J54" s="85"/>
      <c r="K54" s="85"/>
      <c r="L54" s="85"/>
      <c r="M54" s="85"/>
      <c r="N54" s="85"/>
      <c r="O54" s="85"/>
      <c r="P54" s="86"/>
      <c r="Q54" s="1870">
        <f>SUMIF(MAP!$L:$L,10400,MAP!$R:$R)+Q55-Q53-Q52</f>
        <v>0</v>
      </c>
      <c r="R54" s="1871"/>
      <c r="S54" s="1872"/>
      <c r="T54" s="2064"/>
      <c r="U54" s="2065"/>
      <c r="V54" s="2066"/>
      <c r="W54" s="59"/>
      <c r="Z54" s="516"/>
      <c r="AA54" s="1064" t="str">
        <f>HYPERLINK("#A1.!E"&amp;AB54,"Link to Arabic")</f>
        <v>Link to Arabic</v>
      </c>
      <c r="AB54" s="1">
        <f>MATCH(C54,'A1.'!B:B,0)</f>
        <v>30</v>
      </c>
      <c r="AD54" s="1695"/>
    </row>
    <row r="55" spans="1:30" ht="18" customHeight="1">
      <c r="A55" s="2037"/>
      <c r="B55" s="2038"/>
      <c r="C55" s="1763">
        <v>10404</v>
      </c>
      <c r="D55" s="1764"/>
      <c r="E55" s="786" t="s">
        <v>1495</v>
      </c>
      <c r="F55" s="85"/>
      <c r="G55" s="85"/>
      <c r="H55" s="85"/>
      <c r="I55" s="85"/>
      <c r="J55" s="85"/>
      <c r="K55" s="85"/>
      <c r="L55" s="85"/>
      <c r="M55" s="85"/>
      <c r="N55" s="85"/>
      <c r="O55" s="85"/>
      <c r="P55" s="86"/>
      <c r="Q55" s="1864">
        <v>0</v>
      </c>
      <c r="R55" s="1865"/>
      <c r="S55" s="1866"/>
      <c r="T55" s="1856"/>
      <c r="U55" s="1857"/>
      <c r="V55" s="1858"/>
      <c r="W55" s="59"/>
      <c r="Z55" s="516"/>
      <c r="AA55" s="1064" t="str">
        <f>HYPERLINK("#A1.!E"&amp;AB55,"Link to Arabic")</f>
        <v>Link to Arabic</v>
      </c>
      <c r="AB55" s="1">
        <f>MATCH(C55,'A1.'!B:B,0)</f>
        <v>31</v>
      </c>
      <c r="AD55" s="1695"/>
    </row>
    <row r="56" spans="1:30" ht="18" customHeight="1">
      <c r="A56" s="1766">
        <v>10400</v>
      </c>
      <c r="B56" s="1767"/>
      <c r="C56" s="1768" t="s">
        <v>1496</v>
      </c>
      <c r="D56" s="1854"/>
      <c r="E56" s="1855"/>
      <c r="F56" s="1854"/>
      <c r="G56" s="1854"/>
      <c r="H56" s="1854"/>
      <c r="I56" s="1854"/>
      <c r="J56" s="1854"/>
      <c r="K56" s="1854"/>
      <c r="L56" s="1854"/>
      <c r="M56" s="1854"/>
      <c r="N56" s="1854"/>
      <c r="O56" s="1854"/>
      <c r="P56" s="1854"/>
      <c r="Q56" s="1854"/>
      <c r="R56" s="1854"/>
      <c r="S56" s="1771"/>
      <c r="T56" s="2052">
        <f>SUM(Q52:S54)-Q55</f>
        <v>0</v>
      </c>
      <c r="U56" s="2053"/>
      <c r="V56" s="2054"/>
      <c r="W56" s="59"/>
      <c r="X56" s="405"/>
      <c r="Y56" s="406"/>
      <c r="Z56" s="516"/>
      <c r="AA56" s="1064" t="str">
        <f>HYPERLINK("#A1.!F"&amp;AB56,"Link to Arabic")</f>
        <v>Link to Arabic</v>
      </c>
      <c r="AB56" s="1">
        <f>MATCH(A56,'A1.'!A:A,0)</f>
        <v>32</v>
      </c>
      <c r="AD56" s="1695"/>
    </row>
    <row r="57" spans="1:30" ht="18" customHeight="1">
      <c r="A57" s="1890" t="s">
        <v>1497</v>
      </c>
      <c r="B57" s="1891"/>
      <c r="C57" s="1763">
        <v>10501</v>
      </c>
      <c r="D57" s="1764"/>
      <c r="E57" s="786" t="s">
        <v>38</v>
      </c>
      <c r="F57" s="85"/>
      <c r="G57" s="85"/>
      <c r="H57" s="85"/>
      <c r="I57" s="85"/>
      <c r="J57" s="85"/>
      <c r="K57" s="85"/>
      <c r="L57" s="85"/>
      <c r="M57" s="85" t="s">
        <v>1295</v>
      </c>
      <c r="N57" s="85"/>
      <c r="O57" s="1574"/>
      <c r="P57" s="1274" t="str">
        <f>IF(Q57&lt;&gt;0,CHAR(254), "")</f>
        <v/>
      </c>
      <c r="Q57" s="1870">
        <f>SUMIF(MAP!$L:$L,FORM!C57,MAP!$R:$R)</f>
        <v>0</v>
      </c>
      <c r="R57" s="1871"/>
      <c r="S57" s="1872"/>
      <c r="T57" s="2061"/>
      <c r="U57" s="2062"/>
      <c r="V57" s="2063"/>
      <c r="W57" s="59"/>
      <c r="X57" s="518"/>
      <c r="Y57" s="406"/>
      <c r="Z57" s="516"/>
      <c r="AA57" s="1064" t="str">
        <f t="shared" ref="AA57:AA73" si="2">HYPERLINK("#A1.!E"&amp;AB57,"Link to Arabic")</f>
        <v>Link to Arabic</v>
      </c>
      <c r="AB57" s="1">
        <f>MATCH(C57,'A1.'!B:B,0)</f>
        <v>33</v>
      </c>
      <c r="AC57" s="1067" t="str">
        <f>HYPERLINK("#"&amp;INDEX('Schedule CONFIG'!C:D,MATCH(C57,'Schedule CONFIG'!C:C,0),2)&amp;"!A1","Link to Schedule")</f>
        <v>Link to Schedule</v>
      </c>
      <c r="AD57" s="1695"/>
    </row>
    <row r="58" spans="1:30" ht="18" customHeight="1">
      <c r="A58" s="1892"/>
      <c r="B58" s="1893"/>
      <c r="C58" s="1763">
        <v>10502</v>
      </c>
      <c r="D58" s="1764"/>
      <c r="E58" s="786" t="s">
        <v>1244</v>
      </c>
      <c r="F58" s="85"/>
      <c r="G58" s="85"/>
      <c r="H58" s="85"/>
      <c r="I58" s="85"/>
      <c r="J58" s="85"/>
      <c r="K58" s="85"/>
      <c r="L58" s="85"/>
      <c r="M58" s="85"/>
      <c r="N58" s="85"/>
      <c r="O58" s="85"/>
      <c r="P58" s="86"/>
      <c r="Q58" s="1870">
        <f>SUMIF(MAP!$L:$L,FORM!C58,MAP!$R:$R)</f>
        <v>0</v>
      </c>
      <c r="R58" s="1871"/>
      <c r="S58" s="1872"/>
      <c r="T58" s="1856"/>
      <c r="U58" s="1857"/>
      <c r="V58" s="1858"/>
      <c r="W58" s="59"/>
      <c r="Z58" s="516"/>
      <c r="AA58" s="1064" t="str">
        <f t="shared" si="2"/>
        <v>Link to Arabic</v>
      </c>
      <c r="AB58" s="1">
        <f>MATCH(C58,'A1.'!B:B,0)</f>
        <v>34</v>
      </c>
      <c r="AD58" s="1695"/>
    </row>
    <row r="59" spans="1:30" ht="18" customHeight="1">
      <c r="A59" s="1892"/>
      <c r="B59" s="1893"/>
      <c r="C59" s="1763">
        <v>10503</v>
      </c>
      <c r="D59" s="1764"/>
      <c r="E59" s="786" t="s">
        <v>1363</v>
      </c>
      <c r="F59" s="85"/>
      <c r="G59" s="85"/>
      <c r="H59" s="85"/>
      <c r="I59" s="85"/>
      <c r="J59" s="85"/>
      <c r="K59" s="85"/>
      <c r="L59" s="85"/>
      <c r="M59" s="85"/>
      <c r="N59" s="85"/>
      <c r="O59" s="85"/>
      <c r="P59" s="86"/>
      <c r="Q59" s="1870">
        <f>SUMIF(MAP!$L:$L,FORM!C59,MAP!$R:$R)</f>
        <v>0</v>
      </c>
      <c r="R59" s="1871"/>
      <c r="S59" s="1872"/>
      <c r="T59" s="1982"/>
      <c r="U59" s="1983"/>
      <c r="V59" s="1984"/>
      <c r="W59" s="59"/>
      <c r="Z59" s="516"/>
      <c r="AA59" s="1064" t="str">
        <f t="shared" si="2"/>
        <v>Link to Arabic</v>
      </c>
      <c r="AB59" s="1">
        <f>MATCH(C59,'A1.'!B:B,0)</f>
        <v>35</v>
      </c>
      <c r="AD59" s="1695"/>
    </row>
    <row r="60" spans="1:30" ht="18" customHeight="1">
      <c r="A60" s="1892"/>
      <c r="B60" s="1893"/>
      <c r="C60" s="1763">
        <v>10504</v>
      </c>
      <c r="D60" s="1764"/>
      <c r="E60" s="786" t="s">
        <v>1896</v>
      </c>
      <c r="F60" s="85"/>
      <c r="G60" s="85"/>
      <c r="H60" s="85"/>
      <c r="I60" s="85"/>
      <c r="J60" s="85"/>
      <c r="K60" s="85"/>
      <c r="L60" s="85"/>
      <c r="M60" s="1"/>
      <c r="N60" s="1"/>
      <c r="O60" s="1"/>
      <c r="P60" s="1"/>
      <c r="Q60" s="1870">
        <f>SUMIF(MAP!$L:$L,FORM!C60,MAP!$R:$R)</f>
        <v>0</v>
      </c>
      <c r="R60" s="1871"/>
      <c r="S60" s="1872"/>
      <c r="T60" s="2055"/>
      <c r="U60" s="2056"/>
      <c r="V60" s="2057"/>
      <c r="W60" s="59"/>
      <c r="X60" s="405"/>
      <c r="Y60" s="406"/>
      <c r="Z60" s="516"/>
      <c r="AA60" s="1064" t="str">
        <f t="shared" si="2"/>
        <v>Link to Arabic</v>
      </c>
      <c r="AB60" s="1">
        <f>MATCH(C60,'A1.'!B:B,0)</f>
        <v>36</v>
      </c>
      <c r="AD60" s="1695"/>
    </row>
    <row r="61" spans="1:30" ht="18" customHeight="1">
      <c r="A61" s="1892"/>
      <c r="B61" s="1893"/>
      <c r="C61" s="1763">
        <v>10505</v>
      </c>
      <c r="D61" s="1764"/>
      <c r="E61" s="786" t="s">
        <v>1365</v>
      </c>
      <c r="F61" s="85"/>
      <c r="G61" s="85"/>
      <c r="H61" s="85"/>
      <c r="I61" s="85"/>
      <c r="J61" s="85"/>
      <c r="K61" s="85"/>
      <c r="L61" s="85"/>
      <c r="M61" s="85"/>
      <c r="N61" s="85"/>
      <c r="O61" s="1574"/>
      <c r="P61" s="1073"/>
      <c r="Q61" s="1870">
        <f>SUMIF(MAP!$L:$L,FORM!C61,MAP!$R:$R)</f>
        <v>0</v>
      </c>
      <c r="R61" s="1871"/>
      <c r="S61" s="1872"/>
      <c r="T61" s="1856"/>
      <c r="U61" s="1857"/>
      <c r="V61" s="1858"/>
      <c r="W61" s="59"/>
      <c r="Z61" s="516"/>
      <c r="AA61" s="1064" t="str">
        <f t="shared" si="2"/>
        <v>Link to Arabic</v>
      </c>
      <c r="AB61" s="1">
        <f>MATCH(C61,'A1.'!B:B,0)</f>
        <v>37</v>
      </c>
      <c r="AD61" s="1695"/>
    </row>
    <row r="62" spans="1:30" ht="18" customHeight="1">
      <c r="A62" s="1892"/>
      <c r="B62" s="1893"/>
      <c r="C62" s="1763">
        <v>10506</v>
      </c>
      <c r="D62" s="1764"/>
      <c r="E62" s="786" t="s">
        <v>1366</v>
      </c>
      <c r="F62" s="85"/>
      <c r="G62" s="85"/>
      <c r="H62" s="85"/>
      <c r="I62" s="85"/>
      <c r="J62" s="85"/>
      <c r="K62" s="85"/>
      <c r="L62" s="85"/>
      <c r="M62" s="1936"/>
      <c r="N62" s="1937"/>
      <c r="O62" s="1574"/>
      <c r="P62" s="1073"/>
      <c r="Q62" s="1870">
        <f>SUMIF(MAP!$L:$L,FORM!C62,MAP!$R:$R)</f>
        <v>0</v>
      </c>
      <c r="R62" s="1871"/>
      <c r="S62" s="1872"/>
      <c r="T62" s="1856"/>
      <c r="U62" s="1857"/>
      <c r="V62" s="1858"/>
      <c r="W62" s="59"/>
      <c r="X62" s="405"/>
      <c r="Y62" s="406"/>
      <c r="Z62" s="516"/>
      <c r="AA62" s="1064" t="str">
        <f t="shared" si="2"/>
        <v>Link to Arabic</v>
      </c>
      <c r="AB62" s="1">
        <f>MATCH(C62,'A1.'!B:B,0)</f>
        <v>38</v>
      </c>
      <c r="AC62" s="1067"/>
      <c r="AD62" s="1695"/>
    </row>
    <row r="63" spans="1:30" ht="18" customHeight="1">
      <c r="A63" s="1892"/>
      <c r="B63" s="1893"/>
      <c r="C63" s="1763">
        <v>10507</v>
      </c>
      <c r="D63" s="1764"/>
      <c r="E63" s="786" t="s">
        <v>1266</v>
      </c>
      <c r="F63" s="85"/>
      <c r="G63" s="85"/>
      <c r="H63" s="85"/>
      <c r="I63" s="85"/>
      <c r="J63" s="85"/>
      <c r="K63" s="85"/>
      <c r="L63" s="85"/>
      <c r="M63" s="1936" t="s">
        <v>1302</v>
      </c>
      <c r="N63" s="1937"/>
      <c r="O63" s="1574"/>
      <c r="P63" s="1274" t="str">
        <f t="shared" ref="P63:P65" si="3">IF(Q63&lt;&gt;0,CHAR(254), "")</f>
        <v/>
      </c>
      <c r="Q63" s="1870">
        <f>SUMIF(MAP!$L:$L,FORM!C63,MAP!$R:$R)</f>
        <v>0</v>
      </c>
      <c r="R63" s="1871"/>
      <c r="S63" s="1872"/>
      <c r="T63" s="1856"/>
      <c r="U63" s="1857"/>
      <c r="V63" s="1858"/>
      <c r="W63" s="59"/>
      <c r="X63" s="405"/>
      <c r="Y63" s="406"/>
      <c r="Z63" s="516"/>
      <c r="AA63" s="1064" t="str">
        <f t="shared" si="2"/>
        <v>Link to Arabic</v>
      </c>
      <c r="AB63" s="1">
        <f>MATCH(C63,'A1.'!B:B,0)</f>
        <v>39</v>
      </c>
      <c r="AC63" s="1067" t="str">
        <f>HYPERLINK("#"&amp;INDEX('Schedule CONFIG'!C:D,MATCH(C63,'Schedule CONFIG'!C:C,0),2)&amp;"!A1","Link to Schedule")</f>
        <v>Link to Schedule</v>
      </c>
      <c r="AD63" s="1695"/>
    </row>
    <row r="64" spans="1:30" ht="18" customHeight="1">
      <c r="A64" s="1892"/>
      <c r="B64" s="1893"/>
      <c r="C64" s="2068">
        <v>10508</v>
      </c>
      <c r="D64" s="2069"/>
      <c r="E64" s="786" t="s">
        <v>1498</v>
      </c>
      <c r="F64" s="85"/>
      <c r="G64" s="85"/>
      <c r="H64" s="85"/>
      <c r="I64" s="85"/>
      <c r="J64" s="85"/>
      <c r="K64" s="85"/>
      <c r="L64" s="85"/>
      <c r="M64" s="1936" t="s">
        <v>777</v>
      </c>
      <c r="N64" s="1937"/>
      <c r="O64" s="1574"/>
      <c r="P64" s="1274" t="str">
        <f t="shared" si="3"/>
        <v/>
      </c>
      <c r="Q64" s="1870">
        <f>'20'!C37</f>
        <v>0</v>
      </c>
      <c r="R64" s="1871"/>
      <c r="S64" s="1872"/>
      <c r="T64" s="1571"/>
      <c r="U64" s="1572"/>
      <c r="V64" s="1573"/>
      <c r="W64" s="59"/>
      <c r="X64" s="405"/>
      <c r="Y64" s="406"/>
      <c r="Z64" s="516"/>
      <c r="AA64" s="1064" t="str">
        <f t="shared" si="2"/>
        <v>Link to Arabic</v>
      </c>
      <c r="AB64" s="1">
        <f>MATCH(C64,'A1.'!B:B,0)</f>
        <v>40</v>
      </c>
      <c r="AC64" s="1067" t="str">
        <f>HYPERLINK("#"&amp;INDEX('Schedule CONFIG'!C:D,MATCH(C64,'Schedule CONFIG'!C:C,0),2)&amp;"!A1","Link to Schedule")</f>
        <v>Link to Schedule</v>
      </c>
      <c r="AD64" s="1695"/>
    </row>
    <row r="65" spans="1:30" ht="18" customHeight="1">
      <c r="A65" s="1892"/>
      <c r="B65" s="1893"/>
      <c r="C65" s="1763">
        <v>10509</v>
      </c>
      <c r="D65" s="1764"/>
      <c r="E65" s="786" t="s">
        <v>2150</v>
      </c>
      <c r="F65" s="85"/>
      <c r="G65" s="85"/>
      <c r="H65" s="85"/>
      <c r="I65" s="85"/>
      <c r="J65" s="85"/>
      <c r="K65" s="85"/>
      <c r="L65" s="85"/>
      <c r="M65" s="1936" t="s">
        <v>1308</v>
      </c>
      <c r="N65" s="1937"/>
      <c r="O65" s="1574"/>
      <c r="P65" s="1274" t="str">
        <f t="shared" si="3"/>
        <v/>
      </c>
      <c r="Q65" s="1870">
        <f>SUMIF(MAP!$L:$L,FORM!C65,MAP!$R:$R)</f>
        <v>0</v>
      </c>
      <c r="R65" s="1871"/>
      <c r="S65" s="1872"/>
      <c r="T65" s="1571"/>
      <c r="U65" s="1572"/>
      <c r="V65" s="1573"/>
      <c r="W65" s="59"/>
      <c r="X65" s="405"/>
      <c r="Y65" s="406"/>
      <c r="Z65" s="516"/>
      <c r="AA65" s="1064" t="str">
        <f>HYPERLINK("#A1.!E"&amp;AB65,"Link to Arabic")</f>
        <v>Link to Arabic</v>
      </c>
      <c r="AB65" s="1">
        <f>MATCH(C65,'A1.'!B:B,0)</f>
        <v>41</v>
      </c>
      <c r="AC65" s="1067" t="str">
        <f>HYPERLINK("#"&amp;INDEX('Schedule CONFIG'!C:D,MATCH(C65,'Schedule CONFIG'!C:C,0),2)&amp;"!A1","Link to Schedule")</f>
        <v>Link to Schedule</v>
      </c>
      <c r="AD65" s="1695"/>
    </row>
    <row r="66" spans="1:30" ht="18" customHeight="1">
      <c r="A66" s="1892"/>
      <c r="B66" s="1893"/>
      <c r="C66" s="1763">
        <v>10510</v>
      </c>
      <c r="D66" s="1764"/>
      <c r="E66" s="786" t="s">
        <v>1897</v>
      </c>
      <c r="F66" s="85"/>
      <c r="G66" s="85"/>
      <c r="H66" s="85"/>
      <c r="I66" s="85"/>
      <c r="J66" s="85"/>
      <c r="K66" s="85"/>
      <c r="L66" s="85"/>
      <c r="Q66" s="1870">
        <f>SUMIF(MAP!$L:$L,FORM!C66,MAP!$R:$R)</f>
        <v>0</v>
      </c>
      <c r="R66" s="1871"/>
      <c r="S66" s="1872"/>
      <c r="T66" s="2076"/>
      <c r="U66" s="2077"/>
      <c r="V66" s="2078"/>
      <c r="W66" s="59"/>
      <c r="X66" s="405"/>
      <c r="Y66" s="406"/>
      <c r="Z66" s="516"/>
      <c r="AA66" s="1064" t="str">
        <f t="shared" si="2"/>
        <v>Link to Arabic</v>
      </c>
      <c r="AB66" s="1">
        <f>MATCH(C66,'A1.'!B:B,0)</f>
        <v>42</v>
      </c>
      <c r="AD66" s="1695"/>
    </row>
    <row r="67" spans="1:30" ht="18" customHeight="1">
      <c r="A67" s="1892"/>
      <c r="B67" s="1893"/>
      <c r="C67" s="1763">
        <v>10511</v>
      </c>
      <c r="D67" s="1764"/>
      <c r="E67" s="786" t="s">
        <v>1898</v>
      </c>
      <c r="F67" s="85"/>
      <c r="G67" s="85"/>
      <c r="H67" s="85"/>
      <c r="I67" s="85"/>
      <c r="J67" s="85"/>
      <c r="K67" s="85"/>
      <c r="L67" s="85"/>
      <c r="M67" s="85"/>
      <c r="N67" s="85"/>
      <c r="O67" s="85"/>
      <c r="P67" s="86"/>
      <c r="Q67" s="1870">
        <f>SUMIF(MAP!$L:$L,FORM!C67,MAP!$R:$R)</f>
        <v>0</v>
      </c>
      <c r="R67" s="1871"/>
      <c r="S67" s="1872"/>
      <c r="T67" s="2055"/>
      <c r="U67" s="2056"/>
      <c r="V67" s="2057"/>
      <c r="W67" s="59"/>
      <c r="X67" s="405"/>
      <c r="Y67" s="406"/>
      <c r="Z67" s="516"/>
      <c r="AA67" s="1064" t="str">
        <f t="shared" si="2"/>
        <v>Link to Arabic</v>
      </c>
      <c r="AB67" s="1">
        <f>MATCH(C67,'A1.'!B:B,0)</f>
        <v>43</v>
      </c>
      <c r="AD67" s="1695"/>
    </row>
    <row r="68" spans="1:30" ht="18" customHeight="1">
      <c r="A68" s="1892"/>
      <c r="B68" s="1893"/>
      <c r="C68" s="1763">
        <v>10512</v>
      </c>
      <c r="D68" s="1764"/>
      <c r="E68" s="786" t="s">
        <v>1367</v>
      </c>
      <c r="F68" s="85"/>
      <c r="G68" s="85"/>
      <c r="H68" s="85"/>
      <c r="I68" s="85"/>
      <c r="J68" s="85"/>
      <c r="K68" s="85"/>
      <c r="L68" s="85"/>
      <c r="M68" s="1936"/>
      <c r="N68" s="1937"/>
      <c r="O68" s="1574"/>
      <c r="P68" s="62"/>
      <c r="Q68" s="1870">
        <f>SUMIF(MAP!$L:$L,FORM!C68,MAP!$R:$R)</f>
        <v>0</v>
      </c>
      <c r="R68" s="1871"/>
      <c r="S68" s="1872"/>
      <c r="T68" s="1982"/>
      <c r="U68" s="1983"/>
      <c r="V68" s="1984"/>
      <c r="W68" s="59"/>
      <c r="X68" s="405"/>
      <c r="Y68" s="406"/>
      <c r="Z68" s="516"/>
      <c r="AA68" s="1064" t="str">
        <f t="shared" si="2"/>
        <v>Link to Arabic</v>
      </c>
      <c r="AB68" s="1">
        <f>MATCH(C68,'A1.'!B:B,0)</f>
        <v>44</v>
      </c>
      <c r="AD68" s="1695"/>
    </row>
    <row r="69" spans="1:30" ht="18" customHeight="1">
      <c r="A69" s="1892"/>
      <c r="B69" s="1893"/>
      <c r="C69" s="1763">
        <v>10513</v>
      </c>
      <c r="D69" s="1764"/>
      <c r="E69" s="786" t="s">
        <v>1368</v>
      </c>
      <c r="F69" s="85"/>
      <c r="G69" s="85"/>
      <c r="H69" s="85"/>
      <c r="I69" s="85"/>
      <c r="J69" s="85"/>
      <c r="K69" s="85"/>
      <c r="L69" s="85"/>
      <c r="M69" s="1936"/>
      <c r="N69" s="1937"/>
      <c r="O69" s="1574"/>
      <c r="P69" s="62"/>
      <c r="Q69" s="1870">
        <f>SUMIF(MAP!$L:$L,FORM!C69,MAP!$R:$R)</f>
        <v>0</v>
      </c>
      <c r="R69" s="1871"/>
      <c r="S69" s="1872"/>
      <c r="T69" s="1982"/>
      <c r="U69" s="1983"/>
      <c r="V69" s="1984"/>
      <c r="W69" s="59"/>
      <c r="X69" s="405"/>
      <c r="Y69" s="406"/>
      <c r="Z69" s="516"/>
      <c r="AA69" s="1064" t="str">
        <f t="shared" si="2"/>
        <v>Link to Arabic</v>
      </c>
      <c r="AB69" s="1">
        <f>MATCH(C69,'A1.'!B:B,0)</f>
        <v>45</v>
      </c>
      <c r="AD69" s="1695"/>
    </row>
    <row r="70" spans="1:30" ht="18" customHeight="1">
      <c r="A70" s="1892"/>
      <c r="B70" s="1893"/>
      <c r="C70" s="1763">
        <v>10514</v>
      </c>
      <c r="D70" s="1764"/>
      <c r="E70" s="786" t="s">
        <v>1369</v>
      </c>
      <c r="F70" s="85"/>
      <c r="G70" s="85"/>
      <c r="H70" s="85"/>
      <c r="I70" s="85"/>
      <c r="J70" s="85"/>
      <c r="K70" s="85"/>
      <c r="L70" s="85"/>
      <c r="M70" s="1936"/>
      <c r="N70" s="1937"/>
      <c r="O70" s="1574"/>
      <c r="P70" s="62"/>
      <c r="Q70" s="1870">
        <f>SUMIF(MAP!$L:$L,FORM!C70,MAP!$R:$R)</f>
        <v>0</v>
      </c>
      <c r="R70" s="1871"/>
      <c r="S70" s="1872"/>
      <c r="T70" s="1982"/>
      <c r="U70" s="1983"/>
      <c r="V70" s="1984"/>
      <c r="W70" s="59"/>
      <c r="X70" s="405"/>
      <c r="Y70" s="406"/>
      <c r="Z70" s="516"/>
      <c r="AA70" s="1064" t="str">
        <f t="shared" si="2"/>
        <v>Link to Arabic</v>
      </c>
      <c r="AB70" s="1">
        <f>MATCH(C70,'A1.'!B:B,0)</f>
        <v>46</v>
      </c>
      <c r="AD70" s="1695"/>
    </row>
    <row r="71" spans="1:30" ht="18" customHeight="1">
      <c r="A71" s="1892"/>
      <c r="B71" s="1893"/>
      <c r="C71" s="1763">
        <v>10515</v>
      </c>
      <c r="D71" s="1764"/>
      <c r="E71" s="786" t="s">
        <v>1370</v>
      </c>
      <c r="F71" s="85"/>
      <c r="G71" s="85"/>
      <c r="H71" s="85"/>
      <c r="I71" s="85"/>
      <c r="J71" s="85"/>
      <c r="K71" s="85"/>
      <c r="L71" s="85"/>
      <c r="M71" s="85"/>
      <c r="N71" s="85"/>
      <c r="O71" s="85"/>
      <c r="P71" s="86"/>
      <c r="Q71" s="1870">
        <f>SUMIF(MAP!$L:$L,FORM!C71,MAP!$R:$R)</f>
        <v>0</v>
      </c>
      <c r="R71" s="1871"/>
      <c r="S71" s="1872"/>
      <c r="T71" s="1982"/>
      <c r="U71" s="1983"/>
      <c r="V71" s="1984"/>
      <c r="W71" s="59"/>
      <c r="X71" s="405"/>
      <c r="Y71" s="406"/>
      <c r="Z71" s="516"/>
      <c r="AA71" s="1064" t="str">
        <f t="shared" si="2"/>
        <v>Link to Arabic</v>
      </c>
      <c r="AB71" s="1">
        <f>MATCH(C71,'A1.'!B:B,0)</f>
        <v>47</v>
      </c>
      <c r="AD71" s="1695"/>
    </row>
    <row r="72" spans="1:30" ht="18" customHeight="1">
      <c r="A72" s="1892"/>
      <c r="B72" s="1893"/>
      <c r="C72" s="1763">
        <v>10516</v>
      </c>
      <c r="D72" s="1764"/>
      <c r="E72" s="786" t="s">
        <v>1371</v>
      </c>
      <c r="F72" s="85"/>
      <c r="G72" s="85"/>
      <c r="H72" s="85"/>
      <c r="I72" s="85"/>
      <c r="J72" s="85"/>
      <c r="K72" s="85"/>
      <c r="L72" s="85"/>
      <c r="M72" s="85"/>
      <c r="N72" s="85"/>
      <c r="O72" s="85"/>
      <c r="P72" s="86"/>
      <c r="Q72" s="1870">
        <f>SUMIF(MAP!$L:$L,FORM!C72,MAP!$R:$R)</f>
        <v>0</v>
      </c>
      <c r="R72" s="1871"/>
      <c r="S72" s="1872"/>
      <c r="T72" s="1982"/>
      <c r="U72" s="1983"/>
      <c r="V72" s="1984"/>
      <c r="W72" s="59"/>
      <c r="X72" s="405"/>
      <c r="Y72" s="406"/>
      <c r="Z72" s="516"/>
      <c r="AA72" s="1064" t="str">
        <f t="shared" si="2"/>
        <v>Link to Arabic</v>
      </c>
      <c r="AB72" s="1">
        <f>MATCH(C72,'A1.'!B:B,0)</f>
        <v>48</v>
      </c>
      <c r="AD72" s="1695"/>
    </row>
    <row r="73" spans="1:30" ht="18" customHeight="1">
      <c r="A73" s="1892"/>
      <c r="B73" s="1893"/>
      <c r="C73" s="1763">
        <v>10517</v>
      </c>
      <c r="D73" s="1764"/>
      <c r="E73" s="786" t="s">
        <v>1364</v>
      </c>
      <c r="F73" s="85"/>
      <c r="G73" s="85"/>
      <c r="H73" s="85"/>
      <c r="I73" s="85"/>
      <c r="J73" s="85"/>
      <c r="K73" s="85"/>
      <c r="L73" s="85"/>
      <c r="M73" s="1936" t="s">
        <v>1309</v>
      </c>
      <c r="N73" s="1937"/>
      <c r="O73" s="1574"/>
      <c r="P73" s="1274" t="str">
        <f t="shared" ref="P73" si="4">IF(Q73&lt;&gt;0,CHAR(254), "")</f>
        <v/>
      </c>
      <c r="Q73" s="1870">
        <f>'8'!D128</f>
        <v>0</v>
      </c>
      <c r="R73" s="1871"/>
      <c r="S73" s="1872"/>
      <c r="T73" s="2058"/>
      <c r="U73" s="2059"/>
      <c r="V73" s="2060"/>
      <c r="W73" s="59"/>
      <c r="X73" s="405"/>
      <c r="Y73" s="406"/>
      <c r="Z73" s="516"/>
      <c r="AA73" s="1064" t="str">
        <f t="shared" si="2"/>
        <v>Link to Arabic</v>
      </c>
      <c r="AB73" s="1">
        <f>MATCH(C73,'A1.'!B:B,0)</f>
        <v>49</v>
      </c>
      <c r="AC73" s="1067" t="str">
        <f>HYPERLINK("#"&amp;INDEX('Schedule CONFIG'!C:D,MATCH(C73,'Schedule CONFIG'!C:C,0),2)&amp;"!A1","Link to Schedule")</f>
        <v>Link to Schedule</v>
      </c>
      <c r="AD73" s="1695"/>
    </row>
    <row r="74" spans="1:30" ht="18" customHeight="1">
      <c r="A74" s="1766">
        <v>10500</v>
      </c>
      <c r="B74" s="1767"/>
      <c r="C74" s="1768" t="s">
        <v>2052</v>
      </c>
      <c r="D74" s="1854"/>
      <c r="E74" s="1855"/>
      <c r="F74" s="1854"/>
      <c r="G74" s="1854"/>
      <c r="H74" s="1854"/>
      <c r="I74" s="1854"/>
      <c r="J74" s="1854"/>
      <c r="K74" s="1854"/>
      <c r="L74" s="1854"/>
      <c r="M74" s="1854"/>
      <c r="N74" s="1854"/>
      <c r="O74" s="1854"/>
      <c r="P74" s="1854"/>
      <c r="Q74" s="1854"/>
      <c r="R74" s="1854"/>
      <c r="S74" s="1771"/>
      <c r="T74" s="2052">
        <f>SUM(Q57:S73)</f>
        <v>0</v>
      </c>
      <c r="U74" s="2053"/>
      <c r="V74" s="2054"/>
      <c r="W74" s="59"/>
      <c r="Z74" s="516"/>
      <c r="AA74" s="1064" t="str">
        <f>HYPERLINK("#A1.!F"&amp;AB74,"Link to Arabic")</f>
        <v>Link to Arabic</v>
      </c>
      <c r="AB74" s="1">
        <f>MATCH(A74,'A1.'!A:A,0)</f>
        <v>50</v>
      </c>
      <c r="AD74" s="1695"/>
    </row>
    <row r="75" spans="1:30" ht="18" customHeight="1">
      <c r="A75" s="1766">
        <v>10600</v>
      </c>
      <c r="B75" s="1767"/>
      <c r="C75" s="1768" t="s">
        <v>1499</v>
      </c>
      <c r="D75" s="1854"/>
      <c r="E75" s="1855"/>
      <c r="F75" s="1854"/>
      <c r="G75" s="1854"/>
      <c r="H75" s="1854"/>
      <c r="I75" s="1854"/>
      <c r="J75" s="1854"/>
      <c r="K75" s="1854"/>
      <c r="L75" s="1854"/>
      <c r="M75" s="1854"/>
      <c r="N75" s="1854"/>
      <c r="O75" s="1854"/>
      <c r="P75" s="1854"/>
      <c r="Q75" s="1854"/>
      <c r="R75" s="1854"/>
      <c r="S75" s="1771"/>
      <c r="T75" s="1917">
        <f>T56+T74</f>
        <v>0</v>
      </c>
      <c r="U75" s="1918"/>
      <c r="V75" s="1919"/>
      <c r="W75" s="59"/>
      <c r="Z75" s="516"/>
      <c r="AA75" s="1064" t="str">
        <f>HYPERLINK("#A1.!F"&amp;AB75,"Link to Arabic")</f>
        <v>Link to Arabic</v>
      </c>
      <c r="AB75" s="1">
        <f>MATCH(A75,'A1.'!A:A,0)</f>
        <v>51</v>
      </c>
      <c r="AD75" s="1695"/>
    </row>
    <row r="76" spans="1:30" ht="18" customHeight="1">
      <c r="A76" s="1766">
        <v>10700</v>
      </c>
      <c r="B76" s="1767"/>
      <c r="C76" s="1768" t="s">
        <v>1500</v>
      </c>
      <c r="D76" s="1854"/>
      <c r="E76" s="1855"/>
      <c r="F76" s="1854"/>
      <c r="G76" s="1854"/>
      <c r="H76" s="1854"/>
      <c r="I76" s="1854"/>
      <c r="J76" s="1854"/>
      <c r="K76" s="1854"/>
      <c r="L76" s="1854"/>
      <c r="M76" s="1854"/>
      <c r="N76" s="1854"/>
      <c r="O76" s="1854"/>
      <c r="P76" s="1854"/>
      <c r="Q76" s="1854"/>
      <c r="R76" s="1854"/>
      <c r="S76" s="1771"/>
      <c r="T76" s="1917">
        <f>T49-T75</f>
        <v>0</v>
      </c>
      <c r="U76" s="1918"/>
      <c r="V76" s="1919"/>
      <c r="W76" s="59"/>
      <c r="Z76" s="516"/>
      <c r="AA76" s="1064" t="str">
        <f>HYPERLINK("#A1.!F"&amp;AB76,"Link to Arabic")</f>
        <v>Link to Arabic</v>
      </c>
      <c r="AB76" s="1">
        <f>MATCH(A76,'A1.'!A:A,0)</f>
        <v>52</v>
      </c>
      <c r="AD76" s="1695"/>
    </row>
    <row r="77" spans="1:30" ht="18" hidden="1" customHeight="1">
      <c r="A77" s="1944"/>
      <c r="B77" s="1945"/>
      <c r="C77" s="778" t="s">
        <v>1501</v>
      </c>
      <c r="D77" s="778" t="s">
        <v>1501</v>
      </c>
      <c r="E77" s="790" t="s">
        <v>1502</v>
      </c>
      <c r="F77" s="778"/>
      <c r="G77" s="778"/>
      <c r="H77" s="778"/>
      <c r="I77" s="778"/>
      <c r="J77" s="778"/>
      <c r="K77" s="778"/>
      <c r="L77" s="778"/>
      <c r="M77" s="778"/>
      <c r="N77" s="778"/>
      <c r="O77" s="778"/>
      <c r="P77" s="779"/>
      <c r="Q77" s="2070">
        <f>SUMIF(MAP!A:A,FORM!C77,MAP!F:F)</f>
        <v>0</v>
      </c>
      <c r="R77" s="2071"/>
      <c r="S77" s="2072"/>
      <c r="T77" s="1856"/>
      <c r="U77" s="1857"/>
      <c r="V77" s="1858"/>
      <c r="W77" s="59"/>
      <c r="Z77" s="516"/>
      <c r="AA77" s="1064" t="e">
        <f t="shared" ref="AA77:AA90" si="5">HYPERLINK("#A2.!E"&amp;AB77,"Link to Arabic")</f>
        <v>#N/A</v>
      </c>
      <c r="AB77" s="1" t="e">
        <f>MATCH(C77,'A2.'!B:B,0)</f>
        <v>#N/A</v>
      </c>
      <c r="AD77" s="1695"/>
    </row>
    <row r="78" spans="1:30" ht="18" hidden="1" customHeight="1">
      <c r="A78" s="1944"/>
      <c r="B78" s="1945"/>
      <c r="C78" s="778" t="s">
        <v>1503</v>
      </c>
      <c r="D78" s="778" t="s">
        <v>1503</v>
      </c>
      <c r="E78" s="790" t="s">
        <v>1504</v>
      </c>
      <c r="F78" s="778"/>
      <c r="G78" s="778"/>
      <c r="H78" s="778"/>
      <c r="I78" s="778"/>
      <c r="J78" s="778"/>
      <c r="K78" s="778"/>
      <c r="L78" s="778"/>
      <c r="M78" s="778"/>
      <c r="N78" s="778"/>
      <c r="O78" s="780"/>
      <c r="P78" s="781" t="s">
        <v>1263</v>
      </c>
      <c r="Q78" s="2070">
        <f>SUMIF(MAP!A:A,FORM!C78,MAP!F:F)</f>
        <v>0</v>
      </c>
      <c r="R78" s="2071"/>
      <c r="S78" s="2072"/>
      <c r="T78" s="1856"/>
      <c r="U78" s="1857"/>
      <c r="V78" s="1858"/>
      <c r="W78" s="59"/>
      <c r="X78" s="406"/>
      <c r="Z78" s="516"/>
      <c r="AA78" s="1064" t="e">
        <f t="shared" si="5"/>
        <v>#N/A</v>
      </c>
      <c r="AB78" s="1" t="e">
        <f>MATCH(C78,'A2.'!B:B,0)</f>
        <v>#N/A</v>
      </c>
      <c r="AD78" s="1695"/>
    </row>
    <row r="79" spans="1:30" ht="18" hidden="1" customHeight="1">
      <c r="A79" s="1944"/>
      <c r="B79" s="1945"/>
      <c r="C79" s="778" t="s">
        <v>1505</v>
      </c>
      <c r="D79" s="778" t="s">
        <v>1505</v>
      </c>
      <c r="E79" s="790" t="s">
        <v>1506</v>
      </c>
      <c r="F79" s="778"/>
      <c r="G79" s="778"/>
      <c r="H79" s="778"/>
      <c r="I79" s="778"/>
      <c r="J79" s="778"/>
      <c r="K79" s="778"/>
      <c r="L79" s="778"/>
      <c r="M79" s="778"/>
      <c r="N79" s="778"/>
      <c r="O79" s="780"/>
      <c r="P79" s="781" t="s">
        <v>1263</v>
      </c>
      <c r="Q79" s="2070">
        <f>SUMIF(MAP!A:A,FORM!C79,MAP!F:F)</f>
        <v>0</v>
      </c>
      <c r="R79" s="2071"/>
      <c r="S79" s="2072"/>
      <c r="T79" s="1856"/>
      <c r="U79" s="1857"/>
      <c r="V79" s="1858"/>
      <c r="W79" s="59"/>
      <c r="X79" s="406"/>
      <c r="Z79" s="516"/>
      <c r="AA79" s="1064" t="e">
        <f t="shared" si="5"/>
        <v>#N/A</v>
      </c>
      <c r="AB79" s="1" t="e">
        <f>MATCH(C79,'A2.'!B:B,0)</f>
        <v>#N/A</v>
      </c>
      <c r="AD79" s="1695"/>
    </row>
    <row r="80" spans="1:30" ht="18" hidden="1" customHeight="1">
      <c r="A80" s="1944"/>
      <c r="B80" s="1945"/>
      <c r="C80" s="778" t="s">
        <v>1507</v>
      </c>
      <c r="D80" s="778" t="s">
        <v>1507</v>
      </c>
      <c r="E80" s="790" t="s">
        <v>1508</v>
      </c>
      <c r="F80" s="778"/>
      <c r="G80" s="778"/>
      <c r="H80" s="778"/>
      <c r="I80" s="778"/>
      <c r="J80" s="778"/>
      <c r="K80" s="778"/>
      <c r="L80" s="778"/>
      <c r="M80" s="778"/>
      <c r="N80" s="778"/>
      <c r="O80" s="778"/>
      <c r="P80" s="779"/>
      <c r="Q80" s="2070">
        <f>SUMIF(MAP!A:A,FORM!C80,MAP!F:F)</f>
        <v>0</v>
      </c>
      <c r="R80" s="2071"/>
      <c r="S80" s="2072"/>
      <c r="T80" s="1856"/>
      <c r="U80" s="1857"/>
      <c r="V80" s="1858"/>
      <c r="W80" s="59"/>
      <c r="X80" s="406"/>
      <c r="Z80" s="516"/>
      <c r="AA80" s="1064" t="e">
        <f t="shared" si="5"/>
        <v>#N/A</v>
      </c>
      <c r="AB80" s="1" t="e">
        <f>MATCH(C80,'A2.'!B:B,0)</f>
        <v>#N/A</v>
      </c>
      <c r="AD80" s="1695"/>
    </row>
    <row r="81" spans="1:30" ht="18" hidden="1" customHeight="1">
      <c r="A81" s="1944"/>
      <c r="B81" s="1945"/>
      <c r="C81" s="778" t="s">
        <v>1509</v>
      </c>
      <c r="D81" s="778" t="s">
        <v>1509</v>
      </c>
      <c r="E81" s="790" t="s">
        <v>97</v>
      </c>
      <c r="F81" s="778"/>
      <c r="G81" s="778"/>
      <c r="H81" s="778"/>
      <c r="I81" s="778"/>
      <c r="J81" s="778"/>
      <c r="K81" s="778"/>
      <c r="L81" s="778"/>
      <c r="M81" s="778"/>
      <c r="N81" s="778"/>
      <c r="O81" s="778"/>
      <c r="P81" s="779"/>
      <c r="Q81" s="2070">
        <f>SUMIF(MAP!A:A,FORM!C81,MAP!F:F)</f>
        <v>0</v>
      </c>
      <c r="R81" s="2071"/>
      <c r="S81" s="2072"/>
      <c r="T81" s="1856"/>
      <c r="U81" s="1857"/>
      <c r="V81" s="1858"/>
      <c r="W81" s="59"/>
      <c r="X81" s="406"/>
      <c r="Z81" s="516"/>
      <c r="AA81" s="1064" t="e">
        <f t="shared" si="5"/>
        <v>#N/A</v>
      </c>
      <c r="AB81" s="1" t="e">
        <f>MATCH(C81,'A2.'!B:B,0)</f>
        <v>#N/A</v>
      </c>
      <c r="AD81" s="1695"/>
    </row>
    <row r="82" spans="1:30" ht="18" hidden="1" customHeight="1">
      <c r="A82" s="1944"/>
      <c r="B82" s="1945"/>
      <c r="C82" s="778" t="s">
        <v>1510</v>
      </c>
      <c r="D82" s="778" t="s">
        <v>1510</v>
      </c>
      <c r="E82" s="790" t="s">
        <v>99</v>
      </c>
      <c r="F82" s="778"/>
      <c r="G82" s="778"/>
      <c r="H82" s="778"/>
      <c r="I82" s="778"/>
      <c r="J82" s="778"/>
      <c r="K82" s="778"/>
      <c r="L82" s="778"/>
      <c r="M82" s="778" t="s">
        <v>1309</v>
      </c>
      <c r="N82" s="778"/>
      <c r="O82" s="780"/>
      <c r="P82" s="781" t="s">
        <v>1263</v>
      </c>
      <c r="Q82" s="2070">
        <f>SUMIF(MAP!A:A,FORM!C82,MAP!F:F)</f>
        <v>0</v>
      </c>
      <c r="R82" s="2071"/>
      <c r="S82" s="2072"/>
      <c r="T82" s="1856"/>
      <c r="U82" s="1857"/>
      <c r="V82" s="1858"/>
      <c r="W82" s="59"/>
      <c r="X82" s="405"/>
      <c r="Y82" s="406"/>
      <c r="Z82" s="516"/>
      <c r="AA82" s="1064" t="e">
        <f t="shared" si="5"/>
        <v>#N/A</v>
      </c>
      <c r="AB82" s="1" t="e">
        <f>MATCH(C82,'A2.'!B:B,0)</f>
        <v>#N/A</v>
      </c>
      <c r="AD82" s="1695"/>
    </row>
    <row r="83" spans="1:30" ht="18" hidden="1" customHeight="1">
      <c r="A83" s="1944"/>
      <c r="B83" s="1945"/>
      <c r="C83" s="778" t="s">
        <v>1511</v>
      </c>
      <c r="D83" s="778" t="s">
        <v>1511</v>
      </c>
      <c r="E83" s="790" t="s">
        <v>1368</v>
      </c>
      <c r="F83" s="778"/>
      <c r="G83" s="778"/>
      <c r="H83" s="778"/>
      <c r="I83" s="778"/>
      <c r="J83" s="778"/>
      <c r="K83" s="778"/>
      <c r="L83" s="778"/>
      <c r="M83" s="1934" t="s">
        <v>1512</v>
      </c>
      <c r="N83" s="1935"/>
      <c r="O83" s="780"/>
      <c r="P83" s="781" t="s">
        <v>1263</v>
      </c>
      <c r="Q83" s="2070">
        <f>SUMIF(MAP!A:A,FORM!C83,MAP!F:F)</f>
        <v>0</v>
      </c>
      <c r="R83" s="2071"/>
      <c r="S83" s="2072"/>
      <c r="T83" s="1856"/>
      <c r="U83" s="1857"/>
      <c r="V83" s="1858"/>
      <c r="W83" s="59"/>
      <c r="X83" s="405"/>
      <c r="Y83" s="406"/>
      <c r="Z83" s="516"/>
      <c r="AA83" s="1064" t="e">
        <f t="shared" si="5"/>
        <v>#N/A</v>
      </c>
      <c r="AB83" s="1" t="e">
        <f>MATCH(C83,'A2.'!B:B,0)</f>
        <v>#N/A</v>
      </c>
      <c r="AD83" s="1695"/>
    </row>
    <row r="84" spans="1:30" ht="18" hidden="1" customHeight="1">
      <c r="A84" s="1944"/>
      <c r="B84" s="1945"/>
      <c r="C84" s="778" t="s">
        <v>1513</v>
      </c>
      <c r="D84" s="778" t="s">
        <v>1513</v>
      </c>
      <c r="E84" s="790" t="s">
        <v>1498</v>
      </c>
      <c r="F84" s="778"/>
      <c r="G84" s="778"/>
      <c r="H84" s="778"/>
      <c r="I84" s="778"/>
      <c r="J84" s="778"/>
      <c r="K84" s="778"/>
      <c r="L84" s="778"/>
      <c r="M84" s="778" t="s">
        <v>777</v>
      </c>
      <c r="N84" s="782"/>
      <c r="O84" s="780"/>
      <c r="P84" s="781" t="s">
        <v>1263</v>
      </c>
      <c r="Q84" s="2070">
        <f>'20'!C37</f>
        <v>0</v>
      </c>
      <c r="R84" s="2071"/>
      <c r="S84" s="2072"/>
      <c r="T84" s="1856"/>
      <c r="U84" s="1857"/>
      <c r="V84" s="1858"/>
      <c r="W84" s="59"/>
      <c r="Z84" s="516"/>
      <c r="AA84" s="1064" t="e">
        <f t="shared" si="5"/>
        <v>#N/A</v>
      </c>
      <c r="AB84" s="1" t="e">
        <f>MATCH(C84,'A2.'!B:B,0)</f>
        <v>#N/A</v>
      </c>
      <c r="AD84" s="1695"/>
    </row>
    <row r="85" spans="1:30" ht="18" hidden="1" customHeight="1">
      <c r="A85" s="1944"/>
      <c r="B85" s="1945"/>
      <c r="C85" s="778" t="s">
        <v>1514</v>
      </c>
      <c r="D85" s="778" t="s">
        <v>1514</v>
      </c>
      <c r="E85" s="790" t="s">
        <v>1515</v>
      </c>
      <c r="F85" s="778"/>
      <c r="G85" s="778"/>
      <c r="H85" s="778"/>
      <c r="I85" s="778"/>
      <c r="J85" s="778"/>
      <c r="K85" s="778"/>
      <c r="L85" s="778"/>
      <c r="M85" s="778"/>
      <c r="N85" s="778"/>
      <c r="O85" s="778"/>
      <c r="P85" s="779"/>
      <c r="Q85" s="2070">
        <f>SUMIF(MAP!A:A,FORM!C85,MAP!F:F)</f>
        <v>0</v>
      </c>
      <c r="R85" s="2071"/>
      <c r="S85" s="2072"/>
      <c r="T85" s="1856"/>
      <c r="U85" s="1857"/>
      <c r="V85" s="1858"/>
      <c r="W85" s="59"/>
      <c r="Z85" s="516"/>
      <c r="AA85" s="1064" t="e">
        <f t="shared" si="5"/>
        <v>#N/A</v>
      </c>
      <c r="AB85" s="1" t="e">
        <f>MATCH(C85,'A2.'!B:B,0)</f>
        <v>#N/A</v>
      </c>
      <c r="AD85" s="1695"/>
    </row>
    <row r="86" spans="1:30" ht="18" hidden="1" customHeight="1">
      <c r="A86" s="1944"/>
      <c r="B86" s="1945"/>
      <c r="C86" s="778" t="s">
        <v>1516</v>
      </c>
      <c r="D86" s="778" t="s">
        <v>1516</v>
      </c>
      <c r="E86" s="790" t="s">
        <v>123</v>
      </c>
      <c r="F86" s="778"/>
      <c r="G86" s="778"/>
      <c r="H86" s="778"/>
      <c r="I86" s="778"/>
      <c r="J86" s="778"/>
      <c r="K86" s="778"/>
      <c r="L86" s="778"/>
      <c r="M86" s="778"/>
      <c r="N86" s="778"/>
      <c r="O86" s="778"/>
      <c r="P86" s="779"/>
      <c r="Q86" s="2070">
        <f>SUMIF(MAP!A:A,FORM!C86,MAP!F:F)</f>
        <v>0</v>
      </c>
      <c r="R86" s="2071"/>
      <c r="S86" s="2072"/>
      <c r="T86" s="1856"/>
      <c r="U86" s="1857"/>
      <c r="V86" s="1858"/>
      <c r="W86" s="59"/>
      <c r="X86" s="406"/>
      <c r="Z86" s="516"/>
      <c r="AA86" s="1064" t="e">
        <f t="shared" si="5"/>
        <v>#N/A</v>
      </c>
      <c r="AB86" s="1" t="e">
        <f>MATCH(C86,'A2.'!B:B,0)</f>
        <v>#N/A</v>
      </c>
      <c r="AD86" s="1695"/>
    </row>
    <row r="87" spans="1:30" ht="18" hidden="1" customHeight="1">
      <c r="A87" s="1944"/>
      <c r="B87" s="1945"/>
      <c r="C87" s="778" t="s">
        <v>1517</v>
      </c>
      <c r="D87" s="778" t="s">
        <v>1517</v>
      </c>
      <c r="E87" s="790" t="s">
        <v>1518</v>
      </c>
      <c r="F87" s="778"/>
      <c r="G87" s="778"/>
      <c r="H87" s="778"/>
      <c r="I87" s="778"/>
      <c r="J87" s="778"/>
      <c r="K87" s="778"/>
      <c r="L87" s="778"/>
      <c r="M87" s="778"/>
      <c r="N87" s="778"/>
      <c r="O87" s="778"/>
      <c r="P87" s="779"/>
      <c r="Q87" s="2070">
        <f>SUMIF(MAP!A:A,FORM!C87,MAP!F:F)</f>
        <v>0</v>
      </c>
      <c r="R87" s="2071"/>
      <c r="S87" s="2072"/>
      <c r="T87" s="1856"/>
      <c r="U87" s="1857"/>
      <c r="V87" s="1858"/>
      <c r="W87" s="59"/>
      <c r="X87" s="406"/>
      <c r="Z87" s="516"/>
      <c r="AA87" s="1064" t="e">
        <f t="shared" si="5"/>
        <v>#N/A</v>
      </c>
      <c r="AB87" s="1" t="e">
        <f>MATCH(C87,'A2.'!B:B,0)</f>
        <v>#N/A</v>
      </c>
      <c r="AD87" s="1695"/>
    </row>
    <row r="88" spans="1:30" ht="18" hidden="1" customHeight="1">
      <c r="A88" s="1944"/>
      <c r="B88" s="1945"/>
      <c r="C88" s="778" t="s">
        <v>1519</v>
      </c>
      <c r="D88" s="778" t="s">
        <v>1519</v>
      </c>
      <c r="E88" s="790" t="s">
        <v>1520</v>
      </c>
      <c r="F88" s="778"/>
      <c r="G88" s="778"/>
      <c r="H88" s="778"/>
      <c r="I88" s="778"/>
      <c r="J88" s="778"/>
      <c r="K88" s="778"/>
      <c r="L88" s="778"/>
      <c r="M88" s="778"/>
      <c r="N88" s="778"/>
      <c r="O88" s="778"/>
      <c r="P88" s="779"/>
      <c r="Q88" s="2070">
        <f>SUMIF(MAP!A:A,FORM!C88,MAP!F:F)</f>
        <v>0</v>
      </c>
      <c r="R88" s="2071"/>
      <c r="S88" s="2072"/>
      <c r="T88" s="2073"/>
      <c r="U88" s="2074"/>
      <c r="V88" s="2075"/>
      <c r="W88" s="59"/>
      <c r="Z88" s="516"/>
      <c r="AA88" s="1064" t="e">
        <f t="shared" si="5"/>
        <v>#N/A</v>
      </c>
      <c r="AB88" s="1" t="e">
        <f>MATCH(C88,'A2.'!B:B,0)</f>
        <v>#N/A</v>
      </c>
      <c r="AD88" s="1695"/>
    </row>
    <row r="89" spans="1:30" ht="18" hidden="1" customHeight="1">
      <c r="A89" s="1944"/>
      <c r="B89" s="1945"/>
      <c r="C89" s="778" t="s">
        <v>1521</v>
      </c>
      <c r="D89" s="778" t="s">
        <v>1521</v>
      </c>
      <c r="E89" s="790" t="s">
        <v>1522</v>
      </c>
      <c r="F89" s="778"/>
      <c r="G89" s="778"/>
      <c r="H89" s="778"/>
      <c r="I89" s="778"/>
      <c r="J89" s="778"/>
      <c r="K89" s="778"/>
      <c r="L89" s="778"/>
      <c r="M89" s="778" t="s">
        <v>1302</v>
      </c>
      <c r="N89" s="778"/>
      <c r="O89" s="780"/>
      <c r="P89" s="781" t="s">
        <v>1263</v>
      </c>
      <c r="Q89" s="2070">
        <f>SUMIF(MAP!A:A,FORM!C89,MAP!F:F)</f>
        <v>0</v>
      </c>
      <c r="R89" s="2071"/>
      <c r="S89" s="2072"/>
      <c r="T89" s="1856"/>
      <c r="U89" s="1857"/>
      <c r="V89" s="1858"/>
      <c r="W89" s="59"/>
      <c r="X89" s="405"/>
      <c r="Y89" s="406"/>
      <c r="Z89" s="516"/>
      <c r="AA89" s="1064" t="e">
        <f t="shared" si="5"/>
        <v>#N/A</v>
      </c>
      <c r="AB89" s="1" t="e">
        <f>MATCH(C89,'A2.'!B:B,0)</f>
        <v>#N/A</v>
      </c>
      <c r="AD89" s="1695"/>
    </row>
    <row r="90" spans="1:30" ht="18" hidden="1" customHeight="1">
      <c r="A90" s="1944"/>
      <c r="B90" s="1945"/>
      <c r="C90" s="778" t="s">
        <v>1523</v>
      </c>
      <c r="D90" s="778" t="s">
        <v>1523</v>
      </c>
      <c r="E90" s="790" t="s">
        <v>1524</v>
      </c>
      <c r="F90" s="778"/>
      <c r="G90" s="778"/>
      <c r="H90" s="778"/>
      <c r="I90" s="778"/>
      <c r="J90" s="778"/>
      <c r="K90" s="778"/>
      <c r="L90" s="778"/>
      <c r="M90" s="778" t="s">
        <v>1308</v>
      </c>
      <c r="N90" s="778"/>
      <c r="O90" s="780"/>
      <c r="P90" s="781" t="s">
        <v>1263</v>
      </c>
      <c r="Q90" s="2070">
        <f>SUMIF(MAP!A:A,FORM!C90,MAP!F:F)</f>
        <v>0</v>
      </c>
      <c r="R90" s="2071"/>
      <c r="S90" s="2072"/>
      <c r="T90" s="1856"/>
      <c r="U90" s="1857"/>
      <c r="V90" s="1858"/>
      <c r="W90" s="59"/>
      <c r="X90" s="405"/>
      <c r="Y90" s="406"/>
      <c r="Z90" s="516"/>
      <c r="AA90" s="1064" t="e">
        <f t="shared" si="5"/>
        <v>#N/A</v>
      </c>
      <c r="AB90" s="1" t="e">
        <f>MATCH(C90,'A2.'!B:B,0)</f>
        <v>#N/A</v>
      </c>
      <c r="AD90" s="1695"/>
    </row>
    <row r="91" spans="1:30" ht="18" hidden="1" customHeight="1">
      <c r="A91" s="1836" t="s">
        <v>1525</v>
      </c>
      <c r="B91" s="1837"/>
      <c r="C91" s="1938" t="s">
        <v>1526</v>
      </c>
      <c r="D91" s="1939"/>
      <c r="E91" s="1940"/>
      <c r="F91" s="1939"/>
      <c r="G91" s="1939"/>
      <c r="H91" s="1939"/>
      <c r="I91" s="1939"/>
      <c r="J91" s="1939"/>
      <c r="K91" s="1939"/>
      <c r="L91" s="1939"/>
      <c r="M91" s="1939"/>
      <c r="N91" s="1939"/>
      <c r="O91" s="1939"/>
      <c r="P91" s="1939"/>
      <c r="Q91" s="1939"/>
      <c r="R91" s="1939"/>
      <c r="S91" s="1939"/>
      <c r="T91" s="1914"/>
      <c r="U91" s="1915"/>
      <c r="V91" s="1916"/>
      <c r="W91" s="59"/>
      <c r="X91" s="520"/>
      <c r="Y91" s="408"/>
      <c r="Z91" s="516"/>
      <c r="AA91" s="1064" t="str">
        <f>HYPERLINK("#A2.!F"&amp;AB91,"Link to Arabic")</f>
        <v>Link to Arabic</v>
      </c>
      <c r="AB91" s="1">
        <f>MATCH(A91,'A2.'!A:A,0)</f>
        <v>25</v>
      </c>
      <c r="AD91" s="1695"/>
    </row>
    <row r="92" spans="1:30" ht="18" hidden="1" customHeight="1">
      <c r="A92" s="1838" t="s">
        <v>1527</v>
      </c>
      <c r="B92" s="1920"/>
      <c r="C92" s="1938" t="s">
        <v>1528</v>
      </c>
      <c r="D92" s="1939"/>
      <c r="E92" s="1940"/>
      <c r="F92" s="1939"/>
      <c r="G92" s="1939"/>
      <c r="H92" s="1939"/>
      <c r="I92" s="1939"/>
      <c r="J92" s="1939"/>
      <c r="K92" s="1939"/>
      <c r="L92" s="1939"/>
      <c r="M92" s="1939"/>
      <c r="N92" s="1939"/>
      <c r="O92" s="1939"/>
      <c r="P92" s="1939"/>
      <c r="Q92" s="1939"/>
      <c r="R92" s="1939"/>
      <c r="S92" s="1941"/>
      <c r="T92" s="1914"/>
      <c r="U92" s="1915"/>
      <c r="V92" s="1916"/>
      <c r="W92" s="60"/>
      <c r="X92" s="405"/>
      <c r="Y92" s="406"/>
      <c r="Z92" s="516"/>
      <c r="AA92" s="1064" t="str">
        <f>HYPERLINK("#A2.!F"&amp;AB92,"Link to Arabic")</f>
        <v>Link to Arabic</v>
      </c>
      <c r="AB92" s="1">
        <f>MATCH(A92,'A2.'!A:A,0)</f>
        <v>26</v>
      </c>
      <c r="AD92" s="1695"/>
    </row>
    <row r="93" spans="1:30" ht="20.149999999999999" customHeight="1">
      <c r="A93" s="1980" t="s">
        <v>1529</v>
      </c>
      <c r="B93" s="1980"/>
      <c r="C93" s="1980"/>
      <c r="D93" s="1980"/>
      <c r="E93" s="1981"/>
      <c r="F93" s="1980"/>
      <c r="G93" s="1980"/>
      <c r="H93" s="1980"/>
      <c r="I93" s="1980"/>
      <c r="J93" s="1980"/>
      <c r="K93" s="1980"/>
      <c r="L93" s="1980"/>
      <c r="M93" s="1980"/>
      <c r="N93" s="1980"/>
      <c r="O93" s="1980"/>
      <c r="P93" s="1980"/>
      <c r="Q93" s="1980"/>
      <c r="R93" s="1980"/>
      <c r="S93" s="1980"/>
      <c r="T93" s="1980"/>
      <c r="U93" s="1980"/>
      <c r="V93" s="1980"/>
      <c r="W93" s="59"/>
      <c r="Y93" s="408"/>
      <c r="Z93" s="516"/>
      <c r="AA93" s="1064"/>
      <c r="AD93" s="1695"/>
    </row>
    <row r="94" spans="1:30" ht="16" customHeight="1">
      <c r="A94" s="1766">
        <v>10800</v>
      </c>
      <c r="B94" s="1767"/>
      <c r="C94" s="1768" t="s">
        <v>1530</v>
      </c>
      <c r="D94" s="1854"/>
      <c r="E94" s="1855"/>
      <c r="F94" s="1854"/>
      <c r="G94" s="1854"/>
      <c r="H94" s="1854"/>
      <c r="I94" s="1854"/>
      <c r="J94" s="1854"/>
      <c r="K94" s="1854"/>
      <c r="L94" s="1854"/>
      <c r="M94" s="1854"/>
      <c r="N94" s="1854"/>
      <c r="O94" s="1854"/>
      <c r="P94" s="1854"/>
      <c r="Q94" s="1854"/>
      <c r="R94" s="1854"/>
      <c r="S94" s="1771"/>
      <c r="T94" s="1977">
        <f>T76</f>
        <v>0</v>
      </c>
      <c r="U94" s="1978"/>
      <c r="V94" s="1979"/>
      <c r="W94" s="59"/>
      <c r="Z94" s="516"/>
      <c r="AA94" s="1064" t="str">
        <f>HYPERLINK("#A2.!F"&amp;AB94,"Link to Arabic")</f>
        <v>Link to Arabic</v>
      </c>
      <c r="AB94" s="1">
        <f>MATCH(A94,'A2.'!A:A,0)</f>
        <v>29</v>
      </c>
      <c r="AD94" s="1695"/>
    </row>
    <row r="95" spans="1:30" ht="16" customHeight="1">
      <c r="A95" s="1942" t="s">
        <v>1531</v>
      </c>
      <c r="B95" s="1943"/>
      <c r="C95" s="1763">
        <v>10901</v>
      </c>
      <c r="D95" s="1764"/>
      <c r="E95" s="787" t="s">
        <v>1532</v>
      </c>
      <c r="F95" s="36"/>
      <c r="G95" s="36"/>
      <c r="H95" s="36"/>
      <c r="I95" s="36"/>
      <c r="J95" s="36"/>
      <c r="K95" s="36"/>
      <c r="L95" s="36"/>
      <c r="M95" s="36"/>
      <c r="N95" s="36"/>
      <c r="O95" s="36"/>
      <c r="P95" s="37"/>
      <c r="Q95" s="1864">
        <v>0</v>
      </c>
      <c r="R95" s="1865"/>
      <c r="S95" s="1866"/>
      <c r="T95" s="1840"/>
      <c r="U95" s="1841"/>
      <c r="V95" s="1842"/>
      <c r="W95" s="56"/>
      <c r="Z95" s="516"/>
      <c r="AA95" s="1064" t="str">
        <f t="shared" ref="AA95:AA109" si="6">HYPERLINK("#A2.!E"&amp;AB95,"Link to Arabic")</f>
        <v>Link to Arabic</v>
      </c>
      <c r="AB95" s="1">
        <f>MATCH(C95,'A2.'!B:B,0)</f>
        <v>30</v>
      </c>
      <c r="AD95" s="1695"/>
    </row>
    <row r="96" spans="1:30" ht="16" customHeight="1">
      <c r="A96" s="1944"/>
      <c r="B96" s="1945"/>
      <c r="C96" s="1763">
        <f>C95+1</f>
        <v>10902</v>
      </c>
      <c r="D96" s="1764"/>
      <c r="E96" s="787" t="s">
        <v>1533</v>
      </c>
      <c r="F96" s="36"/>
      <c r="G96" s="36"/>
      <c r="H96" s="36"/>
      <c r="I96" s="36"/>
      <c r="J96" s="36"/>
      <c r="K96" s="36"/>
      <c r="L96" s="36"/>
      <c r="M96" s="61" t="s">
        <v>1534</v>
      </c>
      <c r="N96" s="85"/>
      <c r="O96" s="515"/>
      <c r="P96" s="1274" t="str">
        <f>IF(Q96&lt;&gt;0,CHAR(254), "")</f>
        <v/>
      </c>
      <c r="Q96" s="1870">
        <f>'10B.1'!C12</f>
        <v>0</v>
      </c>
      <c r="R96" s="1871"/>
      <c r="S96" s="1872"/>
      <c r="T96" s="1856"/>
      <c r="U96" s="1857"/>
      <c r="V96" s="1858"/>
      <c r="W96" s="59"/>
      <c r="X96" s="405"/>
      <c r="Y96" s="406"/>
      <c r="Z96" s="516"/>
      <c r="AA96" s="1064" t="str">
        <f t="shared" si="6"/>
        <v>Link to Arabic</v>
      </c>
      <c r="AB96" s="1">
        <f>MATCH(C96,'A2.'!B:B,0)</f>
        <v>31</v>
      </c>
      <c r="AC96" s="1067" t="str">
        <f>HYPERLINK("#"&amp;INDEX('Schedule CONFIG'!C:D,MATCH(C96,'Schedule CONFIG'!C:C,0),2)&amp;"!A1","Link to Schedule")</f>
        <v>Link to Schedule</v>
      </c>
      <c r="AD96" s="1695"/>
    </row>
    <row r="97" spans="1:30" ht="16" customHeight="1">
      <c r="A97" s="1944"/>
      <c r="B97" s="1945"/>
      <c r="C97" s="1763">
        <f t="shared" ref="C97:C110" si="7">C96+1</f>
        <v>10903</v>
      </c>
      <c r="D97" s="1764"/>
      <c r="E97" s="787" t="s">
        <v>1535</v>
      </c>
      <c r="F97" s="36"/>
      <c r="G97" s="36"/>
      <c r="H97" s="36"/>
      <c r="I97" s="36"/>
      <c r="J97" s="36"/>
      <c r="K97" s="36"/>
      <c r="L97" s="36"/>
      <c r="M97" s="36"/>
      <c r="N97" s="36"/>
      <c r="O97" s="36"/>
      <c r="P97" s="37"/>
      <c r="Q97" s="1864">
        <v>0</v>
      </c>
      <c r="R97" s="1865"/>
      <c r="S97" s="1866"/>
      <c r="T97" s="1856"/>
      <c r="U97" s="1857"/>
      <c r="V97" s="1858"/>
      <c r="W97" s="56"/>
      <c r="X97" s="405"/>
      <c r="Y97" s="406"/>
      <c r="Z97" s="516"/>
      <c r="AA97" s="1064" t="str">
        <f t="shared" si="6"/>
        <v>Link to Arabic</v>
      </c>
      <c r="AB97" s="1">
        <f>MATCH(C97,'A2.'!B:B,0)</f>
        <v>32</v>
      </c>
      <c r="AD97" s="1695"/>
    </row>
    <row r="98" spans="1:30" ht="16" customHeight="1">
      <c r="A98" s="1944"/>
      <c r="B98" s="1945"/>
      <c r="C98" s="1763">
        <f t="shared" si="7"/>
        <v>10904</v>
      </c>
      <c r="D98" s="1764"/>
      <c r="E98" s="787" t="s">
        <v>57</v>
      </c>
      <c r="F98" s="36"/>
      <c r="G98" s="36"/>
      <c r="H98" s="36"/>
      <c r="I98" s="36"/>
      <c r="J98" s="36"/>
      <c r="K98" s="36"/>
      <c r="L98" s="36"/>
      <c r="M98" s="36"/>
      <c r="N98" s="36"/>
      <c r="O98" s="36"/>
      <c r="P98" s="37"/>
      <c r="Q98" s="1864">
        <v>0</v>
      </c>
      <c r="R98" s="1865"/>
      <c r="S98" s="1866"/>
      <c r="T98" s="1856"/>
      <c r="U98" s="1857"/>
      <c r="V98" s="1858"/>
      <c r="W98" s="56"/>
      <c r="Z98" s="516"/>
      <c r="AA98" s="1064" t="str">
        <f t="shared" si="6"/>
        <v>Link to Arabic</v>
      </c>
      <c r="AB98" s="1">
        <f>MATCH(C98,'A2.'!B:B,0)</f>
        <v>33</v>
      </c>
      <c r="AD98" s="1695"/>
    </row>
    <row r="99" spans="1:30" ht="16" customHeight="1">
      <c r="A99" s="1944"/>
      <c r="B99" s="1945"/>
      <c r="C99" s="1763">
        <f t="shared" si="7"/>
        <v>10905</v>
      </c>
      <c r="D99" s="1764"/>
      <c r="E99" s="787" t="s">
        <v>1536</v>
      </c>
      <c r="F99" s="36"/>
      <c r="G99" s="36"/>
      <c r="H99" s="36"/>
      <c r="I99" s="36"/>
      <c r="J99" s="36"/>
      <c r="K99" s="36"/>
      <c r="L99" s="36"/>
      <c r="M99" s="36"/>
      <c r="N99" s="36"/>
      <c r="O99" s="36"/>
      <c r="P99" s="37"/>
      <c r="Q99" s="1864">
        <v>0</v>
      </c>
      <c r="R99" s="1865"/>
      <c r="S99" s="1866"/>
      <c r="T99" s="1856"/>
      <c r="U99" s="1857"/>
      <c r="V99" s="1858"/>
      <c r="W99" s="56"/>
      <c r="Z99" s="516"/>
      <c r="AA99" s="1064" t="str">
        <f t="shared" si="6"/>
        <v>Link to Arabic</v>
      </c>
      <c r="AB99" s="1">
        <f>MATCH(C99,'A2.'!B:B,0)</f>
        <v>34</v>
      </c>
      <c r="AD99" s="1695"/>
    </row>
    <row r="100" spans="1:30" ht="16" customHeight="1">
      <c r="A100" s="1944"/>
      <c r="B100" s="1945"/>
      <c r="C100" s="1763">
        <f t="shared" si="7"/>
        <v>10906</v>
      </c>
      <c r="D100" s="1764"/>
      <c r="E100" s="787" t="s">
        <v>1537</v>
      </c>
      <c r="F100" s="36"/>
      <c r="G100" s="36"/>
      <c r="H100" s="36"/>
      <c r="I100" s="36"/>
      <c r="J100" s="36"/>
      <c r="K100" s="36"/>
      <c r="L100" s="36"/>
      <c r="M100" s="36"/>
      <c r="N100" s="36"/>
      <c r="O100" s="36"/>
      <c r="P100" s="37"/>
      <c r="Q100" s="1864">
        <v>0</v>
      </c>
      <c r="R100" s="1865"/>
      <c r="S100" s="1866"/>
      <c r="T100" s="1856"/>
      <c r="U100" s="1857"/>
      <c r="V100" s="1858"/>
      <c r="W100" s="56"/>
      <c r="Z100" s="516"/>
      <c r="AA100" s="1064" t="str">
        <f t="shared" si="6"/>
        <v>Link to Arabic</v>
      </c>
      <c r="AB100" s="1">
        <f>MATCH(C100,'A2.'!B:B,0)</f>
        <v>35</v>
      </c>
      <c r="AD100" s="1695"/>
    </row>
    <row r="101" spans="1:30" ht="16" customHeight="1">
      <c r="A101" s="1944"/>
      <c r="B101" s="1945"/>
      <c r="C101" s="1763">
        <f t="shared" si="7"/>
        <v>10907</v>
      </c>
      <c r="D101" s="1764"/>
      <c r="E101" s="787" t="s">
        <v>1538</v>
      </c>
      <c r="F101" s="36"/>
      <c r="G101" s="36"/>
      <c r="H101" s="36"/>
      <c r="I101" s="36"/>
      <c r="J101" s="36"/>
      <c r="K101" s="36"/>
      <c r="L101" s="36"/>
      <c r="M101" s="85"/>
      <c r="N101" s="36"/>
      <c r="O101" s="61"/>
      <c r="P101" s="37"/>
      <c r="Q101" s="1870">
        <f>'10B'!N20</f>
        <v>0</v>
      </c>
      <c r="R101" s="1871"/>
      <c r="S101" s="1872"/>
      <c r="T101" s="1856"/>
      <c r="U101" s="1857"/>
      <c r="V101" s="1858"/>
      <c r="W101" s="59"/>
      <c r="X101" s="405"/>
      <c r="Y101" s="406"/>
      <c r="Z101" s="516"/>
      <c r="AA101" s="1064" t="str">
        <f t="shared" si="6"/>
        <v>Link to Arabic</v>
      </c>
      <c r="AB101" s="1">
        <f>MATCH(C101,'A2.'!B:B,0)</f>
        <v>36</v>
      </c>
      <c r="AD101" s="1695"/>
    </row>
    <row r="102" spans="1:30" ht="16" customHeight="1">
      <c r="A102" s="1944"/>
      <c r="B102" s="1945"/>
      <c r="C102" s="1763">
        <f t="shared" si="7"/>
        <v>10908</v>
      </c>
      <c r="D102" s="1764"/>
      <c r="E102" s="787" t="s">
        <v>1539</v>
      </c>
      <c r="F102" s="36"/>
      <c r="G102" s="36"/>
      <c r="H102" s="36"/>
      <c r="I102" s="36"/>
      <c r="J102" s="36"/>
      <c r="K102" s="36"/>
      <c r="L102" s="36"/>
      <c r="M102" s="85" t="s">
        <v>777</v>
      </c>
      <c r="N102" s="36"/>
      <c r="O102" s="515"/>
      <c r="P102" s="1274" t="str">
        <f>IF(Q102&lt;&gt;0,CHAR(254), "")</f>
        <v/>
      </c>
      <c r="Q102" s="1870">
        <f>'20'!C37</f>
        <v>0</v>
      </c>
      <c r="R102" s="1871"/>
      <c r="S102" s="1872"/>
      <c r="T102" s="1856"/>
      <c r="U102" s="1857"/>
      <c r="V102" s="1858"/>
      <c r="W102" s="59"/>
      <c r="X102" s="405"/>
      <c r="Y102" s="406"/>
      <c r="Z102" s="516"/>
      <c r="AA102" s="1064" t="str">
        <f t="shared" si="6"/>
        <v>Link to Arabic</v>
      </c>
      <c r="AB102" s="1">
        <f>MATCH(C102,'A2.'!B:B,0)</f>
        <v>37</v>
      </c>
      <c r="AC102" s="1067" t="str">
        <f>HYPERLINK("#"&amp;INDEX('Schedule CONFIG'!C:D,MATCH(C102,'Schedule CONFIG'!C:C,0),2)&amp;"!A1","Link to Schedule")</f>
        <v>Link to Schedule</v>
      </c>
      <c r="AD102" s="1695"/>
    </row>
    <row r="103" spans="1:30" ht="16" customHeight="1">
      <c r="A103" s="1944"/>
      <c r="B103" s="1945"/>
      <c r="C103" s="1763">
        <f t="shared" si="7"/>
        <v>10909</v>
      </c>
      <c r="D103" s="1764"/>
      <c r="E103" s="787" t="s">
        <v>1540</v>
      </c>
      <c r="F103" s="36"/>
      <c r="G103" s="36"/>
      <c r="H103" s="36"/>
      <c r="I103" s="36"/>
      <c r="J103" s="36"/>
      <c r="K103" s="36"/>
      <c r="L103" s="36"/>
      <c r="M103" s="36"/>
      <c r="N103" s="36"/>
      <c r="O103" s="36"/>
      <c r="P103" s="37"/>
      <c r="Q103" s="1864">
        <v>0</v>
      </c>
      <c r="R103" s="1865"/>
      <c r="S103" s="1866"/>
      <c r="T103" s="1856"/>
      <c r="U103" s="1857"/>
      <c r="V103" s="1858"/>
      <c r="W103" s="56"/>
      <c r="Z103" s="516"/>
      <c r="AA103" s="1064" t="str">
        <f t="shared" si="6"/>
        <v>Link to Arabic</v>
      </c>
      <c r="AB103" s="1">
        <f>MATCH(C103,'A2.'!B:B,0)</f>
        <v>38</v>
      </c>
      <c r="AD103" s="1695"/>
    </row>
    <row r="104" spans="1:30" ht="16" customHeight="1">
      <c r="A104" s="1944"/>
      <c r="B104" s="1945"/>
      <c r="C104" s="1763">
        <f t="shared" si="7"/>
        <v>10910</v>
      </c>
      <c r="D104" s="1764"/>
      <c r="E104" s="787" t="s">
        <v>1541</v>
      </c>
      <c r="F104" s="36"/>
      <c r="G104" s="36"/>
      <c r="H104" s="36"/>
      <c r="I104" s="36"/>
      <c r="J104" s="36"/>
      <c r="K104" s="36"/>
      <c r="L104" s="36"/>
      <c r="M104" s="36"/>
      <c r="N104" s="36"/>
      <c r="O104" s="36"/>
      <c r="P104" s="36"/>
      <c r="Q104" s="1864">
        <v>0</v>
      </c>
      <c r="R104" s="1865"/>
      <c r="S104" s="1866"/>
      <c r="T104" s="1856"/>
      <c r="U104" s="1857"/>
      <c r="V104" s="1858"/>
      <c r="W104" s="56"/>
      <c r="Z104" s="516"/>
      <c r="AA104" s="1064" t="str">
        <f t="shared" si="6"/>
        <v>Link to Arabic</v>
      </c>
      <c r="AB104" s="1">
        <f>MATCH(C104,'A2.'!B:B,0)</f>
        <v>39</v>
      </c>
      <c r="AD104" s="1695"/>
    </row>
    <row r="105" spans="1:30" ht="16" customHeight="1">
      <c r="A105" s="1944"/>
      <c r="B105" s="1945"/>
      <c r="C105" s="1763">
        <f t="shared" si="7"/>
        <v>10911</v>
      </c>
      <c r="D105" s="1764"/>
      <c r="E105" s="787" t="s">
        <v>1542</v>
      </c>
      <c r="F105" s="36"/>
      <c r="G105" s="36"/>
      <c r="H105" s="36"/>
      <c r="I105" s="36"/>
      <c r="J105" s="36"/>
      <c r="K105" s="36"/>
      <c r="L105" s="36"/>
      <c r="M105" s="36"/>
      <c r="N105" s="36"/>
      <c r="O105" s="36"/>
      <c r="P105" s="37"/>
      <c r="Q105" s="1728">
        <v>0</v>
      </c>
      <c r="R105" s="1729"/>
      <c r="S105" s="1730"/>
      <c r="T105" s="1856"/>
      <c r="U105" s="1857"/>
      <c r="V105" s="1858"/>
      <c r="W105" s="56"/>
      <c r="Z105" s="516"/>
      <c r="AA105" s="1064" t="str">
        <f t="shared" si="6"/>
        <v>Link to Arabic</v>
      </c>
      <c r="AB105" s="1">
        <f>MATCH(C105,'A2.'!B:B,0)</f>
        <v>40</v>
      </c>
      <c r="AD105" s="1695"/>
    </row>
    <row r="106" spans="1:30" ht="16" customHeight="1">
      <c r="A106" s="1944"/>
      <c r="B106" s="1945"/>
      <c r="C106" s="1763">
        <f>C105+1</f>
        <v>10912</v>
      </c>
      <c r="D106" s="1764"/>
      <c r="E106" s="787" t="s">
        <v>1543</v>
      </c>
      <c r="F106" s="36"/>
      <c r="G106" s="36"/>
      <c r="H106" s="36"/>
      <c r="I106" s="36"/>
      <c r="J106" s="36"/>
      <c r="K106" s="36"/>
      <c r="L106" s="36"/>
      <c r="M106" s="36"/>
      <c r="N106" s="36"/>
      <c r="O106" s="36"/>
      <c r="P106" s="37"/>
      <c r="Q106" s="1728">
        <v>0</v>
      </c>
      <c r="R106" s="1729"/>
      <c r="S106" s="1730"/>
      <c r="T106" s="1856"/>
      <c r="U106" s="1857"/>
      <c r="V106" s="1858"/>
      <c r="W106" s="56"/>
      <c r="Z106" s="516"/>
      <c r="AA106" s="1064" t="str">
        <f t="shared" si="6"/>
        <v>Link to Arabic</v>
      </c>
      <c r="AB106" s="1">
        <f>MATCH(C106,'A2.'!B:B,0)</f>
        <v>41</v>
      </c>
      <c r="AD106" s="1695"/>
    </row>
    <row r="107" spans="1:30" ht="16" customHeight="1">
      <c r="A107" s="1944"/>
      <c r="B107" s="1945"/>
      <c r="C107" s="1763">
        <f t="shared" si="7"/>
        <v>10913</v>
      </c>
      <c r="D107" s="1764"/>
      <c r="E107" s="787" t="s">
        <v>1544</v>
      </c>
      <c r="F107" s="36"/>
      <c r="G107" s="36"/>
      <c r="H107" s="36"/>
      <c r="I107" s="36"/>
      <c r="J107" s="36"/>
      <c r="K107" s="36"/>
      <c r="L107" s="36"/>
      <c r="M107" s="36"/>
      <c r="N107" s="36"/>
      <c r="O107" s="36"/>
      <c r="P107" s="37"/>
      <c r="Q107" s="1728">
        <v>0</v>
      </c>
      <c r="R107" s="1729"/>
      <c r="S107" s="1730"/>
      <c r="T107" s="496"/>
      <c r="U107" s="497"/>
      <c r="V107" s="498"/>
      <c r="W107" s="56"/>
      <c r="Z107" s="516"/>
      <c r="AA107" s="1064" t="str">
        <f t="shared" si="6"/>
        <v>Link to Arabic</v>
      </c>
      <c r="AB107" s="1">
        <f>MATCH(C107,'A2.'!B:B,0)</f>
        <v>42</v>
      </c>
      <c r="AD107" s="1695"/>
    </row>
    <row r="108" spans="1:30" ht="16" customHeight="1">
      <c r="A108" s="1944"/>
      <c r="B108" s="1945"/>
      <c r="C108" s="1763">
        <f t="shared" si="7"/>
        <v>10914</v>
      </c>
      <c r="D108" s="1764"/>
      <c r="E108" s="787" t="s">
        <v>1545</v>
      </c>
      <c r="F108" s="36"/>
      <c r="G108" s="36"/>
      <c r="H108" s="36"/>
      <c r="I108" s="36"/>
      <c r="J108" s="36"/>
      <c r="K108" s="36"/>
      <c r="L108" s="36"/>
      <c r="M108" s="36"/>
      <c r="N108" s="36"/>
      <c r="O108" s="36"/>
      <c r="P108" s="37"/>
      <c r="Q108" s="1864">
        <v>0</v>
      </c>
      <c r="R108" s="1865"/>
      <c r="S108" s="1866"/>
      <c r="T108" s="496"/>
      <c r="U108" s="497"/>
      <c r="V108" s="498"/>
      <c r="W108" s="56"/>
      <c r="Z108" s="516"/>
      <c r="AA108" s="1064" t="str">
        <f t="shared" si="6"/>
        <v>Link to Arabic</v>
      </c>
      <c r="AB108" s="1">
        <f>MATCH(C108,'A2.'!B:B,0)</f>
        <v>43</v>
      </c>
      <c r="AD108" s="1695"/>
    </row>
    <row r="109" spans="1:30" ht="16" customHeight="1">
      <c r="A109" s="1944"/>
      <c r="B109" s="1945"/>
      <c r="C109" s="1763">
        <f t="shared" si="7"/>
        <v>10915</v>
      </c>
      <c r="D109" s="1764"/>
      <c r="E109" s="787" t="s">
        <v>1546</v>
      </c>
      <c r="F109" s="36"/>
      <c r="G109" s="36"/>
      <c r="H109" s="36"/>
      <c r="I109" s="36"/>
      <c r="J109" s="36"/>
      <c r="K109" s="36"/>
      <c r="L109" s="36"/>
      <c r="M109" s="36"/>
      <c r="N109" s="36"/>
      <c r="O109" s="36"/>
      <c r="P109" s="37"/>
      <c r="Q109" s="1728">
        <v>0</v>
      </c>
      <c r="R109" s="1729"/>
      <c r="S109" s="1730"/>
      <c r="T109" s="1856"/>
      <c r="U109" s="1857"/>
      <c r="V109" s="1858"/>
      <c r="W109" s="56"/>
      <c r="Z109" s="516"/>
      <c r="AA109" s="1064" t="str">
        <f t="shared" si="6"/>
        <v>Link to Arabic</v>
      </c>
      <c r="AB109" s="1">
        <f>MATCH(C109,'A2.'!B:B,0)</f>
        <v>44</v>
      </c>
      <c r="AD109" s="1695"/>
    </row>
    <row r="110" spans="1:30" ht="16" customHeight="1">
      <c r="A110" s="1944"/>
      <c r="B110" s="1945"/>
      <c r="C110" s="1763">
        <f t="shared" si="7"/>
        <v>10916</v>
      </c>
      <c r="D110" s="1764"/>
      <c r="E110" s="787" t="s">
        <v>322</v>
      </c>
      <c r="F110" s="85"/>
      <c r="G110" s="85"/>
      <c r="H110" s="85"/>
      <c r="I110" s="85"/>
      <c r="J110" s="85"/>
      <c r="K110" s="85"/>
      <c r="L110" s="85"/>
      <c r="M110" s="85" t="s">
        <v>1311</v>
      </c>
      <c r="N110" s="36"/>
      <c r="O110" s="515"/>
      <c r="P110" s="1172" t="str">
        <f>IF(Q110&lt;&gt;0,CHAR(254), "")</f>
        <v/>
      </c>
      <c r="Q110" s="1870">
        <f>'9'!D33</f>
        <v>0</v>
      </c>
      <c r="R110" s="1871"/>
      <c r="S110" s="1872"/>
      <c r="T110" s="1946"/>
      <c r="U110" s="1947"/>
      <c r="V110" s="1948"/>
      <c r="W110" s="59"/>
      <c r="X110" s="405"/>
      <c r="Y110" s="406"/>
      <c r="Z110" s="516"/>
      <c r="AA110" s="1064" t="str">
        <f>HYPERLINK("#A2.!E"&amp;AB110,"Link to Arabic")</f>
        <v>Link to Arabic</v>
      </c>
      <c r="AB110" s="1">
        <f>MATCH(C110,'A2.'!B:B,0)</f>
        <v>45</v>
      </c>
      <c r="AC110" s="1067" t="str">
        <f>HYPERLINK("#"&amp;INDEX('Schedule CONFIG'!C:D,MATCH(C110,'Schedule CONFIG'!C:C,0),2)&amp;"!A1","Link to Schedule")</f>
        <v>Link to Schedule</v>
      </c>
      <c r="AD110" s="1695"/>
    </row>
    <row r="111" spans="1:30" ht="16" customHeight="1">
      <c r="A111" s="1766">
        <v>10900</v>
      </c>
      <c r="B111" s="1767"/>
      <c r="C111" s="1768" t="s">
        <v>1547</v>
      </c>
      <c r="D111" s="1769"/>
      <c r="E111" s="1770"/>
      <c r="F111" s="1769"/>
      <c r="G111" s="1769"/>
      <c r="H111" s="1769"/>
      <c r="I111" s="1769"/>
      <c r="J111" s="1769"/>
      <c r="K111" s="1769"/>
      <c r="L111" s="1769"/>
      <c r="M111" s="1769"/>
      <c r="N111" s="1769"/>
      <c r="O111" s="1769"/>
      <c r="P111" s="1769"/>
      <c r="Q111" s="1769"/>
      <c r="R111" s="1769"/>
      <c r="S111" s="1771"/>
      <c r="T111" s="1917">
        <f>SUM(Q95:S110)</f>
        <v>0</v>
      </c>
      <c r="U111" s="1918"/>
      <c r="V111" s="1919"/>
      <c r="W111" s="59"/>
      <c r="Z111" s="516"/>
      <c r="AA111" s="1064" t="str">
        <f>HYPERLINK("#A2.!F"&amp;AB111,"Link to Arabic")</f>
        <v>Link to Arabic</v>
      </c>
      <c r="AB111" s="1">
        <f>MATCH(A111,'A2.'!A:A,0)</f>
        <v>46</v>
      </c>
      <c r="AD111" s="1695"/>
    </row>
    <row r="112" spans="1:30" ht="16" customHeight="1">
      <c r="A112" s="1766">
        <v>11000</v>
      </c>
      <c r="B112" s="1767"/>
      <c r="C112" s="1768" t="s">
        <v>1548</v>
      </c>
      <c r="D112" s="1769"/>
      <c r="E112" s="1770"/>
      <c r="F112" s="1769"/>
      <c r="G112" s="1769"/>
      <c r="H112" s="1769"/>
      <c r="I112" s="1769"/>
      <c r="J112" s="1769"/>
      <c r="K112" s="1769"/>
      <c r="L112" s="1769"/>
      <c r="M112" s="1769"/>
      <c r="N112" s="1769"/>
      <c r="O112" s="1769"/>
      <c r="P112" s="1769"/>
      <c r="Q112" s="1769"/>
      <c r="R112" s="1769"/>
      <c r="S112" s="1771"/>
      <c r="T112" s="1917">
        <f>T111+T94</f>
        <v>0</v>
      </c>
      <c r="U112" s="1918"/>
      <c r="V112" s="1919"/>
      <c r="W112" s="59"/>
      <c r="Z112" s="516"/>
      <c r="AA112" s="1064" t="str">
        <f>HYPERLINK("#A2.!F"&amp;AB112,"Link to Arabic")</f>
        <v>Link to Arabic</v>
      </c>
      <c r="AB112" s="1">
        <f>MATCH(A112,'A2.'!A:A,0)</f>
        <v>47</v>
      </c>
      <c r="AD112" s="1695"/>
    </row>
    <row r="113" spans="1:30" ht="16" hidden="1" customHeight="1">
      <c r="A113" s="451"/>
      <c r="B113" s="452"/>
      <c r="C113" s="494"/>
      <c r="D113" s="453"/>
      <c r="E113" s="791" t="s">
        <v>821</v>
      </c>
      <c r="F113" s="453"/>
      <c r="G113" s="453"/>
      <c r="H113" s="453"/>
      <c r="I113" s="453"/>
      <c r="J113" s="453"/>
      <c r="K113" s="453"/>
      <c r="L113" s="453"/>
      <c r="M113" s="453"/>
      <c r="N113" s="453"/>
      <c r="O113" s="453"/>
      <c r="P113" s="453"/>
      <c r="Q113" s="453"/>
      <c r="R113" s="453"/>
      <c r="S113" s="499"/>
      <c r="T113" s="454"/>
      <c r="U113" s="455"/>
      <c r="V113" s="456"/>
      <c r="W113" s="59"/>
      <c r="Z113" s="516"/>
      <c r="AA113" s="1064"/>
      <c r="AB113" s="1" t="e">
        <f>MATCH(A113,'A2.'!A:A,0)</f>
        <v>#N/A</v>
      </c>
      <c r="AD113" s="1695"/>
    </row>
    <row r="114" spans="1:30" ht="16" hidden="1" customHeight="1">
      <c r="A114" s="451"/>
      <c r="B114" s="452"/>
      <c r="C114" s="494"/>
      <c r="D114" s="453"/>
      <c r="E114" s="791" t="s">
        <v>821</v>
      </c>
      <c r="F114" s="453"/>
      <c r="G114" s="453"/>
      <c r="H114" s="453"/>
      <c r="I114" s="453"/>
      <c r="J114" s="453"/>
      <c r="K114" s="453"/>
      <c r="L114" s="453"/>
      <c r="M114" s="453"/>
      <c r="N114" s="453"/>
      <c r="O114" s="453"/>
      <c r="P114" s="453"/>
      <c r="Q114" s="453"/>
      <c r="R114" s="453"/>
      <c r="S114" s="499"/>
      <c r="T114" s="454"/>
      <c r="U114" s="455"/>
      <c r="V114" s="456"/>
      <c r="W114" s="59"/>
      <c r="Z114" s="516"/>
      <c r="AA114" s="1064"/>
      <c r="AB114" s="1" t="e">
        <f>MATCH(A114,'A2.'!A:A,0)</f>
        <v>#N/A</v>
      </c>
      <c r="AD114" s="1695"/>
    </row>
    <row r="115" spans="1:30" ht="55" customHeight="1">
      <c r="A115" s="1867" t="s">
        <v>13</v>
      </c>
      <c r="B115" s="1868"/>
      <c r="C115" s="1869">
        <v>11101</v>
      </c>
      <c r="D115" s="1764"/>
      <c r="E115" s="787" t="s">
        <v>1549</v>
      </c>
      <c r="F115" s="36"/>
      <c r="G115" s="36"/>
      <c r="H115" s="36"/>
      <c r="I115" s="36"/>
      <c r="J115" s="36"/>
      <c r="K115" s="36"/>
      <c r="L115" s="36"/>
      <c r="M115" s="36"/>
      <c r="N115" s="36"/>
      <c r="O115" s="36"/>
      <c r="P115" s="36"/>
      <c r="Q115" s="1870">
        <f>IF(Basic!B23&lt;100%,-FORM!Q40,0)</f>
        <v>0</v>
      </c>
      <c r="R115" s="1871"/>
      <c r="S115" s="1872"/>
      <c r="T115" s="1840"/>
      <c r="U115" s="1841"/>
      <c r="V115" s="1842"/>
      <c r="W115" s="59"/>
      <c r="Z115" s="521"/>
      <c r="AA115" s="1064" t="str">
        <f>HYPERLINK("#A2.!F"&amp;AB115,"Link to Arabic")</f>
        <v>Link to Arabic</v>
      </c>
      <c r="AB115" s="1">
        <f>MATCH(C115,'A2.'!A:A,0)</f>
        <v>48</v>
      </c>
      <c r="AD115" s="1695"/>
    </row>
    <row r="116" spans="1:30" ht="16" customHeight="1">
      <c r="A116" s="1838">
        <v>11200</v>
      </c>
      <c r="B116" s="1920"/>
      <c r="C116" s="1768" t="s">
        <v>1550</v>
      </c>
      <c r="D116" s="1769"/>
      <c r="E116" s="1770"/>
      <c r="F116" s="1769"/>
      <c r="G116" s="1769"/>
      <c r="H116" s="1769"/>
      <c r="I116" s="1769"/>
      <c r="J116" s="1769"/>
      <c r="K116" s="1769"/>
      <c r="L116" s="1769"/>
      <c r="M116" s="1769"/>
      <c r="N116" s="1769"/>
      <c r="O116" s="1769"/>
      <c r="P116" s="1769"/>
      <c r="Q116" s="1769"/>
      <c r="R116" s="1769"/>
      <c r="S116" s="1771"/>
      <c r="T116" s="1917">
        <f>Q115+T112</f>
        <v>0</v>
      </c>
      <c r="U116" s="1918"/>
      <c r="V116" s="1919"/>
      <c r="W116" s="59"/>
      <c r="Z116" s="516"/>
      <c r="AA116" s="1064" t="str">
        <f>HYPERLINK("#A2.!F"&amp;AB116,"Link to Arabic")</f>
        <v>Link to Arabic</v>
      </c>
      <c r="AB116" s="1">
        <f>MATCH(A116,'A2.'!A:A,0)</f>
        <v>49</v>
      </c>
      <c r="AD116" s="1695"/>
    </row>
    <row r="117" spans="1:30" ht="20.149999999999999" customHeight="1">
      <c r="A117" s="1852" t="s">
        <v>1551</v>
      </c>
      <c r="B117" s="1852"/>
      <c r="C117" s="1852"/>
      <c r="D117" s="1852"/>
      <c r="E117" s="1853"/>
      <c r="F117" s="1852"/>
      <c r="G117" s="1852"/>
      <c r="H117" s="1852"/>
      <c r="I117" s="1852"/>
      <c r="J117" s="1852"/>
      <c r="K117" s="1852"/>
      <c r="L117" s="1852"/>
      <c r="M117" s="1852"/>
      <c r="N117" s="1852"/>
      <c r="O117" s="1852"/>
      <c r="P117" s="1852"/>
      <c r="Q117" s="1852"/>
      <c r="R117" s="1852"/>
      <c r="S117" s="1852"/>
      <c r="T117" s="1852"/>
      <c r="U117" s="1852"/>
      <c r="V117" s="1852"/>
      <c r="W117" s="59"/>
      <c r="Z117" s="516"/>
      <c r="AA117" s="1064"/>
      <c r="AD117" s="1695"/>
    </row>
    <row r="118" spans="1:30" ht="16" customHeight="1">
      <c r="A118" s="1766">
        <v>11300</v>
      </c>
      <c r="B118" s="1767"/>
      <c r="C118" s="1879" t="s">
        <v>1552</v>
      </c>
      <c r="D118" s="1880"/>
      <c r="E118" s="1881"/>
      <c r="F118" s="1880"/>
      <c r="G118" s="1880"/>
      <c r="H118" s="1880"/>
      <c r="I118" s="1880"/>
      <c r="J118" s="1880"/>
      <c r="K118" s="1880"/>
      <c r="L118" s="1880"/>
      <c r="M118" s="1880"/>
      <c r="N118" s="1880"/>
      <c r="O118" s="1880"/>
      <c r="P118" s="1880"/>
      <c r="Q118" s="1880"/>
      <c r="R118" s="1880"/>
      <c r="S118" s="1882"/>
      <c r="T118" s="1917">
        <f>ROUND(T116*Basic!B23,0)</f>
        <v>0</v>
      </c>
      <c r="U118" s="1918"/>
      <c r="V118" s="1919"/>
      <c r="W118" s="59"/>
      <c r="Z118" s="516"/>
      <c r="AA118" s="1064" t="str">
        <f>HYPERLINK("#A3.!F"&amp;AB118,"Link to Arabic")</f>
        <v>Link to Arabic</v>
      </c>
      <c r="AB118" s="1">
        <f>MATCH(A118,'A3.'!A:A,0)</f>
        <v>3</v>
      </c>
      <c r="AD118" s="1695"/>
    </row>
    <row r="119" spans="1:30" ht="16" customHeight="1">
      <c r="A119" s="1766">
        <v>11400</v>
      </c>
      <c r="B119" s="1767"/>
      <c r="C119" s="1898" t="s">
        <v>1553</v>
      </c>
      <c r="D119" s="1899"/>
      <c r="E119" s="1900"/>
      <c r="F119" s="1899"/>
      <c r="G119" s="1899"/>
      <c r="H119" s="1899"/>
      <c r="I119" s="1899"/>
      <c r="J119" s="1899"/>
      <c r="K119" s="1899"/>
      <c r="L119" s="1899"/>
      <c r="M119" s="1899"/>
      <c r="N119" s="1899"/>
      <c r="O119" s="1899"/>
      <c r="P119" s="1899"/>
      <c r="Q119" s="1899"/>
      <c r="R119" s="1899"/>
      <c r="S119" s="1901"/>
      <c r="T119" s="1917">
        <f>T116-T118</f>
        <v>0</v>
      </c>
      <c r="U119" s="1918"/>
      <c r="V119" s="1919"/>
      <c r="W119" s="59"/>
      <c r="Z119" s="516"/>
      <c r="AA119" s="1064" t="str">
        <f>HYPERLINK("#A3.!F"&amp;AB119,"Link to Arabic")</f>
        <v>Link to Arabic</v>
      </c>
      <c r="AB119" s="1">
        <f>MATCH(A119,'A3.'!A:A,0)</f>
        <v>4</v>
      </c>
      <c r="AD119" s="1695"/>
    </row>
    <row r="120" spans="1:30" ht="16" customHeight="1">
      <c r="A120" s="1902" t="s">
        <v>1554</v>
      </c>
      <c r="B120" s="1903"/>
      <c r="C120" s="1764">
        <v>11501</v>
      </c>
      <c r="D120" s="1765"/>
      <c r="E120" s="787" t="s">
        <v>1555</v>
      </c>
      <c r="F120" s="36"/>
      <c r="G120" s="36"/>
      <c r="H120" s="36"/>
      <c r="I120" s="36"/>
      <c r="J120" s="36"/>
      <c r="K120" s="36"/>
      <c r="L120" s="36"/>
      <c r="M120" s="85" t="s">
        <v>845</v>
      </c>
      <c r="N120" s="36"/>
      <c r="O120" s="515"/>
      <c r="P120" s="1274" t="str">
        <f>IF(Q120&lt;&gt;0,CHAR(254), "")</f>
        <v/>
      </c>
      <c r="Q120" s="1870">
        <f>'16'!F25</f>
        <v>0</v>
      </c>
      <c r="R120" s="1871"/>
      <c r="S120" s="1872"/>
      <c r="T120" s="1921"/>
      <c r="U120" s="1922"/>
      <c r="V120" s="1923"/>
      <c r="W120" s="59"/>
      <c r="Z120" s="516"/>
      <c r="AA120" s="1064" t="str">
        <f>HYPERLINK("#A3.!E"&amp;AB120,"Link to Arabic")</f>
        <v>Link to Arabic</v>
      </c>
      <c r="AB120" s="1">
        <f>MATCH(C120,'A3.'!B:B,0)</f>
        <v>5</v>
      </c>
      <c r="AC120" s="1067" t="str">
        <f>HYPERLINK("#"&amp;INDEX('Schedule CONFIG'!C:D,MATCH(C120,'Schedule CONFIG'!C:C,0),2)&amp;"!A1","Link to Schedule")</f>
        <v>Link to Schedule</v>
      </c>
      <c r="AD120" s="1695"/>
    </row>
    <row r="121" spans="1:30" ht="16" customHeight="1">
      <c r="A121" s="1892"/>
      <c r="B121" s="1893"/>
      <c r="C121" s="1764">
        <v>11502</v>
      </c>
      <c r="D121" s="1765"/>
      <c r="E121" s="787" t="s">
        <v>1556</v>
      </c>
      <c r="F121" s="36"/>
      <c r="G121" s="36"/>
      <c r="H121" s="36"/>
      <c r="I121" s="36"/>
      <c r="J121" s="36"/>
      <c r="K121" s="36"/>
      <c r="L121" s="36"/>
      <c r="M121" s="36"/>
      <c r="N121" s="36"/>
      <c r="O121" s="36"/>
      <c r="P121" s="37"/>
      <c r="Q121" s="1864">
        <v>0</v>
      </c>
      <c r="R121" s="1865"/>
      <c r="S121" s="1866"/>
      <c r="T121" s="1924"/>
      <c r="U121" s="1925"/>
      <c r="V121" s="1926"/>
      <c r="W121" s="59"/>
      <c r="Z121" s="516"/>
      <c r="AA121" s="1064" t="str">
        <f>HYPERLINK("#A3.!E"&amp;AB121,"Link to Arabic")</f>
        <v>Link to Arabic</v>
      </c>
      <c r="AB121" s="1">
        <f>MATCH(C121,'A3.'!B:B,0)</f>
        <v>6</v>
      </c>
      <c r="AD121" s="1695"/>
    </row>
    <row r="122" spans="1:30" ht="16" customHeight="1">
      <c r="A122" s="1892"/>
      <c r="B122" s="1893"/>
      <c r="C122" s="1764">
        <v>11503</v>
      </c>
      <c r="D122" s="1765"/>
      <c r="E122" s="787" t="s">
        <v>1557</v>
      </c>
      <c r="F122" s="36"/>
      <c r="G122" s="36"/>
      <c r="H122" s="36"/>
      <c r="I122" s="36"/>
      <c r="J122" s="36"/>
      <c r="K122" s="36"/>
      <c r="L122" s="36"/>
      <c r="M122" s="36"/>
      <c r="N122" s="36"/>
      <c r="O122" s="36"/>
      <c r="P122" s="37"/>
      <c r="Q122" s="1864">
        <v>0</v>
      </c>
      <c r="R122" s="1865"/>
      <c r="S122" s="1866"/>
      <c r="T122" s="1924"/>
      <c r="U122" s="1925"/>
      <c r="V122" s="1926"/>
      <c r="W122" s="59"/>
      <c r="Z122" s="516"/>
      <c r="AA122" s="1064" t="str">
        <f>HYPERLINK("#A3.!E"&amp;AB122,"Link to Arabic")</f>
        <v>Link to Arabic</v>
      </c>
      <c r="AB122" s="1">
        <f>MATCH(C122,'A3.'!B:B,0)</f>
        <v>7</v>
      </c>
      <c r="AD122" s="1695"/>
    </row>
    <row r="123" spans="1:30" ht="16" customHeight="1">
      <c r="A123" s="1892"/>
      <c r="B123" s="1893"/>
      <c r="C123" s="1764">
        <v>11504</v>
      </c>
      <c r="D123" s="1765"/>
      <c r="E123" s="787" t="s">
        <v>1558</v>
      </c>
      <c r="F123" s="36"/>
      <c r="G123" s="36"/>
      <c r="H123" s="36"/>
      <c r="I123" s="36"/>
      <c r="J123" s="36"/>
      <c r="K123" s="36"/>
      <c r="L123" s="36"/>
      <c r="M123" s="36"/>
      <c r="N123" s="36"/>
      <c r="O123" s="36"/>
      <c r="P123" s="37"/>
      <c r="Q123" s="1864">
        <v>0</v>
      </c>
      <c r="R123" s="1865"/>
      <c r="S123" s="1866"/>
      <c r="T123" s="1927"/>
      <c r="U123" s="1928"/>
      <c r="V123" s="1929"/>
      <c r="W123" s="59"/>
      <c r="Z123" s="516"/>
      <c r="AA123" s="1064" t="str">
        <f>HYPERLINK("#A3.!E"&amp;AB123,"Link to Arabic")</f>
        <v>Link to Arabic</v>
      </c>
      <c r="AB123" s="1">
        <f>MATCH(C123,'A3.'!B:B,0)</f>
        <v>8</v>
      </c>
      <c r="AD123" s="1695"/>
    </row>
    <row r="124" spans="1:30" ht="16" customHeight="1">
      <c r="A124" s="1766">
        <v>11500</v>
      </c>
      <c r="B124" s="1767"/>
      <c r="C124" s="1879" t="s">
        <v>1559</v>
      </c>
      <c r="D124" s="1880"/>
      <c r="E124" s="1881"/>
      <c r="F124" s="1880"/>
      <c r="G124" s="1880"/>
      <c r="H124" s="1880"/>
      <c r="I124" s="1880"/>
      <c r="J124" s="1880"/>
      <c r="K124" s="1880"/>
      <c r="L124" s="1880"/>
      <c r="M124" s="1880"/>
      <c r="N124" s="1880"/>
      <c r="O124" s="1880"/>
      <c r="P124" s="1880"/>
      <c r="Q124" s="1880"/>
      <c r="R124" s="1880"/>
      <c r="S124" s="1882"/>
      <c r="T124" s="1914">
        <f>Q123+Q120</f>
        <v>0</v>
      </c>
      <c r="U124" s="1915"/>
      <c r="V124" s="1916"/>
      <c r="W124" s="59"/>
      <c r="Z124" s="516"/>
      <c r="AA124" s="1064" t="str">
        <f>HYPERLINK("#A3.!F"&amp;AB124,"Link to Arabic")</f>
        <v>Link to Arabic</v>
      </c>
      <c r="AB124" s="1">
        <f>MATCH(A124,'A3.'!A:A,0)</f>
        <v>9</v>
      </c>
      <c r="AD124" s="1695"/>
    </row>
    <row r="125" spans="1:30" ht="16" customHeight="1">
      <c r="A125" s="1902" t="s">
        <v>1560</v>
      </c>
      <c r="B125" s="1903"/>
      <c r="C125" s="1764">
        <v>11601</v>
      </c>
      <c r="D125" s="1765"/>
      <c r="E125" s="787" t="s">
        <v>1561</v>
      </c>
      <c r="F125" s="36"/>
      <c r="G125" s="36"/>
      <c r="H125" s="36"/>
      <c r="I125" s="36"/>
      <c r="J125" s="36"/>
      <c r="K125" s="36"/>
      <c r="L125" s="36"/>
      <c r="M125" s="36"/>
      <c r="N125" s="36"/>
      <c r="O125" s="36"/>
      <c r="P125" s="37"/>
      <c r="Q125" s="1870">
        <f>ROUND('20'!D37*(1-Basic!B23),0)</f>
        <v>0</v>
      </c>
      <c r="R125" s="1871"/>
      <c r="S125" s="1872"/>
      <c r="T125" s="1921"/>
      <c r="U125" s="1922"/>
      <c r="V125" s="1923"/>
      <c r="W125" s="59"/>
      <c r="Z125" s="516"/>
      <c r="AA125" s="1064" t="str">
        <f>HYPERLINK("#A3.!E"&amp;AB125,"Link to Arabic")</f>
        <v>Link to Arabic</v>
      </c>
      <c r="AB125" s="1">
        <f>MATCH(C125,'A3.'!B:B,0)</f>
        <v>10</v>
      </c>
      <c r="AD125" s="1695"/>
    </row>
    <row r="126" spans="1:30" ht="16" customHeight="1">
      <c r="A126" s="1892"/>
      <c r="B126" s="1893"/>
      <c r="C126" s="1764">
        <v>11602</v>
      </c>
      <c r="D126" s="1765"/>
      <c r="E126" s="787" t="s">
        <v>1562</v>
      </c>
      <c r="F126" s="36"/>
      <c r="G126" s="36"/>
      <c r="H126" s="36"/>
      <c r="I126" s="36"/>
      <c r="J126" s="36"/>
      <c r="K126" s="36"/>
      <c r="L126" s="36"/>
      <c r="M126" s="36"/>
      <c r="N126" s="36"/>
      <c r="O126" s="36"/>
      <c r="P126" s="37"/>
      <c r="Q126" s="1864">
        <v>0</v>
      </c>
      <c r="R126" s="1865"/>
      <c r="S126" s="1866"/>
      <c r="T126" s="1924"/>
      <c r="U126" s="1925"/>
      <c r="V126" s="1926"/>
      <c r="W126" s="59"/>
      <c r="Z126" s="516"/>
      <c r="AA126" s="1064" t="str">
        <f>HYPERLINK("#A3.!E"&amp;AB126,"Link to Arabic")</f>
        <v>Link to Arabic</v>
      </c>
      <c r="AB126" s="1">
        <f>MATCH(C126,'A3.'!B:B,0)</f>
        <v>11</v>
      </c>
      <c r="AD126" s="1695"/>
    </row>
    <row r="127" spans="1:30" ht="16" customHeight="1">
      <c r="A127" s="1892"/>
      <c r="B127" s="1893"/>
      <c r="C127" s="1764">
        <v>11603</v>
      </c>
      <c r="D127" s="1765"/>
      <c r="E127" s="787" t="s">
        <v>1563</v>
      </c>
      <c r="F127" s="36"/>
      <c r="G127" s="36"/>
      <c r="H127" s="36"/>
      <c r="I127" s="36"/>
      <c r="J127" s="36"/>
      <c r="K127" s="36"/>
      <c r="L127" s="36"/>
      <c r="M127" s="85" t="s">
        <v>882</v>
      </c>
      <c r="N127" s="36"/>
      <c r="O127" s="515"/>
      <c r="P127" s="1274" t="str">
        <f>IF(Q127&lt;&gt;0,CHAR(254), "")</f>
        <v/>
      </c>
      <c r="Q127" s="1870">
        <f>'19A'!D24</f>
        <v>0</v>
      </c>
      <c r="R127" s="1871"/>
      <c r="S127" s="1872"/>
      <c r="T127" s="1924"/>
      <c r="U127" s="1925"/>
      <c r="V127" s="1926"/>
      <c r="W127" s="59"/>
      <c r="X127" s="405"/>
      <c r="Y127" s="406"/>
      <c r="Z127" s="516"/>
      <c r="AA127" s="1064" t="str">
        <f>HYPERLINK("#A3.!E"&amp;AB127,"Link to Arabic")</f>
        <v>Link to Arabic</v>
      </c>
      <c r="AB127" s="1">
        <f>MATCH(C127,'A3.'!B:B,0)</f>
        <v>12</v>
      </c>
      <c r="AC127" s="1067" t="str">
        <f>HYPERLINK("#"&amp;INDEX('Schedule CONFIG'!C:D,MATCH(C127,'Schedule CONFIG'!C:C,0),2)&amp;"!A1","Link to Schedule")</f>
        <v>Link to Schedule</v>
      </c>
      <c r="AD127" s="1695"/>
    </row>
    <row r="128" spans="1:30" ht="16" customHeight="1">
      <c r="A128" s="1892"/>
      <c r="B128" s="1893"/>
      <c r="C128" s="1764">
        <v>11604</v>
      </c>
      <c r="D128" s="1765"/>
      <c r="E128" s="787" t="s">
        <v>1564</v>
      </c>
      <c r="F128" s="36"/>
      <c r="G128" s="36"/>
      <c r="H128" s="36"/>
      <c r="I128" s="36"/>
      <c r="J128" s="36"/>
      <c r="K128" s="36"/>
      <c r="L128" s="36"/>
      <c r="M128" s="36"/>
      <c r="N128" s="36"/>
      <c r="O128" s="36"/>
      <c r="P128" s="37"/>
      <c r="Q128" s="1864">
        <v>0</v>
      </c>
      <c r="R128" s="1865"/>
      <c r="S128" s="1866"/>
      <c r="T128" s="1927"/>
      <c r="U128" s="1928"/>
      <c r="V128" s="1929"/>
      <c r="W128" s="59"/>
      <c r="Z128" s="516"/>
      <c r="AA128" s="1064" t="str">
        <f>HYPERLINK("#A3.!E"&amp;AB128,"Link to Arabic")</f>
        <v>Link to Arabic</v>
      </c>
      <c r="AB128" s="1">
        <f>MATCH(C128,'A3.'!B:B,0)</f>
        <v>13</v>
      </c>
      <c r="AD128" s="1695"/>
    </row>
    <row r="129" spans="1:30" ht="16" customHeight="1">
      <c r="A129" s="1766">
        <v>11600</v>
      </c>
      <c r="B129" s="1767"/>
      <c r="C129" s="1879" t="s">
        <v>1565</v>
      </c>
      <c r="D129" s="1880"/>
      <c r="E129" s="1881"/>
      <c r="F129" s="1880"/>
      <c r="G129" s="1880"/>
      <c r="H129" s="1880"/>
      <c r="I129" s="1880"/>
      <c r="J129" s="1880"/>
      <c r="K129" s="1880"/>
      <c r="L129" s="1880"/>
      <c r="M129" s="1880"/>
      <c r="N129" s="1880"/>
      <c r="O129" s="1880"/>
      <c r="P129" s="1880"/>
      <c r="Q129" s="1880"/>
      <c r="R129" s="1880"/>
      <c r="S129" s="1882"/>
      <c r="T129" s="1914">
        <f>SUM(Q125:S128)</f>
        <v>0</v>
      </c>
      <c r="U129" s="1915"/>
      <c r="V129" s="1916"/>
      <c r="W129" s="59"/>
      <c r="Z129" s="516"/>
      <c r="AA129" s="1064" t="str">
        <f>HYPERLINK("#A3.!F"&amp;AB129,"Link to Arabic")</f>
        <v>Link to Arabic</v>
      </c>
      <c r="AB129" s="1">
        <f>MATCH(A129,'A3.'!A:A,0)</f>
        <v>14</v>
      </c>
      <c r="AD129" s="1695"/>
    </row>
    <row r="130" spans="1:30" ht="16" customHeight="1">
      <c r="A130" s="1888">
        <v>11610</v>
      </c>
      <c r="B130" s="1889"/>
      <c r="C130" s="1768" t="s">
        <v>1566</v>
      </c>
      <c r="D130" s="1854"/>
      <c r="E130" s="1855"/>
      <c r="F130" s="1854"/>
      <c r="G130" s="1854"/>
      <c r="H130" s="1854"/>
      <c r="I130" s="1854"/>
      <c r="J130" s="1854"/>
      <c r="K130" s="1854"/>
      <c r="L130" s="1854"/>
      <c r="M130" s="1854"/>
      <c r="N130" s="1854"/>
      <c r="O130" s="1854"/>
      <c r="P130" s="1854"/>
      <c r="Q130" s="1854"/>
      <c r="R130" s="1854"/>
      <c r="S130" s="1771"/>
      <c r="T130" s="1917">
        <f>T119+T124-T129</f>
        <v>0</v>
      </c>
      <c r="U130" s="1918"/>
      <c r="V130" s="1919"/>
      <c r="W130" s="59"/>
      <c r="Z130" s="516"/>
      <c r="AA130" s="1064" t="str">
        <f>HYPERLINK("#A3.!F"&amp;AB130,"Link to Arabic")</f>
        <v>Link to Arabic</v>
      </c>
      <c r="AB130" s="1">
        <f>MATCH(A130,'A3.'!A:A,0)</f>
        <v>15</v>
      </c>
      <c r="AD130" s="1695"/>
    </row>
    <row r="131" spans="1:30" ht="16" customHeight="1">
      <c r="A131" s="1836">
        <v>11620</v>
      </c>
      <c r="B131" s="1837"/>
      <c r="C131" s="1907" t="s">
        <v>1567</v>
      </c>
      <c r="D131" s="1908"/>
      <c r="E131" s="1909"/>
      <c r="F131" s="1908"/>
      <c r="G131" s="1908"/>
      <c r="H131" s="1908"/>
      <c r="I131" s="1908"/>
      <c r="J131" s="1908"/>
      <c r="K131" s="1908"/>
      <c r="L131" s="1910"/>
      <c r="M131" s="1910"/>
      <c r="N131" s="1910"/>
      <c r="O131" s="1910"/>
      <c r="P131" s="85" t="s">
        <v>694</v>
      </c>
      <c r="Q131" s="61"/>
      <c r="R131" s="515"/>
      <c r="S131" s="1172" t="str">
        <f>IF(T131&lt;&gt;0,CHAR(254), "")</f>
        <v/>
      </c>
      <c r="T131" s="1911">
        <v>0</v>
      </c>
      <c r="U131" s="1912"/>
      <c r="V131" s="1913"/>
      <c r="W131" s="59"/>
      <c r="Z131" s="516"/>
      <c r="AA131" s="1064" t="str">
        <f>HYPERLINK("#A3.!F"&amp;AB131,"Link to Arabic")</f>
        <v>Link to Arabic</v>
      </c>
      <c r="AB131" s="1">
        <f>MATCH(A131,'A3.'!A:A,0)</f>
        <v>16</v>
      </c>
      <c r="AC131" s="1067"/>
      <c r="AD131" s="1695"/>
    </row>
    <row r="132" spans="1:30" ht="14.15" customHeight="1">
      <c r="A132" s="1852"/>
      <c r="B132" s="1852"/>
      <c r="C132" s="1852"/>
      <c r="D132" s="1852"/>
      <c r="E132" s="1853"/>
      <c r="F132" s="1852"/>
      <c r="G132" s="1852"/>
      <c r="H132" s="1852"/>
      <c r="I132" s="1852"/>
      <c r="J132" s="1852"/>
      <c r="K132" s="1852"/>
      <c r="L132" s="1852"/>
      <c r="M132" s="1852"/>
      <c r="N132" s="1852"/>
      <c r="O132" s="1852"/>
      <c r="P132" s="1852"/>
      <c r="Q132" s="1852"/>
      <c r="R132" s="1852"/>
      <c r="S132" s="1852"/>
      <c r="T132" s="1852"/>
      <c r="U132" s="1852"/>
      <c r="V132" s="1852"/>
      <c r="W132" s="59"/>
      <c r="Z132" s="516"/>
      <c r="AA132" s="1064"/>
      <c r="AD132" s="1695"/>
    </row>
    <row r="133" spans="1:30" ht="16" customHeight="1">
      <c r="A133" s="1890" t="s">
        <v>1568</v>
      </c>
      <c r="B133" s="1891"/>
      <c r="C133" s="1763">
        <v>11701</v>
      </c>
      <c r="D133" s="1764"/>
      <c r="E133" s="1883" t="s">
        <v>1569</v>
      </c>
      <c r="F133" s="1884"/>
      <c r="G133" s="1884"/>
      <c r="H133" s="1884"/>
      <c r="I133" s="1884"/>
      <c r="J133" s="1884"/>
      <c r="K133" s="1884"/>
      <c r="L133" s="1884"/>
      <c r="M133" s="1884"/>
      <c r="N133" s="1884"/>
      <c r="O133" s="1884"/>
      <c r="P133" s="1884"/>
      <c r="Q133" s="1904">
        <f>IF(BA1="Information Declaration",0,ROUNDUP(IF(T131&gt;0,T131*20%,IF(T130&lt;1,0,ROUNDUP(T130*20%,0))+T131*20%),2))</f>
        <v>0</v>
      </c>
      <c r="R133" s="1905"/>
      <c r="S133" s="1906"/>
      <c r="T133" s="1840"/>
      <c r="U133" s="1841"/>
      <c r="V133" s="1842"/>
      <c r="W133" s="59"/>
      <c r="Z133" s="1452" t="s">
        <v>2790</v>
      </c>
      <c r="AA133" s="1064" t="str">
        <f>HYPERLINK("#A3.!E"&amp;AB133,"Link to Arabic")</f>
        <v>Link to Arabic</v>
      </c>
      <c r="AB133" s="1">
        <f>MATCH(C133,'A3.'!B:B,0)</f>
        <v>18</v>
      </c>
      <c r="AD133" s="1695"/>
    </row>
    <row r="134" spans="1:30" ht="16" customHeight="1">
      <c r="A134" s="1892"/>
      <c r="B134" s="1893"/>
      <c r="C134" s="1763">
        <v>11702</v>
      </c>
      <c r="D134" s="1764"/>
      <c r="E134" s="1883" t="s">
        <v>1570</v>
      </c>
      <c r="F134" s="1884"/>
      <c r="G134" s="1884"/>
      <c r="H134" s="1884"/>
      <c r="I134" s="1884"/>
      <c r="J134" s="1884"/>
      <c r="K134" s="1884"/>
      <c r="L134" s="1884"/>
      <c r="M134" s="1884"/>
      <c r="N134" s="1884"/>
      <c r="O134" s="1884"/>
      <c r="P134" s="1884"/>
      <c r="Q134" s="1885">
        <v>0</v>
      </c>
      <c r="R134" s="1886"/>
      <c r="S134" s="1887"/>
      <c r="T134" s="1843"/>
      <c r="U134" s="1844"/>
      <c r="V134" s="1845"/>
      <c r="W134" s="59"/>
      <c r="Z134" s="516"/>
      <c r="AA134" s="1064" t="str">
        <f t="shared" ref="AA134:AA140" si="8">HYPERLINK("#A3.!E"&amp;AB134,"Link to Arabic")</f>
        <v>Link to Arabic</v>
      </c>
      <c r="AB134" s="1">
        <f>MATCH(C134,'A3.'!B:B,0)</f>
        <v>19</v>
      </c>
      <c r="AD134" s="1695"/>
    </row>
    <row r="135" spans="1:30" ht="16" customHeight="1">
      <c r="A135" s="1892"/>
      <c r="B135" s="1893"/>
      <c r="C135" s="1763">
        <v>11703</v>
      </c>
      <c r="D135" s="1764"/>
      <c r="E135" s="1883" t="s">
        <v>1571</v>
      </c>
      <c r="F135" s="1884"/>
      <c r="G135" s="1884"/>
      <c r="H135" s="1884"/>
      <c r="I135" s="1884"/>
      <c r="J135" s="1884"/>
      <c r="K135" s="1884"/>
      <c r="L135" s="1884"/>
      <c r="M135" s="1884"/>
      <c r="N135" s="1884"/>
      <c r="O135" s="1884"/>
      <c r="P135" s="1884"/>
      <c r="Q135" s="1885">
        <v>0</v>
      </c>
      <c r="R135" s="1886"/>
      <c r="S135" s="1887"/>
      <c r="T135" s="1843"/>
      <c r="U135" s="1844"/>
      <c r="V135" s="1845"/>
      <c r="W135" s="59"/>
      <c r="Z135" s="516"/>
      <c r="AA135" s="1064" t="str">
        <f t="shared" si="8"/>
        <v>Link to Arabic</v>
      </c>
      <c r="AB135" s="1">
        <f>MATCH(C135,'A3.'!B:B,0)</f>
        <v>20</v>
      </c>
      <c r="AD135" s="1695"/>
    </row>
    <row r="136" spans="1:30" ht="16" customHeight="1">
      <c r="A136" s="1892"/>
      <c r="B136" s="1893"/>
      <c r="C136" s="1763">
        <v>11704</v>
      </c>
      <c r="D136" s="1764"/>
      <c r="E136" s="787" t="s">
        <v>1572</v>
      </c>
      <c r="F136" s="515"/>
      <c r="G136" s="515"/>
      <c r="H136" s="515"/>
      <c r="I136" s="515"/>
      <c r="J136" s="515"/>
      <c r="K136" s="515"/>
      <c r="L136" s="515"/>
      <c r="M136" s="515"/>
      <c r="N136" s="515"/>
      <c r="O136" s="515"/>
      <c r="P136" s="1073"/>
      <c r="Q136" s="1885">
        <v>0</v>
      </c>
      <c r="R136" s="1886"/>
      <c r="S136" s="1887"/>
      <c r="T136" s="1843"/>
      <c r="U136" s="1844"/>
      <c r="V136" s="1845"/>
      <c r="W136" s="59"/>
      <c r="Z136" s="516"/>
      <c r="AA136" s="1064" t="str">
        <f t="shared" si="8"/>
        <v>Link to Arabic</v>
      </c>
      <c r="AB136" s="1">
        <f>MATCH(C136,'A3.'!B:B,0)</f>
        <v>21</v>
      </c>
      <c r="AD136" s="1695"/>
    </row>
    <row r="137" spans="1:30" ht="16" customHeight="1">
      <c r="A137" s="1894"/>
      <c r="B137" s="1895"/>
      <c r="C137" s="1763">
        <v>11705</v>
      </c>
      <c r="D137" s="1764"/>
      <c r="E137" s="787" t="s">
        <v>1573</v>
      </c>
      <c r="F137" s="36"/>
      <c r="G137" s="36"/>
      <c r="H137" s="36"/>
      <c r="I137" s="36"/>
      <c r="J137" s="36"/>
      <c r="K137" s="36"/>
      <c r="L137" s="36"/>
      <c r="M137" s="36"/>
      <c r="N137" s="36"/>
      <c r="O137" s="36"/>
      <c r="P137" s="62"/>
      <c r="Q137" s="1873">
        <v>0</v>
      </c>
      <c r="R137" s="1874"/>
      <c r="S137" s="1875"/>
      <c r="T137" s="1843"/>
      <c r="U137" s="1844"/>
      <c r="V137" s="1845"/>
      <c r="W137" s="59"/>
      <c r="Z137" s="516"/>
      <c r="AA137" s="1064" t="str">
        <f t="shared" si="8"/>
        <v>Link to Arabic</v>
      </c>
      <c r="AB137" s="1">
        <f>MATCH(C137,'A3.'!B:B,0)</f>
        <v>22</v>
      </c>
      <c r="AD137" s="1695"/>
    </row>
    <row r="138" spans="1:30" ht="16" customHeight="1">
      <c r="A138" s="1894"/>
      <c r="B138" s="1895"/>
      <c r="C138" s="1763">
        <v>11706</v>
      </c>
      <c r="D138" s="1764"/>
      <c r="E138" s="787" t="s">
        <v>1574</v>
      </c>
      <c r="F138" s="36"/>
      <c r="G138" s="36"/>
      <c r="H138" s="36"/>
      <c r="I138" s="36"/>
      <c r="J138" s="36"/>
      <c r="K138" s="36"/>
      <c r="L138" s="36"/>
      <c r="M138" s="85" t="s">
        <v>431</v>
      </c>
      <c r="N138" s="515"/>
      <c r="O138" s="515"/>
      <c r="P138" s="1274" t="str">
        <f>IF(Q138&lt;&gt;0,CHAR(254), "")</f>
        <v/>
      </c>
      <c r="Q138" s="1876">
        <f>'25'!D22</f>
        <v>0</v>
      </c>
      <c r="R138" s="1877"/>
      <c r="S138" s="1878"/>
      <c r="T138" s="1843"/>
      <c r="U138" s="1844"/>
      <c r="V138" s="1845"/>
      <c r="W138" s="59"/>
      <c r="Z138" s="516"/>
      <c r="AA138" s="1064" t="str">
        <f t="shared" si="8"/>
        <v>Link to Arabic</v>
      </c>
      <c r="AB138" s="1">
        <f>MATCH(C138,'A3.'!B:B,0)</f>
        <v>23</v>
      </c>
      <c r="AC138" s="1067" t="str">
        <f>HYPERLINK("#"&amp;INDEX('Schedule CONFIG'!C:D,MATCH(C138,'Schedule CONFIG'!C:C,0),2)&amp;"!A1","Link to Schedule")</f>
        <v>Link to Schedule</v>
      </c>
      <c r="AD138" s="1695"/>
    </row>
    <row r="139" spans="1:30" ht="16" customHeight="1">
      <c r="A139" s="1896"/>
      <c r="B139" s="1897"/>
      <c r="C139" s="1763">
        <v>11707</v>
      </c>
      <c r="D139" s="1764"/>
      <c r="E139" s="1883" t="s">
        <v>1575</v>
      </c>
      <c r="F139" s="1884"/>
      <c r="G139" s="1884"/>
      <c r="H139" s="1884"/>
      <c r="I139" s="1884"/>
      <c r="J139" s="1884"/>
      <c r="K139" s="1884"/>
      <c r="L139" s="1884"/>
      <c r="M139" s="1884"/>
      <c r="N139" s="1884"/>
      <c r="O139" s="1884"/>
      <c r="P139" s="1884"/>
      <c r="Q139" s="1873">
        <v>0</v>
      </c>
      <c r="R139" s="1874"/>
      <c r="S139" s="1875"/>
      <c r="T139" s="1846"/>
      <c r="U139" s="1847"/>
      <c r="V139" s="1848"/>
      <c r="W139" s="59"/>
      <c r="Z139" s="516"/>
      <c r="AA139" s="1064" t="str">
        <f t="shared" si="8"/>
        <v>Link to Arabic</v>
      </c>
      <c r="AB139" s="1">
        <f>MATCH(C139,'A3.'!B:B,0)</f>
        <v>24</v>
      </c>
      <c r="AD139" s="1695"/>
    </row>
    <row r="140" spans="1:30" ht="16" customHeight="1">
      <c r="A140" s="1888">
        <v>11700</v>
      </c>
      <c r="B140" s="1889"/>
      <c r="C140" s="1768" t="s">
        <v>1576</v>
      </c>
      <c r="D140" s="1854"/>
      <c r="E140" s="1855"/>
      <c r="F140" s="1854"/>
      <c r="G140" s="1854"/>
      <c r="H140" s="1854"/>
      <c r="I140" s="1854"/>
      <c r="J140" s="1854"/>
      <c r="K140" s="1854"/>
      <c r="L140" s="1854"/>
      <c r="M140" s="1854"/>
      <c r="N140" s="1854"/>
      <c r="O140" s="1854"/>
      <c r="P140" s="1854"/>
      <c r="Q140" s="1854"/>
      <c r="R140" s="1854"/>
      <c r="S140" s="1771"/>
      <c r="T140" s="1859">
        <f>SUM(Q133:S136)-Q137-Q138+Q139</f>
        <v>0</v>
      </c>
      <c r="U140" s="1860"/>
      <c r="V140" s="1861"/>
      <c r="W140" s="59"/>
      <c r="Z140" s="516"/>
      <c r="AA140" s="1064" t="str">
        <f t="shared" si="8"/>
        <v>Link to Arabic</v>
      </c>
      <c r="AB140" s="1">
        <f>MATCH(A140,'A3.'!B:B,0)</f>
        <v>25</v>
      </c>
      <c r="AD140" s="1695"/>
    </row>
    <row r="141" spans="1:30" ht="16" customHeight="1">
      <c r="A141" s="1830" t="s">
        <v>1577</v>
      </c>
      <c r="B141" s="1831"/>
      <c r="C141" s="1763">
        <v>11711</v>
      </c>
      <c r="D141" s="1764"/>
      <c r="E141" s="1883" t="s">
        <v>1578</v>
      </c>
      <c r="F141" s="1884"/>
      <c r="G141" s="1884"/>
      <c r="H141" s="1884"/>
      <c r="I141" s="1884"/>
      <c r="J141" s="1884"/>
      <c r="K141" s="1884"/>
      <c r="L141" s="1884"/>
      <c r="M141" s="1884"/>
      <c r="N141" s="1884"/>
      <c r="O141" s="1884"/>
      <c r="P141" s="1884"/>
      <c r="Q141" s="1873">
        <v>0</v>
      </c>
      <c r="R141" s="1874"/>
      <c r="S141" s="1875"/>
      <c r="T141" s="503"/>
      <c r="U141" s="503"/>
      <c r="V141" s="1594"/>
      <c r="W141" s="59"/>
      <c r="Z141" s="516"/>
      <c r="AA141" s="1064" t="str">
        <f>HYPERLINK("#A3.!E"&amp;AB141,"Link to Arabic")</f>
        <v>Link to Arabic</v>
      </c>
      <c r="AB141" s="1">
        <f>MATCH(C141,'A3.'!B:B,0)</f>
        <v>26</v>
      </c>
      <c r="AD141" s="1695"/>
    </row>
    <row r="142" spans="1:30" ht="16" customHeight="1">
      <c r="A142" s="1832"/>
      <c r="B142" s="1833"/>
      <c r="C142" s="1763">
        <v>11712</v>
      </c>
      <c r="D142" s="1764"/>
      <c r="E142" s="1883" t="s">
        <v>1579</v>
      </c>
      <c r="F142" s="1884"/>
      <c r="G142" s="1884"/>
      <c r="H142" s="1884"/>
      <c r="I142" s="1884"/>
      <c r="J142" s="1884"/>
      <c r="K142" s="1884"/>
      <c r="L142" s="1884"/>
      <c r="M142" s="1884"/>
      <c r="N142" s="1884"/>
      <c r="O142" s="1884"/>
      <c r="P142" s="1884"/>
      <c r="Q142" s="1873">
        <v>0</v>
      </c>
      <c r="R142" s="1874"/>
      <c r="S142" s="1875"/>
      <c r="T142" s="503"/>
      <c r="U142" s="503"/>
      <c r="V142" s="1595"/>
      <c r="W142" s="59"/>
      <c r="Z142" s="516"/>
      <c r="AA142" s="1064" t="str">
        <f>HYPERLINK("#A3.!E"&amp;AB142,"Link to Arabic")</f>
        <v>Link to Arabic</v>
      </c>
      <c r="AB142" s="1">
        <f>MATCH(C142,'A3.'!B:B,0)</f>
        <v>27</v>
      </c>
      <c r="AD142" s="1695"/>
    </row>
    <row r="143" spans="1:30" ht="16" customHeight="1">
      <c r="A143" s="1834"/>
      <c r="B143" s="1835"/>
      <c r="C143" s="1838">
        <v>11710</v>
      </c>
      <c r="D143" s="1839"/>
      <c r="E143" s="792" t="s">
        <v>1580</v>
      </c>
      <c r="F143" s="495"/>
      <c r="G143" s="495"/>
      <c r="H143" s="495"/>
      <c r="I143" s="495"/>
      <c r="J143" s="495"/>
      <c r="K143" s="495"/>
      <c r="L143" s="495"/>
      <c r="M143" s="495"/>
      <c r="N143" s="495"/>
      <c r="O143" s="495"/>
      <c r="P143" s="495"/>
      <c r="Q143" s="495"/>
      <c r="R143" s="495"/>
      <c r="S143" s="499"/>
      <c r="T143" s="2101">
        <f>SUM(Q141:S142)</f>
        <v>0</v>
      </c>
      <c r="U143" s="2102"/>
      <c r="V143" s="2103"/>
      <c r="W143" s="59"/>
      <c r="Z143" s="516"/>
      <c r="AA143" s="1064" t="str">
        <f>HYPERLINK("#A3.!E"&amp;AB143,"Link to Arabic")</f>
        <v>Link to Arabic</v>
      </c>
      <c r="AB143" s="1">
        <f>MATCH(C143,'A3.'!B:B,0)</f>
        <v>28</v>
      </c>
      <c r="AD143" s="1695"/>
    </row>
    <row r="144" spans="1:30" ht="16" customHeight="1">
      <c r="A144" s="1888">
        <v>11750</v>
      </c>
      <c r="B144" s="1889"/>
      <c r="C144" s="1768" t="s">
        <v>1581</v>
      </c>
      <c r="D144" s="1854"/>
      <c r="E144" s="1855"/>
      <c r="F144" s="1854"/>
      <c r="G144" s="1854"/>
      <c r="H144" s="1854"/>
      <c r="I144" s="1854"/>
      <c r="J144" s="1854"/>
      <c r="K144" s="1854"/>
      <c r="L144" s="1854"/>
      <c r="M144" s="1854"/>
      <c r="N144" s="1854"/>
      <c r="O144" s="1854"/>
      <c r="P144" s="1854"/>
      <c r="Q144" s="1854"/>
      <c r="R144" s="1854"/>
      <c r="S144" s="1771"/>
      <c r="T144" s="1849">
        <f>T140+T143</f>
        <v>0</v>
      </c>
      <c r="U144" s="1850"/>
      <c r="V144" s="1851"/>
      <c r="W144" s="59"/>
      <c r="Z144" s="516"/>
      <c r="AA144" s="1064"/>
      <c r="AD144" s="1695"/>
    </row>
    <row r="145" spans="1:30" ht="3.75" customHeight="1">
      <c r="A145" s="87"/>
      <c r="E145" s="793" t="s">
        <v>821</v>
      </c>
      <c r="W145" s="59"/>
      <c r="Z145" s="516"/>
      <c r="AA145" s="1064"/>
      <c r="AD145" s="1695"/>
    </row>
    <row r="146" spans="1:30" ht="11.25" customHeight="1">
      <c r="A146" s="2050" t="s">
        <v>1582</v>
      </c>
      <c r="B146" s="2050"/>
      <c r="C146" s="2050"/>
      <c r="D146" s="2050"/>
      <c r="E146" s="2051"/>
      <c r="F146" s="2050"/>
      <c r="G146" s="2050"/>
      <c r="H146" s="2050"/>
      <c r="I146" s="2050"/>
      <c r="J146" s="2050"/>
      <c r="K146" s="2050"/>
      <c r="L146" s="2050"/>
      <c r="M146" s="2050"/>
      <c r="N146" s="2050"/>
      <c r="O146" s="2050"/>
      <c r="P146" s="2050"/>
      <c r="Q146" s="2050"/>
      <c r="R146" s="2050"/>
      <c r="S146" s="2050"/>
      <c r="T146" s="2050"/>
      <c r="U146" s="2050"/>
      <c r="V146" s="2050"/>
      <c r="W146" s="59"/>
      <c r="Z146" s="516"/>
      <c r="AA146" s="1064"/>
      <c r="AD146" s="1695"/>
    </row>
    <row r="147" spans="1:30" ht="18" customHeight="1">
      <c r="A147" s="1764">
        <v>11800</v>
      </c>
      <c r="B147" s="1763"/>
      <c r="C147" s="2110" t="s">
        <v>1583</v>
      </c>
      <c r="D147" s="2111"/>
      <c r="E147" s="2112"/>
      <c r="F147" s="2111"/>
      <c r="G147" s="2113"/>
      <c r="H147" s="2120">
        <f>Basic!B23</f>
        <v>0</v>
      </c>
      <c r="I147" s="2121"/>
      <c r="J147" s="2122" t="s">
        <v>1584</v>
      </c>
      <c r="K147" s="1986"/>
      <c r="L147" s="1986"/>
      <c r="M147" s="1986"/>
      <c r="N147" s="1986"/>
      <c r="O147" s="1986"/>
      <c r="P147" s="1986"/>
      <c r="Q147" s="1986"/>
      <c r="R147" s="1986"/>
      <c r="S147" s="1987"/>
      <c r="T147" s="2123">
        <f>IF(H147&gt;1%,'11'!N17*H147,0)</f>
        <v>0</v>
      </c>
      <c r="U147" s="2124"/>
      <c r="V147" s="2125"/>
      <c r="W147" s="59"/>
      <c r="Z147" s="516"/>
      <c r="AA147" s="1064" t="str">
        <f>HYPERLINK("#A3.!F"&amp;AB147,"Link to Arabic")</f>
        <v>Link to Arabic</v>
      </c>
      <c r="AB147" s="1">
        <f>MATCH(A147,'A3.'!A:A,0)</f>
        <v>32</v>
      </c>
      <c r="AD147" s="1695"/>
    </row>
    <row r="148" spans="1:30" ht="18" customHeight="1">
      <c r="A148" s="1902" t="s">
        <v>1585</v>
      </c>
      <c r="B148" s="1903"/>
      <c r="C148" s="1763">
        <v>11901</v>
      </c>
      <c r="D148" s="1764"/>
      <c r="E148" s="787" t="s">
        <v>1586</v>
      </c>
      <c r="F148" s="36"/>
      <c r="G148" s="36"/>
      <c r="H148" s="36"/>
      <c r="I148" s="36"/>
      <c r="J148" s="36"/>
      <c r="K148" s="36"/>
      <c r="L148" s="36"/>
      <c r="M148" s="36"/>
      <c r="N148" s="36"/>
      <c r="O148" s="36"/>
      <c r="P148" s="37"/>
      <c r="Q148" s="2079">
        <f>IF(H147&gt;1%,ROUND(T118,0),0)</f>
        <v>0</v>
      </c>
      <c r="R148" s="2080"/>
      <c r="S148" s="2081"/>
      <c r="T148" s="1840"/>
      <c r="U148" s="1841"/>
      <c r="V148" s="1842"/>
      <c r="W148" s="59"/>
      <c r="Z148" s="516"/>
      <c r="AA148" s="1064" t="str">
        <f>HYPERLINK("#A3.!E"&amp;AB148,"Link to Arabic")</f>
        <v>Link to Arabic</v>
      </c>
      <c r="AB148" s="1">
        <f>MATCH(C148,'A3.'!B:B,0)</f>
        <v>34</v>
      </c>
      <c r="AD148" s="1695"/>
    </row>
    <row r="149" spans="1:30" ht="18" customHeight="1">
      <c r="A149" s="1892"/>
      <c r="B149" s="1893"/>
      <c r="C149" s="1763">
        <v>11902</v>
      </c>
      <c r="D149" s="1764"/>
      <c r="E149" s="787" t="s">
        <v>358</v>
      </c>
      <c r="F149" s="36"/>
      <c r="G149" s="36"/>
      <c r="H149" s="36"/>
      <c r="I149" s="36"/>
      <c r="J149" s="36"/>
      <c r="K149" s="36"/>
      <c r="L149" s="36"/>
      <c r="M149" s="85" t="s">
        <v>889</v>
      </c>
      <c r="N149" s="515"/>
      <c r="O149" s="515"/>
      <c r="P149" s="1274" t="str">
        <f>IF(Q149&lt;&gt;0,CHAR(254), "")</f>
        <v/>
      </c>
      <c r="Q149" s="2079">
        <f>IF(H147&gt;1%,ROUND('18'!B14-'18'!G14,0),0)</f>
        <v>0</v>
      </c>
      <c r="R149" s="2080"/>
      <c r="S149" s="2081"/>
      <c r="T149" s="1856"/>
      <c r="U149" s="1857"/>
      <c r="V149" s="1858"/>
      <c r="W149" s="59"/>
      <c r="X149" s="405"/>
      <c r="Y149" s="406"/>
      <c r="Z149" s="516"/>
      <c r="AA149" s="1064" t="str">
        <f>HYPERLINK("#A3.!E"&amp;AB149,"Link to Arabic")</f>
        <v>Link to Arabic</v>
      </c>
      <c r="AB149" s="1">
        <f>MATCH(C149,'A3.'!B:B,0)</f>
        <v>35</v>
      </c>
      <c r="AC149" s="1067" t="str">
        <f>HYPERLINK("#"&amp;INDEX('Schedule CONFIG'!C:D,MATCH(C149,'Schedule CONFIG'!C:C,0),2)&amp;"!A1","Link to Schedule")</f>
        <v>Link to Schedule</v>
      </c>
      <c r="AD149" s="1695"/>
    </row>
    <row r="150" spans="1:30" ht="18" customHeight="1">
      <c r="A150" s="1892"/>
      <c r="B150" s="1893"/>
      <c r="C150" s="1764">
        <v>11903</v>
      </c>
      <c r="D150" s="1765"/>
      <c r="E150" s="787" t="s">
        <v>1353</v>
      </c>
      <c r="F150" s="36"/>
      <c r="G150" s="36"/>
      <c r="H150" s="36"/>
      <c r="I150" s="36"/>
      <c r="J150" s="36"/>
      <c r="K150" s="36"/>
      <c r="L150" s="36"/>
      <c r="M150" s="85" t="s">
        <v>777</v>
      </c>
      <c r="N150" s="515"/>
      <c r="O150" s="515"/>
      <c r="P150" s="1274" t="str">
        <f>IF(Q150&lt;&gt;0,CHAR(254), "")</f>
        <v/>
      </c>
      <c r="Q150" s="2079">
        <f>IF(H147&gt;1%,ROUND(('20'!B37-'20'!D37)*Basic!$B$23,0),0)</f>
        <v>0</v>
      </c>
      <c r="R150" s="2080"/>
      <c r="S150" s="2081"/>
      <c r="T150" s="1856"/>
      <c r="U150" s="1857"/>
      <c r="V150" s="1858"/>
      <c r="W150" s="59"/>
      <c r="X150" s="405"/>
      <c r="Y150" s="406"/>
      <c r="Z150" s="516"/>
      <c r="AA150" s="1064" t="str">
        <f t="shared" ref="AA150:AA155" si="9">HYPERLINK("#A3.!E"&amp;AB150,"Link to Arabic")</f>
        <v>Link to Arabic</v>
      </c>
      <c r="AB150" s="1">
        <f>MATCH(C150,'A3.'!B:B,0)</f>
        <v>36</v>
      </c>
      <c r="AC150" s="1067" t="str">
        <f>HYPERLINK("#"&amp;INDEX('Schedule CONFIG'!C:D,MATCH(C150,'Schedule CONFIG'!C:C,0),2)&amp;"!A1","Link to Schedule")</f>
        <v>Link to Schedule</v>
      </c>
      <c r="AD150" s="1695"/>
    </row>
    <row r="151" spans="1:30" ht="18" customHeight="1">
      <c r="A151" s="1892"/>
      <c r="B151" s="1893"/>
      <c r="C151" s="1764">
        <v>11904</v>
      </c>
      <c r="D151" s="1765"/>
      <c r="E151" s="787" t="s">
        <v>355</v>
      </c>
      <c r="F151" s="36"/>
      <c r="G151" s="36"/>
      <c r="H151" s="36"/>
      <c r="I151" s="36"/>
      <c r="J151" s="36"/>
      <c r="K151" s="36"/>
      <c r="L151" s="36"/>
      <c r="M151" s="85" t="s">
        <v>768</v>
      </c>
      <c r="N151" s="515"/>
      <c r="O151" s="515"/>
      <c r="P151" s="1274" t="str">
        <f t="shared" ref="P151:P154" si="10">IF(Q151&lt;&gt;0,CHAR(254), "")</f>
        <v/>
      </c>
      <c r="Q151" s="2079">
        <f>IF(H147&gt;1%,ROUND(('21'!B28)*Basic!$B$23,0),0)</f>
        <v>0</v>
      </c>
      <c r="R151" s="2080"/>
      <c r="S151" s="2081"/>
      <c r="T151" s="1856"/>
      <c r="U151" s="1857"/>
      <c r="V151" s="1858"/>
      <c r="W151" s="59"/>
      <c r="X151" s="405"/>
      <c r="Y151" s="406"/>
      <c r="Z151" s="516"/>
      <c r="AA151" s="1064" t="str">
        <f t="shared" si="9"/>
        <v>Link to Arabic</v>
      </c>
      <c r="AB151" s="1">
        <f>MATCH(C151,'A3.'!B:B,0)</f>
        <v>37</v>
      </c>
      <c r="AC151" s="1067" t="str">
        <f>HYPERLINK("#"&amp;INDEX('Schedule CONFIG'!C:D,MATCH(C151,'Schedule CONFIG'!C:C,0),2)&amp;"!A1","Link to Schedule")</f>
        <v>Link to Schedule</v>
      </c>
      <c r="AD151" s="1695"/>
    </row>
    <row r="152" spans="1:30" ht="18" customHeight="1">
      <c r="A152" s="1892"/>
      <c r="B152" s="1893"/>
      <c r="C152" s="1764">
        <v>11905</v>
      </c>
      <c r="D152" s="1765"/>
      <c r="E152" s="787" t="s">
        <v>1587</v>
      </c>
      <c r="F152" s="36"/>
      <c r="G152" s="36"/>
      <c r="H152" s="36"/>
      <c r="I152" s="36"/>
      <c r="J152" s="36"/>
      <c r="K152" s="36"/>
      <c r="L152" s="36"/>
      <c r="M152" s="85" t="s">
        <v>788</v>
      </c>
      <c r="N152" s="515"/>
      <c r="O152" s="515"/>
      <c r="P152" s="1274" t="str">
        <f t="shared" si="10"/>
        <v/>
      </c>
      <c r="Q152" s="2079">
        <f>IF(H147&gt;1%,ROUND('15'!I29*Basic!$B$23,0),0)</f>
        <v>0</v>
      </c>
      <c r="R152" s="2080"/>
      <c r="S152" s="2081"/>
      <c r="T152" s="1856"/>
      <c r="U152" s="1857"/>
      <c r="V152" s="1858"/>
      <c r="W152" s="59"/>
      <c r="X152" s="405"/>
      <c r="Y152" s="406"/>
      <c r="Z152" s="516"/>
      <c r="AA152" s="1064" t="str">
        <f t="shared" si="9"/>
        <v>Link to Arabic</v>
      </c>
      <c r="AB152" s="1">
        <f>MATCH(C152,'A3.'!B:B,0)</f>
        <v>38</v>
      </c>
      <c r="AC152" s="1067" t="str">
        <f>HYPERLINK("#"&amp;INDEX('Schedule CONFIG'!C:D,MATCH(C152,'Schedule CONFIG'!C:C,0),2)&amp;"!A1","Link to Schedule")</f>
        <v>Link to Schedule</v>
      </c>
      <c r="AD152" s="1695"/>
    </row>
    <row r="153" spans="1:30" ht="18" customHeight="1">
      <c r="A153" s="1892"/>
      <c r="B153" s="1893"/>
      <c r="C153" s="1764">
        <v>11906</v>
      </c>
      <c r="D153" s="1765"/>
      <c r="E153" s="787" t="s">
        <v>1588</v>
      </c>
      <c r="F153" s="36"/>
      <c r="G153" s="36"/>
      <c r="H153" s="36"/>
      <c r="I153" s="36"/>
      <c r="J153" s="36"/>
      <c r="K153" s="36"/>
      <c r="L153" s="36"/>
      <c r="M153" s="85" t="s">
        <v>800</v>
      </c>
      <c r="N153" s="515"/>
      <c r="O153" s="515"/>
      <c r="P153" s="1274" t="str">
        <f t="shared" si="10"/>
        <v/>
      </c>
      <c r="Q153" s="2079">
        <f>IF(H147&gt;1%,ROUND('14'!K17*H147,0),0)</f>
        <v>0</v>
      </c>
      <c r="R153" s="2080"/>
      <c r="S153" s="2081"/>
      <c r="T153" s="1856"/>
      <c r="U153" s="1857"/>
      <c r="V153" s="1858"/>
      <c r="W153" s="59"/>
      <c r="X153" s="405"/>
      <c r="Y153" s="406"/>
      <c r="Z153" s="516"/>
      <c r="AA153" s="1064" t="str">
        <f t="shared" si="9"/>
        <v>Link to Arabic</v>
      </c>
      <c r="AB153" s="1">
        <f>MATCH(C153,'A3.'!B:B,0)</f>
        <v>39</v>
      </c>
      <c r="AC153" s="1067" t="str">
        <f>HYPERLINK("#"&amp;INDEX('Schedule CONFIG'!C:D,MATCH(C153,'Schedule CONFIG'!C:C,0),2)&amp;"!A1","Link to Schedule")</f>
        <v>Link to Schedule</v>
      </c>
      <c r="AD153" s="1695"/>
    </row>
    <row r="154" spans="1:30" ht="18" customHeight="1">
      <c r="A154" s="1892"/>
      <c r="B154" s="1893"/>
      <c r="C154" s="1763">
        <v>11907</v>
      </c>
      <c r="D154" s="1764"/>
      <c r="E154" s="787" t="s">
        <v>1589</v>
      </c>
      <c r="F154" s="36"/>
      <c r="G154" s="36"/>
      <c r="H154" s="36"/>
      <c r="I154" s="36"/>
      <c r="J154" s="36"/>
      <c r="K154" s="36"/>
      <c r="L154" s="36"/>
      <c r="M154" s="85" t="s">
        <v>822</v>
      </c>
      <c r="N154" s="515"/>
      <c r="O154" s="515"/>
      <c r="P154" s="1274" t="str">
        <f t="shared" si="10"/>
        <v/>
      </c>
      <c r="Q154" s="2079">
        <f>IF(H147&gt;1%,ROUND('12'!G29*Basic!$B$23,0),0)</f>
        <v>0</v>
      </c>
      <c r="R154" s="2080"/>
      <c r="S154" s="2081"/>
      <c r="T154" s="1856"/>
      <c r="U154" s="1857"/>
      <c r="V154" s="1858"/>
      <c r="W154" s="59"/>
      <c r="X154" s="405"/>
      <c r="Y154" s="406"/>
      <c r="Z154" s="516"/>
      <c r="AA154" s="1064" t="str">
        <f t="shared" si="9"/>
        <v>Link to Arabic</v>
      </c>
      <c r="AB154" s="1">
        <f>MATCH(C154,'A3.'!B:B,0)</f>
        <v>40</v>
      </c>
      <c r="AC154" s="1067" t="str">
        <f>HYPERLINK("#"&amp;INDEX('Schedule CONFIG'!C:D,MATCH(C154,'Schedule CONFIG'!C:C,0),2)&amp;"!A1","Link to Schedule")</f>
        <v>Link to Schedule</v>
      </c>
      <c r="AD154" s="1695"/>
    </row>
    <row r="155" spans="1:30" ht="18" customHeight="1">
      <c r="A155" s="1766">
        <v>11900</v>
      </c>
      <c r="B155" s="1767"/>
      <c r="C155" s="1768" t="s">
        <v>1590</v>
      </c>
      <c r="D155" s="1854"/>
      <c r="E155" s="1855"/>
      <c r="F155" s="1854"/>
      <c r="G155" s="1854"/>
      <c r="H155" s="1854"/>
      <c r="I155" s="1854"/>
      <c r="J155" s="1854"/>
      <c r="K155" s="1854"/>
      <c r="L155" s="1854"/>
      <c r="M155" s="1854"/>
      <c r="N155" s="1854"/>
      <c r="O155" s="1854"/>
      <c r="P155" s="1854"/>
      <c r="Q155" s="1854"/>
      <c r="R155" s="1854"/>
      <c r="S155" s="1771"/>
      <c r="T155" s="1917">
        <f>SUM(Q148:S154)</f>
        <v>0</v>
      </c>
      <c r="U155" s="1918"/>
      <c r="V155" s="1919"/>
      <c r="W155" s="59"/>
      <c r="Z155" s="516"/>
      <c r="AA155" s="1064" t="str">
        <f t="shared" si="9"/>
        <v>Link to Arabic</v>
      </c>
      <c r="AB155" s="1">
        <f>MATCH(A155,'A3.'!A:A,0)</f>
        <v>41</v>
      </c>
      <c r="AD155" s="1695"/>
    </row>
    <row r="156" spans="1:30" ht="18" customHeight="1">
      <c r="A156" s="2093" t="s">
        <v>1591</v>
      </c>
      <c r="B156" s="2094"/>
      <c r="C156" s="2089" t="s">
        <v>1592</v>
      </c>
      <c r="D156" s="2090"/>
      <c r="E156" s="2091"/>
      <c r="F156" s="2090"/>
      <c r="G156" s="2090"/>
      <c r="H156" s="2090"/>
      <c r="I156" s="2090"/>
      <c r="J156" s="2090"/>
      <c r="K156" s="2090"/>
      <c r="L156" s="2090"/>
      <c r="M156" s="2090"/>
      <c r="N156" s="2090"/>
      <c r="O156" s="2090"/>
      <c r="P156" s="2090"/>
      <c r="Q156" s="2090"/>
      <c r="R156" s="2090"/>
      <c r="S156" s="2092"/>
      <c r="T156" s="1840"/>
      <c r="U156" s="1841"/>
      <c r="V156" s="1842"/>
      <c r="W156" s="59"/>
      <c r="Z156" s="516"/>
      <c r="AA156" s="1064"/>
      <c r="AD156" s="1695"/>
    </row>
    <row r="157" spans="1:30" ht="18" customHeight="1">
      <c r="A157" s="2095"/>
      <c r="B157" s="2096"/>
      <c r="C157" s="1763">
        <v>12001</v>
      </c>
      <c r="D157" s="1764"/>
      <c r="E157" s="787" t="s">
        <v>1593</v>
      </c>
      <c r="F157" s="36"/>
      <c r="G157" s="36"/>
      <c r="H157" s="36"/>
      <c r="I157" s="36"/>
      <c r="J157" s="36"/>
      <c r="K157" s="36"/>
      <c r="L157" s="36"/>
      <c r="M157" s="85" t="s">
        <v>1594</v>
      </c>
      <c r="N157" s="85"/>
      <c r="O157" s="61"/>
      <c r="P157" s="1274" t="str">
        <f t="shared" ref="P157:P159" si="11">IF(Q157&lt;&gt;0,CHAR(254), "")</f>
        <v/>
      </c>
      <c r="Q157" s="1870">
        <f>ROUND('10B.1'!C21,2)*FORM!I11</f>
        <v>0</v>
      </c>
      <c r="R157" s="1871"/>
      <c r="S157" s="1872"/>
      <c r="T157" s="496"/>
      <c r="U157" s="497"/>
      <c r="V157" s="498"/>
      <c r="W157" s="59"/>
      <c r="X157" s="405"/>
      <c r="Y157" s="406"/>
      <c r="Z157" s="516"/>
      <c r="AA157" s="1064" t="str">
        <f>HYPERLINK("#A3.!E"&amp;AB157,"Link to Arabic")</f>
        <v>Link to Arabic</v>
      </c>
      <c r="AB157" s="1">
        <f>MATCH(C157,'A3.'!B:B,0)</f>
        <v>43</v>
      </c>
      <c r="AC157" s="1067"/>
      <c r="AD157" s="1695"/>
    </row>
    <row r="158" spans="1:30" ht="18" customHeight="1">
      <c r="A158" s="2095"/>
      <c r="B158" s="2096"/>
      <c r="C158" s="1763">
        <v>12002</v>
      </c>
      <c r="D158" s="1764"/>
      <c r="E158" s="787" t="s">
        <v>1426</v>
      </c>
      <c r="F158" s="36"/>
      <c r="G158" s="36"/>
      <c r="H158" s="36"/>
      <c r="I158" s="36"/>
      <c r="J158" s="36"/>
      <c r="K158" s="36"/>
      <c r="L158" s="36"/>
      <c r="M158" s="85" t="s">
        <v>1595</v>
      </c>
      <c r="N158" s="85"/>
      <c r="O158" s="61"/>
      <c r="P158" s="1274" t="str">
        <f t="shared" si="11"/>
        <v/>
      </c>
      <c r="Q158" s="1870">
        <f>IF(H147&gt;1%,ROUND(('17A'!J33+'17B'!K38)*Basic!$B$23,0),0)</f>
        <v>0</v>
      </c>
      <c r="R158" s="1871"/>
      <c r="S158" s="1872"/>
      <c r="T158" s="1856"/>
      <c r="U158" s="1857"/>
      <c r="V158" s="1858"/>
      <c r="W158" s="59"/>
      <c r="X158" s="405"/>
      <c r="Y158" s="406"/>
      <c r="Z158" s="516"/>
      <c r="AA158" s="1064" t="str">
        <f t="shared" ref="AA158:AA165" si="12">HYPERLINK("#A3.!E"&amp;AB158,"Link to Arabic")</f>
        <v>Link to Arabic</v>
      </c>
      <c r="AB158" s="1">
        <f>MATCH(C158,'A3.'!B:B,0)</f>
        <v>44</v>
      </c>
      <c r="AC158" s="1067"/>
      <c r="AD158" s="1695"/>
    </row>
    <row r="159" spans="1:30" ht="18" customHeight="1">
      <c r="A159" s="2095"/>
      <c r="B159" s="2096"/>
      <c r="C159" s="1763">
        <v>12003</v>
      </c>
      <c r="D159" s="1764"/>
      <c r="E159" s="787" t="s">
        <v>1596</v>
      </c>
      <c r="F159" s="36"/>
      <c r="G159" s="36"/>
      <c r="H159" s="36"/>
      <c r="I159" s="36"/>
      <c r="J159" s="36"/>
      <c r="K159" s="36"/>
      <c r="L159" s="36"/>
      <c r="M159" s="85" t="s">
        <v>875</v>
      </c>
      <c r="N159" s="36"/>
      <c r="O159" s="61"/>
      <c r="P159" s="1274" t="str">
        <f t="shared" si="11"/>
        <v/>
      </c>
      <c r="Q159" s="2079">
        <f>IF(H147&gt;1%,ROUND('19B'!F16,0),0)</f>
        <v>0</v>
      </c>
      <c r="R159" s="2080"/>
      <c r="S159" s="2081"/>
      <c r="T159" s="1856"/>
      <c r="U159" s="1857"/>
      <c r="V159" s="1858"/>
      <c r="W159" s="59"/>
      <c r="X159" s="405"/>
      <c r="Y159" s="406"/>
      <c r="Z159" s="516"/>
      <c r="AA159" s="1064" t="str">
        <f t="shared" si="12"/>
        <v>Link to Arabic</v>
      </c>
      <c r="AB159" s="1">
        <f>MATCH(C159,'A3.'!B:B,0)</f>
        <v>45</v>
      </c>
      <c r="AC159" s="1067" t="str">
        <f>HYPERLINK("#"&amp;INDEX('Schedule CONFIG'!C:D,MATCH(C159,'Schedule CONFIG'!C:C,0),2)&amp;"!A1","Link to Schedule")</f>
        <v>Link to Schedule</v>
      </c>
      <c r="AD159" s="1695"/>
    </row>
    <row r="160" spans="1:30" ht="18" customHeight="1">
      <c r="A160" s="2095"/>
      <c r="B160" s="2096"/>
      <c r="C160" s="1763">
        <v>12004</v>
      </c>
      <c r="D160" s="1764"/>
      <c r="E160" s="787" t="s">
        <v>1597</v>
      </c>
      <c r="F160" s="36"/>
      <c r="G160" s="36"/>
      <c r="H160" s="36"/>
      <c r="I160" s="36"/>
      <c r="J160" s="36"/>
      <c r="K160" s="36"/>
      <c r="L160" s="36"/>
      <c r="M160" s="36"/>
      <c r="N160" s="36"/>
      <c r="O160" s="36"/>
      <c r="P160" s="62"/>
      <c r="Q160" s="1864">
        <v>0</v>
      </c>
      <c r="R160" s="1865"/>
      <c r="S160" s="1866"/>
      <c r="T160" s="1856"/>
      <c r="U160" s="1857"/>
      <c r="V160" s="1858"/>
      <c r="W160" s="59"/>
      <c r="X160" s="405"/>
      <c r="Y160" s="406"/>
      <c r="Z160" s="516"/>
      <c r="AA160" s="1064" t="str">
        <f t="shared" si="12"/>
        <v>Link to Arabic</v>
      </c>
      <c r="AB160" s="1">
        <f>MATCH(C160,'A3.'!B:B,0)</f>
        <v>46</v>
      </c>
      <c r="AD160" s="1695"/>
    </row>
    <row r="161" spans="1:30" ht="18" customHeight="1">
      <c r="A161" s="2095"/>
      <c r="B161" s="2096"/>
      <c r="C161" s="1763">
        <v>12005</v>
      </c>
      <c r="D161" s="1764"/>
      <c r="E161" s="787" t="s">
        <v>1598</v>
      </c>
      <c r="F161" s="36"/>
      <c r="G161" s="36"/>
      <c r="H161" s="36"/>
      <c r="I161" s="36"/>
      <c r="J161" s="36"/>
      <c r="K161" s="36"/>
      <c r="L161" s="36"/>
      <c r="M161" s="85" t="s">
        <v>816</v>
      </c>
      <c r="N161" s="36"/>
      <c r="O161" s="61"/>
      <c r="P161" s="1274" t="str">
        <f>IF(Q161&lt;&gt;0,CHAR(254), "")</f>
        <v/>
      </c>
      <c r="Q161" s="2079">
        <f>IF(H147&gt;1%,ROUND('13'!F29*Basic!$B$23,0),0)</f>
        <v>0</v>
      </c>
      <c r="R161" s="2080"/>
      <c r="S161" s="2081"/>
      <c r="T161" s="1856"/>
      <c r="U161" s="1857"/>
      <c r="V161" s="1858"/>
      <c r="W161" s="59"/>
      <c r="X161" s="405"/>
      <c r="Y161" s="406"/>
      <c r="Z161" s="516"/>
      <c r="AA161" s="1064" t="str">
        <f t="shared" si="12"/>
        <v>Link to Arabic</v>
      </c>
      <c r="AB161" s="1">
        <f>MATCH(C161,'A3.'!B:B,0)</f>
        <v>47</v>
      </c>
      <c r="AC161" s="1067" t="str">
        <f>HYPERLINK("#"&amp;INDEX('Schedule CONFIG'!C:D,MATCH(C161,'Schedule CONFIG'!C:C,0),2)&amp;"!A1","Link to Schedule")</f>
        <v>Link to Schedule</v>
      </c>
      <c r="AD161" s="1695"/>
    </row>
    <row r="162" spans="1:30" ht="18" customHeight="1">
      <c r="A162" s="1766">
        <v>12000</v>
      </c>
      <c r="B162" s="1767"/>
      <c r="C162" s="1768" t="s">
        <v>1599</v>
      </c>
      <c r="D162" s="1854"/>
      <c r="E162" s="1855"/>
      <c r="F162" s="1854"/>
      <c r="G162" s="1854"/>
      <c r="H162" s="1854"/>
      <c r="I162" s="1854"/>
      <c r="J162" s="1854"/>
      <c r="K162" s="1854"/>
      <c r="L162" s="1854"/>
      <c r="M162" s="1854"/>
      <c r="N162" s="1854"/>
      <c r="O162" s="1854"/>
      <c r="P162" s="1854"/>
      <c r="Q162" s="1854"/>
      <c r="R162" s="1854"/>
      <c r="S162" s="1854"/>
      <c r="T162" s="1917">
        <f>SUM(Q156:S161)</f>
        <v>0</v>
      </c>
      <c r="U162" s="1918"/>
      <c r="V162" s="1919"/>
      <c r="W162" s="59"/>
      <c r="Y162" s="406"/>
      <c r="Z162" s="516"/>
      <c r="AA162" s="1064" t="str">
        <f t="shared" si="12"/>
        <v>Link to Arabic</v>
      </c>
      <c r="AB162" s="1">
        <f>MATCH(A162,'A3.'!A:A,0)</f>
        <v>48</v>
      </c>
      <c r="AD162" s="1695"/>
    </row>
    <row r="163" spans="1:30" ht="18" customHeight="1">
      <c r="A163" s="1888">
        <v>12100</v>
      </c>
      <c r="B163" s="1889"/>
      <c r="C163" s="1768" t="s">
        <v>2931</v>
      </c>
      <c r="D163" s="1854"/>
      <c r="E163" s="1855"/>
      <c r="F163" s="1854"/>
      <c r="G163" s="1854"/>
      <c r="H163" s="1854"/>
      <c r="I163" s="1854"/>
      <c r="J163" s="1854"/>
      <c r="K163" s="1854"/>
      <c r="L163" s="1854"/>
      <c r="M163" s="1854"/>
      <c r="N163" s="1854"/>
      <c r="O163" s="1854"/>
      <c r="P163" s="1854"/>
      <c r="Q163" s="1854"/>
      <c r="R163" s="1854"/>
      <c r="S163" s="1854"/>
      <c r="T163" s="1917">
        <f>T147+T155-T162-Q148</f>
        <v>0</v>
      </c>
      <c r="U163" s="1918"/>
      <c r="V163" s="1919"/>
      <c r="W163" s="59"/>
      <c r="Y163" s="406"/>
      <c r="Z163" s="516"/>
      <c r="AA163" s="1064" t="str">
        <f t="shared" si="12"/>
        <v>Link to Arabic</v>
      </c>
      <c r="AB163" s="1">
        <f>MATCH(A163,'A3.'!A:A,0)</f>
        <v>49</v>
      </c>
      <c r="AD163" s="1695"/>
    </row>
    <row r="164" spans="1:30" ht="18" customHeight="1">
      <c r="A164" s="1888">
        <v>12200</v>
      </c>
      <c r="B164" s="1889"/>
      <c r="C164" s="1768" t="s">
        <v>2938</v>
      </c>
      <c r="D164" s="1854"/>
      <c r="E164" s="1855"/>
      <c r="F164" s="1854"/>
      <c r="G164" s="1854"/>
      <c r="H164" s="1854"/>
      <c r="I164" s="1854"/>
      <c r="J164" s="1854"/>
      <c r="K164" s="1854"/>
      <c r="L164" s="1854"/>
      <c r="M164" s="1854"/>
      <c r="N164" s="1854"/>
      <c r="O164" s="1854"/>
      <c r="P164" s="1854"/>
      <c r="Q164" s="1854"/>
      <c r="R164" s="1854"/>
      <c r="S164" s="1854"/>
      <c r="T164" s="2101">
        <f>IF(BA1="Information Declaration",0,ROUNDUP(IF(T163&lt;1,Y166*2.5%,T163*2.5777%+Y166*2.5%),2))</f>
        <v>0</v>
      </c>
      <c r="U164" s="2102"/>
      <c r="V164" s="2103"/>
      <c r="W164" s="59"/>
      <c r="X164" s="1654" t="s">
        <v>428</v>
      </c>
      <c r="Y164" s="1655">
        <f>Q148</f>
        <v>0</v>
      </c>
      <c r="Z164" s="1452" t="s">
        <v>2790</v>
      </c>
      <c r="AA164" s="1064" t="str">
        <f t="shared" si="12"/>
        <v>Link to Arabic</v>
      </c>
      <c r="AB164" s="1">
        <f>MATCH(A164,'A3.'!A:A,0)</f>
        <v>50</v>
      </c>
      <c r="AD164" s="1695"/>
    </row>
    <row r="165" spans="1:30" ht="18" customHeight="1">
      <c r="A165" s="1888">
        <v>12300</v>
      </c>
      <c r="B165" s="1889"/>
      <c r="C165" s="1768" t="s">
        <v>1600</v>
      </c>
      <c r="D165" s="1854"/>
      <c r="E165" s="1855"/>
      <c r="F165" s="1854"/>
      <c r="G165" s="1854"/>
      <c r="H165" s="1854"/>
      <c r="I165" s="1854"/>
      <c r="J165" s="1854"/>
      <c r="K165" s="1854"/>
      <c r="L165" s="1854"/>
      <c r="M165" s="1854"/>
      <c r="N165" s="1854"/>
      <c r="O165" s="1854"/>
      <c r="P165" s="1854"/>
      <c r="Q165" s="1854"/>
      <c r="R165" s="1854"/>
      <c r="S165" s="1854"/>
      <c r="T165" s="2104">
        <v>0</v>
      </c>
      <c r="U165" s="2105"/>
      <c r="V165" s="2106"/>
      <c r="W165" s="59"/>
      <c r="X165" s="1656" t="s">
        <v>429</v>
      </c>
      <c r="Y165" s="1657">
        <f>-Q159</f>
        <v>0</v>
      </c>
      <c r="Z165" s="516"/>
      <c r="AA165" s="1064" t="str">
        <f t="shared" si="12"/>
        <v>Link to Arabic</v>
      </c>
      <c r="AB165" s="1">
        <f>MATCH(A165,'A3.'!A:A,0)</f>
        <v>51</v>
      </c>
      <c r="AD165" s="1695"/>
    </row>
    <row r="166" spans="1:30" ht="15" customHeight="1">
      <c r="A166" s="1852" t="s">
        <v>1601</v>
      </c>
      <c r="B166" s="1852"/>
      <c r="C166" s="1852"/>
      <c r="D166" s="1852"/>
      <c r="E166" s="1853"/>
      <c r="F166" s="1852"/>
      <c r="G166" s="1852"/>
      <c r="H166" s="1852"/>
      <c r="I166" s="1852"/>
      <c r="J166" s="1852"/>
      <c r="K166" s="1852"/>
      <c r="L166" s="1852"/>
      <c r="M166" s="1852"/>
      <c r="N166" s="1852"/>
      <c r="O166" s="1852"/>
      <c r="P166" s="1852"/>
      <c r="Q166" s="1852"/>
      <c r="R166" s="1852"/>
      <c r="S166" s="1852"/>
      <c r="T166" s="1852"/>
      <c r="U166" s="1852"/>
      <c r="V166" s="1852"/>
      <c r="W166" s="59"/>
      <c r="X166" s="1665" t="s">
        <v>2944</v>
      </c>
      <c r="Y166" s="1658">
        <f>IF((Y164+Y165)&lt;0,0,(Y164+Y165))</f>
        <v>0</v>
      </c>
      <c r="Z166" s="516"/>
      <c r="AA166" s="1064"/>
      <c r="AD166" s="1695"/>
    </row>
    <row r="167" spans="1:30" ht="18" customHeight="1">
      <c r="A167" s="1766">
        <v>12600</v>
      </c>
      <c r="B167" s="1767"/>
      <c r="C167" s="1768" t="s">
        <v>1602</v>
      </c>
      <c r="D167" s="1854"/>
      <c r="E167" s="1855"/>
      <c r="F167" s="1854"/>
      <c r="G167" s="1854"/>
      <c r="H167" s="1854"/>
      <c r="I167" s="1854"/>
      <c r="J167" s="1854"/>
      <c r="K167" s="1854"/>
      <c r="L167" s="1854"/>
      <c r="M167" s="1854"/>
      <c r="N167" s="1854"/>
      <c r="O167" s="1854"/>
      <c r="P167" s="1854"/>
      <c r="Q167" s="1854"/>
      <c r="R167" s="1854"/>
      <c r="S167" s="1771"/>
      <c r="T167" s="2101">
        <f>T144</f>
        <v>0</v>
      </c>
      <c r="U167" s="2102"/>
      <c r="V167" s="2103"/>
      <c r="W167" s="59"/>
      <c r="Z167" s="516"/>
      <c r="AA167" s="1064" t="str">
        <f>HYPERLINK("#A3.!F"&amp;AB167,"Link to Arabic")</f>
        <v>Link to Arabic</v>
      </c>
      <c r="AB167" s="1">
        <f>MATCH(A167,'A3.'!A:A,0)</f>
        <v>54</v>
      </c>
      <c r="AD167" s="1695"/>
    </row>
    <row r="168" spans="1:30" ht="18" customHeight="1">
      <c r="A168" s="1836">
        <v>12400</v>
      </c>
      <c r="B168" s="1837"/>
      <c r="C168" s="1768" t="s">
        <v>1603</v>
      </c>
      <c r="D168" s="1854"/>
      <c r="E168" s="1855"/>
      <c r="F168" s="1854"/>
      <c r="G168" s="1854"/>
      <c r="H168" s="1854"/>
      <c r="I168" s="1854"/>
      <c r="J168" s="1854"/>
      <c r="K168" s="1854"/>
      <c r="L168" s="1854"/>
      <c r="M168" s="1854"/>
      <c r="N168" s="1854"/>
      <c r="O168" s="1854"/>
      <c r="P168" s="1854"/>
      <c r="Q168" s="1854"/>
      <c r="R168" s="1854"/>
      <c r="S168" s="1771"/>
      <c r="T168" s="2101">
        <f>T164-T165</f>
        <v>0</v>
      </c>
      <c r="U168" s="2102"/>
      <c r="V168" s="2103"/>
      <c r="W168" s="59"/>
      <c r="Z168" s="516"/>
      <c r="AA168" s="1064" t="str">
        <f>HYPERLINK("#A3.!F"&amp;AB168,"Link to Arabic")</f>
        <v>Link to Arabic</v>
      </c>
      <c r="AB168" s="1">
        <f>MATCH(A168,'A3.'!A:A,0)</f>
        <v>55</v>
      </c>
      <c r="AD168" s="1695"/>
    </row>
    <row r="169" spans="1:30" ht="13.5" customHeight="1">
      <c r="A169" s="2097" t="s">
        <v>1604</v>
      </c>
      <c r="B169" s="2098"/>
      <c r="C169" s="2098"/>
      <c r="D169" s="2098"/>
      <c r="E169" s="2099"/>
      <c r="F169" s="2098"/>
      <c r="G169" s="2098"/>
      <c r="H169" s="2098"/>
      <c r="I169" s="2098"/>
      <c r="J169" s="2098"/>
      <c r="K169" s="2098"/>
      <c r="L169" s="2098"/>
      <c r="M169" s="2098"/>
      <c r="N169" s="2098"/>
      <c r="O169" s="2100" t="str">
        <f>G4</f>
        <v/>
      </c>
      <c r="P169" s="2090"/>
      <c r="Q169" s="2090"/>
      <c r="R169" s="500"/>
      <c r="S169" s="500"/>
      <c r="T169" s="500"/>
      <c r="U169" s="500"/>
      <c r="V169" s="500"/>
      <c r="W169" s="59"/>
      <c r="Z169" s="516"/>
      <c r="AA169" s="1064"/>
      <c r="AD169" s="1695"/>
    </row>
    <row r="170" spans="1:30" ht="16" customHeight="1">
      <c r="A170" s="69"/>
      <c r="B170" s="70"/>
      <c r="C170" s="70" t="s">
        <v>27</v>
      </c>
      <c r="D170" s="70"/>
      <c r="E170" s="794" t="s">
        <v>821</v>
      </c>
      <c r="F170" s="70"/>
      <c r="G170" s="70"/>
      <c r="H170" s="70"/>
      <c r="I170" s="70"/>
      <c r="J170" s="70"/>
      <c r="K170" s="70"/>
      <c r="L170" s="70"/>
      <c r="M170" s="70"/>
      <c r="N170" s="70"/>
      <c r="O170" s="70"/>
      <c r="P170" s="71"/>
      <c r="Q170" s="2107" t="s">
        <v>1605</v>
      </c>
      <c r="R170" s="2108"/>
      <c r="S170" s="2109"/>
      <c r="T170" s="2107" t="s">
        <v>1606</v>
      </c>
      <c r="U170" s="2108"/>
      <c r="V170" s="2109"/>
      <c r="W170" s="59"/>
      <c r="Z170" s="516"/>
      <c r="AA170" s="1064"/>
      <c r="AD170" s="1695"/>
    </row>
    <row r="171" spans="1:30" ht="16" customHeight="1">
      <c r="A171" s="1745" t="s">
        <v>1607</v>
      </c>
      <c r="B171" s="1746"/>
      <c r="C171" s="1764">
        <v>13301</v>
      </c>
      <c r="D171" s="1765"/>
      <c r="E171" s="787" t="s">
        <v>1332</v>
      </c>
      <c r="F171" s="36"/>
      <c r="G171" s="36"/>
      <c r="H171" s="36"/>
      <c r="I171" s="36"/>
      <c r="J171" s="36"/>
      <c r="K171" s="36"/>
      <c r="L171" s="36"/>
      <c r="M171" s="36"/>
      <c r="N171" s="36"/>
      <c r="O171" s="36"/>
      <c r="P171" s="37"/>
      <c r="Q171" s="1728">
        <v>0</v>
      </c>
      <c r="R171" s="1729"/>
      <c r="S171" s="1730"/>
      <c r="T171" s="1728">
        <f>SUMIF(MAP!L:L,FORM!C171,MAP!R:R)</f>
        <v>0</v>
      </c>
      <c r="U171" s="1729"/>
      <c r="V171" s="1730"/>
      <c r="W171" s="59"/>
      <c r="Z171" s="516"/>
      <c r="AA171" s="1064" t="str">
        <f>HYPERLINK("#A4.!E"&amp;AB171,"Link to Arabic")</f>
        <v>Link to Arabic</v>
      </c>
      <c r="AB171" s="1">
        <f>MATCH(C171,'A4.'!B:B,0)</f>
        <v>4</v>
      </c>
      <c r="AD171" s="1695"/>
    </row>
    <row r="172" spans="1:30" ht="16" customHeight="1">
      <c r="A172" s="1747"/>
      <c r="B172" s="1748"/>
      <c r="C172" s="1764">
        <v>13302</v>
      </c>
      <c r="D172" s="1765"/>
      <c r="E172" s="787" t="s">
        <v>1333</v>
      </c>
      <c r="F172" s="36"/>
      <c r="G172" s="36"/>
      <c r="H172" s="36"/>
      <c r="I172" s="36"/>
      <c r="J172" s="36"/>
      <c r="K172" s="36"/>
      <c r="L172" s="36"/>
      <c r="M172" s="36"/>
      <c r="N172" s="36"/>
      <c r="O172" s="36"/>
      <c r="P172" s="37"/>
      <c r="Q172" s="1728">
        <v>0</v>
      </c>
      <c r="R172" s="1729"/>
      <c r="S172" s="1730"/>
      <c r="T172" s="1728">
        <f>SUMIF(MAP!L:L,FORM!C172,MAP!R:R)</f>
        <v>0</v>
      </c>
      <c r="U172" s="1729"/>
      <c r="V172" s="1730"/>
      <c r="W172" s="59"/>
      <c r="Y172" s="407"/>
      <c r="Z172" s="516"/>
      <c r="AA172" s="1064" t="str">
        <f t="shared" ref="AA172:AA178" si="13">HYPERLINK("#A4.!E"&amp;AB172,"Link to Arabic")</f>
        <v>Link to Arabic</v>
      </c>
      <c r="AB172" s="1">
        <f>MATCH(C172,'A4.'!B:B,0)</f>
        <v>5</v>
      </c>
      <c r="AD172" s="1695"/>
    </row>
    <row r="173" spans="1:30" ht="16" customHeight="1">
      <c r="A173" s="1747"/>
      <c r="B173" s="1748"/>
      <c r="C173" s="1764">
        <v>13303</v>
      </c>
      <c r="D173" s="1765"/>
      <c r="E173" s="787" t="s">
        <v>1334</v>
      </c>
      <c r="F173" s="36"/>
      <c r="G173" s="36"/>
      <c r="H173" s="36"/>
      <c r="I173" s="36"/>
      <c r="J173" s="36"/>
      <c r="K173" s="36"/>
      <c r="L173" s="36"/>
      <c r="M173" s="36"/>
      <c r="N173" s="36"/>
      <c r="O173" s="36"/>
      <c r="P173" s="37"/>
      <c r="Q173" s="1728">
        <v>0</v>
      </c>
      <c r="R173" s="1729"/>
      <c r="S173" s="1730"/>
      <c r="T173" s="1728">
        <f>SUMIF(MAP!L:L,FORM!C173,MAP!R:R)</f>
        <v>0</v>
      </c>
      <c r="U173" s="1729"/>
      <c r="V173" s="1730"/>
      <c r="W173" s="59"/>
      <c r="Y173" s="408"/>
      <c r="Z173" s="516"/>
      <c r="AA173" s="1064" t="str">
        <f t="shared" si="13"/>
        <v>Link to Arabic</v>
      </c>
      <c r="AB173" s="1">
        <f>MATCH(C173,'A4.'!B:B,0)</f>
        <v>6</v>
      </c>
      <c r="AD173" s="1695"/>
    </row>
    <row r="174" spans="1:30" ht="16" customHeight="1">
      <c r="A174" s="1747"/>
      <c r="B174" s="1748"/>
      <c r="C174" s="1764">
        <v>13304</v>
      </c>
      <c r="D174" s="1765"/>
      <c r="E174" s="787" t="s">
        <v>1335</v>
      </c>
      <c r="F174" s="36"/>
      <c r="G174" s="36"/>
      <c r="H174" s="36"/>
      <c r="I174" s="36"/>
      <c r="J174" s="36"/>
      <c r="K174" s="36"/>
      <c r="L174" s="36"/>
      <c r="M174" s="36"/>
      <c r="N174" s="36"/>
      <c r="O174" s="36"/>
      <c r="P174" s="37"/>
      <c r="Q174" s="1728">
        <v>0</v>
      </c>
      <c r="R174" s="1729"/>
      <c r="S174" s="1730"/>
      <c r="T174" s="1728">
        <f>SUMIF(MAP!L:L,FORM!C174,MAP!R:R)</f>
        <v>0</v>
      </c>
      <c r="U174" s="1729"/>
      <c r="V174" s="1730"/>
      <c r="W174" s="59"/>
      <c r="Z174" s="516"/>
      <c r="AA174" s="1064" t="str">
        <f t="shared" si="13"/>
        <v>Link to Arabic</v>
      </c>
      <c r="AB174" s="1">
        <f>MATCH(C174,'A4.'!B:B,0)</f>
        <v>7</v>
      </c>
      <c r="AD174" s="1695"/>
    </row>
    <row r="175" spans="1:30" ht="16" customHeight="1">
      <c r="A175" s="1747"/>
      <c r="B175" s="1748"/>
      <c r="C175" s="1764">
        <v>13305</v>
      </c>
      <c r="D175" s="1765"/>
      <c r="E175" s="787" t="s">
        <v>1336</v>
      </c>
      <c r="F175" s="36"/>
      <c r="G175" s="36"/>
      <c r="H175" s="36"/>
      <c r="I175" s="36"/>
      <c r="J175" s="36"/>
      <c r="K175" s="36"/>
      <c r="L175" s="36"/>
      <c r="M175" s="36"/>
      <c r="N175" s="36"/>
      <c r="O175" s="36"/>
      <c r="P175" s="37"/>
      <c r="Q175" s="1728">
        <v>0</v>
      </c>
      <c r="R175" s="1729"/>
      <c r="S175" s="1730"/>
      <c r="T175" s="1728">
        <f>SUMIF(MAP!L:L,FORM!C175,MAP!R:R)</f>
        <v>0</v>
      </c>
      <c r="U175" s="1729"/>
      <c r="V175" s="1730"/>
      <c r="W175" s="59"/>
      <c r="Z175" s="516"/>
      <c r="AA175" s="1064" t="str">
        <f t="shared" si="13"/>
        <v>Link to Arabic</v>
      </c>
      <c r="AB175" s="1">
        <f>MATCH(C175,'A4.'!B:B,0)</f>
        <v>8</v>
      </c>
      <c r="AD175" s="1695"/>
    </row>
    <row r="176" spans="1:30" ht="16" customHeight="1">
      <c r="A176" s="1747"/>
      <c r="B176" s="1748"/>
      <c r="C176" s="1764">
        <v>13306</v>
      </c>
      <c r="D176" s="1765"/>
      <c r="E176" s="787" t="s">
        <v>1337</v>
      </c>
      <c r="F176" s="36"/>
      <c r="G176" s="36"/>
      <c r="H176" s="36"/>
      <c r="I176" s="36"/>
      <c r="J176" s="36"/>
      <c r="K176" s="36"/>
      <c r="L176" s="36"/>
      <c r="M176" s="36"/>
      <c r="N176" s="36"/>
      <c r="O176" s="36"/>
      <c r="P176" s="37"/>
      <c r="Q176" s="1728">
        <v>0</v>
      </c>
      <c r="R176" s="1729"/>
      <c r="S176" s="1730"/>
      <c r="T176" s="1728">
        <f>SUMIF(MAP!L:L,FORM!C176,MAP!R:R)</f>
        <v>0</v>
      </c>
      <c r="U176" s="1729"/>
      <c r="V176" s="1730"/>
      <c r="W176" s="59"/>
      <c r="Z176" s="516"/>
      <c r="AA176" s="1064" t="str">
        <f t="shared" si="13"/>
        <v>Link to Arabic</v>
      </c>
      <c r="AB176" s="1">
        <f>MATCH(C176,'A4.'!B:B,0)</f>
        <v>9</v>
      </c>
      <c r="AD176" s="1695"/>
    </row>
    <row r="177" spans="1:30" ht="16" customHeight="1">
      <c r="A177" s="1747"/>
      <c r="B177" s="1748"/>
      <c r="C177" s="1764">
        <v>13307</v>
      </c>
      <c r="D177" s="1765"/>
      <c r="E177" s="787" t="s">
        <v>1274</v>
      </c>
      <c r="F177" s="36"/>
      <c r="G177" s="36"/>
      <c r="H177" s="36"/>
      <c r="I177" s="36"/>
      <c r="J177" s="36"/>
      <c r="K177" s="36"/>
      <c r="L177" s="36"/>
      <c r="M177" s="85" t="s">
        <v>446</v>
      </c>
      <c r="N177" s="515"/>
      <c r="O177" s="515"/>
      <c r="P177" s="1274" t="str">
        <f>IF(Q177&lt;&gt;0,CHAR(254), "")</f>
        <v/>
      </c>
      <c r="Q177" s="1728">
        <f>'23'!D29</f>
        <v>0</v>
      </c>
      <c r="R177" s="1729"/>
      <c r="S177" s="1730"/>
      <c r="T177" s="1728">
        <f>SUMIF(MAP!L:L,FORM!C177,MAP!R:R)</f>
        <v>0</v>
      </c>
      <c r="U177" s="1729"/>
      <c r="V177" s="1730"/>
      <c r="W177" s="59"/>
      <c r="X177" s="405"/>
      <c r="Y177" s="406"/>
      <c r="Z177" s="516"/>
      <c r="AA177" s="1064" t="str">
        <f t="shared" si="13"/>
        <v>Link to Arabic</v>
      </c>
      <c r="AB177" s="1">
        <f>MATCH(C177,'A4.'!B:B,0)</f>
        <v>10</v>
      </c>
      <c r="AC177" s="1067" t="str">
        <f>HYPERLINK("#"&amp;INDEX('Schedule CONFIG'!C:D,MATCH(C177,'Schedule CONFIG'!C:C,0),2)&amp;"!A1","Link to Schedule")</f>
        <v>Link to Schedule</v>
      </c>
      <c r="AD177" s="1695"/>
    </row>
    <row r="178" spans="1:30" ht="16" customHeight="1">
      <c r="A178" s="1749"/>
      <c r="B178" s="1750"/>
      <c r="C178" s="1764">
        <v>13308</v>
      </c>
      <c r="D178" s="1765"/>
      <c r="E178" s="787" t="s">
        <v>1338</v>
      </c>
      <c r="F178" s="36"/>
      <c r="G178" s="36"/>
      <c r="H178" s="36"/>
      <c r="I178" s="36"/>
      <c r="J178" s="36"/>
      <c r="K178" s="36"/>
      <c r="L178" s="36"/>
      <c r="M178" s="36"/>
      <c r="N178" s="36"/>
      <c r="O178" s="36"/>
      <c r="P178" s="37"/>
      <c r="Q178" s="1728">
        <v>0</v>
      </c>
      <c r="R178" s="1729"/>
      <c r="S178" s="1730"/>
      <c r="T178" s="1728">
        <f>SUMIF(MAP!L:L,FORM!C178,MAP!R:R)</f>
        <v>0</v>
      </c>
      <c r="U178" s="1729"/>
      <c r="V178" s="1730"/>
      <c r="W178" s="59"/>
      <c r="Z178" s="516"/>
      <c r="AA178" s="1064" t="str">
        <f t="shared" si="13"/>
        <v>Link to Arabic</v>
      </c>
      <c r="AB178" s="1">
        <f>MATCH(C178,'A4.'!B:B,0)</f>
        <v>11</v>
      </c>
      <c r="AD178" s="1695"/>
    </row>
    <row r="179" spans="1:30" ht="16" customHeight="1">
      <c r="A179" s="1776">
        <v>13300</v>
      </c>
      <c r="B179" s="1777"/>
      <c r="C179" s="1778" t="s">
        <v>1608</v>
      </c>
      <c r="D179" s="1779"/>
      <c r="E179" s="1780"/>
      <c r="F179" s="1779"/>
      <c r="G179" s="1779"/>
      <c r="H179" s="1779"/>
      <c r="I179" s="1779"/>
      <c r="J179" s="1779"/>
      <c r="K179" s="1779"/>
      <c r="L179" s="1779"/>
      <c r="M179" s="1779"/>
      <c r="N179" s="1779"/>
      <c r="O179" s="1779"/>
      <c r="P179" s="2082"/>
      <c r="Q179" s="1772">
        <f>SUM(Q171:S178)</f>
        <v>0</v>
      </c>
      <c r="R179" s="1773"/>
      <c r="S179" s="1774"/>
      <c r="T179" s="1772">
        <f>SUM(T171:V178)</f>
        <v>0</v>
      </c>
      <c r="U179" s="1773"/>
      <c r="V179" s="1774"/>
      <c r="W179" s="59"/>
      <c r="Z179" s="516"/>
      <c r="AA179" s="1064" t="str">
        <f>HYPERLINK("#A4.!F"&amp;AB179,"Link to Arabic")</f>
        <v>Link to Arabic</v>
      </c>
      <c r="AB179" s="1">
        <f>MATCH(A179,'A4.'!A:A,0)</f>
        <v>12</v>
      </c>
      <c r="AD179" s="1695"/>
    </row>
    <row r="180" spans="1:30" ht="16" customHeight="1">
      <c r="A180" s="1745" t="s">
        <v>1609</v>
      </c>
      <c r="B180" s="1746"/>
      <c r="C180" s="1764">
        <v>13401</v>
      </c>
      <c r="D180" s="1765"/>
      <c r="E180" s="787" t="s">
        <v>1339</v>
      </c>
      <c r="F180" s="36"/>
      <c r="G180" s="36"/>
      <c r="H180" s="36"/>
      <c r="I180" s="36"/>
      <c r="J180" s="36"/>
      <c r="K180" s="36"/>
      <c r="L180" s="36"/>
      <c r="M180" s="36"/>
      <c r="N180" s="36"/>
      <c r="O180" s="36"/>
      <c r="P180" s="37"/>
      <c r="Q180" s="1728">
        <v>0</v>
      </c>
      <c r="R180" s="1729"/>
      <c r="S180" s="1730"/>
      <c r="T180" s="1728">
        <f>SUMIF(MAP!L:L,FORM!C180,MAP!R:R)</f>
        <v>0</v>
      </c>
      <c r="U180" s="1729"/>
      <c r="V180" s="1730"/>
      <c r="W180" s="59"/>
      <c r="Z180" s="516"/>
      <c r="AA180" s="1064" t="str">
        <f>HYPERLINK("#A4.!E"&amp;AB180,"Link to Arabic")</f>
        <v>Link to Arabic</v>
      </c>
      <c r="AB180" s="1">
        <f>MATCH(C180,'A4.'!B:B,0)</f>
        <v>13</v>
      </c>
      <c r="AD180" s="1695"/>
    </row>
    <row r="181" spans="1:30" ht="16" customHeight="1">
      <c r="A181" s="1747"/>
      <c r="B181" s="1748"/>
      <c r="C181" s="1764">
        <v>13402</v>
      </c>
      <c r="D181" s="1765"/>
      <c r="E181" s="787" t="s">
        <v>1340</v>
      </c>
      <c r="F181" s="36"/>
      <c r="G181" s="36"/>
      <c r="H181" s="36"/>
      <c r="I181" s="36"/>
      <c r="J181" s="36"/>
      <c r="K181" s="36"/>
      <c r="L181" s="36"/>
      <c r="M181" s="36"/>
      <c r="N181" s="36"/>
      <c r="O181" s="36"/>
      <c r="P181" s="37"/>
      <c r="Q181" s="1728">
        <v>0</v>
      </c>
      <c r="R181" s="1729"/>
      <c r="S181" s="1730"/>
      <c r="T181" s="1728">
        <f>SUMIF(MAP!L:L,FORM!C181,MAP!R:R)</f>
        <v>0</v>
      </c>
      <c r="U181" s="1729"/>
      <c r="V181" s="1730"/>
      <c r="W181" s="59"/>
      <c r="Y181" s="407"/>
      <c r="Z181" s="516"/>
      <c r="AA181" s="1064" t="str">
        <f>HYPERLINK("#A4.!E"&amp;AB181,"Link to Arabic")</f>
        <v>Link to Arabic</v>
      </c>
      <c r="AB181" s="1">
        <f>MATCH(C181,'A4.'!B:B,0)</f>
        <v>14</v>
      </c>
      <c r="AD181" s="1695"/>
    </row>
    <row r="182" spans="1:30" ht="16" customHeight="1">
      <c r="A182" s="1747"/>
      <c r="B182" s="1748"/>
      <c r="C182" s="1764">
        <v>13403</v>
      </c>
      <c r="D182" s="1765"/>
      <c r="E182" s="787" t="s">
        <v>1341</v>
      </c>
      <c r="F182" s="36"/>
      <c r="G182" s="36"/>
      <c r="H182" s="36"/>
      <c r="I182" s="36"/>
      <c r="J182" s="36"/>
      <c r="K182" s="36"/>
      <c r="L182" s="36"/>
      <c r="M182" s="36"/>
      <c r="N182" s="36"/>
      <c r="O182" s="36"/>
      <c r="P182" s="37"/>
      <c r="Q182" s="1728">
        <v>0</v>
      </c>
      <c r="R182" s="1729"/>
      <c r="S182" s="1730"/>
      <c r="T182" s="1728">
        <f>SUMIF(MAP!L:L,FORM!C182,MAP!R:R)</f>
        <v>0</v>
      </c>
      <c r="U182" s="1729"/>
      <c r="V182" s="1730"/>
      <c r="W182" s="59"/>
      <c r="Y182" s="408"/>
      <c r="Z182" s="516"/>
      <c r="AA182" s="1064" t="str">
        <f>HYPERLINK("#A4.!E"&amp;AB182,"Link to Arabic")</f>
        <v>Link to Arabic</v>
      </c>
      <c r="AB182" s="1">
        <f>MATCH(C182,'A4.'!B:B,0)</f>
        <v>15</v>
      </c>
      <c r="AD182" s="1695"/>
    </row>
    <row r="183" spans="1:30" ht="16" customHeight="1">
      <c r="A183" s="1747"/>
      <c r="B183" s="1748"/>
      <c r="C183" s="1764">
        <v>13404</v>
      </c>
      <c r="D183" s="1765"/>
      <c r="E183" s="787" t="s">
        <v>323</v>
      </c>
      <c r="F183" s="36"/>
      <c r="G183" s="36"/>
      <c r="H183" s="36"/>
      <c r="I183" s="36"/>
      <c r="J183" s="36"/>
      <c r="K183" s="36"/>
      <c r="L183" s="36"/>
      <c r="M183" s="36"/>
      <c r="N183" s="36"/>
      <c r="O183" s="36"/>
      <c r="P183" s="37"/>
      <c r="Q183" s="1728">
        <v>0</v>
      </c>
      <c r="R183" s="1729"/>
      <c r="S183" s="1730"/>
      <c r="T183" s="1728">
        <f>SUMIF(MAP!L:L,FORM!C183,MAP!R:R)</f>
        <v>0</v>
      </c>
      <c r="U183" s="1729"/>
      <c r="V183" s="1730"/>
      <c r="W183" s="59"/>
      <c r="Z183" s="516"/>
      <c r="AA183" s="1064" t="str">
        <f>HYPERLINK("#A4.!E"&amp;AB183,"Link to Arabic")</f>
        <v>Link to Arabic</v>
      </c>
      <c r="AB183" s="1">
        <f>MATCH(C183,'A4.'!B:B,0)</f>
        <v>16</v>
      </c>
      <c r="AD183" s="1695"/>
    </row>
    <row r="184" spans="1:30" ht="16" customHeight="1">
      <c r="A184" s="1749"/>
      <c r="B184" s="1750"/>
      <c r="C184" s="1764">
        <v>13405</v>
      </c>
      <c r="D184" s="1765"/>
      <c r="E184" s="787" t="s">
        <v>1342</v>
      </c>
      <c r="F184" s="36"/>
      <c r="G184" s="36"/>
      <c r="H184" s="36"/>
      <c r="I184" s="36"/>
      <c r="J184" s="36"/>
      <c r="K184" s="36"/>
      <c r="L184" s="36"/>
      <c r="M184" s="36"/>
      <c r="N184" s="36"/>
      <c r="O184" s="36"/>
      <c r="P184" s="37"/>
      <c r="Q184" s="1728">
        <v>0</v>
      </c>
      <c r="R184" s="1729"/>
      <c r="S184" s="1730"/>
      <c r="T184" s="1728">
        <f>SUMIF(MAP!L:L,FORM!C184,MAP!R:R)</f>
        <v>0</v>
      </c>
      <c r="U184" s="1729"/>
      <c r="V184" s="1730"/>
      <c r="W184" s="59"/>
      <c r="Z184" s="516"/>
      <c r="AA184" s="1064" t="str">
        <f>HYPERLINK("#A4.!E"&amp;AB184,"Link to Arabic")</f>
        <v>Link to Arabic</v>
      </c>
      <c r="AB184" s="1">
        <f>MATCH(C184,'A4.'!B:B,0)</f>
        <v>17</v>
      </c>
      <c r="AD184" s="1695"/>
    </row>
    <row r="185" spans="1:30" ht="16" customHeight="1">
      <c r="A185" s="1776">
        <v>13400</v>
      </c>
      <c r="B185" s="1777"/>
      <c r="C185" s="1778" t="s">
        <v>1610</v>
      </c>
      <c r="D185" s="1779"/>
      <c r="E185" s="1780"/>
      <c r="F185" s="1779"/>
      <c r="G185" s="1779"/>
      <c r="H185" s="1779"/>
      <c r="I185" s="1779"/>
      <c r="J185" s="1779"/>
      <c r="K185" s="1779"/>
      <c r="L185" s="1779"/>
      <c r="M185" s="1779"/>
      <c r="N185" s="1779"/>
      <c r="O185" s="1779"/>
      <c r="P185" s="2082"/>
      <c r="Q185" s="1772">
        <f>SUM(Q180:S184)</f>
        <v>0</v>
      </c>
      <c r="R185" s="1773"/>
      <c r="S185" s="1774"/>
      <c r="T185" s="1772">
        <f>SUM(T180:V184)</f>
        <v>0</v>
      </c>
      <c r="U185" s="1773"/>
      <c r="V185" s="1774"/>
      <c r="W185" s="59"/>
      <c r="Z185" s="516"/>
      <c r="AA185" s="1064" t="str">
        <f>HYPERLINK("#A4.!F"&amp;AB185,"Link to Arabic")</f>
        <v>Link to Arabic</v>
      </c>
      <c r="AB185" s="1">
        <f>MATCH(A185,'A4.'!A:A,0)</f>
        <v>18</v>
      </c>
      <c r="AD185" s="1695"/>
    </row>
    <row r="186" spans="1:30" ht="16" customHeight="1">
      <c r="A186" s="2114" t="s">
        <v>1611</v>
      </c>
      <c r="B186" s="2115"/>
      <c r="C186" s="1764">
        <v>13501</v>
      </c>
      <c r="D186" s="1765"/>
      <c r="E186" s="787" t="s">
        <v>1343</v>
      </c>
      <c r="F186" s="36"/>
      <c r="G186" s="36"/>
      <c r="H186" s="36"/>
      <c r="I186" s="36"/>
      <c r="J186" s="36"/>
      <c r="K186" s="36"/>
      <c r="L186" s="36"/>
      <c r="M186" s="36"/>
      <c r="N186" s="36"/>
      <c r="O186" s="36"/>
      <c r="P186" s="37"/>
      <c r="Q186" s="1728">
        <v>0</v>
      </c>
      <c r="R186" s="1729"/>
      <c r="S186" s="1730"/>
      <c r="T186" s="1728">
        <f>SUMIF(MAP!L:L,FORM!C186,MAP!R:R)</f>
        <v>0</v>
      </c>
      <c r="U186" s="1729"/>
      <c r="V186" s="1730"/>
      <c r="W186" s="59"/>
      <c r="Z186" s="516"/>
      <c r="AA186" s="1064" t="str">
        <f>HYPERLINK("#A4.!E"&amp;AB186,"Link to Arabic")</f>
        <v>Link to Arabic</v>
      </c>
      <c r="AB186" s="1">
        <f>MATCH(C186,'A4.'!B:B,0)</f>
        <v>19</v>
      </c>
      <c r="AD186" s="1695"/>
    </row>
    <row r="187" spans="1:30" ht="16" customHeight="1">
      <c r="A187" s="2116"/>
      <c r="B187" s="2117"/>
      <c r="C187" s="1764">
        <v>13502</v>
      </c>
      <c r="D187" s="1765"/>
      <c r="E187" s="787" t="s">
        <v>1344</v>
      </c>
      <c r="F187" s="36"/>
      <c r="G187" s="36"/>
      <c r="H187" s="36"/>
      <c r="I187" s="36"/>
      <c r="J187" s="36"/>
      <c r="K187" s="36"/>
      <c r="L187" s="36"/>
      <c r="M187" s="36"/>
      <c r="N187" s="36"/>
      <c r="O187" s="36"/>
      <c r="P187" s="37"/>
      <c r="Q187" s="1728">
        <v>0</v>
      </c>
      <c r="R187" s="1729"/>
      <c r="S187" s="1730"/>
      <c r="T187" s="1728">
        <f>SUMIF(MAP!L:L,FORM!C187,MAP!R:R)</f>
        <v>0</v>
      </c>
      <c r="U187" s="1729"/>
      <c r="V187" s="1730"/>
      <c r="W187" s="59"/>
      <c r="Z187" s="516"/>
      <c r="AA187" s="1064" t="str">
        <f>HYPERLINK("#A4.!E"&amp;AB187,"Link to Arabic")</f>
        <v>Link to Arabic</v>
      </c>
      <c r="AB187" s="1">
        <f>MATCH(C187,'A4.'!B:B,0)</f>
        <v>20</v>
      </c>
      <c r="AD187" s="1695"/>
    </row>
    <row r="188" spans="1:30" ht="16" customHeight="1">
      <c r="A188" s="2118">
        <v>13500</v>
      </c>
      <c r="B188" s="2119"/>
      <c r="C188" s="1778" t="s">
        <v>1612</v>
      </c>
      <c r="D188" s="1779"/>
      <c r="E188" s="1780"/>
      <c r="F188" s="1779"/>
      <c r="G188" s="1779"/>
      <c r="H188" s="1779"/>
      <c r="I188" s="1779"/>
      <c r="J188" s="1779"/>
      <c r="K188" s="1779"/>
      <c r="L188" s="1779"/>
      <c r="M188" s="1779"/>
      <c r="N188" s="1779"/>
      <c r="O188" s="1779"/>
      <c r="P188" s="2082"/>
      <c r="Q188" s="1772">
        <f>SUM(Q186:S187)</f>
        <v>0</v>
      </c>
      <c r="R188" s="1773"/>
      <c r="S188" s="1774"/>
      <c r="T188" s="1772">
        <f>SUM(T186:V187)</f>
        <v>0</v>
      </c>
      <c r="U188" s="1773"/>
      <c r="V188" s="1774"/>
      <c r="W188" s="59"/>
      <c r="Z188" s="516"/>
      <c r="AA188" s="1064" t="str">
        <f>HYPERLINK("#A4.!F"&amp;AB188,"Link to Arabic")</f>
        <v>Link to Arabic</v>
      </c>
      <c r="AB188" s="1">
        <f>MATCH(A188,'A4.'!A:A,0)</f>
        <v>21</v>
      </c>
      <c r="AD188" s="1695"/>
    </row>
    <row r="189" spans="1:30" ht="16" customHeight="1">
      <c r="A189" s="1778" t="s">
        <v>1613</v>
      </c>
      <c r="B189" s="1779"/>
      <c r="C189" s="1779"/>
      <c r="D189" s="1779"/>
      <c r="E189" s="1780"/>
      <c r="F189" s="1779"/>
      <c r="G189" s="1779"/>
      <c r="H189" s="1779"/>
      <c r="I189" s="1779"/>
      <c r="J189" s="1779"/>
      <c r="K189" s="1779"/>
      <c r="L189" s="1779"/>
      <c r="M189" s="1779"/>
      <c r="N189" s="1779"/>
      <c r="O189" s="1779"/>
      <c r="P189" s="2082"/>
      <c r="Q189" s="1772">
        <f>Q188+Q185+Q179</f>
        <v>0</v>
      </c>
      <c r="R189" s="1773"/>
      <c r="S189" s="1774"/>
      <c r="T189" s="1772">
        <f>T188+T185+T179</f>
        <v>0</v>
      </c>
      <c r="U189" s="1773"/>
      <c r="V189" s="1774"/>
      <c r="W189" s="59"/>
      <c r="Z189" s="516"/>
      <c r="AA189" s="1064"/>
      <c r="AD189" s="1695"/>
    </row>
    <row r="190" spans="1:30" ht="7.5" customHeight="1">
      <c r="E190" s="793" t="s">
        <v>821</v>
      </c>
      <c r="Q190" s="89"/>
      <c r="R190" s="89"/>
      <c r="S190" s="89"/>
      <c r="T190" s="89"/>
      <c r="U190" s="89"/>
      <c r="V190" s="89"/>
      <c r="W190" s="59"/>
      <c r="Z190" s="516"/>
      <c r="AA190" s="1064"/>
      <c r="AD190" s="1695"/>
    </row>
    <row r="191" spans="1:30" ht="16" customHeight="1">
      <c r="A191" s="2083" t="s">
        <v>1614</v>
      </c>
      <c r="B191" s="2084"/>
      <c r="C191" s="1763">
        <v>13601</v>
      </c>
      <c r="D191" s="1764"/>
      <c r="E191" s="787" t="s">
        <v>1345</v>
      </c>
      <c r="F191" s="36"/>
      <c r="G191" s="36"/>
      <c r="H191" s="36"/>
      <c r="I191" s="36"/>
      <c r="J191" s="36"/>
      <c r="K191" s="36"/>
      <c r="L191" s="36"/>
      <c r="M191" s="36"/>
      <c r="N191" s="36"/>
      <c r="O191" s="36"/>
      <c r="P191" s="37"/>
      <c r="Q191" s="1728">
        <v>0</v>
      </c>
      <c r="R191" s="1729"/>
      <c r="S191" s="1730"/>
      <c r="T191" s="1728">
        <f>-SUMIF(MAP!L:L,FORM!C191,MAP!R:R)</f>
        <v>0</v>
      </c>
      <c r="U191" s="1729"/>
      <c r="V191" s="1730"/>
      <c r="W191" s="59"/>
      <c r="Z191" s="516"/>
      <c r="AA191" s="1064" t="str">
        <f t="shared" ref="AA191:AA197" si="14">HYPERLINK("#A4.!E"&amp;AB191,"Link to Arabic")</f>
        <v>Link to Arabic</v>
      </c>
      <c r="AB191" s="1">
        <f>MATCH(C191,'A4.'!B:B,0)</f>
        <v>23</v>
      </c>
      <c r="AD191" s="1695"/>
    </row>
    <row r="192" spans="1:30" ht="16" customHeight="1">
      <c r="A192" s="1747"/>
      <c r="B192" s="1748"/>
      <c r="C192" s="1763">
        <v>13602</v>
      </c>
      <c r="D192" s="1764"/>
      <c r="E192" s="787" t="s">
        <v>1346</v>
      </c>
      <c r="F192" s="36"/>
      <c r="G192" s="36"/>
      <c r="H192" s="36"/>
      <c r="I192" s="36"/>
      <c r="J192" s="36"/>
      <c r="K192" s="36"/>
      <c r="L192" s="36"/>
      <c r="M192" s="36"/>
      <c r="N192" s="36"/>
      <c r="O192" s="36"/>
      <c r="P192" s="37"/>
      <c r="Q192" s="1728">
        <v>0</v>
      </c>
      <c r="R192" s="1729"/>
      <c r="S192" s="1730"/>
      <c r="T192" s="1728">
        <f>-SUMIF(MAP!L:L,FORM!C192,MAP!R:R)</f>
        <v>0</v>
      </c>
      <c r="U192" s="1729"/>
      <c r="V192" s="1730"/>
      <c r="W192" s="59"/>
      <c r="Y192" s="407"/>
      <c r="Z192" s="516"/>
      <c r="AA192" s="1064" t="str">
        <f t="shared" si="14"/>
        <v>Link to Arabic</v>
      </c>
      <c r="AB192" s="1">
        <f>MATCH(C192,'A4.'!B:B,0)</f>
        <v>24</v>
      </c>
      <c r="AD192" s="1695"/>
    </row>
    <row r="193" spans="1:30" ht="16" customHeight="1">
      <c r="A193" s="1747"/>
      <c r="B193" s="1748"/>
      <c r="C193" s="1763">
        <v>13603</v>
      </c>
      <c r="D193" s="1764"/>
      <c r="E193" s="787" t="s">
        <v>1347</v>
      </c>
      <c r="F193" s="36"/>
      <c r="G193" s="36"/>
      <c r="H193" s="36"/>
      <c r="I193" s="36"/>
      <c r="J193" s="36"/>
      <c r="K193" s="36"/>
      <c r="L193" s="36"/>
      <c r="M193" s="36"/>
      <c r="N193" s="36"/>
      <c r="O193" s="36"/>
      <c r="P193" s="37"/>
      <c r="Q193" s="1728">
        <v>0</v>
      </c>
      <c r="R193" s="1729"/>
      <c r="S193" s="1730"/>
      <c r="T193" s="1728">
        <f>-SUMIF(MAP!L:L,FORM!C193,MAP!R:R)</f>
        <v>0</v>
      </c>
      <c r="U193" s="1729"/>
      <c r="V193" s="1730"/>
      <c r="W193" s="59"/>
      <c r="Y193" s="408"/>
      <c r="Z193" s="516"/>
      <c r="AA193" s="1064" t="str">
        <f t="shared" si="14"/>
        <v>Link to Arabic</v>
      </c>
      <c r="AB193" s="1">
        <f>MATCH(C193,'A4.'!B:B,0)</f>
        <v>25</v>
      </c>
      <c r="AD193" s="1695"/>
    </row>
    <row r="194" spans="1:30" ht="16" customHeight="1">
      <c r="A194" s="1747"/>
      <c r="B194" s="1748"/>
      <c r="C194" s="1763">
        <v>13604</v>
      </c>
      <c r="D194" s="1764"/>
      <c r="E194" s="787" t="s">
        <v>1348</v>
      </c>
      <c r="F194" s="36"/>
      <c r="G194" s="36"/>
      <c r="H194" s="36"/>
      <c r="I194" s="36"/>
      <c r="J194" s="36"/>
      <c r="K194" s="36"/>
      <c r="L194" s="36"/>
      <c r="M194" s="36"/>
      <c r="N194" s="36"/>
      <c r="O194" s="36"/>
      <c r="P194" s="37"/>
      <c r="Q194" s="1728">
        <v>0</v>
      </c>
      <c r="R194" s="1729"/>
      <c r="S194" s="1730"/>
      <c r="T194" s="1728">
        <f>-SUMIF(MAP!L:L,FORM!C194,MAP!R:R)</f>
        <v>0</v>
      </c>
      <c r="U194" s="1729"/>
      <c r="V194" s="1730"/>
      <c r="W194" s="59"/>
      <c r="Z194" s="516"/>
      <c r="AA194" s="1064" t="str">
        <f t="shared" si="14"/>
        <v>Link to Arabic</v>
      </c>
      <c r="AB194" s="1">
        <f>MATCH(C194,'A4.'!B:B,0)</f>
        <v>26</v>
      </c>
      <c r="AD194" s="1695"/>
    </row>
    <row r="195" spans="1:30" ht="16" customHeight="1">
      <c r="A195" s="1747"/>
      <c r="B195" s="1748"/>
      <c r="C195" s="1763">
        <v>13605</v>
      </c>
      <c r="D195" s="1764"/>
      <c r="E195" s="787" t="s">
        <v>1349</v>
      </c>
      <c r="F195" s="36"/>
      <c r="G195" s="36"/>
      <c r="H195" s="36"/>
      <c r="I195" s="36"/>
      <c r="J195" s="36"/>
      <c r="K195" s="36"/>
      <c r="L195" s="36"/>
      <c r="M195" s="85" t="s">
        <v>788</v>
      </c>
      <c r="N195" s="515"/>
      <c r="O195" s="515"/>
      <c r="P195" s="1274" t="str">
        <f>IF(Q195&lt;&gt;0,CHAR(254), "")</f>
        <v/>
      </c>
      <c r="Q195" s="1728">
        <v>0</v>
      </c>
      <c r="R195" s="1729"/>
      <c r="S195" s="1730"/>
      <c r="T195" s="1728">
        <f>-SUMIF(MAP!L:L,FORM!C195,MAP!R:R)</f>
        <v>0</v>
      </c>
      <c r="U195" s="1729"/>
      <c r="V195" s="1730"/>
      <c r="W195" s="59"/>
      <c r="X195" s="405"/>
      <c r="Y195" s="406"/>
      <c r="Z195" s="516"/>
      <c r="AA195" s="1064" t="str">
        <f t="shared" si="14"/>
        <v>Link to Arabic</v>
      </c>
      <c r="AB195" s="1">
        <f>MATCH(C195,'A4.'!B:B,0)</f>
        <v>27</v>
      </c>
      <c r="AC195" s="1067" t="str">
        <f>HYPERLINK("#"&amp;INDEX('Schedule CONFIG'!C:D,MATCH(C195,'Schedule CONFIG'!C:C,0),2)&amp;"!A1","Link to Schedule")</f>
        <v>Link to Schedule</v>
      </c>
      <c r="AD195" s="1695"/>
    </row>
    <row r="196" spans="1:30" ht="16" customHeight="1">
      <c r="A196" s="2085"/>
      <c r="B196" s="2086"/>
      <c r="C196" s="1763">
        <v>13606</v>
      </c>
      <c r="D196" s="1764"/>
      <c r="E196" s="787" t="s">
        <v>1350</v>
      </c>
      <c r="F196" s="36"/>
      <c r="G196" s="36"/>
      <c r="H196" s="36"/>
      <c r="I196" s="36"/>
      <c r="J196" s="36"/>
      <c r="K196" s="36"/>
      <c r="L196" s="36"/>
      <c r="M196" s="85"/>
      <c r="N196" s="36"/>
      <c r="O196" s="61"/>
      <c r="P196" s="62"/>
      <c r="Q196" s="1728">
        <v>0</v>
      </c>
      <c r="R196" s="1729"/>
      <c r="S196" s="1730"/>
      <c r="T196" s="1728">
        <f>-SUMIF(MAP!L:L,FORM!C196,MAP!R:R)</f>
        <v>0</v>
      </c>
      <c r="U196" s="1729"/>
      <c r="V196" s="1730"/>
      <c r="W196" s="59"/>
      <c r="X196" s="405"/>
      <c r="Y196" s="406"/>
      <c r="Z196" s="516"/>
      <c r="AA196" s="1064" t="str">
        <f t="shared" si="14"/>
        <v>Link to Arabic</v>
      </c>
      <c r="AB196" s="1">
        <f>MATCH(C196,'A4.'!B:B,0)</f>
        <v>28</v>
      </c>
      <c r="AD196" s="1695"/>
    </row>
    <row r="197" spans="1:30" ht="16" customHeight="1">
      <c r="A197" s="2087"/>
      <c r="B197" s="2088"/>
      <c r="C197" s="1763">
        <v>13607</v>
      </c>
      <c r="D197" s="1764"/>
      <c r="E197" s="787" t="s">
        <v>1275</v>
      </c>
      <c r="F197" s="36"/>
      <c r="G197" s="36"/>
      <c r="H197" s="36"/>
      <c r="I197" s="36"/>
      <c r="J197" s="36"/>
      <c r="K197" s="36"/>
      <c r="L197" s="36"/>
      <c r="M197" s="36"/>
      <c r="N197" s="36"/>
      <c r="O197" s="36"/>
      <c r="P197" s="37"/>
      <c r="Q197" s="1728">
        <v>0</v>
      </c>
      <c r="R197" s="1729"/>
      <c r="S197" s="1730"/>
      <c r="T197" s="1728">
        <f>-SUMIF(MAP!L:L,FORM!C197,MAP!R:R)</f>
        <v>0</v>
      </c>
      <c r="U197" s="1729"/>
      <c r="V197" s="1730"/>
      <c r="W197" s="59"/>
      <c r="X197" s="405"/>
      <c r="Y197" s="406"/>
      <c r="Z197" s="516"/>
      <c r="AA197" s="1064" t="str">
        <f t="shared" si="14"/>
        <v>Link to Arabic</v>
      </c>
      <c r="AB197" s="1">
        <f>MATCH(C197,'A4.'!B:B,0)</f>
        <v>29</v>
      </c>
      <c r="AD197" s="1695"/>
    </row>
    <row r="198" spans="1:30" ht="16" customHeight="1">
      <c r="A198" s="1776">
        <v>13600</v>
      </c>
      <c r="B198" s="1777"/>
      <c r="C198" s="1778" t="s">
        <v>1615</v>
      </c>
      <c r="D198" s="1779"/>
      <c r="E198" s="1780"/>
      <c r="F198" s="1779"/>
      <c r="G198" s="1779"/>
      <c r="H198" s="63"/>
      <c r="I198" s="63"/>
      <c r="J198" s="63"/>
      <c r="K198" s="63"/>
      <c r="L198" s="63"/>
      <c r="M198" s="63"/>
      <c r="N198" s="63"/>
      <c r="O198" s="63"/>
      <c r="P198" s="64"/>
      <c r="Q198" s="1772">
        <f>SUM(Q191:S197)</f>
        <v>0</v>
      </c>
      <c r="R198" s="1773"/>
      <c r="S198" s="1774"/>
      <c r="T198" s="1772">
        <f>SUM(T191:V197)</f>
        <v>0</v>
      </c>
      <c r="U198" s="1773"/>
      <c r="V198" s="1774"/>
      <c r="W198" s="59"/>
      <c r="X198" s="405"/>
      <c r="Y198" s="406"/>
      <c r="Z198" s="516"/>
      <c r="AA198" s="1064" t="str">
        <f>HYPERLINK("#A4.!F"&amp;AB198,"Link to Arabic")</f>
        <v>Link to Arabic</v>
      </c>
      <c r="AB198" s="1">
        <f>MATCH(A198,'A4.'!A:A,0)</f>
        <v>30</v>
      </c>
      <c r="AD198" s="1695"/>
    </row>
    <row r="199" spans="1:30" ht="16" customHeight="1">
      <c r="A199" s="1745" t="s">
        <v>1616</v>
      </c>
      <c r="B199" s="1746"/>
      <c r="C199" s="1763">
        <v>13701</v>
      </c>
      <c r="D199" s="1764"/>
      <c r="E199" s="787" t="s">
        <v>1351</v>
      </c>
      <c r="F199" s="36"/>
      <c r="G199" s="36"/>
      <c r="H199" s="36"/>
      <c r="I199" s="36"/>
      <c r="J199" s="36"/>
      <c r="K199" s="36"/>
      <c r="L199" s="36"/>
      <c r="M199" s="85" t="s">
        <v>788</v>
      </c>
      <c r="N199" s="515"/>
      <c r="O199" s="515"/>
      <c r="P199" s="1274" t="str">
        <f>IF(Q199&lt;&gt;0,CHAR(254), "")</f>
        <v/>
      </c>
      <c r="Q199" s="1728">
        <v>0</v>
      </c>
      <c r="R199" s="1729"/>
      <c r="S199" s="1730"/>
      <c r="T199" s="1728">
        <f>-SUMIF(MAP!L:L,FORM!C199,MAP!R:R)</f>
        <v>0</v>
      </c>
      <c r="U199" s="1729"/>
      <c r="V199" s="1730"/>
      <c r="W199" s="59"/>
      <c r="X199" s="405"/>
      <c r="Y199" s="406"/>
      <c r="Z199" s="516"/>
      <c r="AA199" s="1064" t="str">
        <f>HYPERLINK("#A4.!E"&amp;AB199,"Link to Arabic")</f>
        <v>Link to Arabic</v>
      </c>
      <c r="AB199" s="1">
        <f>MATCH(C199,'A4.'!B:B,0)</f>
        <v>31</v>
      </c>
      <c r="AC199" s="1067" t="str">
        <f>HYPERLINK("#"&amp;INDEX('Schedule CONFIG'!C:D,MATCH(C199,'Schedule CONFIG'!C:C,0),2)&amp;"!A1","Link to Schedule")</f>
        <v>Link to Schedule</v>
      </c>
      <c r="AD199" s="1695"/>
    </row>
    <row r="200" spans="1:30" ht="16" customHeight="1">
      <c r="A200" s="1747"/>
      <c r="B200" s="1748"/>
      <c r="C200" s="1763">
        <v>13702</v>
      </c>
      <c r="D200" s="1764"/>
      <c r="E200" s="787" t="s">
        <v>1352</v>
      </c>
      <c r="F200" s="36"/>
      <c r="G200" s="36"/>
      <c r="H200" s="36"/>
      <c r="I200" s="36"/>
      <c r="J200" s="36"/>
      <c r="K200" s="36"/>
      <c r="L200" s="36"/>
      <c r="M200" s="36"/>
      <c r="N200" s="36"/>
      <c r="O200" s="36"/>
      <c r="P200" s="37"/>
      <c r="Q200" s="1728">
        <v>0</v>
      </c>
      <c r="R200" s="1729"/>
      <c r="S200" s="1730"/>
      <c r="T200" s="1728">
        <f>-SUMIF(MAP!L:L,FORM!C200,MAP!R:R)</f>
        <v>0</v>
      </c>
      <c r="U200" s="1729"/>
      <c r="V200" s="1730"/>
      <c r="W200" s="59"/>
      <c r="X200" s="405"/>
      <c r="Y200" s="406"/>
      <c r="Z200" s="516"/>
      <c r="AA200" s="1064" t="str">
        <f>HYPERLINK("#A4.!E"&amp;AB200,"Link to Arabic")</f>
        <v>Link to Arabic</v>
      </c>
      <c r="AB200" s="1">
        <f>MATCH(C200,'A4.'!B:B,0)</f>
        <v>32</v>
      </c>
      <c r="AD200" s="1695"/>
    </row>
    <row r="201" spans="1:30" ht="16" customHeight="1">
      <c r="A201" s="1747"/>
      <c r="B201" s="1748"/>
      <c r="C201" s="1763">
        <v>13703</v>
      </c>
      <c r="D201" s="1764"/>
      <c r="E201" s="787" t="s">
        <v>1353</v>
      </c>
      <c r="F201" s="36"/>
      <c r="G201" s="36"/>
      <c r="H201" s="36"/>
      <c r="I201" s="36"/>
      <c r="J201" s="36"/>
      <c r="K201" s="36"/>
      <c r="L201" s="36"/>
      <c r="M201" s="36"/>
      <c r="N201" s="36"/>
      <c r="O201" s="36"/>
      <c r="P201" s="37"/>
      <c r="Q201" s="1728">
        <v>0</v>
      </c>
      <c r="R201" s="1729"/>
      <c r="S201" s="1730"/>
      <c r="T201" s="1728">
        <f>-SUMIF(MAP!L:L,FORM!C201,MAP!R:R)</f>
        <v>0</v>
      </c>
      <c r="U201" s="1729"/>
      <c r="V201" s="1730"/>
      <c r="W201" s="59"/>
      <c r="Z201" s="516"/>
      <c r="AA201" s="1064" t="str">
        <f>HYPERLINK("#A4.!E"&amp;AB201,"Link to Arabic")</f>
        <v>Link to Arabic</v>
      </c>
      <c r="AB201" s="1">
        <f>MATCH(C201,'A4.'!B:B,0)</f>
        <v>33</v>
      </c>
      <c r="AD201" s="1695"/>
    </row>
    <row r="202" spans="1:30" ht="16" customHeight="1">
      <c r="A202" s="1747"/>
      <c r="B202" s="1748"/>
      <c r="C202" s="1763">
        <v>13704</v>
      </c>
      <c r="D202" s="1764"/>
      <c r="E202" s="787" t="s">
        <v>1354</v>
      </c>
      <c r="F202" s="36"/>
      <c r="G202" s="36"/>
      <c r="H202" s="36"/>
      <c r="I202" s="36"/>
      <c r="J202" s="36"/>
      <c r="K202" s="36"/>
      <c r="L202" s="36"/>
      <c r="M202" s="85" t="s">
        <v>800</v>
      </c>
      <c r="N202" s="515"/>
      <c r="O202" s="515"/>
      <c r="P202" s="1274" t="str">
        <f t="shared" ref="P202:P203" si="15">IF(Q202&lt;&gt;0,CHAR(254), "")</f>
        <v/>
      </c>
      <c r="Q202" s="1728">
        <v>0</v>
      </c>
      <c r="R202" s="1729"/>
      <c r="S202" s="1730"/>
      <c r="T202" s="1728">
        <f>-SUMIF(MAP!L:L,FORM!C202,MAP!R:R)</f>
        <v>0</v>
      </c>
      <c r="U202" s="1729"/>
      <c r="V202" s="1730"/>
      <c r="W202" s="59"/>
      <c r="Z202" s="516"/>
      <c r="AA202" s="1064" t="str">
        <f>HYPERLINK("#A4.!E"&amp;AB202,"Link to Arabic")</f>
        <v>Link to Arabic</v>
      </c>
      <c r="AB202" s="1">
        <f>MATCH(C202,'A4.'!B:B,0)</f>
        <v>34</v>
      </c>
      <c r="AC202" s="1067" t="str">
        <f>HYPERLINK("#"&amp;INDEX('Schedule CONFIG'!C:D,MATCH(C202,'Schedule CONFIG'!C:C,0),2)&amp;"!A1","Link to Schedule")</f>
        <v>Link to Schedule</v>
      </c>
      <c r="AD202" s="1695"/>
    </row>
    <row r="203" spans="1:30" ht="16" customHeight="1">
      <c r="A203" s="1749"/>
      <c r="B203" s="1750"/>
      <c r="C203" s="1763">
        <v>13705</v>
      </c>
      <c r="D203" s="1764"/>
      <c r="E203" s="787" t="s">
        <v>1275</v>
      </c>
      <c r="F203" s="36"/>
      <c r="G203" s="36"/>
      <c r="H203" s="36"/>
      <c r="I203" s="36"/>
      <c r="J203" s="36"/>
      <c r="K203" s="36"/>
      <c r="L203" s="36"/>
      <c r="M203" s="85" t="s">
        <v>436</v>
      </c>
      <c r="N203" s="515"/>
      <c r="O203" s="515"/>
      <c r="P203" s="1274" t="str">
        <f t="shared" si="15"/>
        <v/>
      </c>
      <c r="Q203" s="1728">
        <v>0</v>
      </c>
      <c r="R203" s="1729"/>
      <c r="S203" s="1730"/>
      <c r="T203" s="1728">
        <f>-SUMIF(MAP!L:L,FORM!C203,MAP!R:R)</f>
        <v>0</v>
      </c>
      <c r="U203" s="1729"/>
      <c r="V203" s="1730"/>
      <c r="W203" s="59"/>
      <c r="Z203" s="516"/>
      <c r="AA203" s="1064" t="str">
        <f>HYPERLINK("#A4.!E"&amp;AB203,"Link to Arabic")</f>
        <v>Link to Arabic</v>
      </c>
      <c r="AB203" s="1">
        <f>MATCH(C203,'A4.'!B:B,0)</f>
        <v>35</v>
      </c>
      <c r="AC203" s="1067" t="str">
        <f>HYPERLINK("#"&amp;INDEX('Schedule CONFIG'!C:D,MATCH(C203,'Schedule CONFIG'!C:C,0),2)&amp;"!A1","Link to Schedule")</f>
        <v>Link to Schedule</v>
      </c>
      <c r="AD203" s="1695"/>
    </row>
    <row r="204" spans="1:30" ht="16" customHeight="1">
      <c r="A204" s="1776">
        <v>13700</v>
      </c>
      <c r="B204" s="1777"/>
      <c r="C204" s="1778" t="s">
        <v>1617</v>
      </c>
      <c r="D204" s="1779"/>
      <c r="E204" s="1780"/>
      <c r="F204" s="1779"/>
      <c r="G204" s="1779"/>
      <c r="H204" s="63"/>
      <c r="I204" s="63"/>
      <c r="J204" s="63"/>
      <c r="K204" s="63"/>
      <c r="L204" s="63"/>
      <c r="M204" s="63"/>
      <c r="N204" s="63"/>
      <c r="O204" s="63"/>
      <c r="P204" s="64"/>
      <c r="Q204" s="1772">
        <f>SUM(Q199:S203)</f>
        <v>0</v>
      </c>
      <c r="R204" s="1773"/>
      <c r="S204" s="1774"/>
      <c r="T204" s="1772">
        <f>SUM(T199:V203)</f>
        <v>0</v>
      </c>
      <c r="U204" s="1773"/>
      <c r="V204" s="1774"/>
      <c r="W204" s="59"/>
      <c r="Z204" s="516"/>
      <c r="AA204" s="1064" t="str">
        <f>HYPERLINK("#A4.!F"&amp;AB204,"Link to Arabic")</f>
        <v>Link to Arabic</v>
      </c>
      <c r="AB204" s="1">
        <f>MATCH(A204,'A4.'!A:A,0)</f>
        <v>36</v>
      </c>
      <c r="AD204" s="1695"/>
    </row>
    <row r="205" spans="1:30" ht="16" customHeight="1">
      <c r="A205" s="1751" t="s">
        <v>1618</v>
      </c>
      <c r="B205" s="1752"/>
      <c r="C205" s="1763">
        <v>13801</v>
      </c>
      <c r="D205" s="1764"/>
      <c r="E205" s="787" t="s">
        <v>354</v>
      </c>
      <c r="F205" s="36"/>
      <c r="G205" s="36"/>
      <c r="H205" s="36"/>
      <c r="I205" s="36"/>
      <c r="J205" s="36"/>
      <c r="K205" s="36"/>
      <c r="L205" s="36"/>
      <c r="M205" s="85" t="s">
        <v>829</v>
      </c>
      <c r="N205" s="515"/>
      <c r="O205" s="515"/>
      <c r="P205" s="1274" t="str">
        <f t="shared" ref="P205:P207" si="16">IF(Q205&lt;&gt;0,CHAR(254), "")</f>
        <v/>
      </c>
      <c r="Q205" s="1728">
        <v>0</v>
      </c>
      <c r="R205" s="1729"/>
      <c r="S205" s="1730"/>
      <c r="T205" s="1728">
        <f>-SUMIF(MAP!L:L,FORM!C205,MAP!R:R)</f>
        <v>0</v>
      </c>
      <c r="U205" s="1729"/>
      <c r="V205" s="1730"/>
      <c r="W205" s="59"/>
      <c r="Z205" s="516"/>
      <c r="AA205" s="1064" t="str">
        <f>HYPERLINK("#A4.!E"&amp;AB205,"Link to Arabic")</f>
        <v>Link to Arabic</v>
      </c>
      <c r="AB205" s="1">
        <f>MATCH(C205,'A4.'!B:B,0)</f>
        <v>37</v>
      </c>
      <c r="AC205" s="1067" t="str">
        <f>HYPERLINK("#"&amp;INDEX('Schedule CONFIG'!C:D,MATCH(C205,'Schedule CONFIG'!C:C,0),2)&amp;"!A1","Link to Schedule")</f>
        <v>Link to Schedule</v>
      </c>
      <c r="AD205" s="1695"/>
    </row>
    <row r="206" spans="1:30" ht="16" customHeight="1">
      <c r="A206" s="1753"/>
      <c r="B206" s="1754"/>
      <c r="C206" s="1763">
        <v>13802</v>
      </c>
      <c r="D206" s="1764"/>
      <c r="E206" s="787" t="s">
        <v>355</v>
      </c>
      <c r="F206" s="36"/>
      <c r="G206" s="36"/>
      <c r="H206" s="36"/>
      <c r="I206" s="36"/>
      <c r="J206" s="36"/>
      <c r="K206" s="36"/>
      <c r="L206" s="36"/>
      <c r="M206" s="85" t="s">
        <v>768</v>
      </c>
      <c r="N206" s="515"/>
      <c r="O206" s="515"/>
      <c r="P206" s="1274" t="str">
        <f t="shared" si="16"/>
        <v/>
      </c>
      <c r="Q206" s="1728">
        <v>0</v>
      </c>
      <c r="R206" s="1729"/>
      <c r="S206" s="1730"/>
      <c r="T206" s="1728">
        <f>-SUMIF(MAP!L:L,FORM!C206,MAP!R:R)</f>
        <v>0</v>
      </c>
      <c r="U206" s="1729"/>
      <c r="V206" s="1730"/>
      <c r="W206" s="59"/>
      <c r="Y206" s="407"/>
      <c r="Z206" s="516"/>
      <c r="AA206" s="1064" t="str">
        <f>HYPERLINK("#A4.!E"&amp;AB206,"Link to Arabic")</f>
        <v>Link to Arabic</v>
      </c>
      <c r="AB206" s="1">
        <f>MATCH(C206,'A4.'!B:B,0)</f>
        <v>38</v>
      </c>
      <c r="AC206" s="1067" t="str">
        <f>HYPERLINK("#"&amp;INDEX('Schedule CONFIG'!C:D,MATCH(C206,'Schedule CONFIG'!C:C,0),2)&amp;"!A1","Link to Schedule")</f>
        <v>Link to Schedule</v>
      </c>
      <c r="AD206" s="1695"/>
    </row>
    <row r="207" spans="1:30" ht="16" customHeight="1">
      <c r="A207" s="1753"/>
      <c r="B207" s="1754"/>
      <c r="C207" s="1763">
        <v>13803</v>
      </c>
      <c r="D207" s="1764"/>
      <c r="E207" s="787" t="s">
        <v>358</v>
      </c>
      <c r="F207" s="36"/>
      <c r="G207" s="36"/>
      <c r="H207" s="36"/>
      <c r="I207" s="36"/>
      <c r="J207" s="36"/>
      <c r="K207" s="36"/>
      <c r="L207" s="36"/>
      <c r="M207" s="85" t="s">
        <v>889</v>
      </c>
      <c r="N207" s="515"/>
      <c r="O207" s="515"/>
      <c r="P207" s="1274" t="str">
        <f t="shared" si="16"/>
        <v/>
      </c>
      <c r="Q207" s="1728">
        <v>0</v>
      </c>
      <c r="R207" s="1729"/>
      <c r="S207" s="1730"/>
      <c r="T207" s="1728">
        <f>-SUMIF(MAP!L:L,FORM!C207,MAP!R:R)+T76</f>
        <v>0</v>
      </c>
      <c r="U207" s="1729"/>
      <c r="V207" s="1730"/>
      <c r="W207" s="59"/>
      <c r="Z207" s="516"/>
      <c r="AA207" s="1064" t="str">
        <f>HYPERLINK("#A4.!E"&amp;AB207,"Link to Arabic")</f>
        <v>Link to Arabic</v>
      </c>
      <c r="AB207" s="1">
        <f>MATCH(C207,'A4.'!B:B,0)</f>
        <v>39</v>
      </c>
      <c r="AC207" s="1067" t="str">
        <f>HYPERLINK("#"&amp;INDEX('Schedule CONFIG'!C:D,MATCH(C207,'Schedule CONFIG'!C:C,0),2)&amp;"!A1","Link to Schedule")</f>
        <v>Link to Schedule</v>
      </c>
      <c r="AD207" s="1695"/>
    </row>
    <row r="208" spans="1:30" ht="16" customHeight="1">
      <c r="A208" s="1755"/>
      <c r="B208" s="1756"/>
      <c r="C208" s="1763">
        <v>13804</v>
      </c>
      <c r="D208" s="1764"/>
      <c r="E208" s="787" t="s">
        <v>322</v>
      </c>
      <c r="F208" s="36"/>
      <c r="G208" s="36"/>
      <c r="H208" s="36"/>
      <c r="I208" s="36"/>
      <c r="J208" s="36"/>
      <c r="K208" s="36"/>
      <c r="L208" s="36"/>
      <c r="M208" s="85"/>
      <c r="N208" s="36"/>
      <c r="O208" s="61"/>
      <c r="P208" s="37"/>
      <c r="Q208" s="1728">
        <v>0</v>
      </c>
      <c r="R208" s="1729"/>
      <c r="S208" s="1730"/>
      <c r="T208" s="1728">
        <f>-SUMIF(MAP!L:L,FORM!C208,MAP!R:R)</f>
        <v>0</v>
      </c>
      <c r="U208" s="1729"/>
      <c r="V208" s="1730"/>
      <c r="W208" s="59"/>
      <c r="Y208" s="408"/>
      <c r="Z208" s="516"/>
      <c r="AA208" s="1064" t="str">
        <f>HYPERLINK("#A4.!E"&amp;AB208,"Link to Arabic")</f>
        <v>Link to Arabic</v>
      </c>
      <c r="AB208" s="1">
        <f>MATCH(C208,'A4.'!B:B,0)</f>
        <v>40</v>
      </c>
      <c r="AD208" s="1695"/>
    </row>
    <row r="209" spans="1:30" ht="16" hidden="1" customHeight="1">
      <c r="A209" s="823"/>
      <c r="B209" s="824"/>
      <c r="C209" s="833"/>
      <c r="D209" s="833"/>
      <c r="E209" s="834"/>
      <c r="F209" s="835"/>
      <c r="G209" s="835"/>
      <c r="H209" s="835"/>
      <c r="I209" s="835"/>
      <c r="J209" s="835"/>
      <c r="K209" s="835"/>
      <c r="L209" s="835"/>
      <c r="M209" s="473"/>
      <c r="N209" s="835"/>
      <c r="O209" s="836"/>
      <c r="P209" s="37"/>
      <c r="Q209" s="821"/>
      <c r="R209" s="837"/>
      <c r="S209" s="822"/>
      <c r="T209" s="821"/>
      <c r="U209" s="837"/>
      <c r="V209" s="822"/>
      <c r="W209" s="59"/>
      <c r="Y209" s="408"/>
      <c r="Z209" s="516"/>
      <c r="AA209" s="1064"/>
      <c r="AD209" s="1695"/>
    </row>
    <row r="210" spans="1:30" ht="16" customHeight="1">
      <c r="A210" s="1776">
        <v>13800</v>
      </c>
      <c r="B210" s="1777"/>
      <c r="C210" s="63" t="s">
        <v>1617</v>
      </c>
      <c r="D210" s="63"/>
      <c r="E210" s="63"/>
      <c r="F210" s="63"/>
      <c r="G210" s="63"/>
      <c r="H210" s="63"/>
      <c r="I210" s="63"/>
      <c r="J210" s="63"/>
      <c r="K210" s="63"/>
      <c r="L210" s="63"/>
      <c r="M210" s="63"/>
      <c r="N210" s="63"/>
      <c r="O210" s="63"/>
      <c r="P210" s="64"/>
      <c r="Q210" s="1772">
        <f>SUM(Q205:S208)</f>
        <v>0</v>
      </c>
      <c r="R210" s="1773"/>
      <c r="S210" s="1774"/>
      <c r="T210" s="1772">
        <f>SUM(T205:V208)</f>
        <v>0</v>
      </c>
      <c r="U210" s="1773"/>
      <c r="V210" s="1774"/>
      <c r="AA210" s="1064" t="str">
        <f>HYPERLINK("#A4.!F"&amp;AB210,"Link to Arabic")</f>
        <v>Link to Arabic</v>
      </c>
      <c r="AB210" s="1">
        <f>MATCH(A210,'A4.'!A:A,0)</f>
        <v>41</v>
      </c>
      <c r="AD210" s="1695"/>
    </row>
    <row r="211" spans="1:30" ht="16" customHeight="1">
      <c r="A211" s="65" t="s">
        <v>1619</v>
      </c>
      <c r="B211" s="63"/>
      <c r="C211" s="66"/>
      <c r="D211" s="67"/>
      <c r="E211" s="63"/>
      <c r="F211" s="63"/>
      <c r="G211" s="63"/>
      <c r="H211" s="63"/>
      <c r="I211" s="63"/>
      <c r="J211" s="63"/>
      <c r="K211" s="63"/>
      <c r="L211" s="63"/>
      <c r="M211" s="63"/>
      <c r="N211" s="63"/>
      <c r="O211" s="68" t="str">
        <f>IF(Q211=Q189,"","Opg")</f>
        <v/>
      </c>
      <c r="P211" s="68" t="str">
        <f>IF(T189=T211,"","Clg")</f>
        <v/>
      </c>
      <c r="Q211" s="1772">
        <f>Q210+Q204+Q198</f>
        <v>0</v>
      </c>
      <c r="R211" s="1773"/>
      <c r="S211" s="1774"/>
      <c r="T211" s="1772">
        <f>T210+T204+T198</f>
        <v>0</v>
      </c>
      <c r="U211" s="1773"/>
      <c r="V211" s="1774"/>
      <c r="AA211" s="517"/>
      <c r="AD211" s="1695"/>
    </row>
    <row r="212" spans="1:30" ht="5.15" customHeight="1">
      <c r="A212" s="522"/>
      <c r="B212" s="522"/>
      <c r="C212" s="522"/>
      <c r="D212" s="522"/>
      <c r="E212" s="522"/>
      <c r="F212" s="522"/>
      <c r="G212" s="522"/>
      <c r="H212" s="522"/>
      <c r="I212" s="522"/>
      <c r="J212" s="522"/>
      <c r="K212" s="522"/>
      <c r="L212" s="522"/>
      <c r="M212" s="522"/>
      <c r="N212" s="522"/>
      <c r="O212" s="522"/>
      <c r="P212" s="522"/>
      <c r="Q212" s="522"/>
      <c r="R212" s="522"/>
      <c r="S212" s="522"/>
      <c r="T212" s="522"/>
      <c r="U212" s="522"/>
      <c r="V212" s="522"/>
      <c r="AA212" s="523"/>
      <c r="AD212" s="1693"/>
    </row>
    <row r="213" spans="1:30" ht="22" customHeight="1">
      <c r="A213" s="1731" t="s">
        <v>1620</v>
      </c>
      <c r="B213" s="1787" t="s">
        <v>1621</v>
      </c>
      <c r="C213" s="1788"/>
      <c r="D213" s="1788"/>
      <c r="E213" s="1788"/>
      <c r="F213" s="1788"/>
      <c r="G213" s="1788"/>
      <c r="H213" s="1788"/>
      <c r="I213" s="1797"/>
      <c r="J213" s="90" t="s">
        <v>1424</v>
      </c>
      <c r="K213" s="91"/>
      <c r="L213" s="91"/>
      <c r="M213" s="1597" t="s">
        <v>1283</v>
      </c>
      <c r="N213" s="90" t="s">
        <v>1622</v>
      </c>
      <c r="O213" s="1597" t="s">
        <v>1425</v>
      </c>
      <c r="P213" s="1787" t="s">
        <v>1623</v>
      </c>
      <c r="Q213" s="1788"/>
      <c r="R213" s="1788"/>
      <c r="S213" s="1788"/>
      <c r="T213" s="1788"/>
      <c r="U213" s="1788"/>
      <c r="V213" s="1789"/>
      <c r="AA213" s="523"/>
    </row>
    <row r="214" spans="1:30" ht="22" customHeight="1">
      <c r="A214" s="1732"/>
      <c r="B214" s="1781" t="s">
        <v>1624</v>
      </c>
      <c r="C214" s="1782"/>
      <c r="D214" s="1782"/>
      <c r="E214" s="1782"/>
      <c r="F214" s="1782"/>
      <c r="G214" s="1782"/>
      <c r="H214" s="1782"/>
      <c r="I214" s="1783"/>
      <c r="J214" s="492" t="s">
        <v>1424</v>
      </c>
      <c r="K214" s="493"/>
      <c r="L214" s="493"/>
      <c r="M214" s="1598" t="s">
        <v>1283</v>
      </c>
      <c r="N214" s="492" t="s">
        <v>1622</v>
      </c>
      <c r="O214" s="1598" t="s">
        <v>1425</v>
      </c>
      <c r="P214" s="54" t="s">
        <v>1625</v>
      </c>
      <c r="Q214" s="1784" t="s">
        <v>1271</v>
      </c>
      <c r="R214" s="1785"/>
      <c r="S214" s="1785"/>
      <c r="T214" s="1785"/>
      <c r="U214" s="1785"/>
      <c r="V214" s="1786"/>
      <c r="AA214" s="523"/>
    </row>
    <row r="215" spans="1:30" ht="22" customHeight="1">
      <c r="A215" s="1732"/>
      <c r="B215" s="1781" t="s">
        <v>1626</v>
      </c>
      <c r="C215" s="1782"/>
      <c r="D215" s="1782"/>
      <c r="E215" s="1782"/>
      <c r="F215" s="1782"/>
      <c r="G215" s="1782"/>
      <c r="H215" s="1782"/>
      <c r="I215" s="1783"/>
      <c r="J215" s="492" t="s">
        <v>1424</v>
      </c>
      <c r="K215" s="493"/>
      <c r="L215" s="493"/>
      <c r="M215" s="1598" t="s">
        <v>1283</v>
      </c>
      <c r="N215" s="492" t="s">
        <v>1622</v>
      </c>
      <c r="O215" s="1598" t="s">
        <v>1425</v>
      </c>
      <c r="P215" s="54" t="s">
        <v>1625</v>
      </c>
      <c r="Q215" s="1784" t="s">
        <v>1271</v>
      </c>
      <c r="R215" s="1785"/>
      <c r="S215" s="1785"/>
      <c r="T215" s="1785"/>
      <c r="U215" s="1785"/>
      <c r="V215" s="1786"/>
      <c r="AA215" s="523"/>
    </row>
    <row r="216" spans="1:30" ht="22" customHeight="1">
      <c r="A216" s="1732"/>
      <c r="B216" s="58" t="s">
        <v>1627</v>
      </c>
      <c r="C216" s="36"/>
      <c r="D216" s="36"/>
      <c r="E216" s="36"/>
      <c r="F216" s="36"/>
      <c r="G216" s="36"/>
      <c r="H216" s="36"/>
      <c r="I216" s="37"/>
      <c r="J216" s="92" t="s">
        <v>1424</v>
      </c>
      <c r="K216" s="93"/>
      <c r="L216" s="93"/>
      <c r="M216" s="1596" t="s">
        <v>1283</v>
      </c>
      <c r="N216" s="92" t="s">
        <v>1622</v>
      </c>
      <c r="O216" s="1596" t="s">
        <v>1425</v>
      </c>
      <c r="P216" s="1821"/>
      <c r="Q216" s="1822"/>
      <c r="R216" s="1822"/>
      <c r="S216" s="1822"/>
      <c r="T216" s="1822"/>
      <c r="U216" s="1822"/>
      <c r="V216" s="1823"/>
      <c r="AA216" s="523"/>
    </row>
    <row r="217" spans="1:30">
      <c r="A217" s="1732"/>
      <c r="B217" s="1824" t="s">
        <v>1628</v>
      </c>
      <c r="C217" s="1825"/>
      <c r="D217" s="1825"/>
      <c r="E217" s="1825"/>
      <c r="F217" s="1825"/>
      <c r="G217" s="1825"/>
      <c r="H217" s="1825"/>
      <c r="I217" s="1825"/>
      <c r="J217" s="1825"/>
      <c r="K217" s="1825"/>
      <c r="L217" s="1825"/>
      <c r="M217" s="1825"/>
      <c r="N217" s="1825"/>
      <c r="O217" s="1825"/>
      <c r="P217" s="1825"/>
      <c r="Q217" s="1825"/>
      <c r="R217" s="1825"/>
      <c r="S217" s="1825"/>
      <c r="T217" s="1825"/>
      <c r="U217" s="1825"/>
      <c r="V217" s="1826"/>
      <c r="AA217" s="523"/>
    </row>
    <row r="218" spans="1:30">
      <c r="A218" s="1732"/>
      <c r="B218" s="1827"/>
      <c r="C218" s="1828"/>
      <c r="D218" s="1828"/>
      <c r="E218" s="1828"/>
      <c r="F218" s="1828"/>
      <c r="G218" s="1828"/>
      <c r="H218" s="1828"/>
      <c r="I218" s="1828"/>
      <c r="J218" s="1828"/>
      <c r="K218" s="1828"/>
      <c r="L218" s="1828"/>
      <c r="M218" s="1828"/>
      <c r="N218" s="1828"/>
      <c r="O218" s="1828"/>
      <c r="P218" s="1828"/>
      <c r="Q218" s="1828"/>
      <c r="R218" s="1828"/>
      <c r="S218" s="1828"/>
      <c r="T218" s="1828"/>
      <c r="U218" s="1828"/>
      <c r="V218" s="1829"/>
      <c r="AA218" s="523"/>
    </row>
    <row r="219" spans="1:30" ht="25" customHeight="1">
      <c r="A219" s="1732"/>
      <c r="B219" s="1599" t="s">
        <v>1629</v>
      </c>
      <c r="C219" s="1775" t="str">
        <f>PROPER(Basic!B24)</f>
        <v/>
      </c>
      <c r="D219" s="1775"/>
      <c r="E219" s="1775"/>
      <c r="F219" s="1775"/>
      <c r="G219" s="1775"/>
      <c r="H219" s="1790" t="s">
        <v>1630</v>
      </c>
      <c r="I219" s="1790"/>
      <c r="J219" s="94"/>
      <c r="K219" s="94"/>
      <c r="L219" s="94"/>
      <c r="M219" s="94"/>
      <c r="N219" s="94"/>
      <c r="O219" s="1600" t="s">
        <v>1631</v>
      </c>
      <c r="P219" s="1791" t="str">
        <f>PROPER(Basic!B25)</f>
        <v/>
      </c>
      <c r="Q219" s="1792"/>
      <c r="R219" s="1792"/>
      <c r="S219" s="1792"/>
      <c r="T219" s="1792"/>
      <c r="U219" s="1793" t="s">
        <v>1632</v>
      </c>
      <c r="V219" s="1794"/>
      <c r="AA219" s="523"/>
    </row>
    <row r="220" spans="1:30" ht="2.15" customHeight="1">
      <c r="A220" s="1733"/>
      <c r="B220" s="95"/>
      <c r="C220" s="96"/>
      <c r="D220" s="96"/>
      <c r="E220" s="96"/>
      <c r="F220" s="96"/>
      <c r="G220" s="96"/>
      <c r="H220" s="96"/>
      <c r="I220" s="96"/>
      <c r="J220" s="96"/>
      <c r="K220" s="96"/>
      <c r="L220" s="96"/>
      <c r="M220" s="96"/>
      <c r="N220" s="96"/>
      <c r="O220" s="96"/>
      <c r="P220" s="96"/>
      <c r="Q220" s="96"/>
      <c r="R220" s="96"/>
      <c r="S220" s="96"/>
      <c r="T220" s="96"/>
      <c r="U220" s="1795"/>
      <c r="V220" s="1796"/>
      <c r="AA220" s="523"/>
    </row>
    <row r="221" spans="1:30" ht="11.15" customHeight="1">
      <c r="A221" s="76" t="s">
        <v>1633</v>
      </c>
      <c r="B221" s="490"/>
      <c r="C221" s="490"/>
      <c r="D221" s="490"/>
      <c r="E221" s="490"/>
      <c r="F221" s="490"/>
      <c r="G221" s="490"/>
      <c r="H221" s="490"/>
      <c r="I221" s="490"/>
      <c r="J221" s="490"/>
      <c r="K221" s="490"/>
      <c r="L221" s="490"/>
      <c r="M221" s="490"/>
      <c r="N221" s="490"/>
      <c r="O221" s="490"/>
      <c r="P221" s="490"/>
      <c r="Q221" s="490"/>
      <c r="R221" s="490"/>
      <c r="S221" s="490"/>
      <c r="T221" s="490"/>
      <c r="U221" s="491"/>
      <c r="V221" s="491"/>
      <c r="AA221" s="523"/>
    </row>
    <row r="222" spans="1:30" ht="3" customHeight="1">
      <c r="A222" s="55"/>
      <c r="B222" s="490"/>
      <c r="C222" s="490"/>
      <c r="D222" s="490"/>
      <c r="E222" s="490"/>
      <c r="F222" s="490"/>
      <c r="G222" s="490"/>
      <c r="H222" s="490"/>
      <c r="I222" s="490"/>
      <c r="J222" s="490"/>
      <c r="K222" s="490"/>
      <c r="L222" s="490"/>
      <c r="M222" s="490"/>
      <c r="N222" s="490"/>
      <c r="O222" s="490"/>
      <c r="P222" s="490"/>
      <c r="Q222" s="490"/>
      <c r="R222" s="490"/>
      <c r="S222" s="490"/>
      <c r="T222" s="490"/>
      <c r="U222" s="491"/>
      <c r="V222" s="491"/>
    </row>
    <row r="223" spans="1:30" ht="20.149999999999999" customHeight="1">
      <c r="A223" s="1812" t="s">
        <v>1634</v>
      </c>
      <c r="B223" s="1736" t="s">
        <v>1635</v>
      </c>
      <c r="C223" s="1737"/>
      <c r="D223" s="1737"/>
      <c r="E223" s="1737"/>
      <c r="F223" s="1737"/>
      <c r="G223" s="1737"/>
      <c r="H223" s="1737"/>
      <c r="I223" s="1737"/>
      <c r="J223" s="1737"/>
      <c r="K223" s="1737"/>
      <c r="L223" s="1737"/>
      <c r="M223" s="1737"/>
      <c r="N223" s="1737"/>
      <c r="O223" s="1737"/>
      <c r="P223" s="1737"/>
      <c r="Q223" s="1737"/>
      <c r="R223" s="1737"/>
      <c r="S223" s="1737"/>
      <c r="T223" s="1737"/>
      <c r="U223" s="1737"/>
      <c r="V223" s="1738"/>
    </row>
    <row r="224" spans="1:30" ht="5.15" customHeight="1">
      <c r="A224" s="1813"/>
      <c r="B224" s="97"/>
      <c r="C224" s="98"/>
      <c r="D224" s="98"/>
      <c r="E224" s="98"/>
      <c r="F224" s="98"/>
      <c r="G224" s="98"/>
      <c r="H224" s="98"/>
      <c r="I224" s="98"/>
      <c r="J224" s="98"/>
      <c r="K224" s="98"/>
      <c r="L224" s="98"/>
      <c r="M224" s="98"/>
      <c r="N224" s="98"/>
      <c r="O224" s="98"/>
      <c r="P224" s="98"/>
      <c r="Q224" s="98"/>
      <c r="R224" s="98"/>
      <c r="S224" s="98"/>
      <c r="T224" s="98"/>
      <c r="U224" s="98"/>
      <c r="V224" s="99"/>
    </row>
    <row r="225" spans="1:30" ht="30" customHeight="1">
      <c r="A225" s="1813"/>
      <c r="B225" s="1601" t="s">
        <v>1629</v>
      </c>
      <c r="C225" s="1815" t="str">
        <f>PROPER(Basic!B26)</f>
        <v/>
      </c>
      <c r="D225" s="1815"/>
      <c r="E225" s="1815"/>
      <c r="F225" s="1816"/>
      <c r="G225" s="1819" t="s">
        <v>1636</v>
      </c>
      <c r="H225" s="1820"/>
      <c r="I225" s="1800"/>
      <c r="J225" s="1801"/>
      <c r="K225" s="1819" t="s">
        <v>1444</v>
      </c>
      <c r="L225" s="1820"/>
      <c r="M225" s="1734"/>
      <c r="N225" s="1735"/>
      <c r="O225" s="1739" t="s">
        <v>1630</v>
      </c>
      <c r="P225" s="1740"/>
      <c r="Q225" s="1740"/>
      <c r="R225" s="1740"/>
      <c r="S225" s="1740"/>
      <c r="T225" s="1790" t="s">
        <v>1637</v>
      </c>
      <c r="U225" s="1810"/>
      <c r="V225" s="1811"/>
    </row>
    <row r="226" spans="1:30" ht="2.15" customHeight="1" thickBot="1">
      <c r="A226" s="1814"/>
      <c r="B226" s="100"/>
      <c r="C226" s="101"/>
      <c r="D226" s="101"/>
      <c r="E226" s="101"/>
      <c r="F226" s="101"/>
      <c r="G226" s="101"/>
      <c r="H226" s="101"/>
      <c r="I226" s="101"/>
      <c r="J226" s="101"/>
      <c r="K226" s="101"/>
      <c r="L226" s="101"/>
      <c r="M226" s="101"/>
      <c r="N226" s="101"/>
      <c r="O226" s="101"/>
      <c r="P226" s="101"/>
      <c r="Q226" s="101"/>
      <c r="R226" s="101"/>
      <c r="S226" s="101"/>
      <c r="T226" s="101"/>
      <c r="U226" s="101"/>
      <c r="V226" s="102"/>
    </row>
    <row r="227" spans="1:30" ht="4" customHeight="1">
      <c r="A227" s="76"/>
      <c r="B227" s="490"/>
      <c r="C227" s="490"/>
      <c r="D227" s="490"/>
      <c r="E227" s="490"/>
      <c r="F227" s="490"/>
      <c r="G227" s="490"/>
      <c r="H227" s="490"/>
      <c r="I227" s="490"/>
      <c r="J227" s="490"/>
      <c r="K227" s="490"/>
      <c r="L227" s="490"/>
      <c r="M227" s="490"/>
      <c r="N227" s="490"/>
      <c r="O227" s="490"/>
      <c r="P227" s="490"/>
      <c r="Q227" s="490"/>
      <c r="R227" s="490"/>
      <c r="S227" s="490"/>
      <c r="T227" s="490"/>
      <c r="U227" s="491"/>
      <c r="V227" s="491"/>
      <c r="AA227" s="523"/>
    </row>
    <row r="228" spans="1:30">
      <c r="A228" s="1807" t="s">
        <v>1638</v>
      </c>
      <c r="B228" s="1808"/>
      <c r="C228" s="1808"/>
      <c r="D228" s="1808"/>
      <c r="E228" s="1808"/>
      <c r="F228" s="1808"/>
      <c r="G228" s="1808"/>
      <c r="H228" s="1808"/>
      <c r="I228" s="1808"/>
      <c r="J228" s="1808"/>
      <c r="K228" s="1808"/>
      <c r="L228" s="1808"/>
      <c r="M228" s="1808"/>
      <c r="N228" s="1808"/>
      <c r="O228" s="1808"/>
      <c r="P228" s="1808"/>
      <c r="Q228" s="1808"/>
      <c r="R228" s="1808"/>
      <c r="S228" s="1808"/>
      <c r="T228" s="1808"/>
      <c r="U228" s="1808"/>
      <c r="V228" s="1809"/>
    </row>
    <row r="229" spans="1:30" s="507" customFormat="1" ht="20.149999999999999" customHeight="1">
      <c r="A229" s="1802" t="s">
        <v>1639</v>
      </c>
      <c r="B229" s="1602" t="s">
        <v>1640</v>
      </c>
      <c r="C229" s="1817" t="s">
        <v>1641</v>
      </c>
      <c r="D229" s="1817"/>
      <c r="E229" s="1817"/>
      <c r="F229" s="1817"/>
      <c r="G229" s="1817"/>
      <c r="H229" s="1817"/>
      <c r="I229" s="1817"/>
      <c r="J229" s="1817"/>
      <c r="K229" s="1817"/>
      <c r="L229" s="1817"/>
      <c r="M229" s="1817"/>
      <c r="N229" s="1817"/>
      <c r="O229" s="1817"/>
      <c r="P229" s="1817"/>
      <c r="Q229" s="1817"/>
      <c r="R229" s="1817"/>
      <c r="S229" s="1817"/>
      <c r="T229" s="1817"/>
      <c r="U229" s="1817"/>
      <c r="V229" s="1818"/>
      <c r="W229" s="506"/>
      <c r="Z229" s="508"/>
      <c r="AC229" s="1068"/>
      <c r="AD229" s="509"/>
    </row>
    <row r="230" spans="1:30" s="507" customFormat="1" ht="20.149999999999999" customHeight="1">
      <c r="A230" s="1803"/>
      <c r="B230" s="1603" t="s">
        <v>1642</v>
      </c>
      <c r="C230" s="1798" t="s">
        <v>1643</v>
      </c>
      <c r="D230" s="1798"/>
      <c r="E230" s="1798"/>
      <c r="F230" s="1798"/>
      <c r="G230" s="1798"/>
      <c r="H230" s="1798"/>
      <c r="I230" s="1798"/>
      <c r="J230" s="1798"/>
      <c r="K230" s="1798"/>
      <c r="L230" s="1798"/>
      <c r="M230" s="1798"/>
      <c r="N230" s="1798"/>
      <c r="O230" s="1798"/>
      <c r="P230" s="1798"/>
      <c r="Q230" s="1798"/>
      <c r="R230" s="1798"/>
      <c r="S230" s="1798"/>
      <c r="T230" s="1798"/>
      <c r="U230" s="1798"/>
      <c r="V230" s="1799"/>
      <c r="W230" s="506"/>
      <c r="Z230" s="508"/>
      <c r="AC230" s="1068"/>
      <c r="AD230" s="509"/>
    </row>
    <row r="231" spans="1:30" s="507" customFormat="1" ht="11.15" customHeight="1">
      <c r="A231" s="1803"/>
      <c r="B231" s="1603" t="s">
        <v>1644</v>
      </c>
      <c r="C231" s="1798" t="s">
        <v>1645</v>
      </c>
      <c r="D231" s="1798"/>
      <c r="E231" s="1798"/>
      <c r="F231" s="1798"/>
      <c r="G231" s="1798"/>
      <c r="H231" s="1798"/>
      <c r="I231" s="1798"/>
      <c r="J231" s="1798"/>
      <c r="K231" s="1798"/>
      <c r="L231" s="1798"/>
      <c r="M231" s="1798"/>
      <c r="N231" s="1798"/>
      <c r="O231" s="1798"/>
      <c r="P231" s="1798"/>
      <c r="Q231" s="1798"/>
      <c r="R231" s="1798"/>
      <c r="S231" s="1798"/>
      <c r="T231" s="1798"/>
      <c r="U231" s="1798"/>
      <c r="V231" s="1799"/>
      <c r="W231" s="506"/>
      <c r="Z231" s="508"/>
      <c r="AC231" s="1068"/>
      <c r="AD231" s="509"/>
    </row>
    <row r="232" spans="1:30" s="507" customFormat="1" ht="20.149999999999999" customHeight="1">
      <c r="A232" s="1803"/>
      <c r="B232" s="1603" t="s">
        <v>1646</v>
      </c>
      <c r="C232" s="1798" t="s">
        <v>1647</v>
      </c>
      <c r="D232" s="1798"/>
      <c r="E232" s="1798"/>
      <c r="F232" s="1798"/>
      <c r="G232" s="1798"/>
      <c r="H232" s="1798"/>
      <c r="I232" s="1798"/>
      <c r="J232" s="1798"/>
      <c r="K232" s="1798"/>
      <c r="L232" s="1798"/>
      <c r="M232" s="1798"/>
      <c r="N232" s="1798"/>
      <c r="O232" s="1798"/>
      <c r="P232" s="1798"/>
      <c r="Q232" s="1798"/>
      <c r="R232" s="1798"/>
      <c r="S232" s="1798"/>
      <c r="T232" s="1798"/>
      <c r="U232" s="1798"/>
      <c r="V232" s="1799"/>
      <c r="W232" s="506"/>
      <c r="Z232" s="508"/>
      <c r="AC232" s="1068"/>
      <c r="AD232" s="509"/>
    </row>
    <row r="233" spans="1:30" s="507" customFormat="1" ht="20.149999999999999" customHeight="1">
      <c r="A233" s="1803"/>
      <c r="B233" s="1603" t="s">
        <v>1648</v>
      </c>
      <c r="C233" s="1798" t="s">
        <v>1649</v>
      </c>
      <c r="D233" s="1798"/>
      <c r="E233" s="1798"/>
      <c r="F233" s="1798"/>
      <c r="G233" s="1798"/>
      <c r="H233" s="1798"/>
      <c r="I233" s="1798"/>
      <c r="J233" s="1798"/>
      <c r="K233" s="1798"/>
      <c r="L233" s="1798"/>
      <c r="M233" s="1798"/>
      <c r="N233" s="1798"/>
      <c r="O233" s="1798"/>
      <c r="P233" s="1798"/>
      <c r="Q233" s="1798"/>
      <c r="R233" s="1798"/>
      <c r="S233" s="1798"/>
      <c r="T233" s="1798"/>
      <c r="U233" s="1798"/>
      <c r="V233" s="1799"/>
      <c r="W233" s="506"/>
      <c r="Z233" s="508"/>
      <c r="AC233" s="1068"/>
      <c r="AD233" s="509"/>
    </row>
    <row r="234" spans="1:30" s="507" customFormat="1" ht="20.149999999999999" customHeight="1">
      <c r="A234" s="1803"/>
      <c r="B234" s="1603" t="s">
        <v>1650</v>
      </c>
      <c r="C234" s="1798" t="s">
        <v>1651</v>
      </c>
      <c r="D234" s="1798"/>
      <c r="E234" s="1798"/>
      <c r="F234" s="1798"/>
      <c r="G234" s="1798"/>
      <c r="H234" s="1798"/>
      <c r="I234" s="1798"/>
      <c r="J234" s="1798"/>
      <c r="K234" s="1798"/>
      <c r="L234" s="1798"/>
      <c r="M234" s="1798"/>
      <c r="N234" s="1798"/>
      <c r="O234" s="1798"/>
      <c r="P234" s="1798"/>
      <c r="Q234" s="1798"/>
      <c r="R234" s="1798"/>
      <c r="S234" s="1798"/>
      <c r="T234" s="1798"/>
      <c r="U234" s="1798"/>
      <c r="V234" s="1799"/>
      <c r="W234" s="506"/>
      <c r="Z234" s="508"/>
      <c r="AC234" s="1068"/>
      <c r="AD234" s="509"/>
    </row>
    <row r="235" spans="1:30" s="507" customFormat="1" ht="27" customHeight="1">
      <c r="A235" s="1803"/>
      <c r="B235" s="1603" t="s">
        <v>1652</v>
      </c>
      <c r="C235" s="1798" t="s">
        <v>1653</v>
      </c>
      <c r="D235" s="1798"/>
      <c r="E235" s="1798"/>
      <c r="F235" s="1798"/>
      <c r="G235" s="1798"/>
      <c r="H235" s="1798"/>
      <c r="I235" s="1798"/>
      <c r="J235" s="1798"/>
      <c r="K235" s="1798"/>
      <c r="L235" s="1798"/>
      <c r="M235" s="1798"/>
      <c r="N235" s="1798"/>
      <c r="O235" s="1798"/>
      <c r="P235" s="1798"/>
      <c r="Q235" s="1798"/>
      <c r="R235" s="1798"/>
      <c r="S235" s="1798"/>
      <c r="T235" s="1798"/>
      <c r="U235" s="1798"/>
      <c r="V235" s="1799"/>
      <c r="W235" s="506"/>
      <c r="Z235" s="508"/>
      <c r="AC235" s="1068"/>
      <c r="AD235" s="509"/>
    </row>
    <row r="236" spans="1:30" s="507" customFormat="1" ht="11.5" customHeight="1">
      <c r="A236" s="1803"/>
      <c r="B236" s="1603" t="s">
        <v>1654</v>
      </c>
      <c r="C236" s="1798" t="s">
        <v>1655</v>
      </c>
      <c r="D236" s="1798"/>
      <c r="E236" s="1798"/>
      <c r="F236" s="1798"/>
      <c r="G236" s="1798"/>
      <c r="H236" s="1798"/>
      <c r="I236" s="1798"/>
      <c r="J236" s="1798"/>
      <c r="K236" s="1798"/>
      <c r="L236" s="1798"/>
      <c r="M236" s="1798"/>
      <c r="N236" s="1798"/>
      <c r="O236" s="1798"/>
      <c r="P236" s="1798"/>
      <c r="Q236" s="1798"/>
      <c r="R236" s="1798"/>
      <c r="S236" s="1798"/>
      <c r="T236" s="1798"/>
      <c r="U236" s="1798"/>
      <c r="V236" s="1799"/>
      <c r="W236" s="506"/>
      <c r="Z236" s="508"/>
      <c r="AC236" s="1068"/>
      <c r="AD236" s="509"/>
    </row>
    <row r="237" spans="1:30" s="507" customFormat="1" ht="11.15" customHeight="1">
      <c r="A237" s="1803"/>
      <c r="B237" s="1603" t="s">
        <v>1656</v>
      </c>
      <c r="C237" s="1798" t="s">
        <v>1657</v>
      </c>
      <c r="D237" s="1798"/>
      <c r="E237" s="1798"/>
      <c r="F237" s="1798"/>
      <c r="G237" s="1798"/>
      <c r="H237" s="1798"/>
      <c r="I237" s="1798"/>
      <c r="J237" s="1798"/>
      <c r="K237" s="1798"/>
      <c r="L237" s="1798"/>
      <c r="M237" s="1798"/>
      <c r="N237" s="1798"/>
      <c r="O237" s="1798"/>
      <c r="P237" s="1798"/>
      <c r="Q237" s="1798"/>
      <c r="R237" s="1798"/>
      <c r="S237" s="1798"/>
      <c r="T237" s="1798"/>
      <c r="U237" s="1798"/>
      <c r="V237" s="1799"/>
      <c r="W237" s="506"/>
      <c r="Z237" s="508"/>
      <c r="AC237" s="1068"/>
      <c r="AD237" s="509"/>
    </row>
    <row r="238" spans="1:30" s="507" customFormat="1" ht="27" customHeight="1">
      <c r="A238" s="1803"/>
      <c r="B238" s="1603" t="s">
        <v>1658</v>
      </c>
      <c r="C238" s="1798" t="s">
        <v>1659</v>
      </c>
      <c r="D238" s="1798"/>
      <c r="E238" s="1798"/>
      <c r="F238" s="1798"/>
      <c r="G238" s="1798"/>
      <c r="H238" s="1798"/>
      <c r="I238" s="1798"/>
      <c r="J238" s="1798"/>
      <c r="K238" s="1798"/>
      <c r="L238" s="1798"/>
      <c r="M238" s="1798"/>
      <c r="N238" s="1798"/>
      <c r="O238" s="1798"/>
      <c r="P238" s="1798"/>
      <c r="Q238" s="1798"/>
      <c r="R238" s="1798"/>
      <c r="S238" s="1798"/>
      <c r="T238" s="1798"/>
      <c r="U238" s="1798"/>
      <c r="V238" s="1799"/>
      <c r="W238" s="506"/>
      <c r="Z238" s="508"/>
      <c r="AC238" s="1068"/>
      <c r="AD238" s="509"/>
    </row>
    <row r="239" spans="1:30" s="507" customFormat="1" ht="11.15" customHeight="1">
      <c r="A239" s="1803"/>
      <c r="B239" s="1603" t="s">
        <v>1660</v>
      </c>
      <c r="C239" s="1798" t="s">
        <v>1661</v>
      </c>
      <c r="D239" s="1798"/>
      <c r="E239" s="1798"/>
      <c r="F239" s="1798"/>
      <c r="G239" s="1798"/>
      <c r="H239" s="1798"/>
      <c r="I239" s="1798"/>
      <c r="J239" s="1798"/>
      <c r="K239" s="1798"/>
      <c r="L239" s="1798"/>
      <c r="M239" s="1798"/>
      <c r="N239" s="1798"/>
      <c r="O239" s="1798"/>
      <c r="P239" s="1798"/>
      <c r="Q239" s="1798"/>
      <c r="R239" s="1798"/>
      <c r="S239" s="1798"/>
      <c r="T239" s="1798"/>
      <c r="U239" s="1798"/>
      <c r="V239" s="1799"/>
      <c r="W239" s="506"/>
      <c r="Z239" s="508"/>
      <c r="AC239" s="1068"/>
      <c r="AD239" s="509"/>
    </row>
    <row r="240" spans="1:30" s="507" customFormat="1" ht="20.149999999999999" customHeight="1">
      <c r="A240" s="1803"/>
      <c r="B240" s="1603" t="s">
        <v>1662</v>
      </c>
      <c r="C240" s="1798" t="s">
        <v>1663</v>
      </c>
      <c r="D240" s="1798"/>
      <c r="E240" s="1798"/>
      <c r="F240" s="1798"/>
      <c r="G240" s="1798"/>
      <c r="H240" s="1798"/>
      <c r="I240" s="1798"/>
      <c r="J240" s="1798"/>
      <c r="K240" s="1798"/>
      <c r="L240" s="1798"/>
      <c r="M240" s="1798"/>
      <c r="N240" s="1798"/>
      <c r="O240" s="1798"/>
      <c r="P240" s="1798"/>
      <c r="Q240" s="1798"/>
      <c r="R240" s="1798"/>
      <c r="S240" s="1798"/>
      <c r="T240" s="1798"/>
      <c r="U240" s="1798"/>
      <c r="V240" s="1799"/>
      <c r="W240" s="506"/>
      <c r="Z240" s="508"/>
      <c r="AC240" s="1068"/>
      <c r="AD240" s="509"/>
    </row>
    <row r="241" spans="1:30" s="507" customFormat="1" ht="55" customHeight="1">
      <c r="A241" s="1803"/>
      <c r="B241" s="1603" t="s">
        <v>1664</v>
      </c>
      <c r="C241" s="1798" t="s">
        <v>1665</v>
      </c>
      <c r="D241" s="1798"/>
      <c r="E241" s="1798"/>
      <c r="F241" s="1798"/>
      <c r="G241" s="1798"/>
      <c r="H241" s="1798"/>
      <c r="I241" s="1798"/>
      <c r="J241" s="1798"/>
      <c r="K241" s="1798"/>
      <c r="L241" s="1798"/>
      <c r="M241" s="1798"/>
      <c r="N241" s="1798"/>
      <c r="O241" s="1798"/>
      <c r="P241" s="1798"/>
      <c r="Q241" s="1798"/>
      <c r="R241" s="1798"/>
      <c r="S241" s="1798"/>
      <c r="T241" s="1798"/>
      <c r="U241" s="1798"/>
      <c r="V241" s="1799"/>
      <c r="W241" s="506"/>
      <c r="Z241" s="508"/>
      <c r="AC241" s="1068"/>
      <c r="AD241" s="509"/>
    </row>
    <row r="242" spans="1:30" s="507" customFormat="1" ht="12.65" customHeight="1" thickBot="1">
      <c r="A242" s="1804"/>
      <c r="B242" s="1604" t="s">
        <v>1666</v>
      </c>
      <c r="C242" s="1805" t="s">
        <v>1667</v>
      </c>
      <c r="D242" s="1805"/>
      <c r="E242" s="1805"/>
      <c r="F242" s="1805"/>
      <c r="G242" s="1805"/>
      <c r="H242" s="1805"/>
      <c r="I242" s="1805"/>
      <c r="J242" s="1805"/>
      <c r="K242" s="1805"/>
      <c r="L242" s="1805"/>
      <c r="M242" s="1805"/>
      <c r="N242" s="1805"/>
      <c r="O242" s="1805"/>
      <c r="P242" s="1805"/>
      <c r="Q242" s="1805"/>
      <c r="R242" s="1805"/>
      <c r="S242" s="1805"/>
      <c r="T242" s="1805"/>
      <c r="U242" s="1805"/>
      <c r="V242" s="1806"/>
      <c r="W242" s="506"/>
      <c r="Z242" s="508"/>
      <c r="AC242" s="1068"/>
      <c r="AD242" s="509"/>
    </row>
    <row r="243" spans="1:30" s="507" customFormat="1" ht="1" customHeight="1">
      <c r="A243" s="87"/>
      <c r="B243" s="87"/>
      <c r="C243" s="87"/>
      <c r="D243" s="87"/>
      <c r="E243" s="87"/>
      <c r="F243" s="87"/>
      <c r="G243" s="87"/>
      <c r="H243" s="87"/>
      <c r="I243" s="87"/>
      <c r="J243" s="87"/>
      <c r="K243" s="87"/>
      <c r="L243" s="87"/>
      <c r="M243" s="87"/>
      <c r="N243" s="87"/>
      <c r="O243" s="87"/>
      <c r="P243" s="87"/>
      <c r="Q243" s="87"/>
      <c r="R243" s="87"/>
      <c r="S243" s="87"/>
      <c r="T243" s="87"/>
      <c r="U243" s="510"/>
      <c r="V243" s="510"/>
      <c r="W243" s="506"/>
      <c r="Z243" s="508"/>
      <c r="AA243" s="524"/>
      <c r="AC243" s="1068"/>
      <c r="AD243" s="509"/>
    </row>
  </sheetData>
  <sheetProtection sheet="1" objects="1" scenarios="1" formatColumns="0"/>
  <mergeCells count="616">
    <mergeCell ref="T10:V10"/>
    <mergeCell ref="AA3:AD3"/>
    <mergeCell ref="AA2:AB2"/>
    <mergeCell ref="Q171:S171"/>
    <mergeCell ref="C172:D172"/>
    <mergeCell ref="T177:V177"/>
    <mergeCell ref="C125:D125"/>
    <mergeCell ref="Q125:S125"/>
    <mergeCell ref="Q87:S87"/>
    <mergeCell ref="T87:V87"/>
    <mergeCell ref="T90:V90"/>
    <mergeCell ref="C163:S163"/>
    <mergeCell ref="T168:V168"/>
    <mergeCell ref="C168:S168"/>
    <mergeCell ref="C158:D158"/>
    <mergeCell ref="C161:D161"/>
    <mergeCell ref="Q161:S161"/>
    <mergeCell ref="T156:V156"/>
    <mergeCell ref="M68:N68"/>
    <mergeCell ref="T159:V159"/>
    <mergeCell ref="T158:V158"/>
    <mergeCell ref="C159:D159"/>
    <mergeCell ref="Q159:S159"/>
    <mergeCell ref="T149:V149"/>
    <mergeCell ref="T148:V148"/>
    <mergeCell ref="C141:D141"/>
    <mergeCell ref="E141:P141"/>
    <mergeCell ref="C142:D142"/>
    <mergeCell ref="Q182:S182"/>
    <mergeCell ref="T182:V182"/>
    <mergeCell ref="H147:I147"/>
    <mergeCell ref="J147:S147"/>
    <mergeCell ref="Q149:S149"/>
    <mergeCell ref="Q152:S152"/>
    <mergeCell ref="Q154:S154"/>
    <mergeCell ref="C148:D148"/>
    <mergeCell ref="Q148:S148"/>
    <mergeCell ref="C149:D149"/>
    <mergeCell ref="C152:D152"/>
    <mergeCell ref="C154:D154"/>
    <mergeCell ref="C151:D151"/>
    <mergeCell ref="C150:D150"/>
    <mergeCell ref="T175:V175"/>
    <mergeCell ref="T143:V143"/>
    <mergeCell ref="T171:V171"/>
    <mergeCell ref="T147:V147"/>
    <mergeCell ref="T150:V150"/>
    <mergeCell ref="Q153:S153"/>
    <mergeCell ref="A186:B187"/>
    <mergeCell ref="Q189:S189"/>
    <mergeCell ref="Q191:S191"/>
    <mergeCell ref="A188:B188"/>
    <mergeCell ref="A185:B185"/>
    <mergeCell ref="T183:V183"/>
    <mergeCell ref="Q185:S185"/>
    <mergeCell ref="Q188:S188"/>
    <mergeCell ref="Q176:S176"/>
    <mergeCell ref="T176:V176"/>
    <mergeCell ref="Q183:S183"/>
    <mergeCell ref="Q184:S184"/>
    <mergeCell ref="T178:V178"/>
    <mergeCell ref="C181:D181"/>
    <mergeCell ref="Q181:S181"/>
    <mergeCell ref="C180:D180"/>
    <mergeCell ref="T180:V180"/>
    <mergeCell ref="Q180:S180"/>
    <mergeCell ref="A180:B184"/>
    <mergeCell ref="T181:V181"/>
    <mergeCell ref="C182:D182"/>
    <mergeCell ref="A179:B179"/>
    <mergeCell ref="T186:V186"/>
    <mergeCell ref="C187:D187"/>
    <mergeCell ref="Q187:S187"/>
    <mergeCell ref="T187:V187"/>
    <mergeCell ref="Q179:S179"/>
    <mergeCell ref="T184:V184"/>
    <mergeCell ref="Q178:S178"/>
    <mergeCell ref="Q177:S177"/>
    <mergeCell ref="Q186:S186"/>
    <mergeCell ref="C185:P185"/>
    <mergeCell ref="C179:P179"/>
    <mergeCell ref="C186:D186"/>
    <mergeCell ref="C183:D183"/>
    <mergeCell ref="A144:B144"/>
    <mergeCell ref="C184:D184"/>
    <mergeCell ref="A169:N169"/>
    <mergeCell ref="O169:Q169"/>
    <mergeCell ref="A165:B165"/>
    <mergeCell ref="T167:V167"/>
    <mergeCell ref="T163:V163"/>
    <mergeCell ref="T165:V165"/>
    <mergeCell ref="T164:V164"/>
    <mergeCell ref="A163:B163"/>
    <mergeCell ref="C165:S165"/>
    <mergeCell ref="Q170:S170"/>
    <mergeCell ref="T179:V179"/>
    <mergeCell ref="T170:V170"/>
    <mergeCell ref="Q173:S173"/>
    <mergeCell ref="C173:D173"/>
    <mergeCell ref="C177:D177"/>
    <mergeCell ref="C175:D175"/>
    <mergeCell ref="Q150:S150"/>
    <mergeCell ref="C147:G147"/>
    <mergeCell ref="A146:V146"/>
    <mergeCell ref="A147:B147"/>
    <mergeCell ref="A148:B154"/>
    <mergeCell ref="C174:D174"/>
    <mergeCell ref="Q172:S172"/>
    <mergeCell ref="T185:V185"/>
    <mergeCell ref="A155:B155"/>
    <mergeCell ref="Q158:S158"/>
    <mergeCell ref="C156:S156"/>
    <mergeCell ref="T155:V155"/>
    <mergeCell ref="C155:S155"/>
    <mergeCell ref="A164:B164"/>
    <mergeCell ref="C164:S164"/>
    <mergeCell ref="A162:B162"/>
    <mergeCell ref="C162:S162"/>
    <mergeCell ref="Q157:S157"/>
    <mergeCell ref="T160:V160"/>
    <mergeCell ref="T162:V162"/>
    <mergeCell ref="T161:V161"/>
    <mergeCell ref="C160:D160"/>
    <mergeCell ref="Q160:S160"/>
    <mergeCell ref="A156:B161"/>
    <mergeCell ref="C157:D157"/>
    <mergeCell ref="T172:V172"/>
    <mergeCell ref="C178:D178"/>
    <mergeCell ref="C171:D171"/>
    <mergeCell ref="Q151:S151"/>
    <mergeCell ref="T189:V189"/>
    <mergeCell ref="T191:V191"/>
    <mergeCell ref="C192:D192"/>
    <mergeCell ref="Q192:S192"/>
    <mergeCell ref="T192:V192"/>
    <mergeCell ref="C193:D193"/>
    <mergeCell ref="T198:V198"/>
    <mergeCell ref="Q196:S196"/>
    <mergeCell ref="T196:V196"/>
    <mergeCell ref="C198:G198"/>
    <mergeCell ref="C191:D191"/>
    <mergeCell ref="Q198:S198"/>
    <mergeCell ref="C196:D196"/>
    <mergeCell ref="A189:P189"/>
    <mergeCell ref="A191:B197"/>
    <mergeCell ref="A198:B198"/>
    <mergeCell ref="Q193:S193"/>
    <mergeCell ref="T193:V193"/>
    <mergeCell ref="C194:D194"/>
    <mergeCell ref="Q194:S194"/>
    <mergeCell ref="T194:V194"/>
    <mergeCell ref="C188:P188"/>
    <mergeCell ref="C176:D176"/>
    <mergeCell ref="T111:V111"/>
    <mergeCell ref="C105:D105"/>
    <mergeCell ref="Q105:S105"/>
    <mergeCell ref="Q101:S101"/>
    <mergeCell ref="T101:V101"/>
    <mergeCell ref="T106:V106"/>
    <mergeCell ref="C102:D102"/>
    <mergeCell ref="Q102:S102"/>
    <mergeCell ref="T102:V102"/>
    <mergeCell ref="C103:D103"/>
    <mergeCell ref="Q103:S103"/>
    <mergeCell ref="T103:V103"/>
    <mergeCell ref="C106:D106"/>
    <mergeCell ref="Q108:S108"/>
    <mergeCell ref="T109:V109"/>
    <mergeCell ref="Q110:S110"/>
    <mergeCell ref="C107:D107"/>
    <mergeCell ref="C108:D108"/>
    <mergeCell ref="Q106:S106"/>
    <mergeCell ref="C104:D104"/>
    <mergeCell ref="T104:V104"/>
    <mergeCell ref="T105:V105"/>
    <mergeCell ref="C101:D101"/>
    <mergeCell ref="Q104:S104"/>
    <mergeCell ref="T100:V100"/>
    <mergeCell ref="T97:V97"/>
    <mergeCell ref="C66:D66"/>
    <mergeCell ref="Q66:S66"/>
    <mergeCell ref="T76:V76"/>
    <mergeCell ref="Q82:S82"/>
    <mergeCell ref="T82:V82"/>
    <mergeCell ref="C97:D97"/>
    <mergeCell ref="T77:V77"/>
    <mergeCell ref="C75:S75"/>
    <mergeCell ref="T75:V75"/>
    <mergeCell ref="C76:S76"/>
    <mergeCell ref="Q81:S81"/>
    <mergeCell ref="Q79:S79"/>
    <mergeCell ref="Q85:S85"/>
    <mergeCell ref="Q78:S78"/>
    <mergeCell ref="Q80:S80"/>
    <mergeCell ref="T78:V78"/>
    <mergeCell ref="Q97:S97"/>
    <mergeCell ref="T66:V66"/>
    <mergeCell ref="Q100:S100"/>
    <mergeCell ref="C64:D64"/>
    <mergeCell ref="Q65:S65"/>
    <mergeCell ref="M65:N65"/>
    <mergeCell ref="C67:D67"/>
    <mergeCell ref="A56:B56"/>
    <mergeCell ref="C56:S56"/>
    <mergeCell ref="T85:V85"/>
    <mergeCell ref="Q90:S90"/>
    <mergeCell ref="Q84:S84"/>
    <mergeCell ref="T84:V84"/>
    <mergeCell ref="Q83:S83"/>
    <mergeCell ref="T83:V83"/>
    <mergeCell ref="T79:V79"/>
    <mergeCell ref="T81:V81"/>
    <mergeCell ref="Q77:S77"/>
    <mergeCell ref="T88:V88"/>
    <mergeCell ref="Q89:S89"/>
    <mergeCell ref="T89:V89"/>
    <mergeCell ref="Q88:S88"/>
    <mergeCell ref="T86:V86"/>
    <mergeCell ref="A75:B75"/>
    <mergeCell ref="Q86:S86"/>
    <mergeCell ref="A76:B76"/>
    <mergeCell ref="A77:B90"/>
    <mergeCell ref="T56:V56"/>
    <mergeCell ref="C59:D59"/>
    <mergeCell ref="T57:V57"/>
    <mergeCell ref="T58:V58"/>
    <mergeCell ref="T61:V61"/>
    <mergeCell ref="Q62:S62"/>
    <mergeCell ref="T62:V62"/>
    <mergeCell ref="T63:V63"/>
    <mergeCell ref="T60:V60"/>
    <mergeCell ref="Q61:S61"/>
    <mergeCell ref="C62:D62"/>
    <mergeCell ref="M63:N63"/>
    <mergeCell ref="C63:D63"/>
    <mergeCell ref="Q63:S63"/>
    <mergeCell ref="A51:V51"/>
    <mergeCell ref="T52:V52"/>
    <mergeCell ref="T53:V53"/>
    <mergeCell ref="T54:V54"/>
    <mergeCell ref="T55:V55"/>
    <mergeCell ref="A52:B55"/>
    <mergeCell ref="C52:D52"/>
    <mergeCell ref="Q52:S52"/>
    <mergeCell ref="C53:D53"/>
    <mergeCell ref="Q53:S53"/>
    <mergeCell ref="C54:D54"/>
    <mergeCell ref="Q54:S54"/>
    <mergeCell ref="C55:D55"/>
    <mergeCell ref="Q55:S55"/>
    <mergeCell ref="A74:B74"/>
    <mergeCell ref="C74:S74"/>
    <mergeCell ref="T74:V74"/>
    <mergeCell ref="C71:D71"/>
    <mergeCell ref="Q71:S71"/>
    <mergeCell ref="C72:D72"/>
    <mergeCell ref="Q67:S67"/>
    <mergeCell ref="Q64:S64"/>
    <mergeCell ref="Q72:S72"/>
    <mergeCell ref="C65:D65"/>
    <mergeCell ref="M64:N64"/>
    <mergeCell ref="M69:N69"/>
    <mergeCell ref="M70:N70"/>
    <mergeCell ref="C73:D73"/>
    <mergeCell ref="Q73:S73"/>
    <mergeCell ref="M73:N73"/>
    <mergeCell ref="T67:V67"/>
    <mergeCell ref="T68:V68"/>
    <mergeCell ref="T69:V69"/>
    <mergeCell ref="T70:V70"/>
    <mergeCell ref="T71:V71"/>
    <mergeCell ref="T72:V72"/>
    <mergeCell ref="T73:V73"/>
    <mergeCell ref="A57:B73"/>
    <mergeCell ref="P24:S24"/>
    <mergeCell ref="C47:D47"/>
    <mergeCell ref="Q47:S47"/>
    <mergeCell ref="T47:V47"/>
    <mergeCell ref="C41:D41"/>
    <mergeCell ref="C42:D42"/>
    <mergeCell ref="C44:D44"/>
    <mergeCell ref="C43:D43"/>
    <mergeCell ref="Q43:S43"/>
    <mergeCell ref="Q41:S41"/>
    <mergeCell ref="Q42:S42"/>
    <mergeCell ref="T43:V43"/>
    <mergeCell ref="C46:D46"/>
    <mergeCell ref="Q46:S46"/>
    <mergeCell ref="T46:V46"/>
    <mergeCell ref="C40:D40"/>
    <mergeCell ref="Q40:S40"/>
    <mergeCell ref="C45:D45"/>
    <mergeCell ref="Q44:S44"/>
    <mergeCell ref="Q45:S45"/>
    <mergeCell ref="T26:V26"/>
    <mergeCell ref="A25:V25"/>
    <mergeCell ref="A26:B26"/>
    <mergeCell ref="C26:S26"/>
    <mergeCell ref="C28:D28"/>
    <mergeCell ref="Q28:S28"/>
    <mergeCell ref="T28:V28"/>
    <mergeCell ref="C29:D29"/>
    <mergeCell ref="Q29:S29"/>
    <mergeCell ref="T29:V29"/>
    <mergeCell ref="T27:V27"/>
    <mergeCell ref="A34:B34"/>
    <mergeCell ref="T33:V33"/>
    <mergeCell ref="C31:D31"/>
    <mergeCell ref="Q31:S31"/>
    <mergeCell ref="C37:D37"/>
    <mergeCell ref="T36:V36"/>
    <mergeCell ref="A36:B47"/>
    <mergeCell ref="C34:S34"/>
    <mergeCell ref="T34:V34"/>
    <mergeCell ref="C32:D32"/>
    <mergeCell ref="A27:B33"/>
    <mergeCell ref="C27:D27"/>
    <mergeCell ref="Q27:S27"/>
    <mergeCell ref="Q37:S37"/>
    <mergeCell ref="T37:V37"/>
    <mergeCell ref="T30:V30"/>
    <mergeCell ref="C38:D38"/>
    <mergeCell ref="C30:D30"/>
    <mergeCell ref="Q30:S30"/>
    <mergeCell ref="Q39:S39"/>
    <mergeCell ref="T39:V39"/>
    <mergeCell ref="T31:V31"/>
    <mergeCell ref="Q32:S32"/>
    <mergeCell ref="T32:V32"/>
    <mergeCell ref="C33:D33"/>
    <mergeCell ref="Q33:S33"/>
    <mergeCell ref="C39:D39"/>
    <mergeCell ref="C35:G35"/>
    <mergeCell ref="Q20:V20"/>
    <mergeCell ref="A5:B6"/>
    <mergeCell ref="S5:V5"/>
    <mergeCell ref="S6:V6"/>
    <mergeCell ref="A7:A24"/>
    <mergeCell ref="B16:D18"/>
    <mergeCell ref="E16:Q18"/>
    <mergeCell ref="U17:V17"/>
    <mergeCell ref="B20:D21"/>
    <mergeCell ref="E20:F20"/>
    <mergeCell ref="G20:H20"/>
    <mergeCell ref="I20:M20"/>
    <mergeCell ref="S17:T18"/>
    <mergeCell ref="T16:V16"/>
    <mergeCell ref="B11:D11"/>
    <mergeCell ref="E14:Q14"/>
    <mergeCell ref="B23:D24"/>
    <mergeCell ref="I21:M21"/>
    <mergeCell ref="G21:H21"/>
    <mergeCell ref="E21:F21"/>
    <mergeCell ref="B8:D9"/>
    <mergeCell ref="E8:Q9"/>
    <mergeCell ref="N20:P20"/>
    <mergeCell ref="J24:O24"/>
    <mergeCell ref="A48:B48"/>
    <mergeCell ref="C48:S48"/>
    <mergeCell ref="A50:B50"/>
    <mergeCell ref="Q38:S38"/>
    <mergeCell ref="T38:V38"/>
    <mergeCell ref="C94:S94"/>
    <mergeCell ref="T94:V94"/>
    <mergeCell ref="A91:B91"/>
    <mergeCell ref="C91:S91"/>
    <mergeCell ref="T91:V91"/>
    <mergeCell ref="T92:V92"/>
    <mergeCell ref="A93:V93"/>
    <mergeCell ref="C57:D57"/>
    <mergeCell ref="Q57:S57"/>
    <mergeCell ref="C58:D58"/>
    <mergeCell ref="Q58:S58"/>
    <mergeCell ref="C61:D61"/>
    <mergeCell ref="Q59:S59"/>
    <mergeCell ref="T59:V59"/>
    <mergeCell ref="C60:D60"/>
    <mergeCell ref="Q60:S60"/>
    <mergeCell ref="T80:V80"/>
    <mergeCell ref="C70:D70"/>
    <mergeCell ref="Q70:S70"/>
    <mergeCell ref="Q21:V21"/>
    <mergeCell ref="T96:V96"/>
    <mergeCell ref="S8:V8"/>
    <mergeCell ref="S14:V14"/>
    <mergeCell ref="I11:J11"/>
    <mergeCell ref="B14:D14"/>
    <mergeCell ref="T9:V9"/>
    <mergeCell ref="T11:V11"/>
    <mergeCell ref="I12:J12"/>
    <mergeCell ref="Q12:R12"/>
    <mergeCell ref="Q11:R11"/>
    <mergeCell ref="P23:S23"/>
    <mergeCell ref="T23:V23"/>
    <mergeCell ref="E23:I23"/>
    <mergeCell ref="J23:O23"/>
    <mergeCell ref="T24:V24"/>
    <mergeCell ref="E24:I24"/>
    <mergeCell ref="C36:D36"/>
    <mergeCell ref="Q36:S36"/>
    <mergeCell ref="A49:B49"/>
    <mergeCell ref="C49:S49"/>
    <mergeCell ref="T48:V48"/>
    <mergeCell ref="T49:V49"/>
    <mergeCell ref="T50:V50"/>
    <mergeCell ref="A3:N3"/>
    <mergeCell ref="G4:N4"/>
    <mergeCell ref="M83:N83"/>
    <mergeCell ref="M62:N62"/>
    <mergeCell ref="A92:B92"/>
    <mergeCell ref="C92:S92"/>
    <mergeCell ref="A95:B110"/>
    <mergeCell ref="T95:V95"/>
    <mergeCell ref="C96:D96"/>
    <mergeCell ref="T110:V110"/>
    <mergeCell ref="C68:D68"/>
    <mergeCell ref="C5:D6"/>
    <mergeCell ref="C95:D95"/>
    <mergeCell ref="C99:D99"/>
    <mergeCell ref="Q99:S99"/>
    <mergeCell ref="T99:V99"/>
    <mergeCell ref="C100:D100"/>
    <mergeCell ref="Q98:S98"/>
    <mergeCell ref="T98:V98"/>
    <mergeCell ref="C98:D98"/>
    <mergeCell ref="A94:B94"/>
    <mergeCell ref="Q96:S96"/>
    <mergeCell ref="C110:D110"/>
    <mergeCell ref="N21:P21"/>
    <mergeCell ref="T130:V130"/>
    <mergeCell ref="C122:D122"/>
    <mergeCell ref="T125:V128"/>
    <mergeCell ref="Q128:S128"/>
    <mergeCell ref="C127:D127"/>
    <mergeCell ref="Q127:S127"/>
    <mergeCell ref="T115:V115"/>
    <mergeCell ref="T120:V123"/>
    <mergeCell ref="Q122:S122"/>
    <mergeCell ref="Q107:S107"/>
    <mergeCell ref="C131:O131"/>
    <mergeCell ref="A132:V132"/>
    <mergeCell ref="T131:V131"/>
    <mergeCell ref="C129:S129"/>
    <mergeCell ref="C120:D120"/>
    <mergeCell ref="Q120:S120"/>
    <mergeCell ref="T129:V129"/>
    <mergeCell ref="C109:D109"/>
    <mergeCell ref="Q109:S109"/>
    <mergeCell ref="T118:V118"/>
    <mergeCell ref="T112:V112"/>
    <mergeCell ref="A116:B116"/>
    <mergeCell ref="C116:S116"/>
    <mergeCell ref="A117:V117"/>
    <mergeCell ref="T119:V119"/>
    <mergeCell ref="T116:V116"/>
    <mergeCell ref="A112:B112"/>
    <mergeCell ref="C112:S112"/>
    <mergeCell ref="A118:B118"/>
    <mergeCell ref="T124:V124"/>
    <mergeCell ref="Q115:S115"/>
    <mergeCell ref="Q126:S126"/>
    <mergeCell ref="Q123:S123"/>
    <mergeCell ref="C144:S144"/>
    <mergeCell ref="A130:B130"/>
    <mergeCell ref="A133:B139"/>
    <mergeCell ref="C134:D134"/>
    <mergeCell ref="C136:D136"/>
    <mergeCell ref="C118:S118"/>
    <mergeCell ref="C121:D121"/>
    <mergeCell ref="Q121:S121"/>
    <mergeCell ref="A119:B119"/>
    <mergeCell ref="C119:S119"/>
    <mergeCell ref="A120:B123"/>
    <mergeCell ref="A125:B128"/>
    <mergeCell ref="C123:D123"/>
    <mergeCell ref="C128:D128"/>
    <mergeCell ref="E142:P142"/>
    <mergeCell ref="Q142:S142"/>
    <mergeCell ref="Q133:S133"/>
    <mergeCell ref="Q141:S141"/>
    <mergeCell ref="C126:D126"/>
    <mergeCell ref="Q136:S136"/>
    <mergeCell ref="A129:B129"/>
    <mergeCell ref="A140:B140"/>
    <mergeCell ref="C140:S140"/>
    <mergeCell ref="C133:D133"/>
    <mergeCell ref="E134:P134"/>
    <mergeCell ref="Q134:S134"/>
    <mergeCell ref="A124:B124"/>
    <mergeCell ref="C135:D135"/>
    <mergeCell ref="E135:P135"/>
    <mergeCell ref="Q135:S135"/>
    <mergeCell ref="C137:D137"/>
    <mergeCell ref="C138:D138"/>
    <mergeCell ref="E139:P139"/>
    <mergeCell ref="C139:D139"/>
    <mergeCell ref="E133:P133"/>
    <mergeCell ref="C130:S130"/>
    <mergeCell ref="A4:F4"/>
    <mergeCell ref="C208:D208"/>
    <mergeCell ref="Q208:S208"/>
    <mergeCell ref="T208:V208"/>
    <mergeCell ref="C195:D195"/>
    <mergeCell ref="Q195:S195"/>
    <mergeCell ref="T195:V195"/>
    <mergeCell ref="C197:D197"/>
    <mergeCell ref="Q197:S197"/>
    <mergeCell ref="T197:V197"/>
    <mergeCell ref="Q202:S202"/>
    <mergeCell ref="T200:V200"/>
    <mergeCell ref="T201:V201"/>
    <mergeCell ref="T188:V188"/>
    <mergeCell ref="Q95:S95"/>
    <mergeCell ref="A115:B115"/>
    <mergeCell ref="C115:D115"/>
    <mergeCell ref="Q68:S68"/>
    <mergeCell ref="C69:D69"/>
    <mergeCell ref="Q69:S69"/>
    <mergeCell ref="Q137:S137"/>
    <mergeCell ref="Q138:S138"/>
    <mergeCell ref="Q139:S139"/>
    <mergeCell ref="C124:S124"/>
    <mergeCell ref="T211:V211"/>
    <mergeCell ref="P216:V216"/>
    <mergeCell ref="B217:V218"/>
    <mergeCell ref="C205:D205"/>
    <mergeCell ref="Q205:S205"/>
    <mergeCell ref="A141:B143"/>
    <mergeCell ref="A131:B131"/>
    <mergeCell ref="C143:D143"/>
    <mergeCell ref="T133:V139"/>
    <mergeCell ref="T173:V173"/>
    <mergeCell ref="A171:B178"/>
    <mergeCell ref="T174:V174"/>
    <mergeCell ref="Q174:S174"/>
    <mergeCell ref="Q175:S175"/>
    <mergeCell ref="T144:V144"/>
    <mergeCell ref="A168:B168"/>
    <mergeCell ref="A166:V166"/>
    <mergeCell ref="A167:B167"/>
    <mergeCell ref="C167:S167"/>
    <mergeCell ref="T151:V151"/>
    <mergeCell ref="T152:V152"/>
    <mergeCell ref="T153:V153"/>
    <mergeCell ref="T154:V154"/>
    <mergeCell ref="T140:V140"/>
    <mergeCell ref="C236:V236"/>
    <mergeCell ref="I225:J225"/>
    <mergeCell ref="A229:A242"/>
    <mergeCell ref="C237:V237"/>
    <mergeCell ref="C238:V238"/>
    <mergeCell ref="C239:V239"/>
    <mergeCell ref="C240:V240"/>
    <mergeCell ref="C241:V241"/>
    <mergeCell ref="C242:V242"/>
    <mergeCell ref="C234:V234"/>
    <mergeCell ref="C235:V235"/>
    <mergeCell ref="C232:V232"/>
    <mergeCell ref="C233:V233"/>
    <mergeCell ref="A228:V228"/>
    <mergeCell ref="T225:V225"/>
    <mergeCell ref="A223:A226"/>
    <mergeCell ref="C225:F225"/>
    <mergeCell ref="C229:V229"/>
    <mergeCell ref="G225:H225"/>
    <mergeCell ref="K225:L225"/>
    <mergeCell ref="C231:V231"/>
    <mergeCell ref="C230:V230"/>
    <mergeCell ref="C202:D202"/>
    <mergeCell ref="C201:D201"/>
    <mergeCell ref="T202:V202"/>
    <mergeCell ref="C219:G219"/>
    <mergeCell ref="C203:D203"/>
    <mergeCell ref="A204:B204"/>
    <mergeCell ref="Q203:S203"/>
    <mergeCell ref="C204:G204"/>
    <mergeCell ref="T203:V203"/>
    <mergeCell ref="B215:I215"/>
    <mergeCell ref="Q214:V214"/>
    <mergeCell ref="Q215:V215"/>
    <mergeCell ref="P213:V213"/>
    <mergeCell ref="Q207:S207"/>
    <mergeCell ref="C207:D207"/>
    <mergeCell ref="T205:V205"/>
    <mergeCell ref="H219:I219"/>
    <mergeCell ref="P219:T219"/>
    <mergeCell ref="U219:V220"/>
    <mergeCell ref="B213:I213"/>
    <mergeCell ref="A210:B210"/>
    <mergeCell ref="Q210:S210"/>
    <mergeCell ref="B214:I214"/>
    <mergeCell ref="Q211:S211"/>
    <mergeCell ref="Q199:S199"/>
    <mergeCell ref="Q201:S201"/>
    <mergeCell ref="A213:A220"/>
    <mergeCell ref="M225:N225"/>
    <mergeCell ref="B223:V223"/>
    <mergeCell ref="O225:S225"/>
    <mergeCell ref="AC1:AD2"/>
    <mergeCell ref="A199:B203"/>
    <mergeCell ref="A205:B208"/>
    <mergeCell ref="E5:R6"/>
    <mergeCell ref="T199:V199"/>
    <mergeCell ref="C200:D200"/>
    <mergeCell ref="Q200:S200"/>
    <mergeCell ref="C199:D199"/>
    <mergeCell ref="C153:D153"/>
    <mergeCell ref="A111:B111"/>
    <mergeCell ref="C111:S111"/>
    <mergeCell ref="Q204:S204"/>
    <mergeCell ref="T204:V204"/>
    <mergeCell ref="T207:V207"/>
    <mergeCell ref="C206:D206"/>
    <mergeCell ref="Q206:S206"/>
    <mergeCell ref="T206:V206"/>
    <mergeCell ref="T210:V210"/>
  </mergeCells>
  <hyperlinks>
    <hyperlink ref="AM1" r:id="rId1"/>
  </hyperlinks>
  <printOptions horizontalCentered="1"/>
  <pageMargins left="0.47244094488188998" right="0.39370078740157499" top="0.32" bottom="0.39370078740157499" header="0.23622047244094499" footer="0.196850393700787"/>
  <pageSetup paperSize="9" scale="76" fitToHeight="0" orientation="portrait" r:id="rId2"/>
  <headerFooter alignWithMargins="0">
    <oddFooter>&amp;C&amp;8&amp;F</oddFooter>
  </headerFooter>
  <rowBreaks count="3" manualBreakCount="3">
    <brk id="92" max="23" man="1"/>
    <brk id="144" max="23" man="1"/>
    <brk id="211" max="23" man="1"/>
  </rowBreaks>
  <ignoredErrors>
    <ignoredError sqref="T179 T185 T188:V188 T189:V189 R171:S171 T211:V211 R32:S32 U198:V198 U204:V204 U171:V171 W3:W4 R150:S150 R158:S158 R148:S148 R161:S161 R159:S159 R152:S152 R160:S160 R149:S149 R157:S157 R33:S33 R154:S154 R153:S153 W21:W24 T210:V210 W5:W16 R30:S30 R31:S31 R151:S151" unlockedFormula="1"/>
    <ignoredError sqref="R96:S96 AA56"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2113" r:id="rId5" name="Check Box 65">
              <controlPr defaultSize="0" autoFill="0" autoLine="0" autoPict="0">
                <anchor moveWithCells="1">
                  <from>
                    <xdr:col>13</xdr:col>
                    <xdr:colOff>336550</xdr:colOff>
                    <xdr:row>109</xdr:row>
                    <xdr:rowOff>31750</xdr:rowOff>
                  </from>
                  <to>
                    <xdr:col>14</xdr:col>
                    <xdr:colOff>0</xdr:colOff>
                    <xdr:row>110</xdr:row>
                    <xdr:rowOff>12700</xdr:rowOff>
                  </to>
                </anchor>
              </controlPr>
            </control>
          </mc:Choice>
        </mc:AlternateContent>
        <mc:AlternateContent xmlns:mc="http://schemas.openxmlformats.org/markup-compatibility/2006">
          <mc:Choice Requires="x14">
            <control shapeId="2116" r:id="rId6" name="Check Box 68">
              <controlPr defaultSize="0" autoFill="0" autoLine="0" autoPict="0">
                <anchor moveWithCells="1">
                  <from>
                    <xdr:col>11</xdr:col>
                    <xdr:colOff>107950</xdr:colOff>
                    <xdr:row>34</xdr:row>
                    <xdr:rowOff>31750</xdr:rowOff>
                  </from>
                  <to>
                    <xdr:col>12</xdr:col>
                    <xdr:colOff>12700</xdr:colOff>
                    <xdr:row>34</xdr:row>
                    <xdr:rowOff>203200</xdr:rowOff>
                  </to>
                </anchor>
              </controlPr>
            </control>
          </mc:Choice>
        </mc:AlternateContent>
        <mc:AlternateContent xmlns:mc="http://schemas.openxmlformats.org/markup-compatibility/2006">
          <mc:Choice Requires="x14">
            <control shapeId="2117" r:id="rId7" name="Check Box 69">
              <controlPr defaultSize="0" autoFill="0" autoLine="0" autoPict="0">
                <anchor moveWithCells="1">
                  <from>
                    <xdr:col>13</xdr:col>
                    <xdr:colOff>184150</xdr:colOff>
                    <xdr:row>34</xdr:row>
                    <xdr:rowOff>31750</xdr:rowOff>
                  </from>
                  <to>
                    <xdr:col>14</xdr:col>
                    <xdr:colOff>76200</xdr:colOff>
                    <xdr:row>34</xdr:row>
                    <xdr:rowOff>203200</xdr:rowOff>
                  </to>
                </anchor>
              </controlPr>
            </control>
          </mc:Choice>
        </mc:AlternateContent>
        <mc:AlternateContent xmlns:mc="http://schemas.openxmlformats.org/markup-compatibility/2006">
          <mc:Choice Requires="x14">
            <control shapeId="2126" r:id="rId8" name="Check Box 78">
              <controlPr defaultSize="0" autoFill="0" autoLine="0" autoPict="0">
                <anchor moveWithCells="1">
                  <from>
                    <xdr:col>14</xdr:col>
                    <xdr:colOff>0</xdr:colOff>
                    <xdr:row>71</xdr:row>
                    <xdr:rowOff>50800</xdr:rowOff>
                  </from>
                  <to>
                    <xdr:col>14</xdr:col>
                    <xdr:colOff>0</xdr:colOff>
                    <xdr:row>72</xdr:row>
                    <xdr:rowOff>31750</xdr:rowOff>
                  </to>
                </anchor>
              </controlPr>
            </control>
          </mc:Choice>
        </mc:AlternateContent>
        <mc:AlternateContent xmlns:mc="http://schemas.openxmlformats.org/markup-compatibility/2006">
          <mc:Choice Requires="x14">
            <control shapeId="2136" r:id="rId9" name="Check Box 88">
              <controlPr defaultSize="0" autoFill="0" autoLine="0" autoPict="0">
                <anchor moveWithCells="1">
                  <from>
                    <xdr:col>14</xdr:col>
                    <xdr:colOff>0</xdr:colOff>
                    <xdr:row>72</xdr:row>
                    <xdr:rowOff>50800</xdr:rowOff>
                  </from>
                  <to>
                    <xdr:col>14</xdr:col>
                    <xdr:colOff>0</xdr:colOff>
                    <xdr:row>73</xdr:row>
                    <xdr:rowOff>31750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pageSetUpPr fitToPage="1"/>
  </sheetPr>
  <dimension ref="A1:X220"/>
  <sheetViews>
    <sheetView showGridLines="0" zoomScale="70" zoomScaleNormal="70" workbookViewId="0">
      <selection activeCell="W1" sqref="W1:X1048576"/>
    </sheetView>
  </sheetViews>
  <sheetFormatPr defaultRowHeight="14.5"/>
  <cols>
    <col min="1" max="1" width="17.453125" bestFit="1" customWidth="1"/>
    <col min="2" max="2" width="69.1796875" bestFit="1" customWidth="1"/>
    <col min="3" max="3" width="13.54296875" hidden="1" customWidth="1"/>
    <col min="4" max="4" width="16.1796875" hidden="1" customWidth="1"/>
    <col min="5" max="6" width="9.26953125" hidden="1" customWidth="1"/>
    <col min="7" max="7" width="17.7265625" customWidth="1"/>
    <col min="8" max="8" width="5.453125" hidden="1" customWidth="1"/>
    <col min="9" max="9" width="7.453125" hidden="1" customWidth="1"/>
    <col min="10" max="10" width="46.7265625" hidden="1" customWidth="1"/>
    <col min="11" max="11" width="7.453125" hidden="1" customWidth="1"/>
    <col min="12" max="12" width="8" hidden="1" customWidth="1"/>
    <col min="13" max="13" width="9.26953125" hidden="1" customWidth="1"/>
    <col min="14" max="14" width="48" hidden="1" customWidth="1"/>
    <col min="15" max="15" width="18.1796875" customWidth="1"/>
    <col min="16" max="16" width="15.7265625" customWidth="1"/>
    <col min="17" max="17" width="15.7265625" hidden="1" customWidth="1"/>
    <col min="18" max="18" width="19.1796875" customWidth="1"/>
    <col min="19" max="19" width="11.54296875" hidden="1" customWidth="1"/>
    <col min="20" max="20" width="17.1796875" hidden="1" customWidth="1"/>
    <col min="21" max="21" width="17.453125" customWidth="1"/>
    <col min="22" max="22" width="15.54296875" bestFit="1" customWidth="1"/>
    <col min="23" max="24" width="8.7265625" hidden="1" customWidth="1"/>
  </cols>
  <sheetData>
    <row r="1" spans="1:24" s="1006" customFormat="1"/>
    <row r="2" spans="1:24" s="1006" customFormat="1"/>
    <row r="3" spans="1:24" s="1006" customFormat="1"/>
    <row r="4" spans="1:24" s="988" customFormat="1" ht="15" thickBot="1"/>
    <row r="5" spans="1:24" s="988" customFormat="1" ht="16" thickBot="1">
      <c r="A5" s="1002" t="s">
        <v>2132</v>
      </c>
      <c r="B5" s="1003" t="str">
        <f>IF(MAP!B2=0,"",MAP!B2)</f>
        <v/>
      </c>
      <c r="O5" s="1004" t="s">
        <v>2135</v>
      </c>
      <c r="P5" s="1004" t="s">
        <v>2137</v>
      </c>
      <c r="R5" s="1004" t="s">
        <v>2136</v>
      </c>
    </row>
    <row r="6" spans="1:24" s="988" customFormat="1" ht="16" thickBot="1">
      <c r="A6" s="1002" t="s">
        <v>2133</v>
      </c>
      <c r="B6" s="1096" t="str">
        <f>IF(MAP!B3=0,"",MAP!B3)</f>
        <v/>
      </c>
      <c r="O6" s="1005" t="str">
        <f>IF(MAP!E3=0,"",MAP!E3)</f>
        <v/>
      </c>
      <c r="P6" s="1005" t="str">
        <f>IF(MAP!F3=0,"",MAP!F3)</f>
        <v/>
      </c>
      <c r="Q6" s="1005"/>
      <c r="R6" s="1005" t="str">
        <f>IF(MAP!G3=0,"",MAP!G3)</f>
        <v/>
      </c>
    </row>
    <row r="7" spans="1:24" s="988" customFormat="1" ht="16" thickBot="1">
      <c r="A7" s="1002" t="s">
        <v>20</v>
      </c>
      <c r="B7" s="1003" t="s">
        <v>2134</v>
      </c>
    </row>
    <row r="8" spans="1:24" s="988" customFormat="1" ht="15" thickBot="1">
      <c r="T8" s="988">
        <f>COUNTA(#REF!)</f>
        <v>1</v>
      </c>
    </row>
    <row r="9" spans="1:24" ht="46.5">
      <c r="A9" s="989" t="s">
        <v>5</v>
      </c>
      <c r="B9" s="989" t="s">
        <v>6</v>
      </c>
      <c r="C9" s="990" t="s">
        <v>2066</v>
      </c>
      <c r="D9" s="989" t="s">
        <v>891</v>
      </c>
      <c r="E9" s="989" t="s">
        <v>809</v>
      </c>
      <c r="F9" s="989" t="s">
        <v>808</v>
      </c>
      <c r="G9" s="989" t="s">
        <v>2131</v>
      </c>
      <c r="H9" s="989" t="s">
        <v>7</v>
      </c>
      <c r="I9" s="991" t="s">
        <v>2125</v>
      </c>
      <c r="J9" s="989" t="s">
        <v>2074</v>
      </c>
      <c r="K9" s="992" t="s">
        <v>2125</v>
      </c>
      <c r="L9" s="993" t="s">
        <v>2075</v>
      </c>
      <c r="M9" s="993" t="s">
        <v>2075</v>
      </c>
      <c r="N9" s="994" t="s">
        <v>2074</v>
      </c>
      <c r="O9" s="995" t="s">
        <v>809</v>
      </c>
      <c r="P9" s="995" t="s">
        <v>808</v>
      </c>
      <c r="Q9" s="994" t="s">
        <v>2076</v>
      </c>
      <c r="R9" s="994" t="s">
        <v>1423</v>
      </c>
      <c r="S9" s="994" t="s">
        <v>2077</v>
      </c>
      <c r="T9" s="996" t="s">
        <v>2078</v>
      </c>
      <c r="U9" s="994" t="s">
        <v>2076</v>
      </c>
      <c r="V9" s="994" t="s">
        <v>2077</v>
      </c>
      <c r="W9" s="994" t="s">
        <v>2282</v>
      </c>
    </row>
    <row r="10" spans="1:24" ht="15">
      <c r="A10" s="952" t="s">
        <v>2591</v>
      </c>
      <c r="B10" s="952" t="s">
        <v>2450</v>
      </c>
      <c r="C10" s="997"/>
      <c r="D10" s="953"/>
      <c r="E10" s="953"/>
      <c r="F10" s="953"/>
      <c r="G10" s="954">
        <v>-59393330.320000008</v>
      </c>
      <c r="H10" s="955" t="s">
        <v>2071</v>
      </c>
      <c r="I10" s="956"/>
      <c r="J10" s="980" t="s">
        <v>1265</v>
      </c>
      <c r="K10" s="957"/>
      <c r="L10" s="958" t="s">
        <v>2107</v>
      </c>
      <c r="M10" s="1261" t="s">
        <v>1853</v>
      </c>
      <c r="N10" s="1261" t="s">
        <v>1264</v>
      </c>
      <c r="O10" s="1630">
        <v>0</v>
      </c>
      <c r="P10" s="1631">
        <v>3000</v>
      </c>
      <c r="Q10" s="1252"/>
      <c r="R10" s="1253">
        <v>-59390330.320000008</v>
      </c>
      <c r="S10" s="1258" t="s">
        <v>821</v>
      </c>
      <c r="T10" s="953"/>
      <c r="U10" s="1252"/>
      <c r="V10" s="1258" t="s">
        <v>821</v>
      </c>
      <c r="W10" s="1035">
        <v>5</v>
      </c>
      <c r="X10" s="1035">
        <v>5</v>
      </c>
    </row>
    <row r="11" spans="1:24" ht="15">
      <c r="A11" s="952" t="s">
        <v>2592</v>
      </c>
      <c r="B11" s="952" t="s">
        <v>2451</v>
      </c>
      <c r="C11" s="997"/>
      <c r="D11" s="953"/>
      <c r="E11" s="953"/>
      <c r="F11" s="953"/>
      <c r="G11" s="954">
        <v>-3597209.0100000026</v>
      </c>
      <c r="H11" s="955" t="s">
        <v>2071</v>
      </c>
      <c r="I11" s="956"/>
      <c r="J11" s="980" t="s">
        <v>1265</v>
      </c>
      <c r="K11" s="957"/>
      <c r="L11" s="958" t="s">
        <v>2107</v>
      </c>
      <c r="M11" s="1261" t="s">
        <v>1853</v>
      </c>
      <c r="N11" s="1261" t="s">
        <v>1264</v>
      </c>
      <c r="O11" s="1630">
        <v>3000</v>
      </c>
      <c r="P11" s="1631">
        <v>0</v>
      </c>
      <c r="Q11" s="1252"/>
      <c r="R11" s="1253">
        <v>-3600209.0100000026</v>
      </c>
      <c r="S11" s="1258" t="s">
        <v>821</v>
      </c>
      <c r="T11" s="953"/>
      <c r="U11" s="1252"/>
      <c r="V11" s="1258" t="s">
        <v>821</v>
      </c>
      <c r="W11" s="1035">
        <v>5</v>
      </c>
      <c r="X11" s="1035">
        <v>5</v>
      </c>
    </row>
    <row r="12" spans="1:24" ht="15">
      <c r="A12" s="952" t="s">
        <v>2928</v>
      </c>
      <c r="B12" s="952" t="s">
        <v>2929</v>
      </c>
      <c r="C12" s="997"/>
      <c r="D12" s="953"/>
      <c r="E12" s="953"/>
      <c r="F12" s="953"/>
      <c r="G12" s="954"/>
      <c r="H12" s="955" t="s">
        <v>2071</v>
      </c>
      <c r="I12" s="956"/>
      <c r="J12" s="980" t="s">
        <v>1265</v>
      </c>
      <c r="K12" s="957"/>
      <c r="L12" s="958" t="s">
        <v>2107</v>
      </c>
      <c r="M12" s="1261"/>
      <c r="N12" s="1261"/>
      <c r="O12" s="1630">
        <v>0</v>
      </c>
      <c r="P12" s="1631">
        <v>0</v>
      </c>
      <c r="Q12" s="1252"/>
      <c r="R12" s="1253">
        <v>0</v>
      </c>
      <c r="S12" s="1258"/>
      <c r="T12" s="953"/>
      <c r="U12" s="1252"/>
      <c r="V12" s="1258"/>
      <c r="W12" s="1035">
        <v>5</v>
      </c>
      <c r="X12" s="1035">
        <v>5</v>
      </c>
    </row>
    <row r="13" spans="1:24" ht="15">
      <c r="A13" s="952" t="s">
        <v>2593</v>
      </c>
      <c r="B13" s="952" t="s">
        <v>2452</v>
      </c>
      <c r="C13" s="997"/>
      <c r="D13" s="953"/>
      <c r="E13" s="953"/>
      <c r="F13" s="953"/>
      <c r="G13" s="954">
        <v>-1103852.06</v>
      </c>
      <c r="H13" s="955" t="s">
        <v>2071</v>
      </c>
      <c r="I13" s="956"/>
      <c r="J13" s="980" t="s">
        <v>1265</v>
      </c>
      <c r="K13" s="957"/>
      <c r="L13" s="958" t="s">
        <v>2107</v>
      </c>
      <c r="M13" s="1261" t="s">
        <v>2107</v>
      </c>
      <c r="N13" s="1261" t="s">
        <v>1265</v>
      </c>
      <c r="O13" s="1630">
        <v>0</v>
      </c>
      <c r="P13" s="1631">
        <v>0</v>
      </c>
      <c r="Q13" s="1252"/>
      <c r="R13" s="1253">
        <v>-1103852.06</v>
      </c>
      <c r="S13" s="1258" t="s">
        <v>821</v>
      </c>
      <c r="T13" s="953"/>
      <c r="U13" s="1252"/>
      <c r="V13" s="1258" t="s">
        <v>821</v>
      </c>
      <c r="W13" s="1035">
        <v>5</v>
      </c>
      <c r="X13" s="1035">
        <v>5</v>
      </c>
    </row>
    <row r="14" spans="1:24" ht="15">
      <c r="A14" s="1027" t="s">
        <v>2659</v>
      </c>
      <c r="B14" s="1027" t="s">
        <v>1265</v>
      </c>
      <c r="C14" s="962"/>
      <c r="D14" s="1244"/>
      <c r="E14" s="1244"/>
      <c r="F14" s="1244"/>
      <c r="G14" s="1245">
        <v>-64094391.390000015</v>
      </c>
      <c r="H14" s="962"/>
      <c r="I14" s="962"/>
      <c r="J14" s="963"/>
      <c r="K14" s="1246"/>
      <c r="L14" s="1021"/>
      <c r="M14" s="1245"/>
      <c r="N14" s="1245"/>
      <c r="O14" s="1632"/>
      <c r="P14" s="1633"/>
      <c r="Q14" s="1254">
        <v>0</v>
      </c>
      <c r="R14" s="1255">
        <v>-64094391.390000015</v>
      </c>
      <c r="S14" s="1259">
        <v>0</v>
      </c>
      <c r="T14" s="1244"/>
      <c r="U14" s="1254">
        <v>0</v>
      </c>
      <c r="V14" s="1259">
        <v>0</v>
      </c>
      <c r="W14" s="1035"/>
      <c r="X14" s="1035">
        <v>5</v>
      </c>
    </row>
    <row r="15" spans="1:24" ht="15">
      <c r="A15" s="952" t="s">
        <v>2594</v>
      </c>
      <c r="B15" s="952" t="s">
        <v>2453</v>
      </c>
      <c r="C15" s="997"/>
      <c r="D15" s="953"/>
      <c r="E15" s="953"/>
      <c r="F15" s="953"/>
      <c r="G15" s="954">
        <v>-175966.40999999995</v>
      </c>
      <c r="H15" s="955" t="s">
        <v>2071</v>
      </c>
      <c r="I15" s="956"/>
      <c r="J15" s="980" t="s">
        <v>1355</v>
      </c>
      <c r="K15" s="957"/>
      <c r="L15" s="958" t="s">
        <v>1880</v>
      </c>
      <c r="M15" s="1261" t="s">
        <v>1880</v>
      </c>
      <c r="N15" s="1261" t="s">
        <v>1355</v>
      </c>
      <c r="O15" s="1630">
        <v>0</v>
      </c>
      <c r="P15" s="1631">
        <v>0</v>
      </c>
      <c r="Q15" s="1252"/>
      <c r="R15" s="1253">
        <v>-175966.40999999995</v>
      </c>
      <c r="S15" s="1258" t="s">
        <v>821</v>
      </c>
      <c r="T15" s="953"/>
      <c r="U15" s="1252"/>
      <c r="V15" s="1258" t="s">
        <v>821</v>
      </c>
      <c r="W15" s="1035">
        <v>6</v>
      </c>
      <c r="X15" s="1035">
        <v>6</v>
      </c>
    </row>
    <row r="16" spans="1:24" ht="15">
      <c r="A16" s="1027" t="s">
        <v>2342</v>
      </c>
      <c r="B16" s="1027" t="s">
        <v>1355</v>
      </c>
      <c r="C16" s="962"/>
      <c r="D16" s="1244"/>
      <c r="E16" s="1244"/>
      <c r="F16" s="1244"/>
      <c r="G16" s="1245">
        <v>-175966.40999999995</v>
      </c>
      <c r="H16" s="962"/>
      <c r="I16" s="962"/>
      <c r="J16" s="963"/>
      <c r="K16" s="1246"/>
      <c r="L16" s="1021"/>
      <c r="M16" s="1245"/>
      <c r="N16" s="1245"/>
      <c r="O16" s="1632"/>
      <c r="P16" s="1633"/>
      <c r="Q16" s="1254">
        <v>0</v>
      </c>
      <c r="R16" s="1255">
        <v>-175966.40999999995</v>
      </c>
      <c r="S16" s="1259">
        <v>0</v>
      </c>
      <c r="T16" s="1244"/>
      <c r="U16" s="1254">
        <v>0</v>
      </c>
      <c r="V16" s="1259">
        <v>0</v>
      </c>
      <c r="W16" s="1035"/>
      <c r="X16" s="1035">
        <v>6</v>
      </c>
    </row>
    <row r="17" spans="1:24" ht="15">
      <c r="A17" s="952" t="s">
        <v>2595</v>
      </c>
      <c r="B17" s="952" t="s">
        <v>2454</v>
      </c>
      <c r="C17" s="997"/>
      <c r="D17" s="953"/>
      <c r="E17" s="953"/>
      <c r="F17" s="953"/>
      <c r="G17" s="954">
        <v>-423652.93999999989</v>
      </c>
      <c r="H17" s="955" t="s">
        <v>2071</v>
      </c>
      <c r="I17" s="956"/>
      <c r="J17" s="980" t="s">
        <v>1356</v>
      </c>
      <c r="K17" s="957"/>
      <c r="L17" s="958" t="s">
        <v>1885</v>
      </c>
      <c r="M17" s="1261" t="s">
        <v>1885</v>
      </c>
      <c r="N17" s="1261" t="s">
        <v>1356</v>
      </c>
      <c r="O17" s="1630">
        <v>0</v>
      </c>
      <c r="P17" s="1631">
        <v>0</v>
      </c>
      <c r="Q17" s="1252"/>
      <c r="R17" s="1253">
        <v>-423652.93999999989</v>
      </c>
      <c r="S17" s="1258" t="s">
        <v>821</v>
      </c>
      <c r="T17" s="953"/>
      <c r="U17" s="1252"/>
      <c r="V17" s="1258" t="s">
        <v>821</v>
      </c>
      <c r="W17" s="1035">
        <v>8</v>
      </c>
      <c r="X17" s="1035">
        <v>8</v>
      </c>
    </row>
    <row r="18" spans="1:24" ht="15">
      <c r="A18" s="1027" t="s">
        <v>2660</v>
      </c>
      <c r="B18" s="1027" t="s">
        <v>1356</v>
      </c>
      <c r="C18" s="962"/>
      <c r="D18" s="1244"/>
      <c r="E18" s="1244"/>
      <c r="F18" s="1244"/>
      <c r="G18" s="1245">
        <v>-423652.93999999989</v>
      </c>
      <c r="H18" s="962"/>
      <c r="I18" s="962"/>
      <c r="J18" s="963"/>
      <c r="K18" s="1246"/>
      <c r="L18" s="1021"/>
      <c r="M18" s="1245"/>
      <c r="N18" s="1245"/>
      <c r="O18" s="1632"/>
      <c r="P18" s="1633"/>
      <c r="Q18" s="1254">
        <v>0</v>
      </c>
      <c r="R18" s="1255">
        <v>-423652.93999999989</v>
      </c>
      <c r="S18" s="1259">
        <v>0</v>
      </c>
      <c r="T18" s="1244"/>
      <c r="U18" s="1254">
        <v>0</v>
      </c>
      <c r="V18" s="1259">
        <v>0</v>
      </c>
      <c r="W18" s="1035"/>
      <c r="X18" s="1035">
        <v>8</v>
      </c>
    </row>
    <row r="19" spans="1:24" ht="15">
      <c r="A19" s="952" t="s">
        <v>2596</v>
      </c>
      <c r="B19" s="952" t="s">
        <v>2455</v>
      </c>
      <c r="C19" s="997"/>
      <c r="D19" s="953"/>
      <c r="E19" s="953"/>
      <c r="F19" s="953"/>
      <c r="G19" s="954">
        <v>-44564.07999999998</v>
      </c>
      <c r="H19" s="955" t="s">
        <v>2071</v>
      </c>
      <c r="I19" s="956"/>
      <c r="J19" s="980" t="s">
        <v>1357</v>
      </c>
      <c r="K19" s="957"/>
      <c r="L19" s="958" t="s">
        <v>1879</v>
      </c>
      <c r="M19" s="1261" t="s">
        <v>1879</v>
      </c>
      <c r="N19" s="1261" t="s">
        <v>1357</v>
      </c>
      <c r="O19" s="1630">
        <v>0</v>
      </c>
      <c r="P19" s="1631">
        <v>0</v>
      </c>
      <c r="Q19" s="1252"/>
      <c r="R19" s="1253">
        <v>-44564.07999999998</v>
      </c>
      <c r="S19" s="1258" t="s">
        <v>821</v>
      </c>
      <c r="T19" s="953"/>
      <c r="U19" s="1252"/>
      <c r="V19" s="1258" t="s">
        <v>821</v>
      </c>
      <c r="W19" s="1035">
        <v>9</v>
      </c>
      <c r="X19" s="1035">
        <v>9</v>
      </c>
    </row>
    <row r="20" spans="1:24" ht="15">
      <c r="A20" s="1027" t="s">
        <v>2661</v>
      </c>
      <c r="B20" s="1027" t="s">
        <v>1357</v>
      </c>
      <c r="C20" s="962"/>
      <c r="D20" s="1244"/>
      <c r="E20" s="1244"/>
      <c r="F20" s="1244"/>
      <c r="G20" s="1245">
        <v>-44564.07999999998</v>
      </c>
      <c r="H20" s="962"/>
      <c r="I20" s="962"/>
      <c r="J20" s="963"/>
      <c r="K20" s="1246"/>
      <c r="L20" s="1021"/>
      <c r="M20" s="1245"/>
      <c r="N20" s="1245"/>
      <c r="O20" s="1632"/>
      <c r="P20" s="1633"/>
      <c r="Q20" s="1254">
        <v>0</v>
      </c>
      <c r="R20" s="1255">
        <v>-44564.07999999998</v>
      </c>
      <c r="S20" s="1259">
        <v>0</v>
      </c>
      <c r="T20" s="1244"/>
      <c r="U20" s="1254">
        <v>0</v>
      </c>
      <c r="V20" s="1259">
        <v>0</v>
      </c>
      <c r="W20" s="1035"/>
      <c r="X20" s="1035">
        <v>9</v>
      </c>
    </row>
    <row r="21" spans="1:24" ht="15">
      <c r="A21" s="952" t="s">
        <v>2597</v>
      </c>
      <c r="B21" s="952" t="s">
        <v>2456</v>
      </c>
      <c r="C21" s="997"/>
      <c r="D21" s="953"/>
      <c r="E21" s="953"/>
      <c r="F21" s="953"/>
      <c r="G21" s="954">
        <v>-1415728.14</v>
      </c>
      <c r="H21" s="955" t="s">
        <v>2071</v>
      </c>
      <c r="I21" s="956"/>
      <c r="J21" s="980" t="s">
        <v>1358</v>
      </c>
      <c r="K21" s="957"/>
      <c r="L21" s="958" t="s">
        <v>1886</v>
      </c>
      <c r="M21" s="1261" t="s">
        <v>1886</v>
      </c>
      <c r="N21" s="1261" t="s">
        <v>1358</v>
      </c>
      <c r="O21" s="1630">
        <v>0</v>
      </c>
      <c r="P21" s="1631">
        <v>0</v>
      </c>
      <c r="Q21" s="1252"/>
      <c r="R21" s="1253">
        <v>-1415728.14</v>
      </c>
      <c r="S21" s="1258" t="s">
        <v>821</v>
      </c>
      <c r="T21" s="953"/>
      <c r="U21" s="1252"/>
      <c r="V21" s="1258" t="s">
        <v>821</v>
      </c>
      <c r="W21" s="1035">
        <v>10</v>
      </c>
      <c r="X21" s="1035">
        <v>10</v>
      </c>
    </row>
    <row r="22" spans="1:24" ht="15">
      <c r="A22" s="1027" t="s">
        <v>2662</v>
      </c>
      <c r="B22" s="1027" t="s">
        <v>1358</v>
      </c>
      <c r="C22" s="962"/>
      <c r="D22" s="1244"/>
      <c r="E22" s="1244"/>
      <c r="F22" s="1244"/>
      <c r="G22" s="1245">
        <v>-1415728.14</v>
      </c>
      <c r="H22" s="962"/>
      <c r="I22" s="962"/>
      <c r="J22" s="963"/>
      <c r="K22" s="1246"/>
      <c r="L22" s="1021"/>
      <c r="M22" s="1245"/>
      <c r="N22" s="1245"/>
      <c r="O22" s="1632"/>
      <c r="P22" s="1633"/>
      <c r="Q22" s="1254">
        <v>0</v>
      </c>
      <c r="R22" s="1255">
        <v>-1415728.14</v>
      </c>
      <c r="S22" s="1259">
        <v>0</v>
      </c>
      <c r="T22" s="1244"/>
      <c r="U22" s="1254">
        <v>0</v>
      </c>
      <c r="V22" s="1259">
        <v>0</v>
      </c>
      <c r="W22" s="1035"/>
      <c r="X22" s="1035">
        <v>10</v>
      </c>
    </row>
    <row r="23" spans="1:24" ht="15">
      <c r="A23" s="952" t="s">
        <v>2598</v>
      </c>
      <c r="B23" s="952" t="s">
        <v>2457</v>
      </c>
      <c r="C23" s="997"/>
      <c r="D23" s="953"/>
      <c r="E23" s="953"/>
      <c r="F23" s="953"/>
      <c r="G23" s="954">
        <v>6192831.1199999992</v>
      </c>
      <c r="H23" s="955" t="s">
        <v>2071</v>
      </c>
      <c r="I23" s="956"/>
      <c r="J23" s="980" t="s">
        <v>1359</v>
      </c>
      <c r="K23" s="957"/>
      <c r="L23" s="958" t="s">
        <v>1887</v>
      </c>
      <c r="M23" s="1261" t="s">
        <v>1887</v>
      </c>
      <c r="N23" s="1261" t="s">
        <v>1359</v>
      </c>
      <c r="O23" s="1630">
        <v>0</v>
      </c>
      <c r="P23" s="1631">
        <v>0</v>
      </c>
      <c r="Q23" s="1252"/>
      <c r="R23" s="1253">
        <v>6192831.1199999992</v>
      </c>
      <c r="S23" s="1258" t="s">
        <v>821</v>
      </c>
      <c r="T23" s="953"/>
      <c r="U23" s="1252"/>
      <c r="V23" s="1258" t="s">
        <v>821</v>
      </c>
      <c r="W23" s="1035">
        <v>11</v>
      </c>
      <c r="X23" s="1035">
        <v>11</v>
      </c>
    </row>
    <row r="24" spans="1:24" ht="15">
      <c r="A24" s="1027" t="s">
        <v>2663</v>
      </c>
      <c r="B24" s="1027" t="s">
        <v>1359</v>
      </c>
      <c r="C24" s="962"/>
      <c r="D24" s="1244"/>
      <c r="E24" s="1244"/>
      <c r="F24" s="1244"/>
      <c r="G24" s="1245">
        <v>6192831.1199999992</v>
      </c>
      <c r="H24" s="962"/>
      <c r="I24" s="962"/>
      <c r="J24" s="963"/>
      <c r="K24" s="1246"/>
      <c r="L24" s="1021"/>
      <c r="M24" s="1245"/>
      <c r="N24" s="1245"/>
      <c r="O24" s="1632"/>
      <c r="P24" s="1633"/>
      <c r="Q24" s="1254">
        <v>0</v>
      </c>
      <c r="R24" s="1255">
        <v>6192831.1199999992</v>
      </c>
      <c r="S24" s="1259">
        <v>0</v>
      </c>
      <c r="T24" s="1244"/>
      <c r="U24" s="1254">
        <v>0</v>
      </c>
      <c r="V24" s="1259">
        <v>0</v>
      </c>
      <c r="W24" s="1035"/>
      <c r="X24" s="1035">
        <v>11</v>
      </c>
    </row>
    <row r="25" spans="1:24" ht="15">
      <c r="A25" s="952" t="s">
        <v>2599</v>
      </c>
      <c r="B25" s="952" t="s">
        <v>2458</v>
      </c>
      <c r="C25" s="997"/>
      <c r="D25" s="953"/>
      <c r="E25" s="953"/>
      <c r="F25" s="953"/>
      <c r="G25" s="954">
        <v>17719683.95999999</v>
      </c>
      <c r="H25" s="955" t="s">
        <v>2071</v>
      </c>
      <c r="I25" s="956"/>
      <c r="J25" s="980" t="s">
        <v>1360</v>
      </c>
      <c r="K25" s="957"/>
      <c r="L25" s="958" t="s">
        <v>1888</v>
      </c>
      <c r="M25" s="1261" t="s">
        <v>1888</v>
      </c>
      <c r="N25" s="1261" t="s">
        <v>1360</v>
      </c>
      <c r="O25" s="1630">
        <v>0</v>
      </c>
      <c r="P25" s="1631">
        <v>0</v>
      </c>
      <c r="Q25" s="1252"/>
      <c r="R25" s="1253">
        <v>17719683.95999999</v>
      </c>
      <c r="S25" s="1258" t="s">
        <v>821</v>
      </c>
      <c r="T25" s="953"/>
      <c r="U25" s="1252"/>
      <c r="V25" s="1258" t="s">
        <v>821</v>
      </c>
      <c r="W25" s="1035">
        <v>12</v>
      </c>
      <c r="X25" s="1035">
        <v>12</v>
      </c>
    </row>
    <row r="26" spans="1:24" ht="15">
      <c r="A26" s="1027" t="s">
        <v>2343</v>
      </c>
      <c r="B26" s="1027" t="s">
        <v>1360</v>
      </c>
      <c r="C26" s="962"/>
      <c r="D26" s="1244"/>
      <c r="E26" s="1244"/>
      <c r="F26" s="1244"/>
      <c r="G26" s="1245">
        <v>17719683.95999999</v>
      </c>
      <c r="H26" s="962"/>
      <c r="I26" s="962"/>
      <c r="J26" s="963"/>
      <c r="K26" s="1246"/>
      <c r="L26" s="1021"/>
      <c r="M26" s="1245"/>
      <c r="N26" s="1245"/>
      <c r="O26" s="1632"/>
      <c r="P26" s="1633"/>
      <c r="Q26" s="1254">
        <v>0</v>
      </c>
      <c r="R26" s="1255">
        <v>17719683.95999999</v>
      </c>
      <c r="S26" s="1259">
        <v>0</v>
      </c>
      <c r="T26" s="1244"/>
      <c r="U26" s="1254">
        <v>0</v>
      </c>
      <c r="V26" s="1259">
        <v>0</v>
      </c>
      <c r="W26" s="1035"/>
      <c r="X26" s="1035">
        <v>12</v>
      </c>
    </row>
    <row r="27" spans="1:24" ht="15">
      <c r="A27" s="952" t="s">
        <v>2600</v>
      </c>
      <c r="B27" s="952" t="s">
        <v>2459</v>
      </c>
      <c r="C27" s="997"/>
      <c r="D27" s="953"/>
      <c r="E27" s="953"/>
      <c r="F27" s="953"/>
      <c r="G27" s="954">
        <v>158311.71999999986</v>
      </c>
      <c r="H27" s="955" t="s">
        <v>2071</v>
      </c>
      <c r="I27" s="956"/>
      <c r="J27" s="980" t="s">
        <v>1895</v>
      </c>
      <c r="K27" s="957"/>
      <c r="L27" s="958" t="s">
        <v>1889</v>
      </c>
      <c r="M27" s="1261" t="s">
        <v>1889</v>
      </c>
      <c r="N27" s="1261" t="s">
        <v>1895</v>
      </c>
      <c r="O27" s="1630">
        <v>0</v>
      </c>
      <c r="P27" s="1631">
        <v>0</v>
      </c>
      <c r="Q27" s="1252"/>
      <c r="R27" s="1253">
        <v>158311.71999999986</v>
      </c>
      <c r="S27" s="1258" t="s">
        <v>821</v>
      </c>
      <c r="T27" s="953"/>
      <c r="U27" s="1252"/>
      <c r="V27" s="1258" t="s">
        <v>821</v>
      </c>
      <c r="W27" s="1035">
        <v>13</v>
      </c>
      <c r="X27" s="1035">
        <v>13</v>
      </c>
    </row>
    <row r="28" spans="1:24" ht="15">
      <c r="A28" s="1027" t="s">
        <v>2664</v>
      </c>
      <c r="B28" s="1027" t="s">
        <v>1895</v>
      </c>
      <c r="C28" s="962"/>
      <c r="D28" s="1244"/>
      <c r="E28" s="1244"/>
      <c r="F28" s="1244"/>
      <c r="G28" s="1245">
        <v>158311.71999999986</v>
      </c>
      <c r="H28" s="962"/>
      <c r="I28" s="962"/>
      <c r="J28" s="963"/>
      <c r="K28" s="1246"/>
      <c r="L28" s="1021"/>
      <c r="M28" s="1245"/>
      <c r="N28" s="1245"/>
      <c r="O28" s="1632"/>
      <c r="P28" s="1633"/>
      <c r="Q28" s="1254">
        <v>0</v>
      </c>
      <c r="R28" s="1255">
        <v>158311.71999999986</v>
      </c>
      <c r="S28" s="1259">
        <v>0</v>
      </c>
      <c r="T28" s="1244"/>
      <c r="U28" s="1254">
        <v>0</v>
      </c>
      <c r="V28" s="1259">
        <v>0</v>
      </c>
      <c r="W28" s="1035"/>
      <c r="X28" s="1035">
        <v>13</v>
      </c>
    </row>
    <row r="29" spans="1:24" ht="15">
      <c r="A29" s="952" t="s">
        <v>2374</v>
      </c>
      <c r="B29" s="952" t="s">
        <v>2460</v>
      </c>
      <c r="C29" s="997"/>
      <c r="D29" s="953"/>
      <c r="E29" s="953"/>
      <c r="F29" s="953"/>
      <c r="G29" s="954">
        <v>340088.78</v>
      </c>
      <c r="H29" s="955" t="s">
        <v>2071</v>
      </c>
      <c r="I29" s="956"/>
      <c r="J29" s="980" t="s">
        <v>1361</v>
      </c>
      <c r="K29" s="957"/>
      <c r="L29" s="958" t="s">
        <v>1890</v>
      </c>
      <c r="M29" s="1261" t="s">
        <v>1890</v>
      </c>
      <c r="N29" s="1261" t="s">
        <v>1361</v>
      </c>
      <c r="O29" s="1630">
        <v>0</v>
      </c>
      <c r="P29" s="1631">
        <v>0</v>
      </c>
      <c r="Q29" s="1252"/>
      <c r="R29" s="1253">
        <v>340088.78</v>
      </c>
      <c r="S29" s="1258" t="s">
        <v>821</v>
      </c>
      <c r="T29" s="953"/>
      <c r="U29" s="1252"/>
      <c r="V29" s="1258" t="s">
        <v>821</v>
      </c>
      <c r="W29" s="1035">
        <v>14</v>
      </c>
      <c r="X29" s="1035">
        <v>14</v>
      </c>
    </row>
    <row r="30" spans="1:24" ht="15">
      <c r="A30" s="1027" t="s">
        <v>2344</v>
      </c>
      <c r="B30" s="1027" t="s">
        <v>1361</v>
      </c>
      <c r="C30" s="962"/>
      <c r="D30" s="1244"/>
      <c r="E30" s="1244"/>
      <c r="F30" s="1244"/>
      <c r="G30" s="1245">
        <v>340088.78</v>
      </c>
      <c r="H30" s="962"/>
      <c r="I30" s="962"/>
      <c r="J30" s="963"/>
      <c r="K30" s="1246"/>
      <c r="L30" s="1021"/>
      <c r="M30" s="1245"/>
      <c r="N30" s="1245"/>
      <c r="O30" s="1632"/>
      <c r="P30" s="1633"/>
      <c r="Q30" s="1254">
        <v>0</v>
      </c>
      <c r="R30" s="1255">
        <v>340088.78</v>
      </c>
      <c r="S30" s="1259">
        <v>0</v>
      </c>
      <c r="T30" s="1244"/>
      <c r="U30" s="1254">
        <v>0</v>
      </c>
      <c r="V30" s="1259">
        <v>0</v>
      </c>
      <c r="W30" s="1035"/>
      <c r="X30" s="1035">
        <v>14</v>
      </c>
    </row>
    <row r="31" spans="1:24" ht="15">
      <c r="A31" s="952" t="s">
        <v>2375</v>
      </c>
      <c r="B31" s="952" t="s">
        <v>2461</v>
      </c>
      <c r="C31" s="997"/>
      <c r="D31" s="953"/>
      <c r="E31" s="953"/>
      <c r="F31" s="953"/>
      <c r="G31" s="954">
        <v>76101.200000000012</v>
      </c>
      <c r="H31" s="955" t="s">
        <v>2071</v>
      </c>
      <c r="I31" s="956"/>
      <c r="J31" s="980" t="s">
        <v>1362</v>
      </c>
      <c r="K31" s="957"/>
      <c r="L31" s="958" t="s">
        <v>2341</v>
      </c>
      <c r="M31" s="1261" t="s">
        <v>2341</v>
      </c>
      <c r="N31" s="1261" t="s">
        <v>1362</v>
      </c>
      <c r="O31" s="1630">
        <v>0</v>
      </c>
      <c r="P31" s="1631">
        <v>0</v>
      </c>
      <c r="Q31" s="1252"/>
      <c r="R31" s="1253">
        <v>76101.200000000012</v>
      </c>
      <c r="S31" s="1258" t="s">
        <v>821</v>
      </c>
      <c r="T31" s="953"/>
      <c r="U31" s="1252"/>
      <c r="V31" s="1258" t="s">
        <v>821</v>
      </c>
      <c r="W31" s="1035">
        <v>15</v>
      </c>
      <c r="X31" s="1035">
        <v>15</v>
      </c>
    </row>
    <row r="32" spans="1:24" ht="15">
      <c r="A32" s="1027" t="s">
        <v>2365</v>
      </c>
      <c r="B32" s="1027" t="s">
        <v>1362</v>
      </c>
      <c r="C32" s="962"/>
      <c r="D32" s="1244"/>
      <c r="E32" s="1244"/>
      <c r="F32" s="1244"/>
      <c r="G32" s="1245">
        <v>76101.200000000012</v>
      </c>
      <c r="H32" s="962"/>
      <c r="I32" s="962"/>
      <c r="J32" s="963"/>
      <c r="K32" s="1246"/>
      <c r="L32" s="1021"/>
      <c r="M32" s="1245"/>
      <c r="N32" s="1245"/>
      <c r="O32" s="1632"/>
      <c r="P32" s="1633"/>
      <c r="Q32" s="1254">
        <v>0</v>
      </c>
      <c r="R32" s="1255">
        <v>76101.200000000012</v>
      </c>
      <c r="S32" s="1259">
        <v>0</v>
      </c>
      <c r="T32" s="1244"/>
      <c r="U32" s="1254">
        <v>0</v>
      </c>
      <c r="V32" s="1259">
        <v>0</v>
      </c>
      <c r="W32" s="1035"/>
      <c r="X32" s="1035">
        <v>15</v>
      </c>
    </row>
    <row r="33" spans="1:24" ht="15">
      <c r="A33" s="952" t="s">
        <v>2376</v>
      </c>
      <c r="B33" s="952" t="s">
        <v>2462</v>
      </c>
      <c r="C33" s="997"/>
      <c r="D33" s="953"/>
      <c r="E33" s="953"/>
      <c r="F33" s="953"/>
      <c r="G33" s="954">
        <v>3696.45</v>
      </c>
      <c r="H33" s="955" t="s">
        <v>2071</v>
      </c>
      <c r="I33" s="956"/>
      <c r="J33" s="980" t="s">
        <v>38</v>
      </c>
      <c r="K33" s="957"/>
      <c r="L33" s="958" t="s">
        <v>1859</v>
      </c>
      <c r="M33" s="1261" t="s">
        <v>1859</v>
      </c>
      <c r="N33" s="1261" t="s">
        <v>38</v>
      </c>
      <c r="O33" s="1630">
        <v>0</v>
      </c>
      <c r="P33" s="1631">
        <v>0</v>
      </c>
      <c r="Q33" s="1252"/>
      <c r="R33" s="1253">
        <v>3696.45</v>
      </c>
      <c r="S33" s="1258" t="s">
        <v>821</v>
      </c>
      <c r="T33" s="953"/>
      <c r="U33" s="1252"/>
      <c r="V33" s="1258" t="s">
        <v>821</v>
      </c>
      <c r="W33" s="1035">
        <v>18</v>
      </c>
      <c r="X33" s="1035">
        <v>18</v>
      </c>
    </row>
    <row r="34" spans="1:24" ht="15">
      <c r="A34" s="1027" t="s">
        <v>2345</v>
      </c>
      <c r="B34" s="1027" t="s">
        <v>38</v>
      </c>
      <c r="C34" s="962"/>
      <c r="D34" s="1244"/>
      <c r="E34" s="1244"/>
      <c r="F34" s="1244"/>
      <c r="G34" s="1245">
        <v>3696.45</v>
      </c>
      <c r="H34" s="962"/>
      <c r="I34" s="962"/>
      <c r="J34" s="963"/>
      <c r="K34" s="1246"/>
      <c r="L34" s="1021"/>
      <c r="M34" s="1245"/>
      <c r="N34" s="1245"/>
      <c r="O34" s="1632"/>
      <c r="P34" s="1633"/>
      <c r="Q34" s="1254">
        <v>0</v>
      </c>
      <c r="R34" s="1255">
        <v>3696.45</v>
      </c>
      <c r="S34" s="1259">
        <v>0</v>
      </c>
      <c r="T34" s="1244"/>
      <c r="U34" s="1254">
        <v>0</v>
      </c>
      <c r="V34" s="1259">
        <v>0</v>
      </c>
      <c r="W34" s="1035"/>
      <c r="X34" s="1035">
        <v>18</v>
      </c>
    </row>
    <row r="35" spans="1:24" ht="15">
      <c r="A35" s="952" t="s">
        <v>2601</v>
      </c>
      <c r="B35" s="952" t="s">
        <v>2463</v>
      </c>
      <c r="C35" s="997"/>
      <c r="D35" s="953"/>
      <c r="E35" s="953"/>
      <c r="F35" s="953"/>
      <c r="G35" s="954">
        <v>489225.65</v>
      </c>
      <c r="H35" s="955" t="s">
        <v>2071</v>
      </c>
      <c r="I35" s="956"/>
      <c r="J35" s="980" t="s">
        <v>1244</v>
      </c>
      <c r="K35" s="957"/>
      <c r="L35" s="958" t="s">
        <v>1860</v>
      </c>
      <c r="M35" s="1261" t="s">
        <v>1860</v>
      </c>
      <c r="N35" s="1261" t="s">
        <v>1244</v>
      </c>
      <c r="O35" s="1630">
        <v>0</v>
      </c>
      <c r="P35" s="1631">
        <v>5000</v>
      </c>
      <c r="Q35" s="1252"/>
      <c r="R35" s="1253">
        <v>494225.65</v>
      </c>
      <c r="S35" s="1258" t="s">
        <v>821</v>
      </c>
      <c r="T35" s="953"/>
      <c r="U35" s="1252"/>
      <c r="V35" s="1258" t="s">
        <v>821</v>
      </c>
      <c r="W35" s="1035">
        <v>19</v>
      </c>
      <c r="X35" s="1035">
        <v>19</v>
      </c>
    </row>
    <row r="36" spans="1:24" ht="15">
      <c r="A36" s="1027" t="s">
        <v>2346</v>
      </c>
      <c r="B36" s="1027" t="s">
        <v>1244</v>
      </c>
      <c r="C36" s="962"/>
      <c r="D36" s="1244"/>
      <c r="E36" s="1244"/>
      <c r="F36" s="1244"/>
      <c r="G36" s="1245">
        <v>489225.65</v>
      </c>
      <c r="H36" s="962"/>
      <c r="I36" s="962"/>
      <c r="J36" s="963"/>
      <c r="K36" s="1246"/>
      <c r="L36" s="1021"/>
      <c r="M36" s="1245"/>
      <c r="N36" s="1245"/>
      <c r="O36" s="1632"/>
      <c r="P36" s="1633"/>
      <c r="Q36" s="1254">
        <v>0</v>
      </c>
      <c r="R36" s="1255">
        <v>494225.65</v>
      </c>
      <c r="S36" s="1259">
        <v>0</v>
      </c>
      <c r="T36" s="1244"/>
      <c r="U36" s="1254">
        <v>0</v>
      </c>
      <c r="V36" s="1259">
        <v>0</v>
      </c>
      <c r="W36" s="1035"/>
      <c r="X36" s="1035">
        <v>19</v>
      </c>
    </row>
    <row r="37" spans="1:24" ht="15">
      <c r="A37" s="952" t="s">
        <v>2602</v>
      </c>
      <c r="B37" s="952" t="s">
        <v>2464</v>
      </c>
      <c r="C37" s="997"/>
      <c r="D37" s="953"/>
      <c r="E37" s="953"/>
      <c r="F37" s="953"/>
      <c r="G37" s="954">
        <v>0</v>
      </c>
      <c r="H37" s="955" t="s">
        <v>2071</v>
      </c>
      <c r="I37" s="956"/>
      <c r="J37" s="980" t="s">
        <v>1363</v>
      </c>
      <c r="K37" s="957"/>
      <c r="L37" s="958" t="s">
        <v>1840</v>
      </c>
      <c r="M37" s="1261" t="s">
        <v>1840</v>
      </c>
      <c r="N37" s="1261" t="s">
        <v>1363</v>
      </c>
      <c r="O37" s="1630">
        <v>5000</v>
      </c>
      <c r="P37" s="1631">
        <v>0</v>
      </c>
      <c r="Q37" s="1252"/>
      <c r="R37" s="1253">
        <v>-5000</v>
      </c>
      <c r="S37" s="1258" t="s">
        <v>821</v>
      </c>
      <c r="T37" s="953"/>
      <c r="U37" s="1252"/>
      <c r="V37" s="1258" t="s">
        <v>821</v>
      </c>
      <c r="W37" s="1035">
        <v>20</v>
      </c>
      <c r="X37" s="1035">
        <v>20</v>
      </c>
    </row>
    <row r="38" spans="1:24" ht="15">
      <c r="A38" s="1027" t="s">
        <v>2347</v>
      </c>
      <c r="B38" s="1027" t="s">
        <v>1363</v>
      </c>
      <c r="C38" s="962"/>
      <c r="D38" s="1244"/>
      <c r="E38" s="1244"/>
      <c r="F38" s="1244"/>
      <c r="G38" s="1245">
        <v>0</v>
      </c>
      <c r="H38" s="962"/>
      <c r="I38" s="962"/>
      <c r="J38" s="963"/>
      <c r="K38" s="1246"/>
      <c r="L38" s="1021"/>
      <c r="M38" s="1245"/>
      <c r="N38" s="1245"/>
      <c r="O38" s="1632"/>
      <c r="P38" s="1633"/>
      <c r="Q38" s="1254">
        <v>0</v>
      </c>
      <c r="R38" s="1255">
        <v>-5000</v>
      </c>
      <c r="S38" s="1259">
        <v>0</v>
      </c>
      <c r="T38" s="1244"/>
      <c r="U38" s="1254">
        <v>0</v>
      </c>
      <c r="V38" s="1259">
        <v>0</v>
      </c>
      <c r="W38" s="1035"/>
      <c r="X38" s="1035">
        <v>20</v>
      </c>
    </row>
    <row r="39" spans="1:24" ht="15">
      <c r="A39" s="952" t="s">
        <v>2603</v>
      </c>
      <c r="B39" s="952" t="s">
        <v>2465</v>
      </c>
      <c r="C39" s="997"/>
      <c r="D39" s="953"/>
      <c r="E39" s="953"/>
      <c r="F39" s="953"/>
      <c r="G39" s="954">
        <v>281817.99999999983</v>
      </c>
      <c r="H39" s="955" t="s">
        <v>2071</v>
      </c>
      <c r="I39" s="956"/>
      <c r="J39" s="980" t="s">
        <v>1896</v>
      </c>
      <c r="K39" s="957"/>
      <c r="L39" s="958" t="s">
        <v>1861</v>
      </c>
      <c r="M39" s="1261" t="s">
        <v>1861</v>
      </c>
      <c r="N39" s="1261" t="s">
        <v>1896</v>
      </c>
      <c r="O39" s="1630">
        <v>0</v>
      </c>
      <c r="P39" s="1631">
        <v>0</v>
      </c>
      <c r="Q39" s="1252"/>
      <c r="R39" s="1253">
        <v>281817.99999999983</v>
      </c>
      <c r="S39" s="1258" t="s">
        <v>821</v>
      </c>
      <c r="T39" s="953"/>
      <c r="U39" s="1252"/>
      <c r="V39" s="1258" t="s">
        <v>821</v>
      </c>
      <c r="W39" s="1035">
        <v>21</v>
      </c>
      <c r="X39" s="1035">
        <v>21</v>
      </c>
    </row>
    <row r="40" spans="1:24" ht="15">
      <c r="A40" s="1027" t="s">
        <v>2665</v>
      </c>
      <c r="B40" s="1027" t="s">
        <v>1896</v>
      </c>
      <c r="C40" s="962"/>
      <c r="D40" s="1244"/>
      <c r="E40" s="1244"/>
      <c r="F40" s="1244"/>
      <c r="G40" s="1245">
        <v>281817.99999999983</v>
      </c>
      <c r="H40" s="962"/>
      <c r="I40" s="962"/>
      <c r="J40" s="963"/>
      <c r="K40" s="1246"/>
      <c r="L40" s="1021"/>
      <c r="M40" s="1245"/>
      <c r="N40" s="1245"/>
      <c r="O40" s="1632"/>
      <c r="P40" s="1633"/>
      <c r="Q40" s="1254">
        <v>0</v>
      </c>
      <c r="R40" s="1255">
        <v>281817.99999999983</v>
      </c>
      <c r="S40" s="1259">
        <v>0</v>
      </c>
      <c r="T40" s="1244"/>
      <c r="U40" s="1254">
        <v>0</v>
      </c>
      <c r="V40" s="1259">
        <v>0</v>
      </c>
      <c r="W40" s="1035"/>
      <c r="X40" s="1035">
        <v>21</v>
      </c>
    </row>
    <row r="41" spans="1:24" ht="15">
      <c r="A41" s="952" t="s">
        <v>2377</v>
      </c>
      <c r="B41" s="952" t="s">
        <v>2466</v>
      </c>
      <c r="C41" s="997"/>
      <c r="D41" s="953"/>
      <c r="E41" s="953"/>
      <c r="F41" s="953"/>
      <c r="G41" s="954">
        <v>2454552.5200000005</v>
      </c>
      <c r="H41" s="955" t="s">
        <v>2071</v>
      </c>
      <c r="I41" s="956"/>
      <c r="J41" s="980" t="s">
        <v>1365</v>
      </c>
      <c r="K41" s="957"/>
      <c r="L41" s="958" t="s">
        <v>1841</v>
      </c>
      <c r="M41" s="1261" t="s">
        <v>1841</v>
      </c>
      <c r="N41" s="1261" t="s">
        <v>1365</v>
      </c>
      <c r="O41" s="1630">
        <v>0</v>
      </c>
      <c r="P41" s="1631">
        <v>0</v>
      </c>
      <c r="Q41" s="1252"/>
      <c r="R41" s="1253">
        <v>2454552.5200000005</v>
      </c>
      <c r="S41" s="1258" t="s">
        <v>821</v>
      </c>
      <c r="T41" s="953"/>
      <c r="U41" s="1252"/>
      <c r="V41" s="1258" t="s">
        <v>821</v>
      </c>
      <c r="W41" s="1035">
        <v>22</v>
      </c>
      <c r="X41" s="1035">
        <v>22</v>
      </c>
    </row>
    <row r="42" spans="1:24" ht="15">
      <c r="A42" s="952" t="s">
        <v>2604</v>
      </c>
      <c r="B42" s="952" t="s">
        <v>2467</v>
      </c>
      <c r="C42" s="997"/>
      <c r="D42" s="953"/>
      <c r="E42" s="953"/>
      <c r="F42" s="953"/>
      <c r="G42" s="954">
        <v>12863934.359999998</v>
      </c>
      <c r="H42" s="955" t="s">
        <v>2071</v>
      </c>
      <c r="I42" s="956"/>
      <c r="J42" s="980" t="s">
        <v>1365</v>
      </c>
      <c r="K42" s="957"/>
      <c r="L42" s="958" t="s">
        <v>1841</v>
      </c>
      <c r="M42" s="1261" t="s">
        <v>1842</v>
      </c>
      <c r="N42" s="1261" t="s">
        <v>1366</v>
      </c>
      <c r="O42" s="1630">
        <v>0</v>
      </c>
      <c r="P42" s="1631">
        <v>0</v>
      </c>
      <c r="Q42" s="1252"/>
      <c r="R42" s="1253">
        <v>12863934.359999998</v>
      </c>
      <c r="S42" s="1258" t="s">
        <v>821</v>
      </c>
      <c r="T42" s="953"/>
      <c r="U42" s="1252"/>
      <c r="V42" s="1258" t="s">
        <v>821</v>
      </c>
      <c r="W42" s="1035">
        <v>22</v>
      </c>
      <c r="X42" s="1035">
        <v>22</v>
      </c>
    </row>
    <row r="43" spans="1:24" ht="15">
      <c r="A43" s="1027" t="s">
        <v>2666</v>
      </c>
      <c r="B43" s="1027" t="s">
        <v>1365</v>
      </c>
      <c r="C43" s="962"/>
      <c r="D43" s="1244"/>
      <c r="E43" s="1244"/>
      <c r="F43" s="1244"/>
      <c r="G43" s="1245">
        <v>15318486.879999999</v>
      </c>
      <c r="H43" s="962"/>
      <c r="I43" s="962"/>
      <c r="J43" s="963"/>
      <c r="K43" s="1246"/>
      <c r="L43" s="1021"/>
      <c r="M43" s="1245"/>
      <c r="N43" s="1245"/>
      <c r="O43" s="1632"/>
      <c r="P43" s="1633"/>
      <c r="Q43" s="1254">
        <v>0</v>
      </c>
      <c r="R43" s="1255">
        <v>15318486.879999999</v>
      </c>
      <c r="S43" s="1259">
        <v>0</v>
      </c>
      <c r="T43" s="1244"/>
      <c r="U43" s="1254">
        <v>0</v>
      </c>
      <c r="V43" s="1259">
        <v>0</v>
      </c>
      <c r="W43" s="1035"/>
      <c r="X43" s="1035">
        <v>22</v>
      </c>
    </row>
    <row r="44" spans="1:24" ht="15">
      <c r="A44" s="952" t="s">
        <v>2605</v>
      </c>
      <c r="B44" s="952" t="s">
        <v>2468</v>
      </c>
      <c r="C44" s="997"/>
      <c r="D44" s="953"/>
      <c r="E44" s="953"/>
      <c r="F44" s="953"/>
      <c r="G44" s="954">
        <v>1741836.0399999996</v>
      </c>
      <c r="H44" s="955" t="s">
        <v>2071</v>
      </c>
      <c r="I44" s="956"/>
      <c r="J44" s="980" t="s">
        <v>1266</v>
      </c>
      <c r="K44" s="957"/>
      <c r="L44" s="958" t="s">
        <v>1843</v>
      </c>
      <c r="M44" s="1261" t="s">
        <v>1843</v>
      </c>
      <c r="N44" s="1261" t="s">
        <v>1266</v>
      </c>
      <c r="O44" s="1630">
        <v>0</v>
      </c>
      <c r="P44" s="1631">
        <v>0</v>
      </c>
      <c r="Q44" s="1252"/>
      <c r="R44" s="1253">
        <v>1741836.0399999996</v>
      </c>
      <c r="S44" s="1258" t="s">
        <v>821</v>
      </c>
      <c r="T44" s="953"/>
      <c r="U44" s="1252"/>
      <c r="V44" s="1258" t="s">
        <v>821</v>
      </c>
      <c r="W44" s="1035">
        <v>24</v>
      </c>
      <c r="X44" s="1035">
        <v>24</v>
      </c>
    </row>
    <row r="45" spans="1:24" ht="15">
      <c r="A45" s="1027" t="s">
        <v>2348</v>
      </c>
      <c r="B45" s="1027" t="s">
        <v>1266</v>
      </c>
      <c r="C45" s="962"/>
      <c r="D45" s="1244"/>
      <c r="E45" s="1244"/>
      <c r="F45" s="1244"/>
      <c r="G45" s="1245">
        <v>1741836.0399999996</v>
      </c>
      <c r="H45" s="962"/>
      <c r="I45" s="962"/>
      <c r="J45" s="963"/>
      <c r="K45" s="1246"/>
      <c r="L45" s="1021"/>
      <c r="M45" s="1245"/>
      <c r="N45" s="1245"/>
      <c r="O45" s="1632"/>
      <c r="P45" s="1633"/>
      <c r="Q45" s="1254">
        <v>0</v>
      </c>
      <c r="R45" s="1255">
        <v>1741836.0399999996</v>
      </c>
      <c r="S45" s="1259">
        <v>0</v>
      </c>
      <c r="T45" s="1244"/>
      <c r="U45" s="1254">
        <v>0</v>
      </c>
      <c r="V45" s="1259">
        <v>0</v>
      </c>
      <c r="W45" s="1035"/>
      <c r="X45" s="1035">
        <v>24</v>
      </c>
    </row>
    <row r="46" spans="1:24" ht="15">
      <c r="A46" s="952" t="s">
        <v>2611</v>
      </c>
      <c r="B46" s="952" t="s">
        <v>2477</v>
      </c>
      <c r="C46" s="997"/>
      <c r="D46" s="953"/>
      <c r="E46" s="953"/>
      <c r="F46" s="953"/>
      <c r="G46" s="954">
        <v>-7799.26</v>
      </c>
      <c r="H46" s="955" t="s">
        <v>2071</v>
      </c>
      <c r="I46" s="956"/>
      <c r="J46" s="980" t="s">
        <v>101</v>
      </c>
      <c r="K46" s="957"/>
      <c r="L46" s="958" t="s">
        <v>102</v>
      </c>
      <c r="M46" s="1261" t="s">
        <v>102</v>
      </c>
      <c r="N46" s="1261" t="s">
        <v>101</v>
      </c>
      <c r="O46" s="1630">
        <v>0</v>
      </c>
      <c r="P46" s="1631">
        <v>0</v>
      </c>
      <c r="Q46" s="1252"/>
      <c r="R46" s="1253">
        <v>-7799.26</v>
      </c>
      <c r="S46" s="1258" t="s">
        <v>821</v>
      </c>
      <c r="T46" s="953"/>
      <c r="U46" s="1252"/>
      <c r="V46" s="1258" t="s">
        <v>821</v>
      </c>
      <c r="W46" s="1035">
        <v>26</v>
      </c>
      <c r="X46" s="1035">
        <v>26</v>
      </c>
    </row>
    <row r="47" spans="1:24" ht="15">
      <c r="A47" s="952" t="s">
        <v>2612</v>
      </c>
      <c r="B47" s="952" t="s">
        <v>2478</v>
      </c>
      <c r="C47" s="997"/>
      <c r="D47" s="953"/>
      <c r="E47" s="953"/>
      <c r="F47" s="953"/>
      <c r="G47" s="954">
        <v>4236859</v>
      </c>
      <c r="H47" s="955" t="s">
        <v>2071</v>
      </c>
      <c r="I47" s="956"/>
      <c r="J47" s="980" t="s">
        <v>101</v>
      </c>
      <c r="K47" s="957"/>
      <c r="L47" s="958" t="s">
        <v>102</v>
      </c>
      <c r="M47" s="1261" t="s">
        <v>102</v>
      </c>
      <c r="N47" s="1261" t="s">
        <v>101</v>
      </c>
      <c r="O47" s="1630">
        <v>0</v>
      </c>
      <c r="P47" s="1631">
        <v>0</v>
      </c>
      <c r="Q47" s="1252"/>
      <c r="R47" s="1253">
        <v>4236859</v>
      </c>
      <c r="S47" s="1258" t="s">
        <v>821</v>
      </c>
      <c r="T47" s="953"/>
      <c r="U47" s="1252"/>
      <c r="V47" s="1258" t="s">
        <v>821</v>
      </c>
      <c r="W47" s="1035">
        <v>26</v>
      </c>
      <c r="X47" s="1035">
        <v>26</v>
      </c>
    </row>
    <row r="48" spans="1:24" ht="15">
      <c r="A48" s="1027" t="s">
        <v>2349</v>
      </c>
      <c r="B48" s="1027" t="s">
        <v>101</v>
      </c>
      <c r="C48" s="962"/>
      <c r="D48" s="1244"/>
      <c r="E48" s="1244"/>
      <c r="F48" s="1244"/>
      <c r="G48" s="1245">
        <v>4229059.74</v>
      </c>
      <c r="H48" s="962"/>
      <c r="I48" s="962"/>
      <c r="J48" s="963"/>
      <c r="K48" s="1246"/>
      <c r="L48" s="1021"/>
      <c r="M48" s="1245"/>
      <c r="N48" s="1245"/>
      <c r="O48" s="1632"/>
      <c r="P48" s="1633"/>
      <c r="Q48" s="1254">
        <v>0</v>
      </c>
      <c r="R48" s="1255">
        <v>4229059.74</v>
      </c>
      <c r="S48" s="1259">
        <v>0</v>
      </c>
      <c r="T48" s="1244"/>
      <c r="U48" s="1254">
        <v>0</v>
      </c>
      <c r="V48" s="1259">
        <v>0</v>
      </c>
      <c r="W48" s="1035"/>
      <c r="X48" s="1035">
        <v>26</v>
      </c>
    </row>
    <row r="49" spans="1:24" ht="15">
      <c r="A49" s="952" t="s">
        <v>2613</v>
      </c>
      <c r="B49" s="952" t="s">
        <v>2479</v>
      </c>
      <c r="C49" s="997"/>
      <c r="D49" s="953"/>
      <c r="E49" s="953"/>
      <c r="F49" s="953"/>
      <c r="G49" s="954">
        <v>-29814.130000000034</v>
      </c>
      <c r="H49" s="955" t="s">
        <v>2071</v>
      </c>
      <c r="I49" s="956"/>
      <c r="J49" s="980" t="s">
        <v>785</v>
      </c>
      <c r="K49" s="957"/>
      <c r="L49" s="958" t="s">
        <v>104</v>
      </c>
      <c r="M49" s="1261" t="s">
        <v>104</v>
      </c>
      <c r="N49" s="1261" t="s">
        <v>785</v>
      </c>
      <c r="O49" s="1630">
        <v>0</v>
      </c>
      <c r="P49" s="1631">
        <v>0</v>
      </c>
      <c r="Q49" s="1252"/>
      <c r="R49" s="1253">
        <v>-29814.130000000034</v>
      </c>
      <c r="S49" s="1258" t="s">
        <v>821</v>
      </c>
      <c r="T49" s="953"/>
      <c r="U49" s="1252"/>
      <c r="V49" s="1258" t="s">
        <v>821</v>
      </c>
      <c r="W49" s="1035">
        <v>27</v>
      </c>
      <c r="X49" s="1035">
        <v>27</v>
      </c>
    </row>
    <row r="50" spans="1:24" ht="15">
      <c r="A50" s="1027" t="s">
        <v>2667</v>
      </c>
      <c r="B50" s="1027" t="s">
        <v>785</v>
      </c>
      <c r="C50" s="962"/>
      <c r="D50" s="1244"/>
      <c r="E50" s="1244"/>
      <c r="F50" s="1244"/>
      <c r="G50" s="1245">
        <v>-29814.130000000034</v>
      </c>
      <c r="H50" s="962"/>
      <c r="I50" s="962"/>
      <c r="J50" s="963"/>
      <c r="K50" s="1246"/>
      <c r="L50" s="1021"/>
      <c r="M50" s="1245"/>
      <c r="N50" s="1245"/>
      <c r="O50" s="1632"/>
      <c r="P50" s="1633"/>
      <c r="Q50" s="1254">
        <v>0</v>
      </c>
      <c r="R50" s="1255">
        <v>-29814.130000000034</v>
      </c>
      <c r="S50" s="1259">
        <v>0</v>
      </c>
      <c r="T50" s="1244"/>
      <c r="U50" s="1254">
        <v>0</v>
      </c>
      <c r="V50" s="1259">
        <v>0</v>
      </c>
      <c r="W50" s="1035"/>
      <c r="X50" s="1035">
        <v>27</v>
      </c>
    </row>
    <row r="51" spans="1:24" ht="15">
      <c r="A51" s="952" t="s">
        <v>2614</v>
      </c>
      <c r="B51" s="952" t="s">
        <v>2480</v>
      </c>
      <c r="C51" s="997"/>
      <c r="D51" s="953"/>
      <c r="E51" s="953"/>
      <c r="F51" s="953"/>
      <c r="G51" s="954">
        <v>115147.73999999995</v>
      </c>
      <c r="H51" s="955" t="s">
        <v>2071</v>
      </c>
      <c r="I51" s="956"/>
      <c r="J51" s="980" t="s">
        <v>2149</v>
      </c>
      <c r="K51" s="957"/>
      <c r="L51" s="958" t="s">
        <v>110</v>
      </c>
      <c r="M51" s="1261" t="s">
        <v>110</v>
      </c>
      <c r="N51" s="1261" t="s">
        <v>2149</v>
      </c>
      <c r="O51" s="1630">
        <v>0</v>
      </c>
      <c r="P51" s="1631">
        <v>0</v>
      </c>
      <c r="Q51" s="1252"/>
      <c r="R51" s="1253">
        <v>115147.73999999995</v>
      </c>
      <c r="S51" s="1258" t="s">
        <v>821</v>
      </c>
      <c r="T51" s="953"/>
      <c r="U51" s="1252"/>
      <c r="V51" s="1258" t="s">
        <v>821</v>
      </c>
      <c r="W51" s="1035">
        <v>31</v>
      </c>
      <c r="X51" s="1035">
        <v>31</v>
      </c>
    </row>
    <row r="52" spans="1:24" ht="15">
      <c r="A52" s="1027" t="s">
        <v>2668</v>
      </c>
      <c r="B52" s="1027" t="s">
        <v>2149</v>
      </c>
      <c r="C52" s="962"/>
      <c r="D52" s="1244"/>
      <c r="E52" s="1244"/>
      <c r="F52" s="1244"/>
      <c r="G52" s="1245">
        <v>115147.73999999995</v>
      </c>
      <c r="H52" s="962"/>
      <c r="I52" s="962"/>
      <c r="J52" s="963"/>
      <c r="K52" s="1246"/>
      <c r="L52" s="1021"/>
      <c r="M52" s="1245"/>
      <c r="N52" s="1245"/>
      <c r="O52" s="1632"/>
      <c r="P52" s="1633"/>
      <c r="Q52" s="1254">
        <v>0</v>
      </c>
      <c r="R52" s="1255">
        <v>115147.73999999995</v>
      </c>
      <c r="S52" s="1259">
        <v>0</v>
      </c>
      <c r="T52" s="1244"/>
      <c r="U52" s="1254">
        <v>0</v>
      </c>
      <c r="V52" s="1259">
        <v>0</v>
      </c>
      <c r="W52" s="1035"/>
      <c r="X52" s="1035">
        <v>31</v>
      </c>
    </row>
    <row r="53" spans="1:24" ht="15">
      <c r="A53" s="952" t="s">
        <v>2615</v>
      </c>
      <c r="B53" s="952" t="s">
        <v>2481</v>
      </c>
      <c r="C53" s="997"/>
      <c r="D53" s="953"/>
      <c r="E53" s="953"/>
      <c r="F53" s="953"/>
      <c r="G53" s="954">
        <v>97740.18</v>
      </c>
      <c r="H53" s="955" t="s">
        <v>2071</v>
      </c>
      <c r="I53" s="956"/>
      <c r="J53" s="980" t="s">
        <v>787</v>
      </c>
      <c r="K53" s="957"/>
      <c r="L53" s="958" t="s">
        <v>2050</v>
      </c>
      <c r="M53" s="1261" t="s">
        <v>2050</v>
      </c>
      <c r="N53" s="1261" t="s">
        <v>787</v>
      </c>
      <c r="O53" s="1630">
        <v>0</v>
      </c>
      <c r="P53" s="1631">
        <v>0</v>
      </c>
      <c r="Q53" s="1252"/>
      <c r="R53" s="1253">
        <v>97740.18</v>
      </c>
      <c r="S53" s="1258" t="s">
        <v>821</v>
      </c>
      <c r="T53" s="953"/>
      <c r="U53" s="1252"/>
      <c r="V53" s="1258" t="s">
        <v>821</v>
      </c>
      <c r="W53" s="1035">
        <v>32</v>
      </c>
      <c r="X53" s="1035">
        <v>32</v>
      </c>
    </row>
    <row r="54" spans="1:24" ht="15">
      <c r="A54" s="1027" t="s">
        <v>2669</v>
      </c>
      <c r="B54" s="1027" t="s">
        <v>787</v>
      </c>
      <c r="C54" s="962"/>
      <c r="D54" s="1244"/>
      <c r="E54" s="1244"/>
      <c r="F54" s="1244"/>
      <c r="G54" s="1245">
        <v>97740.18</v>
      </c>
      <c r="H54" s="962"/>
      <c r="I54" s="962"/>
      <c r="J54" s="963"/>
      <c r="K54" s="1246"/>
      <c r="L54" s="1021"/>
      <c r="M54" s="1245"/>
      <c r="N54" s="1245"/>
      <c r="O54" s="1632"/>
      <c r="P54" s="1633"/>
      <c r="Q54" s="1254">
        <v>0</v>
      </c>
      <c r="R54" s="1255">
        <v>97740.18</v>
      </c>
      <c r="S54" s="1259">
        <v>0</v>
      </c>
      <c r="T54" s="1244"/>
      <c r="U54" s="1254">
        <v>0</v>
      </c>
      <c r="V54" s="1259">
        <v>0</v>
      </c>
      <c r="W54" s="1035"/>
      <c r="X54" s="1035">
        <v>32</v>
      </c>
    </row>
    <row r="55" spans="1:24" ht="15">
      <c r="A55" s="952" t="s">
        <v>2379</v>
      </c>
      <c r="B55" s="952" t="s">
        <v>2470</v>
      </c>
      <c r="C55" s="997"/>
      <c r="D55" s="953"/>
      <c r="E55" s="953"/>
      <c r="F55" s="953"/>
      <c r="G55" s="954">
        <v>126413.39</v>
      </c>
      <c r="H55" s="955" t="s">
        <v>2071</v>
      </c>
      <c r="I55" s="956"/>
      <c r="J55" s="980" t="s">
        <v>2150</v>
      </c>
      <c r="K55" s="957"/>
      <c r="L55" s="958" t="s">
        <v>2108</v>
      </c>
      <c r="M55" s="1261" t="s">
        <v>2108</v>
      </c>
      <c r="N55" s="1261" t="s">
        <v>2150</v>
      </c>
      <c r="O55" s="1630">
        <v>0</v>
      </c>
      <c r="P55" s="1631">
        <v>0</v>
      </c>
      <c r="Q55" s="1252"/>
      <c r="R55" s="1253">
        <v>126413.39</v>
      </c>
      <c r="S55" s="1258" t="s">
        <v>821</v>
      </c>
      <c r="T55" s="953"/>
      <c r="U55" s="1252"/>
      <c r="V55" s="1258" t="s">
        <v>821</v>
      </c>
      <c r="W55" s="1035">
        <v>33</v>
      </c>
      <c r="X55" s="1035">
        <v>33</v>
      </c>
    </row>
    <row r="56" spans="1:24" ht="15">
      <c r="A56" s="1027" t="s">
        <v>2350</v>
      </c>
      <c r="B56" s="1027" t="s">
        <v>2150</v>
      </c>
      <c r="C56" s="962"/>
      <c r="D56" s="1244"/>
      <c r="E56" s="1244"/>
      <c r="F56" s="1244"/>
      <c r="G56" s="1245">
        <v>126413.39</v>
      </c>
      <c r="H56" s="962"/>
      <c r="I56" s="962"/>
      <c r="J56" s="963"/>
      <c r="K56" s="1246"/>
      <c r="L56" s="1021"/>
      <c r="M56" s="1245"/>
      <c r="N56" s="1245"/>
      <c r="O56" s="1632"/>
      <c r="P56" s="1633"/>
      <c r="Q56" s="1254">
        <v>0</v>
      </c>
      <c r="R56" s="1255">
        <v>126413.39</v>
      </c>
      <c r="S56" s="1259">
        <v>0</v>
      </c>
      <c r="T56" s="1244"/>
      <c r="U56" s="1254">
        <v>0</v>
      </c>
      <c r="V56" s="1259">
        <v>0</v>
      </c>
      <c r="W56" s="1035"/>
      <c r="X56" s="1035">
        <v>33</v>
      </c>
    </row>
    <row r="57" spans="1:24" ht="15">
      <c r="A57" s="952" t="s">
        <v>2606</v>
      </c>
      <c r="B57" s="952" t="s">
        <v>2471</v>
      </c>
      <c r="C57" s="997"/>
      <c r="D57" s="953"/>
      <c r="E57" s="953"/>
      <c r="F57" s="953"/>
      <c r="G57" s="954">
        <v>3670796.1200000006</v>
      </c>
      <c r="H57" s="955" t="s">
        <v>2071</v>
      </c>
      <c r="I57" s="956"/>
      <c r="J57" s="980" t="s">
        <v>1897</v>
      </c>
      <c r="K57" s="957"/>
      <c r="L57" s="958" t="s">
        <v>1845</v>
      </c>
      <c r="M57" s="1261" t="s">
        <v>1845</v>
      </c>
      <c r="N57" s="1261" t="s">
        <v>1897</v>
      </c>
      <c r="O57" s="1630">
        <v>0</v>
      </c>
      <c r="P57" s="1631">
        <v>0</v>
      </c>
      <c r="Q57" s="1252"/>
      <c r="R57" s="1253">
        <v>3670796.1200000006</v>
      </c>
      <c r="S57" s="1258" t="s">
        <v>821</v>
      </c>
      <c r="T57" s="953"/>
      <c r="U57" s="1252"/>
      <c r="V57" s="1258" t="s">
        <v>821</v>
      </c>
      <c r="W57" s="1035">
        <v>34</v>
      </c>
      <c r="X57" s="1035">
        <v>34</v>
      </c>
    </row>
    <row r="58" spans="1:24" ht="15">
      <c r="A58" s="1027" t="s">
        <v>2670</v>
      </c>
      <c r="B58" s="1027" t="s">
        <v>1897</v>
      </c>
      <c r="C58" s="962"/>
      <c r="D58" s="1244"/>
      <c r="E58" s="1244"/>
      <c r="F58" s="1244"/>
      <c r="G58" s="1245">
        <v>3670796.1200000006</v>
      </c>
      <c r="H58" s="962"/>
      <c r="I58" s="962"/>
      <c r="J58" s="963"/>
      <c r="K58" s="1246"/>
      <c r="L58" s="1021"/>
      <c r="M58" s="1245"/>
      <c r="N58" s="1245"/>
      <c r="O58" s="1632"/>
      <c r="P58" s="1633"/>
      <c r="Q58" s="1254">
        <v>0</v>
      </c>
      <c r="R58" s="1255">
        <v>3670796.1200000006</v>
      </c>
      <c r="S58" s="1259">
        <v>0</v>
      </c>
      <c r="T58" s="1244"/>
      <c r="U58" s="1254">
        <v>0</v>
      </c>
      <c r="V58" s="1259">
        <v>0</v>
      </c>
      <c r="W58" s="1035"/>
      <c r="X58" s="1035">
        <v>34</v>
      </c>
    </row>
    <row r="59" spans="1:24" ht="15">
      <c r="A59" s="952" t="s">
        <v>2380</v>
      </c>
      <c r="B59" s="952" t="s">
        <v>2472</v>
      </c>
      <c r="C59" s="997"/>
      <c r="D59" s="953"/>
      <c r="E59" s="953"/>
      <c r="F59" s="953"/>
      <c r="G59" s="954">
        <v>281845.59999999998</v>
      </c>
      <c r="H59" s="955" t="s">
        <v>2071</v>
      </c>
      <c r="I59" s="956"/>
      <c r="J59" s="980" t="s">
        <v>1898</v>
      </c>
      <c r="K59" s="957"/>
      <c r="L59" s="958" t="s">
        <v>2054</v>
      </c>
      <c r="M59" s="1261" t="s">
        <v>2054</v>
      </c>
      <c r="N59" s="1261" t="s">
        <v>1898</v>
      </c>
      <c r="O59" s="1630">
        <v>0</v>
      </c>
      <c r="P59" s="1631">
        <v>0</v>
      </c>
      <c r="Q59" s="1252"/>
      <c r="R59" s="1253">
        <v>281845.59999999998</v>
      </c>
      <c r="S59" s="1258" t="s">
        <v>821</v>
      </c>
      <c r="T59" s="953"/>
      <c r="U59" s="1252"/>
      <c r="V59" s="1258" t="s">
        <v>821</v>
      </c>
      <c r="W59" s="1035">
        <v>35</v>
      </c>
      <c r="X59" s="1035">
        <v>35</v>
      </c>
    </row>
    <row r="60" spans="1:24" ht="15">
      <c r="A60" s="1027" t="s">
        <v>2351</v>
      </c>
      <c r="B60" s="1027" t="s">
        <v>1898</v>
      </c>
      <c r="C60" s="962"/>
      <c r="D60" s="1244"/>
      <c r="E60" s="1244"/>
      <c r="F60" s="1244"/>
      <c r="G60" s="1245">
        <v>281845.59999999998</v>
      </c>
      <c r="H60" s="962"/>
      <c r="I60" s="962"/>
      <c r="J60" s="963"/>
      <c r="K60" s="1246"/>
      <c r="L60" s="1021"/>
      <c r="M60" s="1245"/>
      <c r="N60" s="1245"/>
      <c r="O60" s="1632"/>
      <c r="P60" s="1633"/>
      <c r="Q60" s="1254">
        <v>0</v>
      </c>
      <c r="R60" s="1255">
        <v>281845.59999999998</v>
      </c>
      <c r="S60" s="1259">
        <v>0</v>
      </c>
      <c r="T60" s="1244"/>
      <c r="U60" s="1254">
        <v>0</v>
      </c>
      <c r="V60" s="1259">
        <v>0</v>
      </c>
      <c r="W60" s="1035"/>
      <c r="X60" s="1035">
        <v>35</v>
      </c>
    </row>
    <row r="61" spans="1:24" ht="15">
      <c r="A61" s="952" t="s">
        <v>2381</v>
      </c>
      <c r="B61" s="952" t="s">
        <v>2473</v>
      </c>
      <c r="C61" s="997"/>
      <c r="D61" s="953"/>
      <c r="E61" s="953"/>
      <c r="F61" s="953"/>
      <c r="G61" s="954">
        <v>7735.82</v>
      </c>
      <c r="H61" s="955" t="s">
        <v>2071</v>
      </c>
      <c r="I61" s="956"/>
      <c r="J61" s="980" t="s">
        <v>1367</v>
      </c>
      <c r="K61" s="957"/>
      <c r="L61" s="958" t="s">
        <v>2055</v>
      </c>
      <c r="M61" s="1261" t="s">
        <v>2055</v>
      </c>
      <c r="N61" s="1261" t="s">
        <v>1367</v>
      </c>
      <c r="O61" s="1630">
        <v>0</v>
      </c>
      <c r="P61" s="1631">
        <v>0</v>
      </c>
      <c r="Q61" s="1252"/>
      <c r="R61" s="1253">
        <v>7735.82</v>
      </c>
      <c r="S61" s="1258" t="s">
        <v>821</v>
      </c>
      <c r="T61" s="953"/>
      <c r="U61" s="1252"/>
      <c r="V61" s="1258" t="s">
        <v>821</v>
      </c>
      <c r="W61" s="1035">
        <v>36</v>
      </c>
      <c r="X61" s="1035">
        <v>36</v>
      </c>
    </row>
    <row r="62" spans="1:24" ht="15">
      <c r="A62" s="1027" t="s">
        <v>2352</v>
      </c>
      <c r="B62" s="1027" t="s">
        <v>1367</v>
      </c>
      <c r="C62" s="962"/>
      <c r="D62" s="1244"/>
      <c r="E62" s="1244"/>
      <c r="F62" s="1244"/>
      <c r="G62" s="1245">
        <v>7735.82</v>
      </c>
      <c r="H62" s="962"/>
      <c r="I62" s="962"/>
      <c r="J62" s="963"/>
      <c r="K62" s="1246"/>
      <c r="L62" s="1021"/>
      <c r="M62" s="1245"/>
      <c r="N62" s="1245"/>
      <c r="O62" s="1632"/>
      <c r="P62" s="1633"/>
      <c r="Q62" s="1254">
        <v>0</v>
      </c>
      <c r="R62" s="1255">
        <v>7735.82</v>
      </c>
      <c r="S62" s="1259">
        <v>0</v>
      </c>
      <c r="T62" s="1244"/>
      <c r="U62" s="1254">
        <v>0</v>
      </c>
      <c r="V62" s="1259">
        <v>0</v>
      </c>
      <c r="W62" s="1035"/>
      <c r="X62" s="1035">
        <v>36</v>
      </c>
    </row>
    <row r="63" spans="1:24" ht="15">
      <c r="A63" s="952" t="s">
        <v>2607</v>
      </c>
      <c r="B63" s="952" t="s">
        <v>2474</v>
      </c>
      <c r="C63" s="997"/>
      <c r="D63" s="953"/>
      <c r="E63" s="953"/>
      <c r="F63" s="953"/>
      <c r="G63" s="954">
        <v>15308.969999999998</v>
      </c>
      <c r="H63" s="955" t="s">
        <v>2071</v>
      </c>
      <c r="I63" s="956"/>
      <c r="J63" s="980" t="s">
        <v>1368</v>
      </c>
      <c r="K63" s="957"/>
      <c r="L63" s="958" t="s">
        <v>2056</v>
      </c>
      <c r="M63" s="1261" t="s">
        <v>2056</v>
      </c>
      <c r="N63" s="1261" t="s">
        <v>1368</v>
      </c>
      <c r="O63" s="1630">
        <v>0</v>
      </c>
      <c r="P63" s="1631">
        <v>0</v>
      </c>
      <c r="Q63" s="1252"/>
      <c r="R63" s="1253">
        <v>15308.969999999998</v>
      </c>
      <c r="S63" s="1258" t="s">
        <v>821</v>
      </c>
      <c r="T63" s="953"/>
      <c r="U63" s="1252"/>
      <c r="V63" s="1258" t="s">
        <v>821</v>
      </c>
      <c r="W63" s="1035">
        <v>37</v>
      </c>
      <c r="X63" s="1035">
        <v>37</v>
      </c>
    </row>
    <row r="64" spans="1:24" ht="15">
      <c r="A64" s="1027" t="s">
        <v>2353</v>
      </c>
      <c r="B64" s="1027" t="s">
        <v>1368</v>
      </c>
      <c r="C64" s="962"/>
      <c r="D64" s="1244"/>
      <c r="E64" s="1244"/>
      <c r="F64" s="1244"/>
      <c r="G64" s="1245">
        <v>15308.969999999998</v>
      </c>
      <c r="H64" s="962"/>
      <c r="I64" s="962"/>
      <c r="J64" s="963"/>
      <c r="K64" s="1246"/>
      <c r="L64" s="1021"/>
      <c r="M64" s="1245"/>
      <c r="N64" s="1245"/>
      <c r="O64" s="1632"/>
      <c r="P64" s="1633"/>
      <c r="Q64" s="1254">
        <v>0</v>
      </c>
      <c r="R64" s="1255">
        <v>15308.969999999998</v>
      </c>
      <c r="S64" s="1259">
        <v>0</v>
      </c>
      <c r="T64" s="1244"/>
      <c r="U64" s="1254">
        <v>0</v>
      </c>
      <c r="V64" s="1259">
        <v>0</v>
      </c>
      <c r="W64" s="1035"/>
      <c r="X64" s="1035">
        <v>37</v>
      </c>
    </row>
    <row r="65" spans="1:24" ht="15">
      <c r="A65" s="952" t="s">
        <v>2608</v>
      </c>
      <c r="B65" s="952" t="s">
        <v>2475</v>
      </c>
      <c r="C65" s="997"/>
      <c r="D65" s="953"/>
      <c r="E65" s="953"/>
      <c r="F65" s="953"/>
      <c r="G65" s="954">
        <v>32959.009999999944</v>
      </c>
      <c r="H65" s="955" t="s">
        <v>2071</v>
      </c>
      <c r="I65" s="956"/>
      <c r="J65" s="980" t="s">
        <v>1369</v>
      </c>
      <c r="K65" s="957"/>
      <c r="L65" s="958" t="s">
        <v>2057</v>
      </c>
      <c r="M65" s="1261" t="s">
        <v>2057</v>
      </c>
      <c r="N65" s="1261" t="s">
        <v>1369</v>
      </c>
      <c r="O65" s="1630">
        <v>0</v>
      </c>
      <c r="P65" s="1631">
        <v>0</v>
      </c>
      <c r="Q65" s="1252"/>
      <c r="R65" s="1253">
        <v>32959.009999999944</v>
      </c>
      <c r="S65" s="1258" t="s">
        <v>821</v>
      </c>
      <c r="T65" s="953"/>
      <c r="U65" s="1252"/>
      <c r="V65" s="1258" t="s">
        <v>821</v>
      </c>
      <c r="W65" s="1035">
        <v>38</v>
      </c>
      <c r="X65" s="1035">
        <v>38</v>
      </c>
    </row>
    <row r="66" spans="1:24" ht="15">
      <c r="A66" s="952" t="s">
        <v>2616</v>
      </c>
      <c r="B66" s="952" t="s">
        <v>2482</v>
      </c>
      <c r="C66" s="997"/>
      <c r="D66" s="953"/>
      <c r="E66" s="953"/>
      <c r="F66" s="953"/>
      <c r="G66" s="954">
        <v>39293.33</v>
      </c>
      <c r="H66" s="955" t="s">
        <v>2071</v>
      </c>
      <c r="I66" s="956"/>
      <c r="J66" s="980" t="s">
        <v>1369</v>
      </c>
      <c r="K66" s="957"/>
      <c r="L66" s="958" t="s">
        <v>2057</v>
      </c>
      <c r="M66" s="1261" t="s">
        <v>2057</v>
      </c>
      <c r="N66" s="1261" t="s">
        <v>1369</v>
      </c>
      <c r="O66" s="1630">
        <v>0</v>
      </c>
      <c r="P66" s="1631">
        <v>0</v>
      </c>
      <c r="Q66" s="1252"/>
      <c r="R66" s="1253">
        <v>39293.33</v>
      </c>
      <c r="S66" s="1258" t="s">
        <v>821</v>
      </c>
      <c r="T66" s="953"/>
      <c r="U66" s="1252"/>
      <c r="V66" s="1258" t="s">
        <v>821</v>
      </c>
      <c r="W66" s="1035">
        <v>38</v>
      </c>
      <c r="X66" s="1035">
        <v>38</v>
      </c>
    </row>
    <row r="67" spans="1:24" ht="15">
      <c r="A67" s="952" t="s">
        <v>2617</v>
      </c>
      <c r="B67" s="952" t="s">
        <v>2483</v>
      </c>
      <c r="C67" s="997"/>
      <c r="D67" s="953"/>
      <c r="E67" s="953"/>
      <c r="F67" s="953"/>
      <c r="G67" s="954">
        <v>27453.91</v>
      </c>
      <c r="H67" s="955" t="s">
        <v>2071</v>
      </c>
      <c r="I67" s="956"/>
      <c r="J67" s="980" t="s">
        <v>1369</v>
      </c>
      <c r="K67" s="957"/>
      <c r="L67" s="958" t="s">
        <v>2057</v>
      </c>
      <c r="M67" s="1261" t="s">
        <v>2057</v>
      </c>
      <c r="N67" s="1261" t="s">
        <v>1369</v>
      </c>
      <c r="O67" s="1630">
        <v>0</v>
      </c>
      <c r="P67" s="1631">
        <v>0</v>
      </c>
      <c r="Q67" s="1252"/>
      <c r="R67" s="1253">
        <v>27453.91</v>
      </c>
      <c r="S67" s="1258" t="s">
        <v>821</v>
      </c>
      <c r="T67" s="953"/>
      <c r="U67" s="1252"/>
      <c r="V67" s="1258" t="s">
        <v>821</v>
      </c>
      <c r="W67" s="1035">
        <v>38</v>
      </c>
      <c r="X67" s="1035">
        <v>38</v>
      </c>
    </row>
    <row r="68" spans="1:24" ht="15">
      <c r="A68" s="1027" t="s">
        <v>2671</v>
      </c>
      <c r="B68" s="1027" t="s">
        <v>1369</v>
      </c>
      <c r="C68" s="962"/>
      <c r="D68" s="1244"/>
      <c r="E68" s="1244"/>
      <c r="F68" s="1244"/>
      <c r="G68" s="1245">
        <v>99706.249999999942</v>
      </c>
      <c r="H68" s="962"/>
      <c r="I68" s="962"/>
      <c r="J68" s="963"/>
      <c r="K68" s="1246"/>
      <c r="L68" s="1021"/>
      <c r="M68" s="1245"/>
      <c r="N68" s="1245"/>
      <c r="O68" s="1632"/>
      <c r="P68" s="1633"/>
      <c r="Q68" s="1254">
        <v>0</v>
      </c>
      <c r="R68" s="1255">
        <v>99706.249999999942</v>
      </c>
      <c r="S68" s="1259">
        <v>0</v>
      </c>
      <c r="T68" s="1244"/>
      <c r="U68" s="1254">
        <v>0</v>
      </c>
      <c r="V68" s="1259">
        <v>0</v>
      </c>
      <c r="W68" s="1035"/>
      <c r="X68" s="1035">
        <v>38</v>
      </c>
    </row>
    <row r="69" spans="1:24" ht="15">
      <c r="A69" s="952" t="s">
        <v>2609</v>
      </c>
      <c r="B69" s="952" t="s">
        <v>2140</v>
      </c>
      <c r="C69" s="997"/>
      <c r="D69" s="953"/>
      <c r="E69" s="953"/>
      <c r="F69" s="953"/>
      <c r="G69" s="954">
        <v>97686.639999999956</v>
      </c>
      <c r="H69" s="955" t="s">
        <v>2071</v>
      </c>
      <c r="I69" s="956"/>
      <c r="J69" s="980" t="s">
        <v>1370</v>
      </c>
      <c r="K69" s="957"/>
      <c r="L69" s="958" t="s">
        <v>2058</v>
      </c>
      <c r="M69" s="1261" t="s">
        <v>2058</v>
      </c>
      <c r="N69" s="1261" t="s">
        <v>1370</v>
      </c>
      <c r="O69" s="1630">
        <v>0</v>
      </c>
      <c r="P69" s="1631">
        <v>0</v>
      </c>
      <c r="Q69" s="1252"/>
      <c r="R69" s="1253">
        <v>97686.639999999956</v>
      </c>
      <c r="S69" s="1258" t="s">
        <v>821</v>
      </c>
      <c r="T69" s="953"/>
      <c r="U69" s="1252"/>
      <c r="V69" s="1258" t="s">
        <v>821</v>
      </c>
      <c r="W69" s="1035">
        <v>39</v>
      </c>
      <c r="X69" s="1035">
        <v>39</v>
      </c>
    </row>
    <row r="70" spans="1:24" ht="15">
      <c r="A70" s="1027" t="s">
        <v>2672</v>
      </c>
      <c r="B70" s="1027" t="s">
        <v>1370</v>
      </c>
      <c r="C70" s="962"/>
      <c r="D70" s="1244"/>
      <c r="E70" s="1244"/>
      <c r="F70" s="1244"/>
      <c r="G70" s="1245">
        <v>97686.639999999956</v>
      </c>
      <c r="H70" s="962"/>
      <c r="I70" s="962"/>
      <c r="J70" s="963"/>
      <c r="K70" s="1246"/>
      <c r="L70" s="1021"/>
      <c r="M70" s="1245"/>
      <c r="N70" s="1245"/>
      <c r="O70" s="1632"/>
      <c r="P70" s="1633"/>
      <c r="Q70" s="1254">
        <v>0</v>
      </c>
      <c r="R70" s="1255">
        <v>97686.639999999956</v>
      </c>
      <c r="S70" s="1259">
        <v>0</v>
      </c>
      <c r="T70" s="1244"/>
      <c r="U70" s="1254">
        <v>0</v>
      </c>
      <c r="V70" s="1259">
        <v>0</v>
      </c>
      <c r="W70" s="1035"/>
      <c r="X70" s="1035">
        <v>39</v>
      </c>
    </row>
    <row r="71" spans="1:24" ht="15">
      <c r="A71" s="952" t="s">
        <v>2610</v>
      </c>
      <c r="B71" s="952" t="s">
        <v>2476</v>
      </c>
      <c r="C71" s="997"/>
      <c r="D71" s="953"/>
      <c r="E71" s="953"/>
      <c r="F71" s="953"/>
      <c r="G71" s="954">
        <v>231932.49999999983</v>
      </c>
      <c r="H71" s="955" t="s">
        <v>2071</v>
      </c>
      <c r="I71" s="956"/>
      <c r="J71" s="980" t="s">
        <v>1371</v>
      </c>
      <c r="K71" s="957"/>
      <c r="L71" s="958" t="s">
        <v>2059</v>
      </c>
      <c r="M71" s="1261" t="s">
        <v>2059</v>
      </c>
      <c r="N71" s="1261" t="s">
        <v>1371</v>
      </c>
      <c r="O71" s="1630">
        <v>0</v>
      </c>
      <c r="P71" s="1631">
        <v>0</v>
      </c>
      <c r="Q71" s="1252"/>
      <c r="R71" s="1253">
        <v>231932.49999999983</v>
      </c>
      <c r="S71" s="1258" t="s">
        <v>821</v>
      </c>
      <c r="T71" s="953"/>
      <c r="U71" s="1252"/>
      <c r="V71" s="1258" t="s">
        <v>821</v>
      </c>
      <c r="W71" s="1035">
        <v>40</v>
      </c>
      <c r="X71" s="1035">
        <v>40</v>
      </c>
    </row>
    <row r="72" spans="1:24" ht="15">
      <c r="A72" s="1027" t="s">
        <v>2354</v>
      </c>
      <c r="B72" s="1027" t="s">
        <v>1371</v>
      </c>
      <c r="C72" s="962"/>
      <c r="D72" s="1244"/>
      <c r="E72" s="1244"/>
      <c r="F72" s="1244"/>
      <c r="G72" s="1245">
        <v>231932.49999999983</v>
      </c>
      <c r="H72" s="962"/>
      <c r="I72" s="962"/>
      <c r="J72" s="963"/>
      <c r="K72" s="1246"/>
      <c r="L72" s="1021"/>
      <c r="M72" s="1245"/>
      <c r="N72" s="1245"/>
      <c r="O72" s="1632"/>
      <c r="P72" s="1633"/>
      <c r="Q72" s="1254">
        <v>0</v>
      </c>
      <c r="R72" s="1255">
        <v>231932.49999999983</v>
      </c>
      <c r="S72" s="1259">
        <v>0</v>
      </c>
      <c r="T72" s="1244"/>
      <c r="U72" s="1254">
        <v>0</v>
      </c>
      <c r="V72" s="1259">
        <v>0</v>
      </c>
      <c r="W72" s="1035"/>
      <c r="X72" s="1035">
        <v>40</v>
      </c>
    </row>
    <row r="73" spans="1:24" ht="15">
      <c r="A73" s="952" t="s">
        <v>2620</v>
      </c>
      <c r="B73" s="952" t="s">
        <v>2487</v>
      </c>
      <c r="C73" s="997"/>
      <c r="D73" s="953"/>
      <c r="E73" s="953"/>
      <c r="F73" s="953"/>
      <c r="G73" s="954">
        <v>255060.74</v>
      </c>
      <c r="H73" s="955" t="s">
        <v>2071</v>
      </c>
      <c r="I73" s="956"/>
      <c r="J73" s="980" t="s">
        <v>227</v>
      </c>
      <c r="K73" s="957"/>
      <c r="L73" s="958" t="s">
        <v>2162</v>
      </c>
      <c r="M73" s="1261" t="s">
        <v>2162</v>
      </c>
      <c r="N73" s="1261" t="s">
        <v>227</v>
      </c>
      <c r="O73" s="1630">
        <v>0</v>
      </c>
      <c r="P73" s="1631">
        <v>0</v>
      </c>
      <c r="Q73" s="1252"/>
      <c r="R73" s="1253">
        <v>255060.74</v>
      </c>
      <c r="S73" s="1258" t="s">
        <v>821</v>
      </c>
      <c r="T73" s="953"/>
      <c r="U73" s="1252"/>
      <c r="V73" s="1258" t="s">
        <v>821</v>
      </c>
      <c r="W73" s="1035">
        <v>52</v>
      </c>
      <c r="X73" s="1035">
        <v>52</v>
      </c>
    </row>
    <row r="74" spans="1:24" ht="15">
      <c r="A74" s="952" t="s">
        <v>2621</v>
      </c>
      <c r="B74" s="952" t="s">
        <v>2488</v>
      </c>
      <c r="C74" s="997"/>
      <c r="D74" s="953"/>
      <c r="E74" s="953"/>
      <c r="F74" s="953"/>
      <c r="G74" s="954">
        <v>77413.02</v>
      </c>
      <c r="H74" s="955" t="s">
        <v>2071</v>
      </c>
      <c r="I74" s="956"/>
      <c r="J74" s="980" t="s">
        <v>227</v>
      </c>
      <c r="K74" s="957"/>
      <c r="L74" s="958" t="s">
        <v>2162</v>
      </c>
      <c r="M74" s="1261" t="s">
        <v>2162</v>
      </c>
      <c r="N74" s="1261" t="s">
        <v>227</v>
      </c>
      <c r="O74" s="1630">
        <v>0</v>
      </c>
      <c r="P74" s="1631">
        <v>0</v>
      </c>
      <c r="Q74" s="1252"/>
      <c r="R74" s="1253">
        <v>77413.02</v>
      </c>
      <c r="S74" s="1258" t="s">
        <v>821</v>
      </c>
      <c r="T74" s="953"/>
      <c r="U74" s="1252"/>
      <c r="V74" s="1258" t="s">
        <v>821</v>
      </c>
      <c r="W74" s="1035">
        <v>52</v>
      </c>
      <c r="X74" s="1035">
        <v>52</v>
      </c>
    </row>
    <row r="75" spans="1:24" ht="15">
      <c r="A75" s="952" t="s">
        <v>2622</v>
      </c>
      <c r="B75" s="952" t="s">
        <v>2489</v>
      </c>
      <c r="C75" s="997"/>
      <c r="D75" s="953"/>
      <c r="E75" s="953"/>
      <c r="F75" s="953"/>
      <c r="G75" s="954">
        <v>2551.8999999999992</v>
      </c>
      <c r="H75" s="955" t="s">
        <v>2071</v>
      </c>
      <c r="I75" s="956"/>
      <c r="J75" s="980" t="s">
        <v>227</v>
      </c>
      <c r="K75" s="957"/>
      <c r="L75" s="958" t="s">
        <v>2162</v>
      </c>
      <c r="M75" s="1261" t="s">
        <v>2162</v>
      </c>
      <c r="N75" s="1261" t="s">
        <v>227</v>
      </c>
      <c r="O75" s="1630">
        <v>0</v>
      </c>
      <c r="P75" s="1631">
        <v>0</v>
      </c>
      <c r="Q75" s="1252"/>
      <c r="R75" s="1253">
        <v>2551.8999999999992</v>
      </c>
      <c r="S75" s="1258" t="s">
        <v>821</v>
      </c>
      <c r="T75" s="953"/>
      <c r="U75" s="1252"/>
      <c r="V75" s="1258" t="s">
        <v>821</v>
      </c>
      <c r="W75" s="1035">
        <v>52</v>
      </c>
      <c r="X75" s="1035">
        <v>52</v>
      </c>
    </row>
    <row r="76" spans="1:24" ht="15">
      <c r="A76" s="952" t="s">
        <v>2623</v>
      </c>
      <c r="B76" s="952" t="s">
        <v>2490</v>
      </c>
      <c r="C76" s="997"/>
      <c r="D76" s="953"/>
      <c r="E76" s="953"/>
      <c r="F76" s="953"/>
      <c r="G76" s="954">
        <v>818523.2</v>
      </c>
      <c r="H76" s="955" t="s">
        <v>2071</v>
      </c>
      <c r="I76" s="956"/>
      <c r="J76" s="980" t="s">
        <v>227</v>
      </c>
      <c r="K76" s="957"/>
      <c r="L76" s="958" t="s">
        <v>2162</v>
      </c>
      <c r="M76" s="1261" t="s">
        <v>2162</v>
      </c>
      <c r="N76" s="1261" t="s">
        <v>227</v>
      </c>
      <c r="O76" s="1630">
        <v>0</v>
      </c>
      <c r="P76" s="1631">
        <v>0</v>
      </c>
      <c r="Q76" s="1252"/>
      <c r="R76" s="1253">
        <v>818523.2</v>
      </c>
      <c r="S76" s="1258" t="s">
        <v>821</v>
      </c>
      <c r="T76" s="953"/>
      <c r="U76" s="1252"/>
      <c r="V76" s="1258" t="s">
        <v>821</v>
      </c>
      <c r="W76" s="1035">
        <v>52</v>
      </c>
      <c r="X76" s="1035">
        <v>52</v>
      </c>
    </row>
    <row r="77" spans="1:24" ht="15">
      <c r="A77" s="952" t="s">
        <v>2642</v>
      </c>
      <c r="B77" s="952" t="s">
        <v>2509</v>
      </c>
      <c r="C77" s="997"/>
      <c r="D77" s="953"/>
      <c r="E77" s="953"/>
      <c r="F77" s="953"/>
      <c r="G77" s="954">
        <v>99452.619999999981</v>
      </c>
      <c r="H77" s="955" t="s">
        <v>2071</v>
      </c>
      <c r="I77" s="956"/>
      <c r="J77" s="980" t="s">
        <v>227</v>
      </c>
      <c r="K77" s="957"/>
      <c r="L77" s="958" t="s">
        <v>2162</v>
      </c>
      <c r="M77" s="1261" t="s">
        <v>2162</v>
      </c>
      <c r="N77" s="1261" t="s">
        <v>227</v>
      </c>
      <c r="O77" s="1630">
        <v>0</v>
      </c>
      <c r="P77" s="1631">
        <v>0</v>
      </c>
      <c r="Q77" s="1252"/>
      <c r="R77" s="1253">
        <v>99452.619999999981</v>
      </c>
      <c r="S77" s="1258" t="s">
        <v>821</v>
      </c>
      <c r="T77" s="953"/>
      <c r="U77" s="1252"/>
      <c r="V77" s="1258" t="s">
        <v>821</v>
      </c>
      <c r="W77" s="1035">
        <v>52</v>
      </c>
      <c r="X77" s="1035">
        <v>52</v>
      </c>
    </row>
    <row r="78" spans="1:24" ht="15">
      <c r="A78" s="952" t="s">
        <v>2643</v>
      </c>
      <c r="B78" s="952" t="s">
        <v>2510</v>
      </c>
      <c r="C78" s="997"/>
      <c r="D78" s="953"/>
      <c r="E78" s="953"/>
      <c r="F78" s="953"/>
      <c r="G78" s="954">
        <v>18125.93</v>
      </c>
      <c r="H78" s="955" t="s">
        <v>2071</v>
      </c>
      <c r="I78" s="956"/>
      <c r="J78" s="980" t="s">
        <v>227</v>
      </c>
      <c r="K78" s="957"/>
      <c r="L78" s="958" t="s">
        <v>2162</v>
      </c>
      <c r="M78" s="1261" t="s">
        <v>2162</v>
      </c>
      <c r="N78" s="1261" t="s">
        <v>227</v>
      </c>
      <c r="O78" s="1630">
        <v>0</v>
      </c>
      <c r="P78" s="1631">
        <v>0</v>
      </c>
      <c r="Q78" s="1252"/>
      <c r="R78" s="1253">
        <v>18125.93</v>
      </c>
      <c r="S78" s="1258" t="s">
        <v>821</v>
      </c>
      <c r="T78" s="953"/>
      <c r="U78" s="1252"/>
      <c r="V78" s="1258" t="s">
        <v>821</v>
      </c>
      <c r="W78" s="1035">
        <v>52</v>
      </c>
      <c r="X78" s="1035">
        <v>52</v>
      </c>
    </row>
    <row r="79" spans="1:24" ht="15">
      <c r="A79" s="1027" t="s">
        <v>2673</v>
      </c>
      <c r="B79" s="1027" t="s">
        <v>227</v>
      </c>
      <c r="C79" s="962"/>
      <c r="D79" s="1244"/>
      <c r="E79" s="1244"/>
      <c r="F79" s="1244"/>
      <c r="G79" s="1245">
        <v>1271127.4099999997</v>
      </c>
      <c r="H79" s="962"/>
      <c r="I79" s="962"/>
      <c r="J79" s="963"/>
      <c r="K79" s="1246"/>
      <c r="L79" s="1021"/>
      <c r="M79" s="1245"/>
      <c r="N79" s="1245"/>
      <c r="O79" s="1632"/>
      <c r="P79" s="1633"/>
      <c r="Q79" s="1254">
        <v>0</v>
      </c>
      <c r="R79" s="1255">
        <v>1271127.4099999997</v>
      </c>
      <c r="S79" s="1259">
        <v>0</v>
      </c>
      <c r="T79" s="1244"/>
      <c r="U79" s="1254">
        <v>0</v>
      </c>
      <c r="V79" s="1259">
        <v>0</v>
      </c>
      <c r="W79" s="1035"/>
      <c r="X79" s="1035">
        <v>52</v>
      </c>
    </row>
    <row r="80" spans="1:24" ht="15">
      <c r="A80" s="952" t="s">
        <v>2382</v>
      </c>
      <c r="B80" s="952" t="s">
        <v>2485</v>
      </c>
      <c r="C80" s="997"/>
      <c r="D80" s="953"/>
      <c r="E80" s="953"/>
      <c r="F80" s="953"/>
      <c r="G80" s="954">
        <v>348047.78</v>
      </c>
      <c r="H80" s="955" t="s">
        <v>2071</v>
      </c>
      <c r="I80" s="956"/>
      <c r="J80" s="980" t="s">
        <v>97</v>
      </c>
      <c r="K80" s="957"/>
      <c r="L80" s="958" t="s">
        <v>2173</v>
      </c>
      <c r="M80" s="1261" t="s">
        <v>2173</v>
      </c>
      <c r="N80" s="1261" t="s">
        <v>97</v>
      </c>
      <c r="O80" s="1630">
        <v>0</v>
      </c>
      <c r="P80" s="1631">
        <v>0</v>
      </c>
      <c r="Q80" s="1252"/>
      <c r="R80" s="1253">
        <v>348047.78</v>
      </c>
      <c r="S80" s="1258" t="s">
        <v>821</v>
      </c>
      <c r="T80" s="953"/>
      <c r="U80" s="1252"/>
      <c r="V80" s="1258" t="s">
        <v>821</v>
      </c>
      <c r="W80" s="1035">
        <v>63</v>
      </c>
      <c r="X80" s="1035">
        <v>63</v>
      </c>
    </row>
    <row r="81" spans="1:24" ht="15">
      <c r="A81" s="952" t="s">
        <v>2383</v>
      </c>
      <c r="B81" s="952" t="s">
        <v>2486</v>
      </c>
      <c r="C81" s="997"/>
      <c r="D81" s="953"/>
      <c r="E81" s="953"/>
      <c r="F81" s="953"/>
      <c r="G81" s="954">
        <v>122538.09</v>
      </c>
      <c r="H81" s="955" t="s">
        <v>2071</v>
      </c>
      <c r="I81" s="956"/>
      <c r="J81" s="980" t="s">
        <v>97</v>
      </c>
      <c r="K81" s="957"/>
      <c r="L81" s="958" t="s">
        <v>2173</v>
      </c>
      <c r="M81" s="1261" t="s">
        <v>2173</v>
      </c>
      <c r="N81" s="1261" t="s">
        <v>97</v>
      </c>
      <c r="O81" s="1630">
        <v>0</v>
      </c>
      <c r="P81" s="1631">
        <v>0</v>
      </c>
      <c r="Q81" s="1252"/>
      <c r="R81" s="1253">
        <v>122538.09</v>
      </c>
      <c r="S81" s="1258" t="s">
        <v>821</v>
      </c>
      <c r="T81" s="953"/>
      <c r="U81" s="1252"/>
      <c r="V81" s="1258" t="s">
        <v>821</v>
      </c>
      <c r="W81" s="1035">
        <v>63</v>
      </c>
      <c r="X81" s="1035">
        <v>63</v>
      </c>
    </row>
    <row r="82" spans="1:24" ht="15">
      <c r="A82" s="952" t="s">
        <v>2619</v>
      </c>
      <c r="B82" s="952" t="s">
        <v>97</v>
      </c>
      <c r="C82" s="997"/>
      <c r="D82" s="953"/>
      <c r="E82" s="953"/>
      <c r="F82" s="953"/>
      <c r="G82" s="954">
        <v>15575</v>
      </c>
      <c r="H82" s="955" t="s">
        <v>2071</v>
      </c>
      <c r="I82" s="956"/>
      <c r="J82" s="980" t="s">
        <v>97</v>
      </c>
      <c r="K82" s="957"/>
      <c r="L82" s="958" t="s">
        <v>2173</v>
      </c>
      <c r="M82" s="1261" t="s">
        <v>2173</v>
      </c>
      <c r="N82" s="1261" t="s">
        <v>97</v>
      </c>
      <c r="O82" s="1630">
        <v>0</v>
      </c>
      <c r="P82" s="1631">
        <v>0</v>
      </c>
      <c r="Q82" s="1252"/>
      <c r="R82" s="1253">
        <v>15575</v>
      </c>
      <c r="S82" s="1258" t="s">
        <v>821</v>
      </c>
      <c r="T82" s="953"/>
      <c r="U82" s="1252"/>
      <c r="V82" s="1258" t="s">
        <v>821</v>
      </c>
      <c r="W82" s="1035">
        <v>63</v>
      </c>
      <c r="X82" s="1035">
        <v>63</v>
      </c>
    </row>
    <row r="83" spans="1:24" ht="15">
      <c r="A83" s="1027" t="s">
        <v>2674</v>
      </c>
      <c r="B83" s="1027" t="s">
        <v>97</v>
      </c>
      <c r="C83" s="962"/>
      <c r="D83" s="1244"/>
      <c r="E83" s="1244"/>
      <c r="F83" s="1244"/>
      <c r="G83" s="1245">
        <v>486160.87</v>
      </c>
      <c r="H83" s="962"/>
      <c r="I83" s="962"/>
      <c r="J83" s="963"/>
      <c r="K83" s="1246"/>
      <c r="L83" s="1021"/>
      <c r="M83" s="1245"/>
      <c r="N83" s="1245"/>
      <c r="O83" s="1632"/>
      <c r="P83" s="1633"/>
      <c r="Q83" s="1254">
        <v>0</v>
      </c>
      <c r="R83" s="1255">
        <v>486160.87</v>
      </c>
      <c r="S83" s="1259">
        <v>0</v>
      </c>
      <c r="T83" s="1244"/>
      <c r="U83" s="1254">
        <v>0</v>
      </c>
      <c r="V83" s="1259">
        <v>0</v>
      </c>
      <c r="W83" s="1035"/>
      <c r="X83" s="1035">
        <v>63</v>
      </c>
    </row>
    <row r="84" spans="1:24" ht="15">
      <c r="A84" s="952" t="s">
        <v>2618</v>
      </c>
      <c r="B84" s="952" t="s">
        <v>2484</v>
      </c>
      <c r="C84" s="997"/>
      <c r="D84" s="953"/>
      <c r="E84" s="953"/>
      <c r="F84" s="953"/>
      <c r="G84" s="954">
        <v>41408.300000000003</v>
      </c>
      <c r="H84" s="955" t="s">
        <v>2071</v>
      </c>
      <c r="I84" s="956"/>
      <c r="J84" s="980" t="s">
        <v>1389</v>
      </c>
      <c r="K84" s="957"/>
      <c r="L84" s="958" t="s">
        <v>2184</v>
      </c>
      <c r="M84" s="1261" t="s">
        <v>2184</v>
      </c>
      <c r="N84" s="1261" t="s">
        <v>1389</v>
      </c>
      <c r="O84" s="1630">
        <v>0</v>
      </c>
      <c r="P84" s="1631">
        <v>0</v>
      </c>
      <c r="Q84" s="1252"/>
      <c r="R84" s="1253">
        <v>41408.300000000003</v>
      </c>
      <c r="S84" s="1258" t="s">
        <v>821</v>
      </c>
      <c r="T84" s="953"/>
      <c r="U84" s="1252"/>
      <c r="V84" s="1258" t="s">
        <v>821</v>
      </c>
      <c r="W84" s="1035">
        <v>74</v>
      </c>
      <c r="X84" s="1035">
        <v>74</v>
      </c>
    </row>
    <row r="85" spans="1:24" ht="15">
      <c r="A85" s="952" t="s">
        <v>2384</v>
      </c>
      <c r="B85" s="952" t="s">
        <v>2491</v>
      </c>
      <c r="C85" s="997"/>
      <c r="D85" s="953"/>
      <c r="E85" s="953"/>
      <c r="F85" s="953"/>
      <c r="G85" s="954">
        <v>27739</v>
      </c>
      <c r="H85" s="955" t="s">
        <v>2071</v>
      </c>
      <c r="I85" s="956"/>
      <c r="J85" s="980" t="s">
        <v>1389</v>
      </c>
      <c r="K85" s="957"/>
      <c r="L85" s="958" t="s">
        <v>2184</v>
      </c>
      <c r="M85" s="1261" t="s">
        <v>2184</v>
      </c>
      <c r="N85" s="1261" t="s">
        <v>1389</v>
      </c>
      <c r="O85" s="1630">
        <v>0</v>
      </c>
      <c r="P85" s="1631">
        <v>0</v>
      </c>
      <c r="Q85" s="1252"/>
      <c r="R85" s="1253">
        <v>27739</v>
      </c>
      <c r="S85" s="1258" t="s">
        <v>821</v>
      </c>
      <c r="T85" s="953"/>
      <c r="U85" s="1252"/>
      <c r="V85" s="1258" t="s">
        <v>821</v>
      </c>
      <c r="W85" s="1035">
        <v>74</v>
      </c>
      <c r="X85" s="1035">
        <v>74</v>
      </c>
    </row>
    <row r="86" spans="1:24" ht="15">
      <c r="A86" s="952" t="s">
        <v>2624</v>
      </c>
      <c r="B86" s="952" t="s">
        <v>2492</v>
      </c>
      <c r="C86" s="997"/>
      <c r="D86" s="953"/>
      <c r="E86" s="953"/>
      <c r="F86" s="953"/>
      <c r="G86" s="954">
        <v>0.5</v>
      </c>
      <c r="H86" s="955" t="s">
        <v>2071</v>
      </c>
      <c r="I86" s="956"/>
      <c r="J86" s="980" t="s">
        <v>1389</v>
      </c>
      <c r="K86" s="957"/>
      <c r="L86" s="958" t="s">
        <v>2184</v>
      </c>
      <c r="M86" s="1261" t="s">
        <v>2184</v>
      </c>
      <c r="N86" s="1261" t="s">
        <v>1389</v>
      </c>
      <c r="O86" s="1630">
        <v>0</v>
      </c>
      <c r="P86" s="1631">
        <v>0</v>
      </c>
      <c r="Q86" s="1252"/>
      <c r="R86" s="1253">
        <v>0.5</v>
      </c>
      <c r="S86" s="1258" t="s">
        <v>821</v>
      </c>
      <c r="T86" s="953"/>
      <c r="U86" s="1252"/>
      <c r="V86" s="1258" t="s">
        <v>821</v>
      </c>
      <c r="W86" s="1035">
        <v>74</v>
      </c>
      <c r="X86" s="1035">
        <v>74</v>
      </c>
    </row>
    <row r="87" spans="1:24" ht="15">
      <c r="A87" s="952" t="s">
        <v>2625</v>
      </c>
      <c r="B87" s="952" t="s">
        <v>2493</v>
      </c>
      <c r="C87" s="997"/>
      <c r="D87" s="953"/>
      <c r="E87" s="953"/>
      <c r="F87" s="953"/>
      <c r="G87" s="954">
        <v>21.5</v>
      </c>
      <c r="H87" s="955" t="s">
        <v>2071</v>
      </c>
      <c r="I87" s="956"/>
      <c r="J87" s="980" t="s">
        <v>1389</v>
      </c>
      <c r="K87" s="957"/>
      <c r="L87" s="958" t="s">
        <v>2184</v>
      </c>
      <c r="M87" s="1261" t="s">
        <v>2184</v>
      </c>
      <c r="N87" s="1261" t="s">
        <v>1389</v>
      </c>
      <c r="O87" s="1630">
        <v>0</v>
      </c>
      <c r="P87" s="1631">
        <v>0</v>
      </c>
      <c r="Q87" s="1252"/>
      <c r="R87" s="1253">
        <v>21.5</v>
      </c>
      <c r="S87" s="1258" t="s">
        <v>821</v>
      </c>
      <c r="T87" s="953"/>
      <c r="U87" s="1252"/>
      <c r="V87" s="1258" t="s">
        <v>821</v>
      </c>
      <c r="W87" s="1035">
        <v>74</v>
      </c>
      <c r="X87" s="1035">
        <v>74</v>
      </c>
    </row>
    <row r="88" spans="1:24" ht="15">
      <c r="A88" s="952" t="s">
        <v>2626</v>
      </c>
      <c r="B88" s="952" t="s">
        <v>2494</v>
      </c>
      <c r="C88" s="997"/>
      <c r="D88" s="953"/>
      <c r="E88" s="953"/>
      <c r="F88" s="953"/>
      <c r="G88" s="954">
        <v>293.5499999999999</v>
      </c>
      <c r="H88" s="955" t="s">
        <v>2071</v>
      </c>
      <c r="I88" s="956"/>
      <c r="J88" s="980" t="s">
        <v>1389</v>
      </c>
      <c r="K88" s="957"/>
      <c r="L88" s="958" t="s">
        <v>2184</v>
      </c>
      <c r="M88" s="1261" t="s">
        <v>2184</v>
      </c>
      <c r="N88" s="1261" t="s">
        <v>1389</v>
      </c>
      <c r="O88" s="1630">
        <v>0</v>
      </c>
      <c r="P88" s="1631">
        <v>0</v>
      </c>
      <c r="Q88" s="1252"/>
      <c r="R88" s="1253">
        <v>293.5499999999999</v>
      </c>
      <c r="S88" s="1258" t="s">
        <v>821</v>
      </c>
      <c r="T88" s="953"/>
      <c r="U88" s="1252"/>
      <c r="V88" s="1258" t="s">
        <v>821</v>
      </c>
      <c r="W88" s="1035">
        <v>74</v>
      </c>
      <c r="X88" s="1035">
        <v>74</v>
      </c>
    </row>
    <row r="89" spans="1:24" ht="15">
      <c r="A89" s="952" t="s">
        <v>2627</v>
      </c>
      <c r="B89" s="952" t="s">
        <v>2495</v>
      </c>
      <c r="C89" s="997"/>
      <c r="D89" s="953"/>
      <c r="E89" s="953"/>
      <c r="F89" s="953"/>
      <c r="G89" s="954">
        <v>524.80999999999995</v>
      </c>
      <c r="H89" s="955" t="s">
        <v>2071</v>
      </c>
      <c r="I89" s="956"/>
      <c r="J89" s="980" t="s">
        <v>1389</v>
      </c>
      <c r="K89" s="957"/>
      <c r="L89" s="958" t="s">
        <v>2184</v>
      </c>
      <c r="M89" s="1261" t="s">
        <v>2184</v>
      </c>
      <c r="N89" s="1261" t="s">
        <v>1389</v>
      </c>
      <c r="O89" s="1630">
        <v>0</v>
      </c>
      <c r="P89" s="1631">
        <v>0</v>
      </c>
      <c r="Q89" s="1252"/>
      <c r="R89" s="1253">
        <v>524.80999999999995</v>
      </c>
      <c r="S89" s="1258" t="s">
        <v>821</v>
      </c>
      <c r="T89" s="953"/>
      <c r="U89" s="1252"/>
      <c r="V89" s="1258" t="s">
        <v>821</v>
      </c>
      <c r="W89" s="1035">
        <v>74</v>
      </c>
      <c r="X89" s="1035">
        <v>74</v>
      </c>
    </row>
    <row r="90" spans="1:24" ht="15">
      <c r="A90" s="952" t="s">
        <v>2628</v>
      </c>
      <c r="B90" s="952" t="s">
        <v>2496</v>
      </c>
      <c r="C90" s="997"/>
      <c r="D90" s="953"/>
      <c r="E90" s="953"/>
      <c r="F90" s="953"/>
      <c r="G90" s="954">
        <v>458</v>
      </c>
      <c r="H90" s="955" t="s">
        <v>2071</v>
      </c>
      <c r="I90" s="956"/>
      <c r="J90" s="980" t="s">
        <v>1389</v>
      </c>
      <c r="K90" s="957"/>
      <c r="L90" s="958" t="s">
        <v>2184</v>
      </c>
      <c r="M90" s="1261" t="s">
        <v>2184</v>
      </c>
      <c r="N90" s="1261" t="s">
        <v>1389</v>
      </c>
      <c r="O90" s="1630">
        <v>0</v>
      </c>
      <c r="P90" s="1631">
        <v>0</v>
      </c>
      <c r="Q90" s="1252"/>
      <c r="R90" s="1253">
        <v>458</v>
      </c>
      <c r="S90" s="1258" t="s">
        <v>821</v>
      </c>
      <c r="T90" s="953"/>
      <c r="U90" s="1252"/>
      <c r="V90" s="1258" t="s">
        <v>821</v>
      </c>
      <c r="W90" s="1035">
        <v>74</v>
      </c>
      <c r="X90" s="1035">
        <v>74</v>
      </c>
    </row>
    <row r="91" spans="1:24" ht="15">
      <c r="A91" s="952" t="s">
        <v>2629</v>
      </c>
      <c r="B91" s="952" t="s">
        <v>2497</v>
      </c>
      <c r="C91" s="997"/>
      <c r="D91" s="953"/>
      <c r="E91" s="953"/>
      <c r="F91" s="953"/>
      <c r="G91" s="954">
        <v>97.139999999999958</v>
      </c>
      <c r="H91" s="955" t="s">
        <v>2071</v>
      </c>
      <c r="I91" s="956"/>
      <c r="J91" s="980" t="s">
        <v>1389</v>
      </c>
      <c r="K91" s="957"/>
      <c r="L91" s="958" t="s">
        <v>2184</v>
      </c>
      <c r="M91" s="1261" t="s">
        <v>2184</v>
      </c>
      <c r="N91" s="1261" t="s">
        <v>1389</v>
      </c>
      <c r="O91" s="1630">
        <v>0</v>
      </c>
      <c r="P91" s="1631">
        <v>0</v>
      </c>
      <c r="Q91" s="1252"/>
      <c r="R91" s="1253">
        <v>97.139999999999958</v>
      </c>
      <c r="S91" s="1258" t="s">
        <v>821</v>
      </c>
      <c r="T91" s="953"/>
      <c r="U91" s="1252"/>
      <c r="V91" s="1258" t="s">
        <v>821</v>
      </c>
      <c r="W91" s="1035">
        <v>74</v>
      </c>
      <c r="X91" s="1035">
        <v>74</v>
      </c>
    </row>
    <row r="92" spans="1:24" ht="15">
      <c r="A92" s="952" t="s">
        <v>2630</v>
      </c>
      <c r="B92" s="952" t="s">
        <v>2498</v>
      </c>
      <c r="C92" s="997"/>
      <c r="D92" s="953"/>
      <c r="E92" s="953"/>
      <c r="F92" s="953"/>
      <c r="G92" s="954">
        <v>45</v>
      </c>
      <c r="H92" s="955" t="s">
        <v>2071</v>
      </c>
      <c r="I92" s="956"/>
      <c r="J92" s="980" t="s">
        <v>1389</v>
      </c>
      <c r="K92" s="957"/>
      <c r="L92" s="958" t="s">
        <v>2184</v>
      </c>
      <c r="M92" s="1261" t="s">
        <v>2184</v>
      </c>
      <c r="N92" s="1261" t="s">
        <v>1389</v>
      </c>
      <c r="O92" s="1630">
        <v>0</v>
      </c>
      <c r="P92" s="1631">
        <v>0</v>
      </c>
      <c r="Q92" s="1252"/>
      <c r="R92" s="1253">
        <v>45</v>
      </c>
      <c r="S92" s="1258" t="s">
        <v>821</v>
      </c>
      <c r="T92" s="953"/>
      <c r="U92" s="1252"/>
      <c r="V92" s="1258" t="s">
        <v>821</v>
      </c>
      <c r="W92" s="1035">
        <v>74</v>
      </c>
      <c r="X92" s="1035">
        <v>74</v>
      </c>
    </row>
    <row r="93" spans="1:24" ht="15">
      <c r="A93" s="952" t="s">
        <v>2631</v>
      </c>
      <c r="B93" s="952" t="s">
        <v>2499</v>
      </c>
      <c r="C93" s="997"/>
      <c r="D93" s="953"/>
      <c r="E93" s="953"/>
      <c r="F93" s="953"/>
      <c r="G93" s="954">
        <v>8639.32</v>
      </c>
      <c r="H93" s="955" t="s">
        <v>2071</v>
      </c>
      <c r="I93" s="956"/>
      <c r="J93" s="980" t="s">
        <v>1389</v>
      </c>
      <c r="K93" s="957"/>
      <c r="L93" s="958" t="s">
        <v>2184</v>
      </c>
      <c r="M93" s="1261" t="s">
        <v>2184</v>
      </c>
      <c r="N93" s="1261" t="s">
        <v>1389</v>
      </c>
      <c r="O93" s="1630">
        <v>0</v>
      </c>
      <c r="P93" s="1631">
        <v>0</v>
      </c>
      <c r="Q93" s="1252"/>
      <c r="R93" s="1253">
        <v>8639.32</v>
      </c>
      <c r="S93" s="1258" t="s">
        <v>821</v>
      </c>
      <c r="T93" s="953"/>
      <c r="U93" s="1252"/>
      <c r="V93" s="1258" t="s">
        <v>821</v>
      </c>
      <c r="W93" s="1035">
        <v>74</v>
      </c>
      <c r="X93" s="1035">
        <v>74</v>
      </c>
    </row>
    <row r="94" spans="1:24" ht="15">
      <c r="A94" s="952" t="s">
        <v>2632</v>
      </c>
      <c r="B94" s="952" t="s">
        <v>2500</v>
      </c>
      <c r="C94" s="997"/>
      <c r="D94" s="953"/>
      <c r="E94" s="953"/>
      <c r="F94" s="953"/>
      <c r="G94" s="954">
        <v>33</v>
      </c>
      <c r="H94" s="955" t="s">
        <v>2071</v>
      </c>
      <c r="I94" s="956"/>
      <c r="J94" s="980" t="s">
        <v>1389</v>
      </c>
      <c r="K94" s="957"/>
      <c r="L94" s="958" t="s">
        <v>2184</v>
      </c>
      <c r="M94" s="1261" t="s">
        <v>2184</v>
      </c>
      <c r="N94" s="1261" t="s">
        <v>1389</v>
      </c>
      <c r="O94" s="1630">
        <v>0</v>
      </c>
      <c r="P94" s="1631">
        <v>0</v>
      </c>
      <c r="Q94" s="1252"/>
      <c r="R94" s="1253">
        <v>33</v>
      </c>
      <c r="S94" s="1258" t="s">
        <v>821</v>
      </c>
      <c r="T94" s="953"/>
      <c r="U94" s="1252"/>
      <c r="V94" s="1258" t="s">
        <v>821</v>
      </c>
      <c r="W94" s="1035">
        <v>74</v>
      </c>
      <c r="X94" s="1035">
        <v>74</v>
      </c>
    </row>
    <row r="95" spans="1:24" ht="15">
      <c r="A95" s="952" t="s">
        <v>2633</v>
      </c>
      <c r="B95" s="952" t="s">
        <v>2501</v>
      </c>
      <c r="C95" s="997"/>
      <c r="D95" s="953"/>
      <c r="E95" s="953"/>
      <c r="F95" s="953"/>
      <c r="G95" s="954">
        <v>6433.6399999999976</v>
      </c>
      <c r="H95" s="955" t="s">
        <v>2071</v>
      </c>
      <c r="I95" s="956"/>
      <c r="J95" s="980" t="s">
        <v>1389</v>
      </c>
      <c r="K95" s="957"/>
      <c r="L95" s="958" t="s">
        <v>2184</v>
      </c>
      <c r="M95" s="1261" t="s">
        <v>2184</v>
      </c>
      <c r="N95" s="1261" t="s">
        <v>1389</v>
      </c>
      <c r="O95" s="1630">
        <v>0</v>
      </c>
      <c r="P95" s="1631">
        <v>0</v>
      </c>
      <c r="Q95" s="1252"/>
      <c r="R95" s="1253">
        <v>6433.6399999999976</v>
      </c>
      <c r="S95" s="1258" t="s">
        <v>821</v>
      </c>
      <c r="T95" s="953"/>
      <c r="U95" s="1252"/>
      <c r="V95" s="1258" t="s">
        <v>821</v>
      </c>
      <c r="W95" s="1035">
        <v>74</v>
      </c>
      <c r="X95" s="1035">
        <v>74</v>
      </c>
    </row>
    <row r="96" spans="1:24" ht="15">
      <c r="A96" s="952" t="s">
        <v>2634</v>
      </c>
      <c r="B96" s="952" t="s">
        <v>2502</v>
      </c>
      <c r="C96" s="997"/>
      <c r="D96" s="953"/>
      <c r="E96" s="953"/>
      <c r="F96" s="953"/>
      <c r="G96" s="954">
        <v>749515</v>
      </c>
      <c r="H96" s="955" t="s">
        <v>2071</v>
      </c>
      <c r="I96" s="956"/>
      <c r="J96" s="980" t="s">
        <v>1389</v>
      </c>
      <c r="K96" s="957"/>
      <c r="L96" s="958" t="s">
        <v>2184</v>
      </c>
      <c r="M96" s="1261" t="s">
        <v>2184</v>
      </c>
      <c r="N96" s="1261" t="s">
        <v>1389</v>
      </c>
      <c r="O96" s="1630">
        <v>0</v>
      </c>
      <c r="P96" s="1631">
        <v>0</v>
      </c>
      <c r="Q96" s="1252"/>
      <c r="R96" s="1253">
        <v>749515</v>
      </c>
      <c r="S96" s="1258" t="s">
        <v>821</v>
      </c>
      <c r="T96" s="953"/>
      <c r="U96" s="1252"/>
      <c r="V96" s="1258" t="s">
        <v>821</v>
      </c>
      <c r="W96" s="1035">
        <v>74</v>
      </c>
      <c r="X96" s="1035">
        <v>74</v>
      </c>
    </row>
    <row r="97" spans="1:24" ht="15">
      <c r="A97" s="952" t="s">
        <v>2635</v>
      </c>
      <c r="B97" s="952" t="s">
        <v>2502</v>
      </c>
      <c r="C97" s="997"/>
      <c r="D97" s="953"/>
      <c r="E97" s="953"/>
      <c r="F97" s="953"/>
      <c r="G97" s="954">
        <v>49717.31</v>
      </c>
      <c r="H97" s="955" t="s">
        <v>2071</v>
      </c>
      <c r="I97" s="956"/>
      <c r="J97" s="980" t="s">
        <v>1389</v>
      </c>
      <c r="K97" s="957"/>
      <c r="L97" s="958" t="s">
        <v>2184</v>
      </c>
      <c r="M97" s="1261" t="s">
        <v>2184</v>
      </c>
      <c r="N97" s="1261" t="s">
        <v>1389</v>
      </c>
      <c r="O97" s="1630">
        <v>0</v>
      </c>
      <c r="P97" s="1631">
        <v>0</v>
      </c>
      <c r="Q97" s="1252"/>
      <c r="R97" s="1253">
        <v>49717.31</v>
      </c>
      <c r="S97" s="1258" t="s">
        <v>821</v>
      </c>
      <c r="T97" s="953"/>
      <c r="U97" s="1252"/>
      <c r="V97" s="1258" t="s">
        <v>821</v>
      </c>
      <c r="W97" s="1035">
        <v>74</v>
      </c>
      <c r="X97" s="1035">
        <v>74</v>
      </c>
    </row>
    <row r="98" spans="1:24" ht="15">
      <c r="A98" s="952" t="s">
        <v>2636</v>
      </c>
      <c r="B98" s="952" t="s">
        <v>2503</v>
      </c>
      <c r="C98" s="997"/>
      <c r="D98" s="953"/>
      <c r="E98" s="953"/>
      <c r="F98" s="953"/>
      <c r="G98" s="954">
        <v>43314.7</v>
      </c>
      <c r="H98" s="955" t="s">
        <v>2071</v>
      </c>
      <c r="I98" s="956"/>
      <c r="J98" s="980" t="s">
        <v>1389</v>
      </c>
      <c r="K98" s="957"/>
      <c r="L98" s="958" t="s">
        <v>2184</v>
      </c>
      <c r="M98" s="1261" t="s">
        <v>2184</v>
      </c>
      <c r="N98" s="1261" t="s">
        <v>1389</v>
      </c>
      <c r="O98" s="1630">
        <v>0</v>
      </c>
      <c r="P98" s="1631">
        <v>0</v>
      </c>
      <c r="Q98" s="1252"/>
      <c r="R98" s="1253">
        <v>43314.7</v>
      </c>
      <c r="S98" s="1258" t="s">
        <v>821</v>
      </c>
      <c r="T98" s="953"/>
      <c r="U98" s="1252"/>
      <c r="V98" s="1258" t="s">
        <v>821</v>
      </c>
      <c r="W98" s="1035">
        <v>74</v>
      </c>
      <c r="X98" s="1035">
        <v>74</v>
      </c>
    </row>
    <row r="99" spans="1:24" ht="15">
      <c r="A99" s="952" t="s">
        <v>2637</v>
      </c>
      <c r="B99" s="952" t="s">
        <v>2504</v>
      </c>
      <c r="C99" s="997"/>
      <c r="D99" s="953"/>
      <c r="E99" s="953"/>
      <c r="F99" s="953"/>
      <c r="G99" s="954">
        <v>950103.8</v>
      </c>
      <c r="H99" s="955" t="s">
        <v>2071</v>
      </c>
      <c r="I99" s="956"/>
      <c r="J99" s="980" t="s">
        <v>1389</v>
      </c>
      <c r="K99" s="957"/>
      <c r="L99" s="958" t="s">
        <v>2184</v>
      </c>
      <c r="M99" s="1261" t="s">
        <v>2184</v>
      </c>
      <c r="N99" s="1261" t="s">
        <v>1389</v>
      </c>
      <c r="O99" s="1630">
        <v>0</v>
      </c>
      <c r="P99" s="1631">
        <v>0</v>
      </c>
      <c r="Q99" s="1252"/>
      <c r="R99" s="1253">
        <v>950103.8</v>
      </c>
      <c r="S99" s="1258" t="s">
        <v>821</v>
      </c>
      <c r="T99" s="953"/>
      <c r="U99" s="1252"/>
      <c r="V99" s="1258" t="s">
        <v>821</v>
      </c>
      <c r="W99" s="1035">
        <v>74</v>
      </c>
      <c r="X99" s="1035">
        <v>74</v>
      </c>
    </row>
    <row r="100" spans="1:24" ht="15">
      <c r="A100" s="952" t="s">
        <v>2638</v>
      </c>
      <c r="B100" s="952" t="s">
        <v>2505</v>
      </c>
      <c r="C100" s="997"/>
      <c r="D100" s="953"/>
      <c r="E100" s="953"/>
      <c r="F100" s="953"/>
      <c r="G100" s="954">
        <v>19629.95</v>
      </c>
      <c r="H100" s="955" t="s">
        <v>2071</v>
      </c>
      <c r="I100" s="956"/>
      <c r="J100" s="980" t="s">
        <v>1389</v>
      </c>
      <c r="K100" s="957"/>
      <c r="L100" s="958" t="s">
        <v>2184</v>
      </c>
      <c r="M100" s="1261" t="s">
        <v>2184</v>
      </c>
      <c r="N100" s="1261" t="s">
        <v>1389</v>
      </c>
      <c r="O100" s="1630">
        <v>0</v>
      </c>
      <c r="P100" s="1631">
        <v>0</v>
      </c>
      <c r="Q100" s="1252"/>
      <c r="R100" s="1253">
        <v>19629.95</v>
      </c>
      <c r="S100" s="1258" t="s">
        <v>821</v>
      </c>
      <c r="T100" s="953"/>
      <c r="U100" s="1252"/>
      <c r="V100" s="1258" t="s">
        <v>821</v>
      </c>
      <c r="W100" s="1035">
        <v>74</v>
      </c>
      <c r="X100" s="1035">
        <v>74</v>
      </c>
    </row>
    <row r="101" spans="1:24" ht="15">
      <c r="A101" s="952" t="s">
        <v>2639</v>
      </c>
      <c r="B101" s="952" t="s">
        <v>2506</v>
      </c>
      <c r="C101" s="997"/>
      <c r="D101" s="953"/>
      <c r="E101" s="953"/>
      <c r="F101" s="953"/>
      <c r="G101" s="954">
        <v>1800</v>
      </c>
      <c r="H101" s="955" t="s">
        <v>2071</v>
      </c>
      <c r="I101" s="956"/>
      <c r="J101" s="980" t="s">
        <v>1389</v>
      </c>
      <c r="K101" s="957"/>
      <c r="L101" s="958" t="s">
        <v>2184</v>
      </c>
      <c r="M101" s="1261" t="s">
        <v>2184</v>
      </c>
      <c r="N101" s="1261" t="s">
        <v>1389</v>
      </c>
      <c r="O101" s="1630">
        <v>0</v>
      </c>
      <c r="P101" s="1631">
        <v>0</v>
      </c>
      <c r="Q101" s="1252"/>
      <c r="R101" s="1253">
        <v>1800</v>
      </c>
      <c r="S101" s="1258" t="s">
        <v>821</v>
      </c>
      <c r="T101" s="953"/>
      <c r="U101" s="1252"/>
      <c r="V101" s="1258" t="s">
        <v>821</v>
      </c>
      <c r="W101" s="1035">
        <v>74</v>
      </c>
      <c r="X101" s="1035">
        <v>74</v>
      </c>
    </row>
    <row r="102" spans="1:24" ht="15">
      <c r="A102" s="952" t="s">
        <v>2640</v>
      </c>
      <c r="B102" s="952" t="s">
        <v>2507</v>
      </c>
      <c r="C102" s="997"/>
      <c r="D102" s="953"/>
      <c r="E102" s="953"/>
      <c r="F102" s="953"/>
      <c r="G102" s="954">
        <v>13888.159999999993</v>
      </c>
      <c r="H102" s="955" t="s">
        <v>2071</v>
      </c>
      <c r="I102" s="956"/>
      <c r="J102" s="980" t="s">
        <v>1389</v>
      </c>
      <c r="K102" s="957"/>
      <c r="L102" s="958" t="s">
        <v>2184</v>
      </c>
      <c r="M102" s="1261" t="s">
        <v>2184</v>
      </c>
      <c r="N102" s="1261" t="s">
        <v>1389</v>
      </c>
      <c r="O102" s="1630">
        <v>0</v>
      </c>
      <c r="P102" s="1631">
        <v>0</v>
      </c>
      <c r="Q102" s="1252"/>
      <c r="R102" s="1253">
        <v>13888.159999999993</v>
      </c>
      <c r="S102" s="1258" t="s">
        <v>821</v>
      </c>
      <c r="T102" s="953"/>
      <c r="U102" s="1252"/>
      <c r="V102" s="1258" t="s">
        <v>821</v>
      </c>
      <c r="W102" s="1035">
        <v>74</v>
      </c>
      <c r="X102" s="1035">
        <v>74</v>
      </c>
    </row>
    <row r="103" spans="1:24" ht="15">
      <c r="A103" s="952" t="s">
        <v>2641</v>
      </c>
      <c r="B103" s="952" t="s">
        <v>2508</v>
      </c>
      <c r="C103" s="997"/>
      <c r="D103" s="953"/>
      <c r="E103" s="953"/>
      <c r="F103" s="953"/>
      <c r="G103" s="954">
        <v>5101</v>
      </c>
      <c r="H103" s="955" t="s">
        <v>2071</v>
      </c>
      <c r="I103" s="956"/>
      <c r="J103" s="980" t="s">
        <v>1389</v>
      </c>
      <c r="K103" s="957"/>
      <c r="L103" s="958" t="s">
        <v>2184</v>
      </c>
      <c r="M103" s="1261" t="s">
        <v>2184</v>
      </c>
      <c r="N103" s="1261" t="s">
        <v>1389</v>
      </c>
      <c r="O103" s="1630">
        <v>0</v>
      </c>
      <c r="P103" s="1631">
        <v>0</v>
      </c>
      <c r="Q103" s="1252"/>
      <c r="R103" s="1253">
        <v>5101</v>
      </c>
      <c r="S103" s="1258" t="s">
        <v>821</v>
      </c>
      <c r="T103" s="953"/>
      <c r="U103" s="1252"/>
      <c r="V103" s="1258" t="s">
        <v>821</v>
      </c>
      <c r="W103" s="1035">
        <v>74</v>
      </c>
      <c r="X103" s="1035">
        <v>74</v>
      </c>
    </row>
    <row r="104" spans="1:24" ht="15">
      <c r="A104" s="952" t="s">
        <v>2644</v>
      </c>
      <c r="B104" s="952" t="s">
        <v>2511</v>
      </c>
      <c r="C104" s="997"/>
      <c r="D104" s="953"/>
      <c r="E104" s="953"/>
      <c r="F104" s="953"/>
      <c r="G104" s="954">
        <v>4580.7299999999996</v>
      </c>
      <c r="H104" s="955" t="s">
        <v>2071</v>
      </c>
      <c r="I104" s="956"/>
      <c r="J104" s="980" t="s">
        <v>1389</v>
      </c>
      <c r="K104" s="957"/>
      <c r="L104" s="958" t="s">
        <v>2184</v>
      </c>
      <c r="M104" s="1261" t="s">
        <v>2184</v>
      </c>
      <c r="N104" s="1261" t="s">
        <v>1389</v>
      </c>
      <c r="O104" s="1630">
        <v>0</v>
      </c>
      <c r="P104" s="1631">
        <v>0</v>
      </c>
      <c r="Q104" s="1252"/>
      <c r="R104" s="1253">
        <v>4580.7299999999996</v>
      </c>
      <c r="S104" s="1258" t="s">
        <v>821</v>
      </c>
      <c r="T104" s="953"/>
      <c r="U104" s="1252"/>
      <c r="V104" s="1258" t="s">
        <v>821</v>
      </c>
      <c r="W104" s="1035">
        <v>74</v>
      </c>
      <c r="X104" s="1035">
        <v>74</v>
      </c>
    </row>
    <row r="105" spans="1:24" ht="15">
      <c r="A105" s="952" t="s">
        <v>2650</v>
      </c>
      <c r="B105" s="952" t="s">
        <v>2517</v>
      </c>
      <c r="C105" s="997"/>
      <c r="D105" s="953"/>
      <c r="E105" s="953"/>
      <c r="F105" s="953"/>
      <c r="G105" s="954">
        <v>36413.44999999999</v>
      </c>
      <c r="H105" s="955" t="s">
        <v>2071</v>
      </c>
      <c r="I105" s="956"/>
      <c r="J105" s="980" t="s">
        <v>1389</v>
      </c>
      <c r="K105" s="957"/>
      <c r="L105" s="958" t="s">
        <v>2184</v>
      </c>
      <c r="M105" s="1261" t="s">
        <v>2184</v>
      </c>
      <c r="N105" s="1261" t="s">
        <v>1389</v>
      </c>
      <c r="O105" s="1630">
        <v>0</v>
      </c>
      <c r="P105" s="1631">
        <v>0</v>
      </c>
      <c r="Q105" s="1252"/>
      <c r="R105" s="1253">
        <v>36413.44999999999</v>
      </c>
      <c r="S105" s="1258" t="s">
        <v>821</v>
      </c>
      <c r="T105" s="953"/>
      <c r="U105" s="1252"/>
      <c r="V105" s="1258" t="s">
        <v>821</v>
      </c>
      <c r="W105" s="1035">
        <v>74</v>
      </c>
      <c r="X105" s="1035">
        <v>74</v>
      </c>
    </row>
    <row r="106" spans="1:24" ht="15">
      <c r="A106" s="952" t="s">
        <v>2651</v>
      </c>
      <c r="B106" s="952" t="s">
        <v>2518</v>
      </c>
      <c r="C106" s="997"/>
      <c r="D106" s="953"/>
      <c r="E106" s="953"/>
      <c r="F106" s="953"/>
      <c r="G106" s="954">
        <v>18606.53</v>
      </c>
      <c r="H106" s="955" t="s">
        <v>2071</v>
      </c>
      <c r="I106" s="956"/>
      <c r="J106" s="980" t="s">
        <v>1389</v>
      </c>
      <c r="K106" s="957"/>
      <c r="L106" s="958" t="s">
        <v>2184</v>
      </c>
      <c r="M106" s="1261" t="s">
        <v>2184</v>
      </c>
      <c r="N106" s="1261" t="s">
        <v>1389</v>
      </c>
      <c r="O106" s="1630">
        <v>0</v>
      </c>
      <c r="P106" s="1631">
        <v>0</v>
      </c>
      <c r="Q106" s="1252"/>
      <c r="R106" s="1253">
        <v>18606.53</v>
      </c>
      <c r="S106" s="1258" t="s">
        <v>821</v>
      </c>
      <c r="T106" s="953"/>
      <c r="U106" s="1252"/>
      <c r="V106" s="1258" t="s">
        <v>821</v>
      </c>
      <c r="W106" s="1035">
        <v>74</v>
      </c>
      <c r="X106" s="1035">
        <v>74</v>
      </c>
    </row>
    <row r="107" spans="1:24" ht="15">
      <c r="A107" s="952" t="s">
        <v>2652</v>
      </c>
      <c r="B107" s="952" t="s">
        <v>218</v>
      </c>
      <c r="C107" s="997"/>
      <c r="D107" s="953"/>
      <c r="E107" s="953"/>
      <c r="F107" s="953"/>
      <c r="G107" s="954">
        <v>16018.099999999999</v>
      </c>
      <c r="H107" s="955" t="s">
        <v>2071</v>
      </c>
      <c r="I107" s="956"/>
      <c r="J107" s="980" t="s">
        <v>1389</v>
      </c>
      <c r="K107" s="957"/>
      <c r="L107" s="958" t="s">
        <v>2184</v>
      </c>
      <c r="M107" s="1261" t="s">
        <v>2184</v>
      </c>
      <c r="N107" s="1261" t="s">
        <v>1389</v>
      </c>
      <c r="O107" s="1630">
        <v>0</v>
      </c>
      <c r="P107" s="1631">
        <v>0</v>
      </c>
      <c r="Q107" s="1252"/>
      <c r="R107" s="1253">
        <v>16018.099999999999</v>
      </c>
      <c r="S107" s="1258" t="s">
        <v>821</v>
      </c>
      <c r="T107" s="953"/>
      <c r="U107" s="1252"/>
      <c r="V107" s="1258" t="s">
        <v>821</v>
      </c>
      <c r="W107" s="1035">
        <v>74</v>
      </c>
      <c r="X107" s="1035">
        <v>74</v>
      </c>
    </row>
    <row r="108" spans="1:24" ht="15">
      <c r="A108" s="952" t="s">
        <v>2653</v>
      </c>
      <c r="B108" s="952" t="s">
        <v>2519</v>
      </c>
      <c r="C108" s="997"/>
      <c r="D108" s="953"/>
      <c r="E108" s="953"/>
      <c r="F108" s="953"/>
      <c r="G108" s="954">
        <v>274825.39999999997</v>
      </c>
      <c r="H108" s="955" t="s">
        <v>2071</v>
      </c>
      <c r="I108" s="956"/>
      <c r="J108" s="980" t="s">
        <v>1389</v>
      </c>
      <c r="K108" s="957"/>
      <c r="L108" s="958" t="s">
        <v>2184</v>
      </c>
      <c r="M108" s="1261" t="s">
        <v>2184</v>
      </c>
      <c r="N108" s="1261" t="s">
        <v>1389</v>
      </c>
      <c r="O108" s="1630">
        <v>0</v>
      </c>
      <c r="P108" s="1631">
        <v>0</v>
      </c>
      <c r="Q108" s="1252"/>
      <c r="R108" s="1253">
        <v>274825.39999999997</v>
      </c>
      <c r="S108" s="1258" t="s">
        <v>821</v>
      </c>
      <c r="T108" s="953"/>
      <c r="U108" s="1252"/>
      <c r="V108" s="1258" t="s">
        <v>821</v>
      </c>
      <c r="W108" s="1035">
        <v>74</v>
      </c>
      <c r="X108" s="1035">
        <v>74</v>
      </c>
    </row>
    <row r="109" spans="1:24" ht="15">
      <c r="A109" s="952" t="s">
        <v>2654</v>
      </c>
      <c r="B109" s="952" t="s">
        <v>2520</v>
      </c>
      <c r="C109" s="997"/>
      <c r="D109" s="953"/>
      <c r="E109" s="953"/>
      <c r="F109" s="953"/>
      <c r="G109" s="954">
        <v>321915.55000000005</v>
      </c>
      <c r="H109" s="955" t="s">
        <v>2071</v>
      </c>
      <c r="I109" s="956"/>
      <c r="J109" s="980" t="s">
        <v>1389</v>
      </c>
      <c r="K109" s="957"/>
      <c r="L109" s="958" t="s">
        <v>2184</v>
      </c>
      <c r="M109" s="1261" t="s">
        <v>2184</v>
      </c>
      <c r="N109" s="1261" t="s">
        <v>1389</v>
      </c>
      <c r="O109" s="1630">
        <v>0</v>
      </c>
      <c r="P109" s="1631">
        <v>0</v>
      </c>
      <c r="Q109" s="1252"/>
      <c r="R109" s="1253">
        <v>321915.55000000005</v>
      </c>
      <c r="S109" s="1258" t="s">
        <v>821</v>
      </c>
      <c r="T109" s="953"/>
      <c r="U109" s="1252"/>
      <c r="V109" s="1258" t="s">
        <v>821</v>
      </c>
      <c r="W109" s="1035">
        <v>74</v>
      </c>
      <c r="X109" s="1035">
        <v>74</v>
      </c>
    </row>
    <row r="110" spans="1:24" ht="15">
      <c r="A110" s="952" t="s">
        <v>2655</v>
      </c>
      <c r="B110" s="952" t="s">
        <v>2521</v>
      </c>
      <c r="C110" s="997"/>
      <c r="D110" s="953"/>
      <c r="E110" s="953"/>
      <c r="F110" s="953"/>
      <c r="G110" s="954">
        <v>2527.37</v>
      </c>
      <c r="H110" s="955" t="s">
        <v>2071</v>
      </c>
      <c r="I110" s="956"/>
      <c r="J110" s="980" t="s">
        <v>1389</v>
      </c>
      <c r="K110" s="957"/>
      <c r="L110" s="958" t="s">
        <v>2184</v>
      </c>
      <c r="M110" s="1261" t="s">
        <v>2184</v>
      </c>
      <c r="N110" s="1261" t="s">
        <v>1389</v>
      </c>
      <c r="O110" s="1630">
        <v>0</v>
      </c>
      <c r="P110" s="1631">
        <v>0</v>
      </c>
      <c r="Q110" s="1252"/>
      <c r="R110" s="1253">
        <v>2527.37</v>
      </c>
      <c r="S110" s="1258" t="s">
        <v>821</v>
      </c>
      <c r="T110" s="953"/>
      <c r="U110" s="1252"/>
      <c r="V110" s="1258" t="s">
        <v>821</v>
      </c>
      <c r="W110" s="1035">
        <v>74</v>
      </c>
      <c r="X110" s="1035">
        <v>74</v>
      </c>
    </row>
    <row r="111" spans="1:24" ht="15">
      <c r="A111" s="952" t="s">
        <v>2656</v>
      </c>
      <c r="B111" s="952" t="s">
        <v>2522</v>
      </c>
      <c r="C111" s="997"/>
      <c r="D111" s="953"/>
      <c r="E111" s="953"/>
      <c r="F111" s="953"/>
      <c r="G111" s="954">
        <v>130084.94999999997</v>
      </c>
      <c r="H111" s="955" t="s">
        <v>2071</v>
      </c>
      <c r="I111" s="956"/>
      <c r="J111" s="980" t="s">
        <v>1389</v>
      </c>
      <c r="K111" s="957"/>
      <c r="L111" s="958" t="s">
        <v>2184</v>
      </c>
      <c r="M111" s="1261" t="s">
        <v>2184</v>
      </c>
      <c r="N111" s="1261" t="s">
        <v>1389</v>
      </c>
      <c r="O111" s="1630">
        <v>0</v>
      </c>
      <c r="P111" s="1631">
        <v>0</v>
      </c>
      <c r="Q111" s="1252"/>
      <c r="R111" s="1253">
        <v>130084.94999999997</v>
      </c>
      <c r="S111" s="1258" t="s">
        <v>821</v>
      </c>
      <c r="T111" s="953"/>
      <c r="U111" s="1252"/>
      <c r="V111" s="1258" t="s">
        <v>821</v>
      </c>
      <c r="W111" s="1035">
        <v>74</v>
      </c>
      <c r="X111" s="1035">
        <v>74</v>
      </c>
    </row>
    <row r="112" spans="1:24" ht="15">
      <c r="A112" s="952" t="s">
        <v>2657</v>
      </c>
      <c r="B112" s="952" t="s">
        <v>69</v>
      </c>
      <c r="C112" s="997"/>
      <c r="D112" s="953"/>
      <c r="E112" s="953"/>
      <c r="F112" s="953"/>
      <c r="G112" s="954">
        <v>124511.44999999997</v>
      </c>
      <c r="H112" s="955" t="s">
        <v>2071</v>
      </c>
      <c r="I112" s="956"/>
      <c r="J112" s="980" t="s">
        <v>1389</v>
      </c>
      <c r="K112" s="957"/>
      <c r="L112" s="958" t="s">
        <v>2184</v>
      </c>
      <c r="M112" s="1261" t="s">
        <v>2184</v>
      </c>
      <c r="N112" s="1261" t="s">
        <v>1389</v>
      </c>
      <c r="O112" s="1630">
        <v>0</v>
      </c>
      <c r="P112" s="1631">
        <v>0</v>
      </c>
      <c r="Q112" s="1252"/>
      <c r="R112" s="1253">
        <v>124511.44999999997</v>
      </c>
      <c r="S112" s="1258" t="s">
        <v>821</v>
      </c>
      <c r="T112" s="953"/>
      <c r="U112" s="1252"/>
      <c r="V112" s="1258" t="s">
        <v>821</v>
      </c>
      <c r="W112" s="1035">
        <v>74</v>
      </c>
      <c r="X112" s="1035">
        <v>74</v>
      </c>
    </row>
    <row r="113" spans="1:24" ht="15">
      <c r="A113" s="952" t="s">
        <v>2658</v>
      </c>
      <c r="B113" s="952" t="s">
        <v>2523</v>
      </c>
      <c r="C113" s="997"/>
      <c r="D113" s="953"/>
      <c r="E113" s="953"/>
      <c r="F113" s="953"/>
      <c r="G113" s="954">
        <v>130659.74</v>
      </c>
      <c r="H113" s="955" t="s">
        <v>2071</v>
      </c>
      <c r="I113" s="956"/>
      <c r="J113" s="980" t="s">
        <v>1389</v>
      </c>
      <c r="K113" s="957"/>
      <c r="L113" s="958" t="s">
        <v>2184</v>
      </c>
      <c r="M113" s="1261" t="s">
        <v>2184</v>
      </c>
      <c r="N113" s="1261" t="s">
        <v>1389</v>
      </c>
      <c r="O113" s="1630">
        <v>0</v>
      </c>
      <c r="P113" s="1631">
        <v>0</v>
      </c>
      <c r="Q113" s="1252"/>
      <c r="R113" s="1253">
        <v>130659.74</v>
      </c>
      <c r="S113" s="1258" t="s">
        <v>821</v>
      </c>
      <c r="T113" s="953"/>
      <c r="U113" s="1252"/>
      <c r="V113" s="1258" t="s">
        <v>821</v>
      </c>
      <c r="W113" s="1035">
        <v>74</v>
      </c>
      <c r="X113" s="1035">
        <v>74</v>
      </c>
    </row>
    <row r="114" spans="1:24" ht="15">
      <c r="A114" s="1027" t="s">
        <v>2675</v>
      </c>
      <c r="B114" s="1027" t="s">
        <v>1389</v>
      </c>
      <c r="C114" s="962"/>
      <c r="D114" s="1244"/>
      <c r="E114" s="1244"/>
      <c r="F114" s="1244"/>
      <c r="G114" s="1245">
        <v>2978906.9500000011</v>
      </c>
      <c r="H114" s="962"/>
      <c r="I114" s="962"/>
      <c r="J114" s="963"/>
      <c r="K114" s="1246"/>
      <c r="L114" s="1021"/>
      <c r="M114" s="1245"/>
      <c r="N114" s="1245"/>
      <c r="O114" s="1632"/>
      <c r="P114" s="1633"/>
      <c r="Q114" s="1254">
        <v>0</v>
      </c>
      <c r="R114" s="1255">
        <v>2978906.9500000011</v>
      </c>
      <c r="S114" s="1259">
        <v>0</v>
      </c>
      <c r="T114" s="1244"/>
      <c r="U114" s="1254">
        <v>0</v>
      </c>
      <c r="V114" s="1259">
        <v>0</v>
      </c>
      <c r="W114" s="1035"/>
      <c r="X114" s="1035">
        <v>74</v>
      </c>
    </row>
    <row r="115" spans="1:24" ht="15">
      <c r="A115" s="952" t="s">
        <v>2645</v>
      </c>
      <c r="B115" s="952" t="s">
        <v>2512</v>
      </c>
      <c r="C115" s="997"/>
      <c r="D115" s="953"/>
      <c r="E115" s="953"/>
      <c r="F115" s="953"/>
      <c r="G115" s="954">
        <v>215587.1999999999</v>
      </c>
      <c r="H115" s="955" t="s">
        <v>2071</v>
      </c>
      <c r="I115" s="956"/>
      <c r="J115" s="980" t="s">
        <v>1372</v>
      </c>
      <c r="K115" s="957"/>
      <c r="L115" s="958" t="s">
        <v>2188</v>
      </c>
      <c r="M115" s="1261" t="s">
        <v>2188</v>
      </c>
      <c r="N115" s="1261" t="s">
        <v>1372</v>
      </c>
      <c r="O115" s="1630">
        <v>0</v>
      </c>
      <c r="P115" s="1631">
        <v>0</v>
      </c>
      <c r="Q115" s="1252"/>
      <c r="R115" s="1253">
        <v>215587.1999999999</v>
      </c>
      <c r="S115" s="1258" t="s">
        <v>821</v>
      </c>
      <c r="T115" s="953"/>
      <c r="U115" s="1252"/>
      <c r="V115" s="1258" t="s">
        <v>821</v>
      </c>
      <c r="W115" s="1035">
        <v>78</v>
      </c>
      <c r="X115" s="1035">
        <v>78</v>
      </c>
    </row>
    <row r="116" spans="1:24" ht="15">
      <c r="A116" s="952" t="s">
        <v>2646</v>
      </c>
      <c r="B116" s="952" t="s">
        <v>2513</v>
      </c>
      <c r="C116" s="997"/>
      <c r="D116" s="953"/>
      <c r="E116" s="953"/>
      <c r="F116" s="953"/>
      <c r="G116" s="954">
        <v>88829.799999999974</v>
      </c>
      <c r="H116" s="955" t="s">
        <v>2071</v>
      </c>
      <c r="I116" s="956"/>
      <c r="J116" s="980" t="s">
        <v>1372</v>
      </c>
      <c r="K116" s="957"/>
      <c r="L116" s="958" t="s">
        <v>2188</v>
      </c>
      <c r="M116" s="1261" t="s">
        <v>2188</v>
      </c>
      <c r="N116" s="1261" t="s">
        <v>1372</v>
      </c>
      <c r="O116" s="1630">
        <v>0</v>
      </c>
      <c r="P116" s="1631">
        <v>0</v>
      </c>
      <c r="Q116" s="1252"/>
      <c r="R116" s="1253">
        <v>88829.799999999974</v>
      </c>
      <c r="S116" s="1258" t="s">
        <v>821</v>
      </c>
      <c r="T116" s="953"/>
      <c r="U116" s="1252"/>
      <c r="V116" s="1258" t="s">
        <v>821</v>
      </c>
      <c r="W116" s="1035">
        <v>78</v>
      </c>
      <c r="X116" s="1035">
        <v>78</v>
      </c>
    </row>
    <row r="117" spans="1:24" ht="15">
      <c r="A117" s="952" t="s">
        <v>2647</v>
      </c>
      <c r="B117" s="952" t="s">
        <v>2514</v>
      </c>
      <c r="C117" s="997"/>
      <c r="D117" s="953"/>
      <c r="E117" s="953"/>
      <c r="F117" s="953"/>
      <c r="G117" s="954">
        <v>61651.61</v>
      </c>
      <c r="H117" s="955" t="s">
        <v>2071</v>
      </c>
      <c r="I117" s="956"/>
      <c r="J117" s="980" t="s">
        <v>1372</v>
      </c>
      <c r="K117" s="957"/>
      <c r="L117" s="958" t="s">
        <v>2188</v>
      </c>
      <c r="M117" s="1261" t="s">
        <v>2188</v>
      </c>
      <c r="N117" s="1261" t="s">
        <v>1372</v>
      </c>
      <c r="O117" s="1630">
        <v>0</v>
      </c>
      <c r="P117" s="1631">
        <v>0</v>
      </c>
      <c r="Q117" s="1252"/>
      <c r="R117" s="1253">
        <v>61651.61</v>
      </c>
      <c r="S117" s="1258" t="s">
        <v>821</v>
      </c>
      <c r="T117" s="953"/>
      <c r="U117" s="1252"/>
      <c r="V117" s="1258" t="s">
        <v>821</v>
      </c>
      <c r="W117" s="1035">
        <v>78</v>
      </c>
      <c r="X117" s="1035">
        <v>78</v>
      </c>
    </row>
    <row r="118" spans="1:24" ht="15">
      <c r="A118" s="952" t="s">
        <v>2648</v>
      </c>
      <c r="B118" s="952" t="s">
        <v>2515</v>
      </c>
      <c r="C118" s="997"/>
      <c r="D118" s="953"/>
      <c r="E118" s="953"/>
      <c r="F118" s="953"/>
      <c r="G118" s="954">
        <v>50328.09</v>
      </c>
      <c r="H118" s="955" t="s">
        <v>2071</v>
      </c>
      <c r="I118" s="956"/>
      <c r="J118" s="980" t="s">
        <v>1372</v>
      </c>
      <c r="K118" s="957"/>
      <c r="L118" s="958" t="s">
        <v>2188</v>
      </c>
      <c r="M118" s="1261" t="s">
        <v>2188</v>
      </c>
      <c r="N118" s="1261" t="s">
        <v>1372</v>
      </c>
      <c r="O118" s="1630">
        <v>0</v>
      </c>
      <c r="P118" s="1631">
        <v>0</v>
      </c>
      <c r="Q118" s="1252"/>
      <c r="R118" s="1253">
        <v>50328.09</v>
      </c>
      <c r="S118" s="1258" t="s">
        <v>821</v>
      </c>
      <c r="T118" s="953"/>
      <c r="U118" s="1252"/>
      <c r="V118" s="1258" t="s">
        <v>821</v>
      </c>
      <c r="W118" s="1035">
        <v>78</v>
      </c>
      <c r="X118" s="1035">
        <v>78</v>
      </c>
    </row>
    <row r="119" spans="1:24" ht="15">
      <c r="A119" s="952" t="s">
        <v>2649</v>
      </c>
      <c r="B119" s="952" t="s">
        <v>2516</v>
      </c>
      <c r="C119" s="997"/>
      <c r="D119" s="953"/>
      <c r="E119" s="953"/>
      <c r="F119" s="953"/>
      <c r="G119" s="954">
        <v>46095.5</v>
      </c>
      <c r="H119" s="955" t="s">
        <v>2071</v>
      </c>
      <c r="I119" s="956"/>
      <c r="J119" s="980" t="s">
        <v>1372</v>
      </c>
      <c r="K119" s="957"/>
      <c r="L119" s="958" t="s">
        <v>2188</v>
      </c>
      <c r="M119" s="1261" t="s">
        <v>2188</v>
      </c>
      <c r="N119" s="1261" t="s">
        <v>1372</v>
      </c>
      <c r="O119" s="1630">
        <v>0</v>
      </c>
      <c r="P119" s="1631">
        <v>0</v>
      </c>
      <c r="Q119" s="1252"/>
      <c r="R119" s="1253">
        <v>46095.5</v>
      </c>
      <c r="S119" s="1258" t="s">
        <v>821</v>
      </c>
      <c r="T119" s="953"/>
      <c r="U119" s="1252"/>
      <c r="V119" s="1258" t="s">
        <v>821</v>
      </c>
      <c r="W119" s="1035">
        <v>78</v>
      </c>
      <c r="X119" s="1035">
        <v>78</v>
      </c>
    </row>
    <row r="120" spans="1:24" ht="15">
      <c r="A120" s="1027" t="s">
        <v>2676</v>
      </c>
      <c r="B120" s="1027" t="s">
        <v>1372</v>
      </c>
      <c r="C120" s="962"/>
      <c r="D120" s="1244"/>
      <c r="E120" s="1244"/>
      <c r="F120" s="1244"/>
      <c r="G120" s="1245">
        <v>462492.19999999984</v>
      </c>
      <c r="H120" s="962"/>
      <c r="I120" s="962"/>
      <c r="J120" s="963"/>
      <c r="K120" s="1246"/>
      <c r="L120" s="1021"/>
      <c r="M120" s="1245"/>
      <c r="N120" s="1245"/>
      <c r="O120" s="1632"/>
      <c r="P120" s="1633"/>
      <c r="Q120" s="1254">
        <v>0</v>
      </c>
      <c r="R120" s="1255">
        <v>462492.19999999984</v>
      </c>
      <c r="S120" s="1259">
        <v>0</v>
      </c>
      <c r="T120" s="1244"/>
      <c r="U120" s="1254">
        <v>0</v>
      </c>
      <c r="V120" s="1259">
        <v>0</v>
      </c>
      <c r="W120" s="1035"/>
      <c r="X120" s="1035">
        <v>78</v>
      </c>
    </row>
    <row r="121" spans="1:24" ht="15">
      <c r="A121" s="952" t="s">
        <v>2524</v>
      </c>
      <c r="B121" s="952" t="s">
        <v>2385</v>
      </c>
      <c r="C121" s="997"/>
      <c r="D121" s="953"/>
      <c r="E121" s="953"/>
      <c r="F121" s="953"/>
      <c r="G121" s="954">
        <v>2274701.5500000003</v>
      </c>
      <c r="H121" s="955" t="s">
        <v>2084</v>
      </c>
      <c r="I121" s="956"/>
      <c r="J121" s="980" t="s">
        <v>1332</v>
      </c>
      <c r="K121" s="957"/>
      <c r="L121" s="958" t="s">
        <v>2083</v>
      </c>
      <c r="M121" s="1261" t="s">
        <v>2083</v>
      </c>
      <c r="N121" s="1261" t="s">
        <v>1332</v>
      </c>
      <c r="O121" s="1630">
        <v>0</v>
      </c>
      <c r="P121" s="1631">
        <v>0</v>
      </c>
      <c r="Q121" s="1252"/>
      <c r="R121" s="1253">
        <v>2274701.5500000003</v>
      </c>
      <c r="S121" s="1258" t="s">
        <v>821</v>
      </c>
      <c r="T121" s="953"/>
      <c r="U121" s="1252"/>
      <c r="V121" s="1258" t="s">
        <v>821</v>
      </c>
      <c r="W121" s="1035">
        <v>105</v>
      </c>
      <c r="X121" s="1035">
        <v>105</v>
      </c>
    </row>
    <row r="122" spans="1:24" ht="15">
      <c r="A122" s="1027" t="s">
        <v>2355</v>
      </c>
      <c r="B122" s="1027" t="s">
        <v>1332</v>
      </c>
      <c r="C122" s="962"/>
      <c r="D122" s="1244"/>
      <c r="E122" s="1244"/>
      <c r="F122" s="1244"/>
      <c r="G122" s="1245">
        <v>2274701.5500000003</v>
      </c>
      <c r="H122" s="962"/>
      <c r="I122" s="962"/>
      <c r="J122" s="963"/>
      <c r="K122" s="1246"/>
      <c r="L122" s="1021"/>
      <c r="M122" s="1245"/>
      <c r="N122" s="1245"/>
      <c r="O122" s="1632"/>
      <c r="P122" s="1633"/>
      <c r="Q122" s="1254">
        <v>0</v>
      </c>
      <c r="R122" s="1255">
        <v>2274701.5500000003</v>
      </c>
      <c r="S122" s="1259">
        <v>0</v>
      </c>
      <c r="T122" s="1244"/>
      <c r="U122" s="1254">
        <v>0</v>
      </c>
      <c r="V122" s="1259">
        <v>0</v>
      </c>
      <c r="W122" s="1035"/>
      <c r="X122" s="1035">
        <v>105</v>
      </c>
    </row>
    <row r="123" spans="1:24" ht="15">
      <c r="A123" s="952" t="s">
        <v>2525</v>
      </c>
      <c r="B123" s="952" t="s">
        <v>2386</v>
      </c>
      <c r="C123" s="997"/>
      <c r="D123" s="953"/>
      <c r="E123" s="953"/>
      <c r="F123" s="953"/>
      <c r="G123" s="954">
        <v>-1995459.7</v>
      </c>
      <c r="H123" s="955" t="s">
        <v>2084</v>
      </c>
      <c r="I123" s="956"/>
      <c r="J123" s="980" t="s">
        <v>1333</v>
      </c>
      <c r="K123" s="957"/>
      <c r="L123" s="958" t="s">
        <v>2085</v>
      </c>
      <c r="M123" s="1261" t="s">
        <v>2085</v>
      </c>
      <c r="N123" s="1261" t="s">
        <v>1333</v>
      </c>
      <c r="O123" s="1630">
        <v>0</v>
      </c>
      <c r="P123" s="1631">
        <v>0</v>
      </c>
      <c r="Q123" s="1252"/>
      <c r="R123" s="1253">
        <v>-1995459.7</v>
      </c>
      <c r="S123" s="1258" t="s">
        <v>821</v>
      </c>
      <c r="T123" s="953"/>
      <c r="U123" s="1252"/>
      <c r="V123" s="1258" t="s">
        <v>821</v>
      </c>
      <c r="W123" s="1035">
        <v>106</v>
      </c>
      <c r="X123" s="1035">
        <v>106</v>
      </c>
    </row>
    <row r="124" spans="1:24" ht="15">
      <c r="A124" s="1027" t="s">
        <v>2677</v>
      </c>
      <c r="B124" s="1027" t="s">
        <v>1333</v>
      </c>
      <c r="C124" s="962"/>
      <c r="D124" s="1244"/>
      <c r="E124" s="1244"/>
      <c r="F124" s="1244"/>
      <c r="G124" s="1245">
        <v>-1995459.7</v>
      </c>
      <c r="H124" s="962"/>
      <c r="I124" s="962"/>
      <c r="J124" s="963"/>
      <c r="K124" s="1246"/>
      <c r="L124" s="1021"/>
      <c r="M124" s="1245"/>
      <c r="N124" s="1245"/>
      <c r="O124" s="1632"/>
      <c r="P124" s="1633"/>
      <c r="Q124" s="1254">
        <v>0</v>
      </c>
      <c r="R124" s="1255">
        <v>-1995459.7</v>
      </c>
      <c r="S124" s="1259">
        <v>0</v>
      </c>
      <c r="T124" s="1244"/>
      <c r="U124" s="1254">
        <v>0</v>
      </c>
      <c r="V124" s="1259">
        <v>0</v>
      </c>
      <c r="W124" s="1035"/>
      <c r="X124" s="1035">
        <v>106</v>
      </c>
    </row>
    <row r="125" spans="1:24" ht="15">
      <c r="A125" s="952" t="s">
        <v>2526</v>
      </c>
      <c r="B125" s="952" t="s">
        <v>2387</v>
      </c>
      <c r="C125" s="997"/>
      <c r="D125" s="953"/>
      <c r="E125" s="953"/>
      <c r="F125" s="953"/>
      <c r="G125" s="954">
        <v>640003</v>
      </c>
      <c r="H125" s="955" t="s">
        <v>2084</v>
      </c>
      <c r="I125" s="956"/>
      <c r="J125" s="980" t="s">
        <v>1334</v>
      </c>
      <c r="K125" s="957"/>
      <c r="L125" s="958" t="s">
        <v>2086</v>
      </c>
      <c r="M125" s="1261" t="s">
        <v>2086</v>
      </c>
      <c r="N125" s="1261" t="s">
        <v>1334</v>
      </c>
      <c r="O125" s="1630">
        <v>0</v>
      </c>
      <c r="P125" s="1631">
        <v>0</v>
      </c>
      <c r="Q125" s="1252"/>
      <c r="R125" s="1253">
        <v>640003</v>
      </c>
      <c r="S125" s="1258" t="s">
        <v>821</v>
      </c>
      <c r="T125" s="953"/>
      <c r="U125" s="1252"/>
      <c r="V125" s="1258" t="s">
        <v>821</v>
      </c>
      <c r="W125" s="1035">
        <v>107</v>
      </c>
      <c r="X125" s="1035">
        <v>107</v>
      </c>
    </row>
    <row r="126" spans="1:24" ht="15">
      <c r="A126" s="1027" t="s">
        <v>2356</v>
      </c>
      <c r="B126" s="1027" t="s">
        <v>1334</v>
      </c>
      <c r="C126" s="962"/>
      <c r="D126" s="1244"/>
      <c r="E126" s="1244"/>
      <c r="F126" s="1244"/>
      <c r="G126" s="1245">
        <v>640003</v>
      </c>
      <c r="H126" s="962"/>
      <c r="I126" s="962"/>
      <c r="J126" s="963"/>
      <c r="K126" s="1246"/>
      <c r="L126" s="1021"/>
      <c r="M126" s="1245"/>
      <c r="N126" s="1245"/>
      <c r="O126" s="1632"/>
      <c r="P126" s="1633"/>
      <c r="Q126" s="1254">
        <v>0</v>
      </c>
      <c r="R126" s="1255">
        <v>640003</v>
      </c>
      <c r="S126" s="1259">
        <v>0</v>
      </c>
      <c r="T126" s="1244"/>
      <c r="U126" s="1254">
        <v>0</v>
      </c>
      <c r="V126" s="1259">
        <v>0</v>
      </c>
      <c r="W126" s="1035"/>
      <c r="X126" s="1035">
        <v>107</v>
      </c>
    </row>
    <row r="127" spans="1:24" ht="15">
      <c r="A127" s="952" t="s">
        <v>2527</v>
      </c>
      <c r="B127" s="952" t="s">
        <v>2388</v>
      </c>
      <c r="C127" s="997"/>
      <c r="D127" s="953"/>
      <c r="E127" s="953"/>
      <c r="F127" s="953"/>
      <c r="G127" s="954">
        <v>-631676.53</v>
      </c>
      <c r="H127" s="955" t="s">
        <v>2084</v>
      </c>
      <c r="I127" s="956"/>
      <c r="J127" s="980" t="s">
        <v>1335</v>
      </c>
      <c r="K127" s="957"/>
      <c r="L127" s="958" t="s">
        <v>2087</v>
      </c>
      <c r="M127" s="1261" t="s">
        <v>2087</v>
      </c>
      <c r="N127" s="1261" t="s">
        <v>1335</v>
      </c>
      <c r="O127" s="1630">
        <v>0</v>
      </c>
      <c r="P127" s="1631">
        <v>0</v>
      </c>
      <c r="Q127" s="1252"/>
      <c r="R127" s="1253">
        <v>-631676.53</v>
      </c>
      <c r="S127" s="1258" t="s">
        <v>821</v>
      </c>
      <c r="T127" s="953"/>
      <c r="U127" s="1252"/>
      <c r="V127" s="1258" t="s">
        <v>821</v>
      </c>
      <c r="W127" s="1035">
        <v>108</v>
      </c>
      <c r="X127" s="1035">
        <v>108</v>
      </c>
    </row>
    <row r="128" spans="1:24" ht="15">
      <c r="A128" s="1027" t="s">
        <v>2357</v>
      </c>
      <c r="B128" s="1027" t="s">
        <v>1335</v>
      </c>
      <c r="C128" s="962"/>
      <c r="D128" s="1244"/>
      <c r="E128" s="1244"/>
      <c r="F128" s="1244"/>
      <c r="G128" s="1245">
        <v>-631676.53</v>
      </c>
      <c r="H128" s="962"/>
      <c r="I128" s="962"/>
      <c r="J128" s="963"/>
      <c r="K128" s="1246"/>
      <c r="L128" s="1021"/>
      <c r="M128" s="1245"/>
      <c r="N128" s="1245"/>
      <c r="O128" s="1632"/>
      <c r="P128" s="1633"/>
      <c r="Q128" s="1254">
        <v>0</v>
      </c>
      <c r="R128" s="1255">
        <v>-631676.53</v>
      </c>
      <c r="S128" s="1259">
        <v>0</v>
      </c>
      <c r="T128" s="1244"/>
      <c r="U128" s="1254">
        <v>0</v>
      </c>
      <c r="V128" s="1259">
        <v>0</v>
      </c>
      <c r="W128" s="1035"/>
      <c r="X128" s="1035">
        <v>108</v>
      </c>
    </row>
    <row r="129" spans="1:24" ht="15">
      <c r="A129" s="952" t="s">
        <v>2528</v>
      </c>
      <c r="B129" s="952" t="s">
        <v>2389</v>
      </c>
      <c r="C129" s="997"/>
      <c r="D129" s="953"/>
      <c r="E129" s="953"/>
      <c r="F129" s="953"/>
      <c r="G129" s="954">
        <v>2809945.9700000021</v>
      </c>
      <c r="H129" s="955" t="s">
        <v>2084</v>
      </c>
      <c r="I129" s="956"/>
      <c r="J129" s="980" t="s">
        <v>1336</v>
      </c>
      <c r="K129" s="957"/>
      <c r="L129" s="958" t="s">
        <v>2089</v>
      </c>
      <c r="M129" s="1261" t="s">
        <v>2089</v>
      </c>
      <c r="N129" s="1261" t="s">
        <v>1336</v>
      </c>
      <c r="O129" s="1630">
        <v>0</v>
      </c>
      <c r="P129" s="1631">
        <v>0</v>
      </c>
      <c r="Q129" s="1252"/>
      <c r="R129" s="1253">
        <v>2809945.9700000021</v>
      </c>
      <c r="S129" s="1258" t="s">
        <v>821</v>
      </c>
      <c r="T129" s="953"/>
      <c r="U129" s="1252"/>
      <c r="V129" s="1258" t="s">
        <v>821</v>
      </c>
      <c r="W129" s="1035">
        <v>109</v>
      </c>
      <c r="X129" s="1035">
        <v>109</v>
      </c>
    </row>
    <row r="130" spans="1:24" ht="15">
      <c r="A130" s="1027" t="s">
        <v>2678</v>
      </c>
      <c r="B130" s="1027" t="s">
        <v>1336</v>
      </c>
      <c r="C130" s="962"/>
      <c r="D130" s="1244"/>
      <c r="E130" s="1244"/>
      <c r="F130" s="1244"/>
      <c r="G130" s="1245">
        <v>2809945.9700000021</v>
      </c>
      <c r="H130" s="962"/>
      <c r="I130" s="962"/>
      <c r="J130" s="963"/>
      <c r="K130" s="1246"/>
      <c r="L130" s="1021"/>
      <c r="M130" s="1245"/>
      <c r="N130" s="1245"/>
      <c r="O130" s="1632"/>
      <c r="P130" s="1633"/>
      <c r="Q130" s="1254">
        <v>0</v>
      </c>
      <c r="R130" s="1255">
        <v>2809945.9700000021</v>
      </c>
      <c r="S130" s="1259">
        <v>0</v>
      </c>
      <c r="T130" s="1244"/>
      <c r="U130" s="1254">
        <v>0</v>
      </c>
      <c r="V130" s="1259">
        <v>0</v>
      </c>
      <c r="W130" s="1035"/>
      <c r="X130" s="1035">
        <v>109</v>
      </c>
    </row>
    <row r="131" spans="1:24" ht="15">
      <c r="A131" s="952" t="s">
        <v>2529</v>
      </c>
      <c r="B131" s="952" t="s">
        <v>2390</v>
      </c>
      <c r="C131" s="997"/>
      <c r="D131" s="953"/>
      <c r="E131" s="953"/>
      <c r="F131" s="953"/>
      <c r="G131" s="954">
        <v>54842427.870000005</v>
      </c>
      <c r="H131" s="955" t="s">
        <v>2084</v>
      </c>
      <c r="I131" s="956"/>
      <c r="J131" s="980" t="s">
        <v>1337</v>
      </c>
      <c r="K131" s="957"/>
      <c r="L131" s="958" t="s">
        <v>2090</v>
      </c>
      <c r="M131" s="1261" t="s">
        <v>2090</v>
      </c>
      <c r="N131" s="1261" t="s">
        <v>1337</v>
      </c>
      <c r="O131" s="1630">
        <v>0</v>
      </c>
      <c r="P131" s="1631">
        <v>0</v>
      </c>
      <c r="Q131" s="1252"/>
      <c r="R131" s="1253">
        <v>54842427.870000005</v>
      </c>
      <c r="S131" s="1258" t="s">
        <v>821</v>
      </c>
      <c r="T131" s="953"/>
      <c r="U131" s="1252"/>
      <c r="V131" s="1258" t="s">
        <v>821</v>
      </c>
      <c r="W131" s="1035">
        <v>110</v>
      </c>
      <c r="X131" s="1035">
        <v>110</v>
      </c>
    </row>
    <row r="132" spans="1:24" ht="15">
      <c r="A132" s="1027" t="s">
        <v>2358</v>
      </c>
      <c r="B132" s="1027" t="s">
        <v>1337</v>
      </c>
      <c r="C132" s="962"/>
      <c r="D132" s="1244"/>
      <c r="E132" s="1244"/>
      <c r="F132" s="1244"/>
      <c r="G132" s="1245">
        <v>54842427.870000005</v>
      </c>
      <c r="H132" s="962"/>
      <c r="I132" s="962"/>
      <c r="J132" s="963"/>
      <c r="K132" s="1246"/>
      <c r="L132" s="1021"/>
      <c r="M132" s="1245"/>
      <c r="N132" s="1245"/>
      <c r="O132" s="1632"/>
      <c r="P132" s="1633"/>
      <c r="Q132" s="1254">
        <v>0</v>
      </c>
      <c r="R132" s="1255">
        <v>54842427.870000005</v>
      </c>
      <c r="S132" s="1259">
        <v>0</v>
      </c>
      <c r="T132" s="1244"/>
      <c r="U132" s="1254">
        <v>0</v>
      </c>
      <c r="V132" s="1259">
        <v>0</v>
      </c>
      <c r="W132" s="1035"/>
      <c r="X132" s="1035">
        <v>110</v>
      </c>
    </row>
    <row r="133" spans="1:24" ht="15">
      <c r="A133" s="952" t="s">
        <v>2530</v>
      </c>
      <c r="B133" s="952" t="s">
        <v>2391</v>
      </c>
      <c r="C133" s="997"/>
      <c r="D133" s="953"/>
      <c r="E133" s="953"/>
      <c r="F133" s="953"/>
      <c r="G133" s="954">
        <v>180933.51999999979</v>
      </c>
      <c r="H133" s="955" t="s">
        <v>2084</v>
      </c>
      <c r="I133" s="956"/>
      <c r="J133" s="980" t="s">
        <v>1274</v>
      </c>
      <c r="K133" s="957"/>
      <c r="L133" s="958" t="s">
        <v>2091</v>
      </c>
      <c r="M133" s="1261" t="s">
        <v>2091</v>
      </c>
      <c r="N133" s="1261" t="s">
        <v>1274</v>
      </c>
      <c r="O133" s="1630">
        <v>0</v>
      </c>
      <c r="P133" s="1631">
        <v>0</v>
      </c>
      <c r="Q133" s="1252"/>
      <c r="R133" s="1253">
        <v>180933.51999999979</v>
      </c>
      <c r="S133" s="1258" t="s">
        <v>821</v>
      </c>
      <c r="T133" s="953"/>
      <c r="U133" s="1252"/>
      <c r="V133" s="1258" t="s">
        <v>821</v>
      </c>
      <c r="W133" s="1035">
        <v>111</v>
      </c>
      <c r="X133" s="1035">
        <v>111</v>
      </c>
    </row>
    <row r="134" spans="1:24" ht="15">
      <c r="A134" s="952" t="s">
        <v>2559</v>
      </c>
      <c r="B134" s="952" t="s">
        <v>2419</v>
      </c>
      <c r="C134" s="997"/>
      <c r="D134" s="953"/>
      <c r="E134" s="953"/>
      <c r="F134" s="953"/>
      <c r="G134" s="954">
        <v>1564577.8299999994</v>
      </c>
      <c r="H134" s="955" t="s">
        <v>2084</v>
      </c>
      <c r="I134" s="956"/>
      <c r="J134" s="980" t="s">
        <v>1274</v>
      </c>
      <c r="K134" s="957"/>
      <c r="L134" s="958" t="s">
        <v>2091</v>
      </c>
      <c r="M134" s="1261" t="s">
        <v>2091</v>
      </c>
      <c r="N134" s="1261" t="s">
        <v>1274</v>
      </c>
      <c r="O134" s="1630">
        <v>0</v>
      </c>
      <c r="P134" s="1631">
        <v>0</v>
      </c>
      <c r="Q134" s="1252"/>
      <c r="R134" s="1253">
        <v>1564577.8299999994</v>
      </c>
      <c r="S134" s="1258" t="s">
        <v>821</v>
      </c>
      <c r="T134" s="953"/>
      <c r="U134" s="1252"/>
      <c r="V134" s="1258" t="s">
        <v>821</v>
      </c>
      <c r="W134" s="1035">
        <v>111</v>
      </c>
      <c r="X134" s="1035">
        <v>111</v>
      </c>
    </row>
    <row r="135" spans="1:24" ht="15">
      <c r="A135" s="952" t="s">
        <v>2561</v>
      </c>
      <c r="B135" s="952" t="s">
        <v>2421</v>
      </c>
      <c r="C135" s="997"/>
      <c r="D135" s="953"/>
      <c r="E135" s="953"/>
      <c r="F135" s="953"/>
      <c r="G135" s="954">
        <v>723749.2799999998</v>
      </c>
      <c r="H135" s="955" t="s">
        <v>2084</v>
      </c>
      <c r="I135" s="956"/>
      <c r="J135" s="980" t="s">
        <v>1274</v>
      </c>
      <c r="K135" s="957"/>
      <c r="L135" s="958" t="s">
        <v>2091</v>
      </c>
      <c r="M135" s="1261" t="s">
        <v>2091</v>
      </c>
      <c r="N135" s="1261" t="s">
        <v>1274</v>
      </c>
      <c r="O135" s="1630">
        <v>0</v>
      </c>
      <c r="P135" s="1631">
        <v>0</v>
      </c>
      <c r="Q135" s="1252"/>
      <c r="R135" s="1253">
        <v>723749.2799999998</v>
      </c>
      <c r="S135" s="1258" t="s">
        <v>821</v>
      </c>
      <c r="T135" s="953"/>
      <c r="U135" s="1252"/>
      <c r="V135" s="1258" t="s">
        <v>821</v>
      </c>
      <c r="W135" s="1035">
        <v>111</v>
      </c>
      <c r="X135" s="1035">
        <v>111</v>
      </c>
    </row>
    <row r="136" spans="1:24" ht="15">
      <c r="A136" s="952" t="s">
        <v>2562</v>
      </c>
      <c r="B136" s="952" t="s">
        <v>2422</v>
      </c>
      <c r="C136" s="997"/>
      <c r="D136" s="953"/>
      <c r="E136" s="953"/>
      <c r="F136" s="953"/>
      <c r="G136" s="954">
        <v>1370.2599999999998</v>
      </c>
      <c r="H136" s="955" t="s">
        <v>2084</v>
      </c>
      <c r="I136" s="956"/>
      <c r="J136" s="980" t="s">
        <v>1274</v>
      </c>
      <c r="K136" s="957"/>
      <c r="L136" s="958" t="s">
        <v>2091</v>
      </c>
      <c r="M136" s="1261" t="s">
        <v>2091</v>
      </c>
      <c r="N136" s="1261" t="s">
        <v>1274</v>
      </c>
      <c r="O136" s="1630">
        <v>0</v>
      </c>
      <c r="P136" s="1631">
        <v>0</v>
      </c>
      <c r="Q136" s="1252"/>
      <c r="R136" s="1253">
        <v>1370.2599999999998</v>
      </c>
      <c r="S136" s="1258" t="s">
        <v>821</v>
      </c>
      <c r="T136" s="953"/>
      <c r="U136" s="1252"/>
      <c r="V136" s="1258" t="s">
        <v>821</v>
      </c>
      <c r="W136" s="1035">
        <v>111</v>
      </c>
      <c r="X136" s="1035">
        <v>111</v>
      </c>
    </row>
    <row r="137" spans="1:24" ht="15">
      <c r="A137" s="952" t="s">
        <v>2563</v>
      </c>
      <c r="B137" s="952" t="s">
        <v>2423</v>
      </c>
      <c r="C137" s="997"/>
      <c r="D137" s="953"/>
      <c r="E137" s="953"/>
      <c r="F137" s="953"/>
      <c r="G137" s="954">
        <v>611097.26000000013</v>
      </c>
      <c r="H137" s="955" t="s">
        <v>2084</v>
      </c>
      <c r="I137" s="956"/>
      <c r="J137" s="980" t="s">
        <v>1274</v>
      </c>
      <c r="K137" s="957"/>
      <c r="L137" s="958" t="s">
        <v>2091</v>
      </c>
      <c r="M137" s="1261" t="s">
        <v>2091</v>
      </c>
      <c r="N137" s="1261" t="s">
        <v>1274</v>
      </c>
      <c r="O137" s="1630">
        <v>0</v>
      </c>
      <c r="P137" s="1631">
        <v>0</v>
      </c>
      <c r="Q137" s="1252"/>
      <c r="R137" s="1253">
        <v>611097.26000000013</v>
      </c>
      <c r="S137" s="1258" t="s">
        <v>821</v>
      </c>
      <c r="T137" s="953"/>
      <c r="U137" s="1252"/>
      <c r="V137" s="1258" t="s">
        <v>821</v>
      </c>
      <c r="W137" s="1035">
        <v>111</v>
      </c>
      <c r="X137" s="1035">
        <v>111</v>
      </c>
    </row>
    <row r="138" spans="1:24" ht="15">
      <c r="A138" s="952" t="s">
        <v>2564</v>
      </c>
      <c r="B138" s="952" t="s">
        <v>2424</v>
      </c>
      <c r="C138" s="997"/>
      <c r="D138" s="953"/>
      <c r="E138" s="953"/>
      <c r="F138" s="953"/>
      <c r="G138" s="954">
        <v>7646.949999999998</v>
      </c>
      <c r="H138" s="955" t="s">
        <v>2084</v>
      </c>
      <c r="I138" s="956"/>
      <c r="J138" s="980" t="s">
        <v>1274</v>
      </c>
      <c r="K138" s="957"/>
      <c r="L138" s="958" t="s">
        <v>2091</v>
      </c>
      <c r="M138" s="1261" t="s">
        <v>2091</v>
      </c>
      <c r="N138" s="1261" t="s">
        <v>1274</v>
      </c>
      <c r="O138" s="1630">
        <v>0</v>
      </c>
      <c r="P138" s="1631">
        <v>0</v>
      </c>
      <c r="Q138" s="1252"/>
      <c r="R138" s="1253">
        <v>7646.949999999998</v>
      </c>
      <c r="S138" s="1258" t="s">
        <v>821</v>
      </c>
      <c r="T138" s="953"/>
      <c r="U138" s="1252"/>
      <c r="V138" s="1258" t="s">
        <v>821</v>
      </c>
      <c r="W138" s="1035">
        <v>111</v>
      </c>
      <c r="X138" s="1035">
        <v>111</v>
      </c>
    </row>
    <row r="139" spans="1:24" ht="15">
      <c r="A139" s="952" t="s">
        <v>2565</v>
      </c>
      <c r="B139" s="952" t="s">
        <v>2425</v>
      </c>
      <c r="C139" s="997"/>
      <c r="D139" s="953"/>
      <c r="E139" s="953"/>
      <c r="F139" s="953"/>
      <c r="G139" s="954">
        <v>118473.18999999999</v>
      </c>
      <c r="H139" s="955" t="s">
        <v>2084</v>
      </c>
      <c r="I139" s="956"/>
      <c r="J139" s="980" t="s">
        <v>1274</v>
      </c>
      <c r="K139" s="957"/>
      <c r="L139" s="958" t="s">
        <v>2091</v>
      </c>
      <c r="M139" s="1261" t="s">
        <v>2091</v>
      </c>
      <c r="N139" s="1261" t="s">
        <v>1274</v>
      </c>
      <c r="O139" s="1630">
        <v>0</v>
      </c>
      <c r="P139" s="1631">
        <v>0</v>
      </c>
      <c r="Q139" s="1252"/>
      <c r="R139" s="1253">
        <v>118473.18999999999</v>
      </c>
      <c r="S139" s="1258" t="s">
        <v>821</v>
      </c>
      <c r="T139" s="953"/>
      <c r="U139" s="1252"/>
      <c r="V139" s="1258" t="s">
        <v>821</v>
      </c>
      <c r="W139" s="1035">
        <v>111</v>
      </c>
      <c r="X139" s="1035">
        <v>111</v>
      </c>
    </row>
    <row r="140" spans="1:24" ht="15">
      <c r="A140" s="952" t="s">
        <v>2566</v>
      </c>
      <c r="B140" s="952" t="s">
        <v>2426</v>
      </c>
      <c r="C140" s="997"/>
      <c r="D140" s="953"/>
      <c r="E140" s="953"/>
      <c r="F140" s="953"/>
      <c r="G140" s="954">
        <v>1585.5500000000002</v>
      </c>
      <c r="H140" s="955" t="s">
        <v>2084</v>
      </c>
      <c r="I140" s="956"/>
      <c r="J140" s="980" t="s">
        <v>1274</v>
      </c>
      <c r="K140" s="957"/>
      <c r="L140" s="958" t="s">
        <v>2091</v>
      </c>
      <c r="M140" s="1261" t="s">
        <v>2091</v>
      </c>
      <c r="N140" s="1261" t="s">
        <v>1274</v>
      </c>
      <c r="O140" s="1630">
        <v>0</v>
      </c>
      <c r="P140" s="1631">
        <v>0</v>
      </c>
      <c r="Q140" s="1252"/>
      <c r="R140" s="1253">
        <v>1585.5500000000002</v>
      </c>
      <c r="S140" s="1258" t="s">
        <v>821</v>
      </c>
      <c r="T140" s="953"/>
      <c r="U140" s="1252"/>
      <c r="V140" s="1258" t="s">
        <v>821</v>
      </c>
      <c r="W140" s="1035">
        <v>111</v>
      </c>
      <c r="X140" s="1035">
        <v>111</v>
      </c>
    </row>
    <row r="141" spans="1:24" ht="15">
      <c r="A141" s="952" t="s">
        <v>2567</v>
      </c>
      <c r="B141" s="952" t="s">
        <v>2427</v>
      </c>
      <c r="C141" s="997"/>
      <c r="D141" s="953"/>
      <c r="E141" s="953"/>
      <c r="F141" s="953"/>
      <c r="G141" s="954">
        <v>519212.44</v>
      </c>
      <c r="H141" s="955" t="s">
        <v>2084</v>
      </c>
      <c r="I141" s="956"/>
      <c r="J141" s="980" t="s">
        <v>1274</v>
      </c>
      <c r="K141" s="957"/>
      <c r="L141" s="958" t="s">
        <v>2091</v>
      </c>
      <c r="M141" s="1261" t="s">
        <v>2091</v>
      </c>
      <c r="N141" s="1261" t="s">
        <v>1274</v>
      </c>
      <c r="O141" s="1630">
        <v>0</v>
      </c>
      <c r="P141" s="1631">
        <v>0</v>
      </c>
      <c r="Q141" s="1252"/>
      <c r="R141" s="1253">
        <v>519212.44</v>
      </c>
      <c r="S141" s="1258" t="s">
        <v>821</v>
      </c>
      <c r="T141" s="953"/>
      <c r="U141" s="1252"/>
      <c r="V141" s="1258" t="s">
        <v>821</v>
      </c>
      <c r="W141" s="1035">
        <v>111</v>
      </c>
      <c r="X141" s="1035">
        <v>111</v>
      </c>
    </row>
    <row r="142" spans="1:24" ht="15">
      <c r="A142" s="952" t="s">
        <v>2568</v>
      </c>
      <c r="B142" s="952" t="s">
        <v>2428</v>
      </c>
      <c r="C142" s="997"/>
      <c r="D142" s="953"/>
      <c r="E142" s="953"/>
      <c r="F142" s="953"/>
      <c r="G142" s="954">
        <v>2291.5099999999998</v>
      </c>
      <c r="H142" s="955" t="s">
        <v>2084</v>
      </c>
      <c r="I142" s="956"/>
      <c r="J142" s="980" t="s">
        <v>1274</v>
      </c>
      <c r="K142" s="957"/>
      <c r="L142" s="958" t="s">
        <v>2091</v>
      </c>
      <c r="M142" s="1261" t="s">
        <v>2091</v>
      </c>
      <c r="N142" s="1261" t="s">
        <v>1274</v>
      </c>
      <c r="O142" s="1630">
        <v>0</v>
      </c>
      <c r="P142" s="1631">
        <v>0</v>
      </c>
      <c r="Q142" s="1252"/>
      <c r="R142" s="1253">
        <v>2291.5099999999998</v>
      </c>
      <c r="S142" s="1258" t="s">
        <v>821</v>
      </c>
      <c r="T142" s="953"/>
      <c r="U142" s="1252"/>
      <c r="V142" s="1258" t="s">
        <v>821</v>
      </c>
      <c r="W142" s="1035">
        <v>111</v>
      </c>
      <c r="X142" s="1035">
        <v>111</v>
      </c>
    </row>
    <row r="143" spans="1:24" ht="15">
      <c r="A143" s="952" t="s">
        <v>2569</v>
      </c>
      <c r="B143" s="952" t="s">
        <v>2429</v>
      </c>
      <c r="C143" s="997"/>
      <c r="D143" s="953"/>
      <c r="E143" s="953"/>
      <c r="F143" s="953"/>
      <c r="G143" s="954">
        <v>245812.5</v>
      </c>
      <c r="H143" s="955" t="s">
        <v>2084</v>
      </c>
      <c r="I143" s="956"/>
      <c r="J143" s="980" t="s">
        <v>1274</v>
      </c>
      <c r="K143" s="957"/>
      <c r="L143" s="958" t="s">
        <v>2091</v>
      </c>
      <c r="M143" s="1261" t="s">
        <v>2091</v>
      </c>
      <c r="N143" s="1261" t="s">
        <v>1274</v>
      </c>
      <c r="O143" s="1630">
        <v>0</v>
      </c>
      <c r="P143" s="1631">
        <v>0</v>
      </c>
      <c r="Q143" s="1252"/>
      <c r="R143" s="1253">
        <v>245812.5</v>
      </c>
      <c r="S143" s="1258" t="s">
        <v>821</v>
      </c>
      <c r="T143" s="953"/>
      <c r="U143" s="1252"/>
      <c r="V143" s="1258" t="s">
        <v>821</v>
      </c>
      <c r="W143" s="1035">
        <v>111</v>
      </c>
      <c r="X143" s="1035">
        <v>111</v>
      </c>
    </row>
    <row r="144" spans="1:24" ht="15">
      <c r="A144" s="952" t="s">
        <v>2576</v>
      </c>
      <c r="B144" s="952" t="s">
        <v>2436</v>
      </c>
      <c r="C144" s="997"/>
      <c r="D144" s="953"/>
      <c r="E144" s="953"/>
      <c r="F144" s="953"/>
      <c r="G144" s="954">
        <v>4335.8399999999956</v>
      </c>
      <c r="H144" s="955" t="s">
        <v>2084</v>
      </c>
      <c r="I144" s="956"/>
      <c r="J144" s="980" t="s">
        <v>1274</v>
      </c>
      <c r="K144" s="957"/>
      <c r="L144" s="958" t="s">
        <v>2091</v>
      </c>
      <c r="M144" s="1261" t="s">
        <v>2091</v>
      </c>
      <c r="N144" s="1261" t="s">
        <v>1274</v>
      </c>
      <c r="O144" s="1630">
        <v>0</v>
      </c>
      <c r="P144" s="1631">
        <v>0</v>
      </c>
      <c r="Q144" s="1252"/>
      <c r="R144" s="1253">
        <v>4335.8399999999956</v>
      </c>
      <c r="S144" s="1258" t="s">
        <v>821</v>
      </c>
      <c r="T144" s="953"/>
      <c r="U144" s="1252"/>
      <c r="V144" s="1258" t="s">
        <v>821</v>
      </c>
      <c r="W144" s="1035">
        <v>111</v>
      </c>
      <c r="X144" s="1035">
        <v>111</v>
      </c>
    </row>
    <row r="145" spans="1:24" ht="15">
      <c r="A145" s="952" t="s">
        <v>2578</v>
      </c>
      <c r="B145" s="952" t="s">
        <v>2438</v>
      </c>
      <c r="C145" s="997"/>
      <c r="D145" s="953"/>
      <c r="E145" s="953"/>
      <c r="F145" s="953"/>
      <c r="G145" s="954">
        <v>90.88</v>
      </c>
      <c r="H145" s="955" t="s">
        <v>2084</v>
      </c>
      <c r="I145" s="956"/>
      <c r="J145" s="980" t="s">
        <v>1274</v>
      </c>
      <c r="K145" s="957"/>
      <c r="L145" s="958" t="s">
        <v>2091</v>
      </c>
      <c r="M145" s="1261" t="s">
        <v>2091</v>
      </c>
      <c r="N145" s="1261" t="s">
        <v>1274</v>
      </c>
      <c r="O145" s="1630">
        <v>0</v>
      </c>
      <c r="P145" s="1631">
        <v>0</v>
      </c>
      <c r="Q145" s="1252"/>
      <c r="R145" s="1253">
        <v>90.88</v>
      </c>
      <c r="S145" s="1258" t="s">
        <v>821</v>
      </c>
      <c r="T145" s="953"/>
      <c r="U145" s="1252"/>
      <c r="V145" s="1258" t="s">
        <v>821</v>
      </c>
      <c r="W145" s="1035">
        <v>111</v>
      </c>
      <c r="X145" s="1035">
        <v>111</v>
      </c>
    </row>
    <row r="146" spans="1:24" ht="15">
      <c r="A146" s="952" t="s">
        <v>2580</v>
      </c>
      <c r="B146" s="952" t="s">
        <v>2440</v>
      </c>
      <c r="C146" s="997"/>
      <c r="D146" s="953"/>
      <c r="E146" s="953"/>
      <c r="F146" s="953"/>
      <c r="G146" s="954">
        <v>1069.8899999999999</v>
      </c>
      <c r="H146" s="955" t="s">
        <v>2084</v>
      </c>
      <c r="I146" s="956"/>
      <c r="J146" s="980" t="s">
        <v>1274</v>
      </c>
      <c r="K146" s="957"/>
      <c r="L146" s="958" t="s">
        <v>2091</v>
      </c>
      <c r="M146" s="1261" t="s">
        <v>2091</v>
      </c>
      <c r="N146" s="1261" t="s">
        <v>1274</v>
      </c>
      <c r="O146" s="1630">
        <v>0</v>
      </c>
      <c r="P146" s="1631">
        <v>0</v>
      </c>
      <c r="Q146" s="1252"/>
      <c r="R146" s="1253">
        <v>1069.8899999999999</v>
      </c>
      <c r="S146" s="1258" t="s">
        <v>821</v>
      </c>
      <c r="T146" s="953"/>
      <c r="U146" s="1252"/>
      <c r="V146" s="1258" t="s">
        <v>821</v>
      </c>
      <c r="W146" s="1035">
        <v>111</v>
      </c>
      <c r="X146" s="1035">
        <v>111</v>
      </c>
    </row>
    <row r="147" spans="1:24" ht="15">
      <c r="A147" s="952" t="s">
        <v>2585</v>
      </c>
      <c r="B147" s="952" t="s">
        <v>2445</v>
      </c>
      <c r="C147" s="997"/>
      <c r="D147" s="953"/>
      <c r="E147" s="953"/>
      <c r="F147" s="953"/>
      <c r="G147" s="954">
        <v>9.9999997764825821E-3</v>
      </c>
      <c r="H147" s="955" t="s">
        <v>2084</v>
      </c>
      <c r="I147" s="956"/>
      <c r="J147" s="980" t="s">
        <v>1274</v>
      </c>
      <c r="K147" s="957"/>
      <c r="L147" s="958" t="s">
        <v>2091</v>
      </c>
      <c r="M147" s="1261" t="s">
        <v>2091</v>
      </c>
      <c r="N147" s="1261" t="s">
        <v>1274</v>
      </c>
      <c r="O147" s="1630">
        <v>0</v>
      </c>
      <c r="P147" s="1631">
        <v>0</v>
      </c>
      <c r="Q147" s="1252"/>
      <c r="R147" s="1253">
        <v>9.9999997764825821E-3</v>
      </c>
      <c r="S147" s="1258" t="s">
        <v>821</v>
      </c>
      <c r="T147" s="953"/>
      <c r="U147" s="1252"/>
      <c r="V147" s="1258" t="s">
        <v>821</v>
      </c>
      <c r="W147" s="1035">
        <v>111</v>
      </c>
      <c r="X147" s="1035">
        <v>111</v>
      </c>
    </row>
    <row r="148" spans="1:24" ht="15">
      <c r="A148" s="1027" t="s">
        <v>2679</v>
      </c>
      <c r="B148" s="1027" t="s">
        <v>1274</v>
      </c>
      <c r="C148" s="962"/>
      <c r="D148" s="1244"/>
      <c r="E148" s="1244"/>
      <c r="F148" s="1244"/>
      <c r="G148" s="1245">
        <v>3982246.9099999983</v>
      </c>
      <c r="H148" s="962"/>
      <c r="I148" s="962"/>
      <c r="J148" s="963"/>
      <c r="K148" s="1246"/>
      <c r="L148" s="1021"/>
      <c r="M148" s="1245"/>
      <c r="N148" s="1245"/>
      <c r="O148" s="1632"/>
      <c r="P148" s="1633"/>
      <c r="Q148" s="1254">
        <v>0</v>
      </c>
      <c r="R148" s="1255">
        <v>3982246.9099999983</v>
      </c>
      <c r="S148" s="1259">
        <v>0</v>
      </c>
      <c r="T148" s="1244"/>
      <c r="U148" s="1254">
        <v>0</v>
      </c>
      <c r="V148" s="1259">
        <v>0</v>
      </c>
      <c r="W148" s="1035"/>
      <c r="X148" s="1035">
        <v>111</v>
      </c>
    </row>
    <row r="149" spans="1:24" ht="15">
      <c r="A149" s="952" t="s">
        <v>2531</v>
      </c>
      <c r="B149" s="952" t="s">
        <v>2392</v>
      </c>
      <c r="C149" s="997"/>
      <c r="D149" s="953"/>
      <c r="E149" s="953"/>
      <c r="F149" s="953"/>
      <c r="G149" s="954">
        <v>70750</v>
      </c>
      <c r="H149" s="955" t="s">
        <v>2084</v>
      </c>
      <c r="I149" s="956"/>
      <c r="J149" s="980" t="s">
        <v>1338</v>
      </c>
      <c r="K149" s="957"/>
      <c r="L149" s="958" t="s">
        <v>2092</v>
      </c>
      <c r="M149" s="1261" t="s">
        <v>2092</v>
      </c>
      <c r="N149" s="1261" t="s">
        <v>1338</v>
      </c>
      <c r="O149" s="1630">
        <v>0</v>
      </c>
      <c r="P149" s="1631">
        <v>0</v>
      </c>
      <c r="Q149" s="1252"/>
      <c r="R149" s="1253">
        <v>70750</v>
      </c>
      <c r="S149" s="1258" t="s">
        <v>821</v>
      </c>
      <c r="T149" s="953"/>
      <c r="U149" s="1252"/>
      <c r="V149" s="1258" t="s">
        <v>821</v>
      </c>
      <c r="W149" s="1035">
        <v>112</v>
      </c>
      <c r="X149" s="1035">
        <v>112</v>
      </c>
    </row>
    <row r="150" spans="1:24" ht="15">
      <c r="A150" s="1027" t="s">
        <v>2680</v>
      </c>
      <c r="B150" s="1027" t="s">
        <v>1338</v>
      </c>
      <c r="C150" s="962"/>
      <c r="D150" s="1244"/>
      <c r="E150" s="1244"/>
      <c r="F150" s="1244"/>
      <c r="G150" s="1245">
        <v>70750</v>
      </c>
      <c r="H150" s="962"/>
      <c r="I150" s="962"/>
      <c r="J150" s="963"/>
      <c r="K150" s="1246"/>
      <c r="L150" s="1021"/>
      <c r="M150" s="1245"/>
      <c r="N150" s="1245"/>
      <c r="O150" s="1632"/>
      <c r="P150" s="1633"/>
      <c r="Q150" s="1254">
        <v>0</v>
      </c>
      <c r="R150" s="1255">
        <v>70750</v>
      </c>
      <c r="S150" s="1259">
        <v>0</v>
      </c>
      <c r="T150" s="1244"/>
      <c r="U150" s="1254">
        <v>0</v>
      </c>
      <c r="V150" s="1259">
        <v>0</v>
      </c>
      <c r="W150" s="1035"/>
      <c r="X150" s="1035">
        <v>112</v>
      </c>
    </row>
    <row r="151" spans="1:24" ht="15">
      <c r="A151" s="952" t="s">
        <v>2532</v>
      </c>
      <c r="B151" s="952" t="s">
        <v>2393</v>
      </c>
      <c r="C151" s="997"/>
      <c r="D151" s="953"/>
      <c r="E151" s="953"/>
      <c r="F151" s="953"/>
      <c r="G151" s="954">
        <v>-236757.49999999977</v>
      </c>
      <c r="H151" s="955" t="s">
        <v>2084</v>
      </c>
      <c r="I151" s="956"/>
      <c r="J151" s="980" t="s">
        <v>1339</v>
      </c>
      <c r="K151" s="957"/>
      <c r="L151" s="958" t="s">
        <v>2093</v>
      </c>
      <c r="M151" s="1261" t="s">
        <v>2093</v>
      </c>
      <c r="N151" s="1261" t="s">
        <v>1339</v>
      </c>
      <c r="O151" s="1630">
        <v>0</v>
      </c>
      <c r="P151" s="1631">
        <v>0</v>
      </c>
      <c r="Q151" s="1252"/>
      <c r="R151" s="1253">
        <v>-236757.49999999977</v>
      </c>
      <c r="S151" s="1258" t="s">
        <v>821</v>
      </c>
      <c r="T151" s="953"/>
      <c r="U151" s="1252"/>
      <c r="V151" s="1258" t="s">
        <v>821</v>
      </c>
      <c r="W151" s="1035">
        <v>114</v>
      </c>
      <c r="X151" s="1035">
        <v>114</v>
      </c>
    </row>
    <row r="152" spans="1:24" ht="15">
      <c r="A152" s="1027" t="s">
        <v>2681</v>
      </c>
      <c r="B152" s="1027" t="s">
        <v>1339</v>
      </c>
      <c r="C152" s="962"/>
      <c r="D152" s="1244"/>
      <c r="E152" s="1244"/>
      <c r="F152" s="1244"/>
      <c r="G152" s="1245">
        <v>-236757.49999999977</v>
      </c>
      <c r="H152" s="962"/>
      <c r="I152" s="962"/>
      <c r="J152" s="963"/>
      <c r="K152" s="1246"/>
      <c r="L152" s="1021"/>
      <c r="M152" s="1245"/>
      <c r="N152" s="1245"/>
      <c r="O152" s="1632"/>
      <c r="P152" s="1633"/>
      <c r="Q152" s="1254">
        <v>0</v>
      </c>
      <c r="R152" s="1255">
        <v>-236757.49999999977</v>
      </c>
      <c r="S152" s="1259">
        <v>0</v>
      </c>
      <c r="T152" s="1244"/>
      <c r="U152" s="1254">
        <v>0</v>
      </c>
      <c r="V152" s="1259">
        <v>0</v>
      </c>
      <c r="W152" s="1035"/>
      <c r="X152" s="1035">
        <v>114</v>
      </c>
    </row>
    <row r="153" spans="1:24" ht="15">
      <c r="A153" s="952" t="s">
        <v>2533</v>
      </c>
      <c r="B153" s="952" t="s">
        <v>2394</v>
      </c>
      <c r="C153" s="997"/>
      <c r="D153" s="953"/>
      <c r="E153" s="953"/>
      <c r="F153" s="953"/>
      <c r="G153" s="954">
        <v>-41239935.880000003</v>
      </c>
      <c r="H153" s="955" t="s">
        <v>2084</v>
      </c>
      <c r="I153" s="956"/>
      <c r="J153" s="980" t="s">
        <v>1340</v>
      </c>
      <c r="K153" s="957"/>
      <c r="L153" s="958" t="s">
        <v>2094</v>
      </c>
      <c r="M153" s="1261" t="s">
        <v>2094</v>
      </c>
      <c r="N153" s="1261" t="s">
        <v>1340</v>
      </c>
      <c r="O153" s="1630">
        <v>0</v>
      </c>
      <c r="P153" s="1631">
        <v>0</v>
      </c>
      <c r="Q153" s="1252"/>
      <c r="R153" s="1253">
        <v>-41239935.880000003</v>
      </c>
      <c r="S153" s="1258" t="s">
        <v>821</v>
      </c>
      <c r="T153" s="953"/>
      <c r="U153" s="1252"/>
      <c r="V153" s="1258" t="s">
        <v>821</v>
      </c>
      <c r="W153" s="1035">
        <v>115</v>
      </c>
      <c r="X153" s="1035">
        <v>115</v>
      </c>
    </row>
    <row r="154" spans="1:24" ht="15">
      <c r="A154" s="1027" t="s">
        <v>2359</v>
      </c>
      <c r="B154" s="1027" t="s">
        <v>1340</v>
      </c>
      <c r="C154" s="962"/>
      <c r="D154" s="1244"/>
      <c r="E154" s="1244"/>
      <c r="F154" s="1244"/>
      <c r="G154" s="1245">
        <v>-41239935.880000003</v>
      </c>
      <c r="H154" s="962"/>
      <c r="I154" s="962"/>
      <c r="J154" s="963"/>
      <c r="K154" s="1246"/>
      <c r="L154" s="1021"/>
      <c r="M154" s="1245"/>
      <c r="N154" s="1245"/>
      <c r="O154" s="1632"/>
      <c r="P154" s="1633"/>
      <c r="Q154" s="1254">
        <v>0</v>
      </c>
      <c r="R154" s="1255">
        <v>-41239935.880000003</v>
      </c>
      <c r="S154" s="1259">
        <v>0</v>
      </c>
      <c r="T154" s="1244"/>
      <c r="U154" s="1254">
        <v>0</v>
      </c>
      <c r="V154" s="1259">
        <v>0</v>
      </c>
      <c r="W154" s="1035"/>
      <c r="X154" s="1035">
        <v>115</v>
      </c>
    </row>
    <row r="155" spans="1:24" ht="15">
      <c r="A155" s="952" t="s">
        <v>2534</v>
      </c>
      <c r="B155" s="952" t="s">
        <v>2395</v>
      </c>
      <c r="C155" s="997"/>
      <c r="D155" s="953"/>
      <c r="E155" s="953"/>
      <c r="F155" s="953"/>
      <c r="G155" s="954">
        <v>859850</v>
      </c>
      <c r="H155" s="955" t="s">
        <v>2084</v>
      </c>
      <c r="I155" s="956"/>
      <c r="J155" s="980" t="s">
        <v>1341</v>
      </c>
      <c r="K155" s="957"/>
      <c r="L155" s="958" t="s">
        <v>2095</v>
      </c>
      <c r="M155" s="1261" t="s">
        <v>2095</v>
      </c>
      <c r="N155" s="1261" t="s">
        <v>1341</v>
      </c>
      <c r="O155" s="1630">
        <v>0</v>
      </c>
      <c r="P155" s="1631">
        <v>0</v>
      </c>
      <c r="Q155" s="1252"/>
      <c r="R155" s="1253">
        <v>859850</v>
      </c>
      <c r="S155" s="1258" t="s">
        <v>821</v>
      </c>
      <c r="T155" s="953"/>
      <c r="U155" s="1252"/>
      <c r="V155" s="1258" t="s">
        <v>821</v>
      </c>
      <c r="W155" s="1035">
        <v>116</v>
      </c>
      <c r="X155" s="1035">
        <v>116</v>
      </c>
    </row>
    <row r="156" spans="1:24" ht="15">
      <c r="A156" s="1027" t="s">
        <v>2682</v>
      </c>
      <c r="B156" s="1027" t="s">
        <v>1341</v>
      </c>
      <c r="C156" s="962"/>
      <c r="D156" s="1244"/>
      <c r="E156" s="1244"/>
      <c r="F156" s="1244"/>
      <c r="G156" s="1245">
        <v>859850</v>
      </c>
      <c r="H156" s="962"/>
      <c r="I156" s="962"/>
      <c r="J156" s="963"/>
      <c r="K156" s="1246"/>
      <c r="L156" s="1021"/>
      <c r="M156" s="1245"/>
      <c r="N156" s="1245"/>
      <c r="O156" s="1632"/>
      <c r="P156" s="1633"/>
      <c r="Q156" s="1254">
        <v>0</v>
      </c>
      <c r="R156" s="1255">
        <v>859850</v>
      </c>
      <c r="S156" s="1259">
        <v>0</v>
      </c>
      <c r="T156" s="1244"/>
      <c r="U156" s="1254">
        <v>0</v>
      </c>
      <c r="V156" s="1259">
        <v>0</v>
      </c>
      <c r="W156" s="1035"/>
      <c r="X156" s="1035">
        <v>116</v>
      </c>
    </row>
    <row r="157" spans="1:24" ht="15">
      <c r="A157" s="952" t="s">
        <v>2535</v>
      </c>
      <c r="B157" s="952" t="s">
        <v>2396</v>
      </c>
      <c r="C157" s="997"/>
      <c r="D157" s="953"/>
      <c r="E157" s="953"/>
      <c r="F157" s="953"/>
      <c r="G157" s="954">
        <v>0</v>
      </c>
      <c r="H157" s="955" t="s">
        <v>2084</v>
      </c>
      <c r="I157" s="956"/>
      <c r="J157" s="980" t="s">
        <v>323</v>
      </c>
      <c r="K157" s="957"/>
      <c r="L157" s="958" t="s">
        <v>2096</v>
      </c>
      <c r="M157" s="1261" t="s">
        <v>2096</v>
      </c>
      <c r="N157" s="1261" t="s">
        <v>323</v>
      </c>
      <c r="O157" s="1630">
        <v>0</v>
      </c>
      <c r="P157" s="1631">
        <v>0</v>
      </c>
      <c r="Q157" s="1252"/>
      <c r="R157" s="1253">
        <v>0</v>
      </c>
      <c r="S157" s="1258" t="s">
        <v>821</v>
      </c>
      <c r="T157" s="953"/>
      <c r="U157" s="1252"/>
      <c r="V157" s="1258" t="s">
        <v>821</v>
      </c>
      <c r="W157" s="1035">
        <v>117</v>
      </c>
      <c r="X157" s="1035">
        <v>117</v>
      </c>
    </row>
    <row r="158" spans="1:24" ht="15">
      <c r="A158" s="1027" t="s">
        <v>2683</v>
      </c>
      <c r="B158" s="1027" t="s">
        <v>323</v>
      </c>
      <c r="C158" s="962"/>
      <c r="D158" s="1244"/>
      <c r="E158" s="1244"/>
      <c r="F158" s="1244"/>
      <c r="G158" s="1245">
        <v>0</v>
      </c>
      <c r="H158" s="962"/>
      <c r="I158" s="962"/>
      <c r="J158" s="963"/>
      <c r="K158" s="1246"/>
      <c r="L158" s="1021"/>
      <c r="M158" s="1245"/>
      <c r="N158" s="1245"/>
      <c r="O158" s="1632"/>
      <c r="P158" s="1633"/>
      <c r="Q158" s="1254">
        <v>0</v>
      </c>
      <c r="R158" s="1255">
        <v>0</v>
      </c>
      <c r="S158" s="1259">
        <v>0</v>
      </c>
      <c r="T158" s="1244"/>
      <c r="U158" s="1254">
        <v>0</v>
      </c>
      <c r="V158" s="1259">
        <v>0</v>
      </c>
      <c r="W158" s="1035"/>
      <c r="X158" s="1035">
        <v>117</v>
      </c>
    </row>
    <row r="159" spans="1:24" ht="15">
      <c r="A159" s="952" t="s">
        <v>2536</v>
      </c>
      <c r="B159" s="952" t="s">
        <v>2397</v>
      </c>
      <c r="C159" s="997"/>
      <c r="D159" s="953"/>
      <c r="E159" s="953"/>
      <c r="F159" s="953"/>
      <c r="G159" s="954">
        <v>20005753.149999999</v>
      </c>
      <c r="H159" s="955" t="s">
        <v>2084</v>
      </c>
      <c r="I159" s="956"/>
      <c r="J159" s="980" t="s">
        <v>1342</v>
      </c>
      <c r="K159" s="957"/>
      <c r="L159" s="958" t="s">
        <v>2097</v>
      </c>
      <c r="M159" s="1261" t="s">
        <v>2097</v>
      </c>
      <c r="N159" s="1261" t="s">
        <v>1342</v>
      </c>
      <c r="O159" s="1630">
        <v>0</v>
      </c>
      <c r="P159" s="1631">
        <v>0</v>
      </c>
      <c r="Q159" s="1252"/>
      <c r="R159" s="1253">
        <v>20005753.149999999</v>
      </c>
      <c r="S159" s="1258" t="s">
        <v>821</v>
      </c>
      <c r="T159" s="953"/>
      <c r="U159" s="1252"/>
      <c r="V159" s="1258" t="s">
        <v>821</v>
      </c>
      <c r="W159" s="1035">
        <v>118</v>
      </c>
      <c r="X159" s="1035">
        <v>118</v>
      </c>
    </row>
    <row r="160" spans="1:24" ht="15">
      <c r="A160" s="1027" t="s">
        <v>2684</v>
      </c>
      <c r="B160" s="1027" t="s">
        <v>1342</v>
      </c>
      <c r="C160" s="962"/>
      <c r="D160" s="1244"/>
      <c r="E160" s="1244"/>
      <c r="F160" s="1244"/>
      <c r="G160" s="1245">
        <v>20005753.149999999</v>
      </c>
      <c r="H160" s="962"/>
      <c r="I160" s="962"/>
      <c r="J160" s="963"/>
      <c r="K160" s="1246"/>
      <c r="L160" s="1021"/>
      <c r="M160" s="1245"/>
      <c r="N160" s="1245"/>
      <c r="O160" s="1632"/>
      <c r="P160" s="1633"/>
      <c r="Q160" s="1254">
        <v>0</v>
      </c>
      <c r="R160" s="1255">
        <v>20005753.149999999</v>
      </c>
      <c r="S160" s="1259">
        <v>0</v>
      </c>
      <c r="T160" s="1244"/>
      <c r="U160" s="1254">
        <v>0</v>
      </c>
      <c r="V160" s="1259">
        <v>0</v>
      </c>
      <c r="W160" s="1035"/>
      <c r="X160" s="1035">
        <v>118</v>
      </c>
    </row>
    <row r="161" spans="1:24" ht="15">
      <c r="A161" s="952" t="s">
        <v>2537</v>
      </c>
      <c r="B161" s="952" t="s">
        <v>2398</v>
      </c>
      <c r="C161" s="997"/>
      <c r="D161" s="953"/>
      <c r="E161" s="953"/>
      <c r="F161" s="953"/>
      <c r="G161" s="954">
        <v>1106540.7800000003</v>
      </c>
      <c r="H161" s="955" t="s">
        <v>2084</v>
      </c>
      <c r="I161" s="956"/>
      <c r="J161" s="980" t="s">
        <v>1343</v>
      </c>
      <c r="K161" s="957"/>
      <c r="L161" s="958" t="s">
        <v>2098</v>
      </c>
      <c r="M161" s="1261" t="s">
        <v>2098</v>
      </c>
      <c r="N161" s="1261" t="s">
        <v>1343</v>
      </c>
      <c r="O161" s="1630">
        <v>0</v>
      </c>
      <c r="P161" s="1631">
        <v>0</v>
      </c>
      <c r="Q161" s="1252"/>
      <c r="R161" s="1253">
        <v>1106540.7800000003</v>
      </c>
      <c r="S161" s="1258" t="s">
        <v>821</v>
      </c>
      <c r="T161" s="953"/>
      <c r="U161" s="1252"/>
      <c r="V161" s="1258" t="s">
        <v>821</v>
      </c>
      <c r="W161" s="1035">
        <v>120</v>
      </c>
      <c r="X161" s="1035">
        <v>120</v>
      </c>
    </row>
    <row r="162" spans="1:24" ht="15">
      <c r="A162" s="1027" t="s">
        <v>2685</v>
      </c>
      <c r="B162" s="1027" t="s">
        <v>1343</v>
      </c>
      <c r="C162" s="962"/>
      <c r="D162" s="1244"/>
      <c r="E162" s="1244"/>
      <c r="F162" s="1244"/>
      <c r="G162" s="1245">
        <v>1106540.7800000003</v>
      </c>
      <c r="H162" s="962"/>
      <c r="I162" s="962"/>
      <c r="J162" s="963"/>
      <c r="K162" s="1246"/>
      <c r="L162" s="1021"/>
      <c r="M162" s="1245"/>
      <c r="N162" s="1245"/>
      <c r="O162" s="1632"/>
      <c r="P162" s="1633"/>
      <c r="Q162" s="1254">
        <v>0</v>
      </c>
      <c r="R162" s="1255">
        <v>1106540.7800000003</v>
      </c>
      <c r="S162" s="1259">
        <v>0</v>
      </c>
      <c r="T162" s="1244"/>
      <c r="U162" s="1254">
        <v>0</v>
      </c>
      <c r="V162" s="1259">
        <v>0</v>
      </c>
      <c r="W162" s="1035"/>
      <c r="X162" s="1035">
        <v>120</v>
      </c>
    </row>
    <row r="163" spans="1:24" ht="15">
      <c r="A163" s="952" t="s">
        <v>2538</v>
      </c>
      <c r="B163" s="952" t="s">
        <v>2399</v>
      </c>
      <c r="C163" s="997"/>
      <c r="D163" s="953"/>
      <c r="E163" s="953"/>
      <c r="F163" s="953"/>
      <c r="G163" s="954">
        <v>273317.59999999998</v>
      </c>
      <c r="H163" s="955" t="s">
        <v>2084</v>
      </c>
      <c r="I163" s="956"/>
      <c r="J163" s="980" t="s">
        <v>1344</v>
      </c>
      <c r="K163" s="957"/>
      <c r="L163" s="958" t="s">
        <v>2099</v>
      </c>
      <c r="M163" s="1261" t="s">
        <v>2099</v>
      </c>
      <c r="N163" s="1261" t="s">
        <v>1344</v>
      </c>
      <c r="O163" s="1630">
        <v>0</v>
      </c>
      <c r="P163" s="1631">
        <v>0</v>
      </c>
      <c r="Q163" s="1252"/>
      <c r="R163" s="1253">
        <v>273317.59999999998</v>
      </c>
      <c r="S163" s="1258" t="s">
        <v>821</v>
      </c>
      <c r="T163" s="953"/>
      <c r="U163" s="1252"/>
      <c r="V163" s="1258" t="s">
        <v>821</v>
      </c>
      <c r="W163" s="1035">
        <v>121</v>
      </c>
      <c r="X163" s="1035">
        <v>121</v>
      </c>
    </row>
    <row r="164" spans="1:24" ht="15">
      <c r="A164" s="1027" t="s">
        <v>2686</v>
      </c>
      <c r="B164" s="1027" t="s">
        <v>1344</v>
      </c>
      <c r="C164" s="962"/>
      <c r="D164" s="1244"/>
      <c r="E164" s="1244"/>
      <c r="F164" s="1244"/>
      <c r="G164" s="1245">
        <v>273317.59999999998</v>
      </c>
      <c r="H164" s="962"/>
      <c r="I164" s="962"/>
      <c r="J164" s="963"/>
      <c r="K164" s="1246"/>
      <c r="L164" s="1021"/>
      <c r="M164" s="1245"/>
      <c r="N164" s="1245"/>
      <c r="O164" s="1632"/>
      <c r="P164" s="1633"/>
      <c r="Q164" s="1254">
        <v>0</v>
      </c>
      <c r="R164" s="1255">
        <v>273317.59999999998</v>
      </c>
      <c r="S164" s="1259">
        <v>0</v>
      </c>
      <c r="T164" s="1244"/>
      <c r="U164" s="1254">
        <v>0</v>
      </c>
      <c r="V164" s="1259">
        <v>0</v>
      </c>
      <c r="W164" s="1035"/>
      <c r="X164" s="1035">
        <v>121</v>
      </c>
    </row>
    <row r="165" spans="1:24" ht="15">
      <c r="A165" s="952" t="s">
        <v>2539</v>
      </c>
      <c r="B165" s="952" t="s">
        <v>2400</v>
      </c>
      <c r="C165" s="997"/>
      <c r="D165" s="953"/>
      <c r="E165" s="953"/>
      <c r="F165" s="953"/>
      <c r="G165" s="954">
        <v>17462.75</v>
      </c>
      <c r="H165" s="955" t="s">
        <v>2084</v>
      </c>
      <c r="I165" s="956"/>
      <c r="J165" s="980" t="s">
        <v>1345</v>
      </c>
      <c r="K165" s="957"/>
      <c r="L165" s="958" t="s">
        <v>2100</v>
      </c>
      <c r="M165" s="1261" t="s">
        <v>2100</v>
      </c>
      <c r="N165" s="1261" t="s">
        <v>1345</v>
      </c>
      <c r="O165" s="1630">
        <v>0</v>
      </c>
      <c r="P165" s="1631">
        <v>0</v>
      </c>
      <c r="Q165" s="1252"/>
      <c r="R165" s="1253">
        <v>17462.75</v>
      </c>
      <c r="S165" s="1258" t="s">
        <v>821</v>
      </c>
      <c r="T165" s="953"/>
      <c r="U165" s="1252"/>
      <c r="V165" s="1258" t="s">
        <v>821</v>
      </c>
      <c r="W165" s="1035">
        <v>123</v>
      </c>
      <c r="X165" s="1035">
        <v>123</v>
      </c>
    </row>
    <row r="166" spans="1:24" ht="15">
      <c r="A166" s="1027" t="s">
        <v>2687</v>
      </c>
      <c r="B166" s="1027" t="s">
        <v>1345</v>
      </c>
      <c r="C166" s="962"/>
      <c r="D166" s="1244"/>
      <c r="E166" s="1244"/>
      <c r="F166" s="1244"/>
      <c r="G166" s="1245">
        <v>17462.75</v>
      </c>
      <c r="H166" s="962"/>
      <c r="I166" s="962"/>
      <c r="J166" s="963"/>
      <c r="K166" s="1246"/>
      <c r="L166" s="1021"/>
      <c r="M166" s="1245"/>
      <c r="N166" s="1245"/>
      <c r="O166" s="1632"/>
      <c r="P166" s="1633"/>
      <c r="Q166" s="1254">
        <v>0</v>
      </c>
      <c r="R166" s="1255">
        <v>17462.75</v>
      </c>
      <c r="S166" s="1259">
        <v>0</v>
      </c>
      <c r="T166" s="1244"/>
      <c r="U166" s="1254">
        <v>0</v>
      </c>
      <c r="V166" s="1259">
        <v>0</v>
      </c>
      <c r="W166" s="1035"/>
      <c r="X166" s="1035">
        <v>123</v>
      </c>
    </row>
    <row r="167" spans="1:24" ht="15">
      <c r="A167" s="952" t="s">
        <v>2540</v>
      </c>
      <c r="B167" s="952" t="s">
        <v>2401</v>
      </c>
      <c r="C167" s="997"/>
      <c r="D167" s="953"/>
      <c r="E167" s="953"/>
      <c r="F167" s="953"/>
      <c r="G167" s="954">
        <v>-0.18999999999999773</v>
      </c>
      <c r="H167" s="955" t="s">
        <v>2084</v>
      </c>
      <c r="I167" s="956"/>
      <c r="J167" s="980" t="s">
        <v>1346</v>
      </c>
      <c r="K167" s="957"/>
      <c r="L167" s="958" t="s">
        <v>2101</v>
      </c>
      <c r="M167" s="1261" t="s">
        <v>2101</v>
      </c>
      <c r="N167" s="1261" t="s">
        <v>1346</v>
      </c>
      <c r="O167" s="1630">
        <v>0</v>
      </c>
      <c r="P167" s="1631">
        <v>0</v>
      </c>
      <c r="Q167" s="1252"/>
      <c r="R167" s="1253">
        <v>-0.18999999999999773</v>
      </c>
      <c r="S167" s="1258" t="s">
        <v>821</v>
      </c>
      <c r="T167" s="953"/>
      <c r="U167" s="1252"/>
      <c r="V167" s="1258" t="s">
        <v>821</v>
      </c>
      <c r="W167" s="1035">
        <v>124</v>
      </c>
      <c r="X167" s="1035">
        <v>124</v>
      </c>
    </row>
    <row r="168" spans="1:24" ht="15">
      <c r="A168" s="1027" t="s">
        <v>2360</v>
      </c>
      <c r="B168" s="1027" t="s">
        <v>1346</v>
      </c>
      <c r="C168" s="962"/>
      <c r="D168" s="1244"/>
      <c r="E168" s="1244"/>
      <c r="F168" s="1244"/>
      <c r="G168" s="1245">
        <v>-0.18999999999999773</v>
      </c>
      <c r="H168" s="962"/>
      <c r="I168" s="962"/>
      <c r="J168" s="963"/>
      <c r="K168" s="1246"/>
      <c r="L168" s="1021"/>
      <c r="M168" s="1245"/>
      <c r="N168" s="1245"/>
      <c r="O168" s="1632"/>
      <c r="P168" s="1633"/>
      <c r="Q168" s="1254">
        <v>0</v>
      </c>
      <c r="R168" s="1255">
        <v>-0.18999999999999773</v>
      </c>
      <c r="S168" s="1259">
        <v>0</v>
      </c>
      <c r="T168" s="1244"/>
      <c r="U168" s="1254">
        <v>0</v>
      </c>
      <c r="V168" s="1259">
        <v>0</v>
      </c>
      <c r="W168" s="1035"/>
      <c r="X168" s="1035">
        <v>124</v>
      </c>
    </row>
    <row r="169" spans="1:24" ht="15">
      <c r="A169" s="952" t="s">
        <v>2541</v>
      </c>
      <c r="B169" s="952" t="s">
        <v>2402</v>
      </c>
      <c r="C169" s="997"/>
      <c r="D169" s="953"/>
      <c r="E169" s="953"/>
      <c r="F169" s="953"/>
      <c r="G169" s="954">
        <v>21421229.160000019</v>
      </c>
      <c r="H169" s="955" t="s">
        <v>2084</v>
      </c>
      <c r="I169" s="956"/>
      <c r="J169" s="980" t="s">
        <v>1347</v>
      </c>
      <c r="K169" s="957"/>
      <c r="L169" s="958" t="s">
        <v>2102</v>
      </c>
      <c r="M169" s="1261" t="s">
        <v>2102</v>
      </c>
      <c r="N169" s="1261" t="s">
        <v>1347</v>
      </c>
      <c r="O169" s="1630">
        <v>0</v>
      </c>
      <c r="P169" s="1631">
        <v>0</v>
      </c>
      <c r="Q169" s="1252"/>
      <c r="R169" s="1253">
        <v>21421229.160000019</v>
      </c>
      <c r="S169" s="1258" t="s">
        <v>821</v>
      </c>
      <c r="T169" s="953"/>
      <c r="U169" s="1252"/>
      <c r="V169" s="1258" t="s">
        <v>821</v>
      </c>
      <c r="W169" s="1035">
        <v>125</v>
      </c>
      <c r="X169" s="1035">
        <v>125</v>
      </c>
    </row>
    <row r="170" spans="1:24" ht="15">
      <c r="A170" s="952" t="s">
        <v>2555</v>
      </c>
      <c r="B170" s="952" t="s">
        <v>2416</v>
      </c>
      <c r="C170" s="997"/>
      <c r="D170" s="953"/>
      <c r="E170" s="953"/>
      <c r="F170" s="953"/>
      <c r="G170" s="954">
        <v>-3194414.14</v>
      </c>
      <c r="H170" s="955" t="s">
        <v>2084</v>
      </c>
      <c r="I170" s="956"/>
      <c r="J170" s="980" t="s">
        <v>1347</v>
      </c>
      <c r="K170" s="957"/>
      <c r="L170" s="958" t="s">
        <v>2102</v>
      </c>
      <c r="M170" s="1261" t="s">
        <v>2102</v>
      </c>
      <c r="N170" s="1261" t="s">
        <v>1347</v>
      </c>
      <c r="O170" s="1630">
        <v>0</v>
      </c>
      <c r="P170" s="1631">
        <v>0</v>
      </c>
      <c r="Q170" s="1252"/>
      <c r="R170" s="1253">
        <v>-3194414.14</v>
      </c>
      <c r="S170" s="1258" t="s">
        <v>821</v>
      </c>
      <c r="T170" s="953"/>
      <c r="U170" s="1252"/>
      <c r="V170" s="1258" t="s">
        <v>821</v>
      </c>
      <c r="W170" s="1035">
        <v>125</v>
      </c>
      <c r="X170" s="1035">
        <v>125</v>
      </c>
    </row>
    <row r="171" spans="1:24" ht="15">
      <c r="A171" s="952" t="s">
        <v>2556</v>
      </c>
      <c r="B171" s="952" t="s">
        <v>2417</v>
      </c>
      <c r="C171" s="997"/>
      <c r="D171" s="953"/>
      <c r="E171" s="953"/>
      <c r="F171" s="953"/>
      <c r="G171" s="954">
        <v>1706472.0600000003</v>
      </c>
      <c r="H171" s="955" t="s">
        <v>2084</v>
      </c>
      <c r="I171" s="956"/>
      <c r="J171" s="980" t="s">
        <v>1347</v>
      </c>
      <c r="K171" s="957"/>
      <c r="L171" s="958" t="s">
        <v>2102</v>
      </c>
      <c r="M171" s="1261" t="s">
        <v>2102</v>
      </c>
      <c r="N171" s="1261" t="s">
        <v>1347</v>
      </c>
      <c r="O171" s="1630">
        <v>0</v>
      </c>
      <c r="P171" s="1631">
        <v>0</v>
      </c>
      <c r="Q171" s="1252"/>
      <c r="R171" s="1253">
        <v>1706472.0600000003</v>
      </c>
      <c r="S171" s="1258" t="s">
        <v>821</v>
      </c>
      <c r="T171" s="953"/>
      <c r="U171" s="1252"/>
      <c r="V171" s="1258" t="s">
        <v>821</v>
      </c>
      <c r="W171" s="1035">
        <v>125</v>
      </c>
      <c r="X171" s="1035">
        <v>125</v>
      </c>
    </row>
    <row r="172" spans="1:24" ht="15">
      <c r="A172" s="952" t="s">
        <v>2557</v>
      </c>
      <c r="B172" s="952" t="s">
        <v>2418</v>
      </c>
      <c r="C172" s="997"/>
      <c r="D172" s="953"/>
      <c r="E172" s="953"/>
      <c r="F172" s="953"/>
      <c r="G172" s="954">
        <v>-1862066.64</v>
      </c>
      <c r="H172" s="955" t="s">
        <v>2084</v>
      </c>
      <c r="I172" s="956"/>
      <c r="J172" s="980" t="s">
        <v>1347</v>
      </c>
      <c r="K172" s="957"/>
      <c r="L172" s="958" t="s">
        <v>2102</v>
      </c>
      <c r="M172" s="1261" t="s">
        <v>2102</v>
      </c>
      <c r="N172" s="1261" t="s">
        <v>1347</v>
      </c>
      <c r="O172" s="1630">
        <v>0</v>
      </c>
      <c r="P172" s="1631">
        <v>0</v>
      </c>
      <c r="Q172" s="1252"/>
      <c r="R172" s="1253">
        <v>-1862066.64</v>
      </c>
      <c r="S172" s="1258" t="s">
        <v>821</v>
      </c>
      <c r="T172" s="953"/>
      <c r="U172" s="1252"/>
      <c r="V172" s="1258" t="s">
        <v>821</v>
      </c>
      <c r="W172" s="1035">
        <v>125</v>
      </c>
      <c r="X172" s="1035">
        <v>125</v>
      </c>
    </row>
    <row r="173" spans="1:24" ht="15">
      <c r="A173" s="1027" t="s">
        <v>2361</v>
      </c>
      <c r="B173" s="1027" t="s">
        <v>1347</v>
      </c>
      <c r="C173" s="962"/>
      <c r="D173" s="1244"/>
      <c r="E173" s="1244"/>
      <c r="F173" s="1244"/>
      <c r="G173" s="1245">
        <v>18071220.440000016</v>
      </c>
      <c r="H173" s="962"/>
      <c r="I173" s="962"/>
      <c r="J173" s="963"/>
      <c r="K173" s="1246"/>
      <c r="L173" s="1021"/>
      <c r="M173" s="1245"/>
      <c r="N173" s="1245"/>
      <c r="O173" s="1632"/>
      <c r="P173" s="1633"/>
      <c r="Q173" s="1254">
        <v>0</v>
      </c>
      <c r="R173" s="1255">
        <v>18071220.440000016</v>
      </c>
      <c r="S173" s="1259">
        <v>0</v>
      </c>
      <c r="T173" s="1244"/>
      <c r="U173" s="1254">
        <v>0</v>
      </c>
      <c r="V173" s="1259">
        <v>0</v>
      </c>
      <c r="W173" s="1035"/>
      <c r="X173" s="1035">
        <v>125</v>
      </c>
    </row>
    <row r="174" spans="1:24" ht="15">
      <c r="A174" s="952" t="s">
        <v>2542</v>
      </c>
      <c r="B174" s="952" t="s">
        <v>2403</v>
      </c>
      <c r="C174" s="997"/>
      <c r="D174" s="953"/>
      <c r="E174" s="953"/>
      <c r="F174" s="953"/>
      <c r="G174" s="954">
        <v>2555.419999999976</v>
      </c>
      <c r="H174" s="955" t="s">
        <v>2084</v>
      </c>
      <c r="I174" s="956"/>
      <c r="J174" s="980" t="s">
        <v>1348</v>
      </c>
      <c r="K174" s="957"/>
      <c r="L174" s="958" t="s">
        <v>2088</v>
      </c>
      <c r="M174" s="1261" t="s">
        <v>2088</v>
      </c>
      <c r="N174" s="1261" t="s">
        <v>1348</v>
      </c>
      <c r="O174" s="1630">
        <v>0</v>
      </c>
      <c r="P174" s="1631">
        <v>0</v>
      </c>
      <c r="Q174" s="1252"/>
      <c r="R174" s="1253">
        <v>2555.419999999976</v>
      </c>
      <c r="S174" s="1258" t="s">
        <v>821</v>
      </c>
      <c r="T174" s="953"/>
      <c r="U174" s="1252"/>
      <c r="V174" s="1258" t="s">
        <v>821</v>
      </c>
      <c r="W174" s="1035">
        <v>126</v>
      </c>
      <c r="X174" s="1035">
        <v>126</v>
      </c>
    </row>
    <row r="175" spans="1:24" ht="15">
      <c r="A175" s="1027" t="s">
        <v>2688</v>
      </c>
      <c r="B175" s="1027" t="s">
        <v>1348</v>
      </c>
      <c r="C175" s="962"/>
      <c r="D175" s="1244"/>
      <c r="E175" s="1244"/>
      <c r="F175" s="1244"/>
      <c r="G175" s="1245">
        <v>2555.419999999976</v>
      </c>
      <c r="H175" s="962"/>
      <c r="I175" s="962"/>
      <c r="J175" s="963"/>
      <c r="K175" s="1246"/>
      <c r="L175" s="1021"/>
      <c r="M175" s="1245"/>
      <c r="N175" s="1245"/>
      <c r="O175" s="1632"/>
      <c r="P175" s="1633"/>
      <c r="Q175" s="1254">
        <v>0</v>
      </c>
      <c r="R175" s="1255">
        <v>2555.419999999976</v>
      </c>
      <c r="S175" s="1259">
        <v>0</v>
      </c>
      <c r="T175" s="1244"/>
      <c r="U175" s="1254">
        <v>0</v>
      </c>
      <c r="V175" s="1259">
        <v>0</v>
      </c>
      <c r="W175" s="1035"/>
      <c r="X175" s="1035">
        <v>126</v>
      </c>
    </row>
    <row r="176" spans="1:24" ht="15">
      <c r="A176" s="952" t="s">
        <v>2543</v>
      </c>
      <c r="B176" s="952" t="s">
        <v>2404</v>
      </c>
      <c r="C176" s="997"/>
      <c r="D176" s="953"/>
      <c r="E176" s="953"/>
      <c r="F176" s="953"/>
      <c r="G176" s="954">
        <v>2421.5500000000002</v>
      </c>
      <c r="H176" s="955" t="s">
        <v>2084</v>
      </c>
      <c r="I176" s="956"/>
      <c r="J176" s="980" t="s">
        <v>1349</v>
      </c>
      <c r="K176" s="957"/>
      <c r="L176" s="958" t="s">
        <v>2103</v>
      </c>
      <c r="M176" s="1261" t="s">
        <v>2103</v>
      </c>
      <c r="N176" s="1261" t="s">
        <v>1349</v>
      </c>
      <c r="O176" s="1630">
        <v>0</v>
      </c>
      <c r="P176" s="1631">
        <v>0</v>
      </c>
      <c r="Q176" s="1252"/>
      <c r="R176" s="1253">
        <v>2421.5500000000002</v>
      </c>
      <c r="S176" s="1258" t="s">
        <v>821</v>
      </c>
      <c r="T176" s="953"/>
      <c r="U176" s="1252"/>
      <c r="V176" s="1258" t="s">
        <v>821</v>
      </c>
      <c r="W176" s="1035">
        <v>127</v>
      </c>
      <c r="X176" s="1035">
        <v>127</v>
      </c>
    </row>
    <row r="177" spans="1:24" ht="15">
      <c r="A177" s="1027" t="s">
        <v>2689</v>
      </c>
      <c r="B177" s="1027" t="s">
        <v>1349</v>
      </c>
      <c r="C177" s="962"/>
      <c r="D177" s="1244"/>
      <c r="E177" s="1244"/>
      <c r="F177" s="1244"/>
      <c r="G177" s="1245">
        <v>2421.5500000000002</v>
      </c>
      <c r="H177" s="962"/>
      <c r="I177" s="962"/>
      <c r="J177" s="963"/>
      <c r="K177" s="1246"/>
      <c r="L177" s="1021"/>
      <c r="M177" s="1245"/>
      <c r="N177" s="1245"/>
      <c r="O177" s="1632"/>
      <c r="P177" s="1633"/>
      <c r="Q177" s="1254">
        <v>0</v>
      </c>
      <c r="R177" s="1255">
        <v>2421.5500000000002</v>
      </c>
      <c r="S177" s="1259">
        <v>0</v>
      </c>
      <c r="T177" s="1244"/>
      <c r="U177" s="1254">
        <v>0</v>
      </c>
      <c r="V177" s="1259">
        <v>0</v>
      </c>
      <c r="W177" s="1035"/>
      <c r="X177" s="1035">
        <v>127</v>
      </c>
    </row>
    <row r="178" spans="1:24" ht="15">
      <c r="A178" s="952" t="s">
        <v>2544</v>
      </c>
      <c r="B178" s="952" t="s">
        <v>2405</v>
      </c>
      <c r="C178" s="997"/>
      <c r="D178" s="953"/>
      <c r="E178" s="953"/>
      <c r="F178" s="953"/>
      <c r="G178" s="954">
        <v>24728.270000000019</v>
      </c>
      <c r="H178" s="955" t="s">
        <v>2084</v>
      </c>
      <c r="I178" s="956"/>
      <c r="J178" s="980" t="s">
        <v>1350</v>
      </c>
      <c r="K178" s="957"/>
      <c r="L178" s="958" t="s">
        <v>2104</v>
      </c>
      <c r="M178" s="1261" t="s">
        <v>2104</v>
      </c>
      <c r="N178" s="1261" t="s">
        <v>1350</v>
      </c>
      <c r="O178" s="1630">
        <v>0</v>
      </c>
      <c r="P178" s="1631">
        <v>0</v>
      </c>
      <c r="Q178" s="1252"/>
      <c r="R178" s="1253">
        <v>24728.270000000019</v>
      </c>
      <c r="S178" s="1258" t="s">
        <v>821</v>
      </c>
      <c r="T178" s="953"/>
      <c r="U178" s="1252"/>
      <c r="V178" s="1258" t="s">
        <v>821</v>
      </c>
      <c r="W178" s="1035">
        <v>128</v>
      </c>
      <c r="X178" s="1035">
        <v>128</v>
      </c>
    </row>
    <row r="179" spans="1:24" ht="15">
      <c r="A179" s="1027" t="s">
        <v>2690</v>
      </c>
      <c r="B179" s="1027" t="s">
        <v>1350</v>
      </c>
      <c r="C179" s="962"/>
      <c r="D179" s="1244"/>
      <c r="E179" s="1244"/>
      <c r="F179" s="1244"/>
      <c r="G179" s="1245">
        <v>24728.270000000019</v>
      </c>
      <c r="H179" s="962"/>
      <c r="I179" s="962"/>
      <c r="J179" s="963"/>
      <c r="K179" s="1246"/>
      <c r="L179" s="1021"/>
      <c r="M179" s="1245"/>
      <c r="N179" s="1245"/>
      <c r="O179" s="1632"/>
      <c r="P179" s="1633"/>
      <c r="Q179" s="1254">
        <v>0</v>
      </c>
      <c r="R179" s="1255">
        <v>24728.270000000019</v>
      </c>
      <c r="S179" s="1259">
        <v>0</v>
      </c>
      <c r="T179" s="1244"/>
      <c r="U179" s="1254">
        <v>0</v>
      </c>
      <c r="V179" s="1259">
        <v>0</v>
      </c>
      <c r="W179" s="1035"/>
      <c r="X179" s="1035">
        <v>128</v>
      </c>
    </row>
    <row r="180" spans="1:24" ht="15">
      <c r="A180" s="952" t="s">
        <v>2545</v>
      </c>
      <c r="B180" s="952" t="s">
        <v>2406</v>
      </c>
      <c r="C180" s="997"/>
      <c r="D180" s="953"/>
      <c r="E180" s="953"/>
      <c r="F180" s="953"/>
      <c r="G180" s="954">
        <v>12073.420000000013</v>
      </c>
      <c r="H180" s="955" t="s">
        <v>2084</v>
      </c>
      <c r="I180" s="956"/>
      <c r="J180" s="980" t="s">
        <v>1275</v>
      </c>
      <c r="K180" s="957"/>
      <c r="L180" s="958" t="s">
        <v>2105</v>
      </c>
      <c r="M180" s="1261" t="s">
        <v>2105</v>
      </c>
      <c r="N180" s="1261" t="s">
        <v>1275</v>
      </c>
      <c r="O180" s="1630">
        <v>0</v>
      </c>
      <c r="P180" s="1631">
        <v>0</v>
      </c>
      <c r="Q180" s="1252"/>
      <c r="R180" s="1253">
        <v>12073.420000000013</v>
      </c>
      <c r="S180" s="1258" t="s">
        <v>821</v>
      </c>
      <c r="T180" s="953"/>
      <c r="U180" s="1252"/>
      <c r="V180" s="1258" t="s">
        <v>821</v>
      </c>
      <c r="W180" s="1035">
        <v>129</v>
      </c>
      <c r="X180" s="1035">
        <v>129</v>
      </c>
    </row>
    <row r="181" spans="1:24" ht="15">
      <c r="A181" s="952" t="s">
        <v>2560</v>
      </c>
      <c r="B181" s="952" t="s">
        <v>2420</v>
      </c>
      <c r="C181" s="997"/>
      <c r="D181" s="953"/>
      <c r="E181" s="953"/>
      <c r="F181" s="953"/>
      <c r="G181" s="954">
        <v>-2134.9900000000007</v>
      </c>
      <c r="H181" s="955" t="s">
        <v>2084</v>
      </c>
      <c r="I181" s="956"/>
      <c r="J181" s="980" t="s">
        <v>1275</v>
      </c>
      <c r="K181" s="957"/>
      <c r="L181" s="958" t="s">
        <v>2105</v>
      </c>
      <c r="M181" s="1261" t="s">
        <v>2105</v>
      </c>
      <c r="N181" s="1261" t="s">
        <v>1275</v>
      </c>
      <c r="O181" s="1630">
        <v>0</v>
      </c>
      <c r="P181" s="1631">
        <v>0</v>
      </c>
      <c r="Q181" s="1252"/>
      <c r="R181" s="1253">
        <v>-2134.9900000000007</v>
      </c>
      <c r="S181" s="1258" t="s">
        <v>821</v>
      </c>
      <c r="T181" s="953"/>
      <c r="U181" s="1252"/>
      <c r="V181" s="1258" t="s">
        <v>821</v>
      </c>
      <c r="W181" s="1035">
        <v>129</v>
      </c>
      <c r="X181" s="1035">
        <v>129</v>
      </c>
    </row>
    <row r="182" spans="1:24" ht="15">
      <c r="A182" s="952" t="s">
        <v>2570</v>
      </c>
      <c r="B182" s="952" t="s">
        <v>2430</v>
      </c>
      <c r="C182" s="997"/>
      <c r="D182" s="953"/>
      <c r="E182" s="953"/>
      <c r="F182" s="953"/>
      <c r="G182" s="954">
        <v>-1.39</v>
      </c>
      <c r="H182" s="955" t="s">
        <v>2084</v>
      </c>
      <c r="I182" s="956"/>
      <c r="J182" s="980" t="s">
        <v>1275</v>
      </c>
      <c r="K182" s="957"/>
      <c r="L182" s="958" t="s">
        <v>2105</v>
      </c>
      <c r="M182" s="1261" t="s">
        <v>2105</v>
      </c>
      <c r="N182" s="1261" t="s">
        <v>1275</v>
      </c>
      <c r="O182" s="1630">
        <v>0</v>
      </c>
      <c r="P182" s="1631">
        <v>0</v>
      </c>
      <c r="Q182" s="1252"/>
      <c r="R182" s="1253">
        <v>-1.39</v>
      </c>
      <c r="S182" s="1258" t="s">
        <v>821</v>
      </c>
      <c r="T182" s="953"/>
      <c r="U182" s="1252"/>
      <c r="V182" s="1258" t="s">
        <v>821</v>
      </c>
      <c r="W182" s="1035">
        <v>129</v>
      </c>
      <c r="X182" s="1035">
        <v>129</v>
      </c>
    </row>
    <row r="183" spans="1:24" ht="15">
      <c r="A183" s="952" t="s">
        <v>2571</v>
      </c>
      <c r="B183" s="952" t="s">
        <v>2431</v>
      </c>
      <c r="C183" s="997"/>
      <c r="D183" s="953"/>
      <c r="E183" s="953"/>
      <c r="F183" s="953"/>
      <c r="G183" s="954">
        <v>-26899777.66</v>
      </c>
      <c r="H183" s="955" t="s">
        <v>2084</v>
      </c>
      <c r="I183" s="956"/>
      <c r="J183" s="980" t="s">
        <v>1275</v>
      </c>
      <c r="K183" s="957"/>
      <c r="L183" s="958" t="s">
        <v>2105</v>
      </c>
      <c r="M183" s="1261" t="s">
        <v>2105</v>
      </c>
      <c r="N183" s="1261" t="s">
        <v>1275</v>
      </c>
      <c r="O183" s="1630">
        <v>0</v>
      </c>
      <c r="P183" s="1631">
        <v>0</v>
      </c>
      <c r="Q183" s="1252"/>
      <c r="R183" s="1253">
        <v>-26899777.66</v>
      </c>
      <c r="S183" s="1258" t="s">
        <v>821</v>
      </c>
      <c r="T183" s="953"/>
      <c r="U183" s="1252"/>
      <c r="V183" s="1258" t="s">
        <v>821</v>
      </c>
      <c r="W183" s="1035">
        <v>129</v>
      </c>
      <c r="X183" s="1035">
        <v>129</v>
      </c>
    </row>
    <row r="184" spans="1:24" ht="15">
      <c r="A184" s="952" t="s">
        <v>2572</v>
      </c>
      <c r="B184" s="952" t="s">
        <v>2432</v>
      </c>
      <c r="C184" s="997"/>
      <c r="D184" s="953"/>
      <c r="E184" s="953"/>
      <c r="F184" s="953"/>
      <c r="G184" s="954">
        <v>-19970.47</v>
      </c>
      <c r="H184" s="955" t="s">
        <v>2084</v>
      </c>
      <c r="I184" s="956"/>
      <c r="J184" s="980" t="s">
        <v>1275</v>
      </c>
      <c r="K184" s="957"/>
      <c r="L184" s="958" t="s">
        <v>2105</v>
      </c>
      <c r="M184" s="1261" t="s">
        <v>2105</v>
      </c>
      <c r="N184" s="1261" t="s">
        <v>1275</v>
      </c>
      <c r="O184" s="1630">
        <v>0</v>
      </c>
      <c r="P184" s="1631">
        <v>0</v>
      </c>
      <c r="Q184" s="1252"/>
      <c r="R184" s="1253">
        <v>-19970.47</v>
      </c>
      <c r="S184" s="1258" t="s">
        <v>821</v>
      </c>
      <c r="T184" s="953"/>
      <c r="U184" s="1252"/>
      <c r="V184" s="1258" t="s">
        <v>821</v>
      </c>
      <c r="W184" s="1035">
        <v>129</v>
      </c>
      <c r="X184" s="1035">
        <v>129</v>
      </c>
    </row>
    <row r="185" spans="1:24" ht="15">
      <c r="A185" s="952" t="s">
        <v>2573</v>
      </c>
      <c r="B185" s="952" t="s">
        <v>2433</v>
      </c>
      <c r="C185" s="997"/>
      <c r="D185" s="953"/>
      <c r="E185" s="953"/>
      <c r="F185" s="953"/>
      <c r="G185" s="954">
        <v>-814963</v>
      </c>
      <c r="H185" s="955" t="s">
        <v>2084</v>
      </c>
      <c r="I185" s="956"/>
      <c r="J185" s="980" t="s">
        <v>1275</v>
      </c>
      <c r="K185" s="957"/>
      <c r="L185" s="958" t="s">
        <v>2105</v>
      </c>
      <c r="M185" s="1261" t="s">
        <v>2105</v>
      </c>
      <c r="N185" s="1261" t="s">
        <v>1275</v>
      </c>
      <c r="O185" s="1630">
        <v>0</v>
      </c>
      <c r="P185" s="1631">
        <v>0</v>
      </c>
      <c r="Q185" s="1252"/>
      <c r="R185" s="1253">
        <v>-814963</v>
      </c>
      <c r="S185" s="1258" t="s">
        <v>821</v>
      </c>
      <c r="T185" s="953"/>
      <c r="U185" s="1252"/>
      <c r="V185" s="1258" t="s">
        <v>821</v>
      </c>
      <c r="W185" s="1035">
        <v>129</v>
      </c>
      <c r="X185" s="1035">
        <v>129</v>
      </c>
    </row>
    <row r="186" spans="1:24" ht="15">
      <c r="A186" s="952" t="s">
        <v>2574</v>
      </c>
      <c r="B186" s="952" t="s">
        <v>2434</v>
      </c>
      <c r="C186" s="997"/>
      <c r="D186" s="953"/>
      <c r="E186" s="953"/>
      <c r="F186" s="953"/>
      <c r="G186" s="954">
        <v>-122.89000000000215</v>
      </c>
      <c r="H186" s="955" t="s">
        <v>2084</v>
      </c>
      <c r="I186" s="956"/>
      <c r="J186" s="980" t="s">
        <v>1275</v>
      </c>
      <c r="K186" s="957"/>
      <c r="L186" s="958" t="s">
        <v>2105</v>
      </c>
      <c r="M186" s="1261" t="s">
        <v>2105</v>
      </c>
      <c r="N186" s="1261" t="s">
        <v>1275</v>
      </c>
      <c r="O186" s="1630">
        <v>0</v>
      </c>
      <c r="P186" s="1631">
        <v>0</v>
      </c>
      <c r="Q186" s="1252"/>
      <c r="R186" s="1253">
        <v>-122.89000000000215</v>
      </c>
      <c r="S186" s="1258" t="s">
        <v>821</v>
      </c>
      <c r="T186" s="953"/>
      <c r="U186" s="1252"/>
      <c r="V186" s="1258" t="s">
        <v>821</v>
      </c>
      <c r="W186" s="1035">
        <v>129</v>
      </c>
      <c r="X186" s="1035">
        <v>129</v>
      </c>
    </row>
    <row r="187" spans="1:24" ht="15">
      <c r="A187" s="952" t="s">
        <v>2575</v>
      </c>
      <c r="B187" s="952" t="s">
        <v>2435</v>
      </c>
      <c r="C187" s="997"/>
      <c r="D187" s="953"/>
      <c r="E187" s="953"/>
      <c r="F187" s="953"/>
      <c r="G187" s="954">
        <v>-1227882.29</v>
      </c>
      <c r="H187" s="955" t="s">
        <v>2084</v>
      </c>
      <c r="I187" s="956"/>
      <c r="J187" s="980" t="s">
        <v>1275</v>
      </c>
      <c r="K187" s="957"/>
      <c r="L187" s="958" t="s">
        <v>2105</v>
      </c>
      <c r="M187" s="1261" t="s">
        <v>2105</v>
      </c>
      <c r="N187" s="1261" t="s">
        <v>1275</v>
      </c>
      <c r="O187" s="1630">
        <v>0</v>
      </c>
      <c r="P187" s="1631">
        <v>0</v>
      </c>
      <c r="Q187" s="1252"/>
      <c r="R187" s="1253">
        <v>-1227882.29</v>
      </c>
      <c r="S187" s="1258" t="s">
        <v>821</v>
      </c>
      <c r="T187" s="953"/>
      <c r="U187" s="1252"/>
      <c r="V187" s="1258" t="s">
        <v>821</v>
      </c>
      <c r="W187" s="1035">
        <v>129</v>
      </c>
      <c r="X187" s="1035">
        <v>129</v>
      </c>
    </row>
    <row r="188" spans="1:24" ht="15">
      <c r="A188" s="952" t="s">
        <v>2577</v>
      </c>
      <c r="B188" s="952" t="s">
        <v>2437</v>
      </c>
      <c r="C188" s="997"/>
      <c r="D188" s="953"/>
      <c r="E188" s="953"/>
      <c r="F188" s="953"/>
      <c r="G188" s="954">
        <v>-521.47</v>
      </c>
      <c r="H188" s="955" t="s">
        <v>2084</v>
      </c>
      <c r="I188" s="956"/>
      <c r="J188" s="980" t="s">
        <v>1275</v>
      </c>
      <c r="K188" s="957"/>
      <c r="L188" s="958" t="s">
        <v>2105</v>
      </c>
      <c r="M188" s="1261" t="s">
        <v>2105</v>
      </c>
      <c r="N188" s="1261" t="s">
        <v>1275</v>
      </c>
      <c r="O188" s="1630">
        <v>0</v>
      </c>
      <c r="P188" s="1631">
        <v>0</v>
      </c>
      <c r="Q188" s="1252"/>
      <c r="R188" s="1253">
        <v>-521.47</v>
      </c>
      <c r="S188" s="1258" t="s">
        <v>821</v>
      </c>
      <c r="T188" s="953"/>
      <c r="U188" s="1252"/>
      <c r="V188" s="1258" t="s">
        <v>821</v>
      </c>
      <c r="W188" s="1035">
        <v>129</v>
      </c>
      <c r="X188" s="1035">
        <v>129</v>
      </c>
    </row>
    <row r="189" spans="1:24" ht="15">
      <c r="A189" s="952" t="s">
        <v>2579</v>
      </c>
      <c r="B189" s="952" t="s">
        <v>2439</v>
      </c>
      <c r="C189" s="997"/>
      <c r="D189" s="953"/>
      <c r="E189" s="953"/>
      <c r="F189" s="953"/>
      <c r="G189" s="954">
        <v>-200926.34999999998</v>
      </c>
      <c r="H189" s="955" t="s">
        <v>2084</v>
      </c>
      <c r="I189" s="956"/>
      <c r="J189" s="980" t="s">
        <v>1275</v>
      </c>
      <c r="K189" s="957"/>
      <c r="L189" s="958" t="s">
        <v>2105</v>
      </c>
      <c r="M189" s="1261" t="s">
        <v>2105</v>
      </c>
      <c r="N189" s="1261" t="s">
        <v>1275</v>
      </c>
      <c r="O189" s="1630">
        <v>0</v>
      </c>
      <c r="P189" s="1631">
        <v>0</v>
      </c>
      <c r="Q189" s="1252"/>
      <c r="R189" s="1253">
        <v>-200926.34999999998</v>
      </c>
      <c r="S189" s="1258" t="s">
        <v>821</v>
      </c>
      <c r="T189" s="953"/>
      <c r="U189" s="1252"/>
      <c r="V189" s="1258" t="s">
        <v>821</v>
      </c>
      <c r="W189" s="1035">
        <v>129</v>
      </c>
      <c r="X189" s="1035">
        <v>129</v>
      </c>
    </row>
    <row r="190" spans="1:24" ht="15">
      <c r="A190" s="952" t="s">
        <v>2581</v>
      </c>
      <c r="B190" s="952" t="s">
        <v>2441</v>
      </c>
      <c r="C190" s="997"/>
      <c r="D190" s="953"/>
      <c r="E190" s="953"/>
      <c r="F190" s="953"/>
      <c r="G190" s="954">
        <v>-6792.63</v>
      </c>
      <c r="H190" s="955" t="s">
        <v>2084</v>
      </c>
      <c r="I190" s="956"/>
      <c r="J190" s="980" t="s">
        <v>1275</v>
      </c>
      <c r="K190" s="957"/>
      <c r="L190" s="958" t="s">
        <v>2105</v>
      </c>
      <c r="M190" s="1261" t="s">
        <v>2105</v>
      </c>
      <c r="N190" s="1261" t="s">
        <v>1275</v>
      </c>
      <c r="O190" s="1630">
        <v>0</v>
      </c>
      <c r="P190" s="1631">
        <v>0</v>
      </c>
      <c r="Q190" s="1252"/>
      <c r="R190" s="1253">
        <v>-6792.63</v>
      </c>
      <c r="S190" s="1258" t="s">
        <v>821</v>
      </c>
      <c r="T190" s="953"/>
      <c r="U190" s="1252"/>
      <c r="V190" s="1258" t="s">
        <v>821</v>
      </c>
      <c r="W190" s="1035">
        <v>129</v>
      </c>
      <c r="X190" s="1035">
        <v>129</v>
      </c>
    </row>
    <row r="191" spans="1:24" ht="15">
      <c r="A191" s="952" t="s">
        <v>2582</v>
      </c>
      <c r="B191" s="952" t="s">
        <v>2442</v>
      </c>
      <c r="C191" s="997"/>
      <c r="D191" s="953"/>
      <c r="E191" s="953"/>
      <c r="F191" s="953"/>
      <c r="G191" s="954">
        <v>-17.340000000000007</v>
      </c>
      <c r="H191" s="955" t="s">
        <v>2084</v>
      </c>
      <c r="I191" s="956"/>
      <c r="J191" s="980" t="s">
        <v>1275</v>
      </c>
      <c r="K191" s="957"/>
      <c r="L191" s="958" t="s">
        <v>2105</v>
      </c>
      <c r="M191" s="1261" t="s">
        <v>2105</v>
      </c>
      <c r="N191" s="1261" t="s">
        <v>1275</v>
      </c>
      <c r="O191" s="1630">
        <v>0</v>
      </c>
      <c r="P191" s="1631">
        <v>0</v>
      </c>
      <c r="Q191" s="1252"/>
      <c r="R191" s="1253">
        <v>-17.340000000000007</v>
      </c>
      <c r="S191" s="1258" t="s">
        <v>821</v>
      </c>
      <c r="T191" s="953"/>
      <c r="U191" s="1252"/>
      <c r="V191" s="1258" t="s">
        <v>821</v>
      </c>
      <c r="W191" s="1035">
        <v>129</v>
      </c>
      <c r="X191" s="1035">
        <v>129</v>
      </c>
    </row>
    <row r="192" spans="1:24" ht="15">
      <c r="A192" s="952" t="s">
        <v>2583</v>
      </c>
      <c r="B192" s="952" t="s">
        <v>2443</v>
      </c>
      <c r="C192" s="997"/>
      <c r="D192" s="953"/>
      <c r="E192" s="953"/>
      <c r="F192" s="953"/>
      <c r="G192" s="954">
        <v>-504866.77</v>
      </c>
      <c r="H192" s="955" t="s">
        <v>2084</v>
      </c>
      <c r="I192" s="956"/>
      <c r="J192" s="980" t="s">
        <v>1275</v>
      </c>
      <c r="K192" s="957"/>
      <c r="L192" s="958" t="s">
        <v>2105</v>
      </c>
      <c r="M192" s="1261" t="s">
        <v>2105</v>
      </c>
      <c r="N192" s="1261" t="s">
        <v>1275</v>
      </c>
      <c r="O192" s="1630">
        <v>0</v>
      </c>
      <c r="P192" s="1631">
        <v>0</v>
      </c>
      <c r="Q192" s="1252"/>
      <c r="R192" s="1253">
        <v>-504866.77</v>
      </c>
      <c r="S192" s="1258" t="s">
        <v>821</v>
      </c>
      <c r="T192" s="953"/>
      <c r="U192" s="1252"/>
      <c r="V192" s="1258" t="s">
        <v>821</v>
      </c>
      <c r="W192" s="1035">
        <v>129</v>
      </c>
      <c r="X192" s="1035">
        <v>129</v>
      </c>
    </row>
    <row r="193" spans="1:24" ht="15">
      <c r="A193" s="952" t="s">
        <v>2584</v>
      </c>
      <c r="B193" s="952" t="s">
        <v>2444</v>
      </c>
      <c r="C193" s="997"/>
      <c r="D193" s="953"/>
      <c r="E193" s="953"/>
      <c r="F193" s="953"/>
      <c r="G193" s="954">
        <v>-1393.83</v>
      </c>
      <c r="H193" s="955" t="s">
        <v>2084</v>
      </c>
      <c r="I193" s="956"/>
      <c r="J193" s="980" t="s">
        <v>1275</v>
      </c>
      <c r="K193" s="957"/>
      <c r="L193" s="958" t="s">
        <v>2105</v>
      </c>
      <c r="M193" s="1261" t="s">
        <v>2105</v>
      </c>
      <c r="N193" s="1261" t="s">
        <v>1275</v>
      </c>
      <c r="O193" s="1630">
        <v>0</v>
      </c>
      <c r="P193" s="1631">
        <v>0</v>
      </c>
      <c r="Q193" s="1252"/>
      <c r="R193" s="1253">
        <v>-1393.83</v>
      </c>
      <c r="S193" s="1258" t="s">
        <v>821</v>
      </c>
      <c r="T193" s="953"/>
      <c r="U193" s="1252"/>
      <c r="V193" s="1258" t="s">
        <v>821</v>
      </c>
      <c r="W193" s="1035">
        <v>129</v>
      </c>
      <c r="X193" s="1035">
        <v>129</v>
      </c>
    </row>
    <row r="194" spans="1:24" ht="15">
      <c r="A194" s="952" t="s">
        <v>2586</v>
      </c>
      <c r="B194" s="952" t="s">
        <v>2446</v>
      </c>
      <c r="C194" s="997"/>
      <c r="D194" s="953"/>
      <c r="E194" s="953"/>
      <c r="F194" s="953"/>
      <c r="G194" s="954">
        <v>-175796.87999999992</v>
      </c>
      <c r="H194" s="955" t="s">
        <v>2084</v>
      </c>
      <c r="I194" s="956"/>
      <c r="J194" s="980" t="s">
        <v>1275</v>
      </c>
      <c r="K194" s="957"/>
      <c r="L194" s="958" t="s">
        <v>2105</v>
      </c>
      <c r="M194" s="1261" t="s">
        <v>2105</v>
      </c>
      <c r="N194" s="1261" t="s">
        <v>1275</v>
      </c>
      <c r="O194" s="1630">
        <v>0</v>
      </c>
      <c r="P194" s="1631">
        <v>0</v>
      </c>
      <c r="Q194" s="1252"/>
      <c r="R194" s="1253">
        <v>-175796.87999999992</v>
      </c>
      <c r="S194" s="1258" t="s">
        <v>821</v>
      </c>
      <c r="T194" s="953"/>
      <c r="U194" s="1252"/>
      <c r="V194" s="1258" t="s">
        <v>821</v>
      </c>
      <c r="W194" s="1035">
        <v>129</v>
      </c>
      <c r="X194" s="1035">
        <v>129</v>
      </c>
    </row>
    <row r="195" spans="1:24" ht="15">
      <c r="A195" s="952" t="s">
        <v>2587</v>
      </c>
      <c r="B195" s="952" t="s">
        <v>2447</v>
      </c>
      <c r="C195" s="997"/>
      <c r="D195" s="953"/>
      <c r="E195" s="953"/>
      <c r="F195" s="953"/>
      <c r="G195" s="954">
        <v>-1090.3899999999999</v>
      </c>
      <c r="H195" s="955" t="s">
        <v>2084</v>
      </c>
      <c r="I195" s="956"/>
      <c r="J195" s="980" t="s">
        <v>1275</v>
      </c>
      <c r="K195" s="957"/>
      <c r="L195" s="958" t="s">
        <v>2105</v>
      </c>
      <c r="M195" s="1261" t="s">
        <v>2105</v>
      </c>
      <c r="N195" s="1261" t="s">
        <v>1275</v>
      </c>
      <c r="O195" s="1630">
        <v>0</v>
      </c>
      <c r="P195" s="1631">
        <v>0</v>
      </c>
      <c r="Q195" s="1252"/>
      <c r="R195" s="1253">
        <v>-1090.3899999999999</v>
      </c>
      <c r="S195" s="1258" t="s">
        <v>821</v>
      </c>
      <c r="T195" s="953"/>
      <c r="U195" s="1252"/>
      <c r="V195" s="1258" t="s">
        <v>821</v>
      </c>
      <c r="W195" s="1035">
        <v>129</v>
      </c>
      <c r="X195" s="1035">
        <v>129</v>
      </c>
    </row>
    <row r="196" spans="1:24" ht="15">
      <c r="A196" s="952" t="s">
        <v>2588</v>
      </c>
      <c r="B196" s="952" t="s">
        <v>2448</v>
      </c>
      <c r="C196" s="997"/>
      <c r="D196" s="953"/>
      <c r="E196" s="953"/>
      <c r="F196" s="953"/>
      <c r="G196" s="954">
        <v>-1053.0399999999993</v>
      </c>
      <c r="H196" s="955" t="s">
        <v>2084</v>
      </c>
      <c r="I196" s="956"/>
      <c r="J196" s="980" t="s">
        <v>1275</v>
      </c>
      <c r="K196" s="957"/>
      <c r="L196" s="958" t="s">
        <v>2105</v>
      </c>
      <c r="M196" s="1261" t="s">
        <v>2105</v>
      </c>
      <c r="N196" s="1261" t="s">
        <v>1275</v>
      </c>
      <c r="O196" s="1630">
        <v>0</v>
      </c>
      <c r="P196" s="1631">
        <v>0</v>
      </c>
      <c r="Q196" s="1252"/>
      <c r="R196" s="1253">
        <v>-1053.0399999999993</v>
      </c>
      <c r="S196" s="1258" t="s">
        <v>821</v>
      </c>
      <c r="T196" s="953"/>
      <c r="U196" s="1252"/>
      <c r="V196" s="1258" t="s">
        <v>821</v>
      </c>
      <c r="W196" s="1035">
        <v>129</v>
      </c>
      <c r="X196" s="1035">
        <v>129</v>
      </c>
    </row>
    <row r="197" spans="1:24" ht="15">
      <c r="A197" s="952" t="s">
        <v>2589</v>
      </c>
      <c r="B197" s="952" t="s">
        <v>2449</v>
      </c>
      <c r="C197" s="997"/>
      <c r="D197" s="953"/>
      <c r="E197" s="953"/>
      <c r="F197" s="953"/>
      <c r="G197" s="954">
        <v>-766000</v>
      </c>
      <c r="H197" s="955" t="s">
        <v>2084</v>
      </c>
      <c r="I197" s="956"/>
      <c r="J197" s="980" t="s">
        <v>1275</v>
      </c>
      <c r="K197" s="957"/>
      <c r="L197" s="958" t="s">
        <v>2105</v>
      </c>
      <c r="M197" s="1261" t="s">
        <v>2105</v>
      </c>
      <c r="N197" s="1261" t="s">
        <v>1275</v>
      </c>
      <c r="O197" s="1630">
        <v>0</v>
      </c>
      <c r="P197" s="1631">
        <v>0</v>
      </c>
      <c r="Q197" s="1252"/>
      <c r="R197" s="1253">
        <v>-766000</v>
      </c>
      <c r="S197" s="1258" t="s">
        <v>821</v>
      </c>
      <c r="T197" s="953"/>
      <c r="U197" s="1252"/>
      <c r="V197" s="1258" t="s">
        <v>821</v>
      </c>
      <c r="W197" s="1035">
        <v>129</v>
      </c>
      <c r="X197" s="1035">
        <v>129</v>
      </c>
    </row>
    <row r="198" spans="1:24" ht="15">
      <c r="A198" s="1027" t="s">
        <v>2691</v>
      </c>
      <c r="B198" s="1027" t="s">
        <v>1275</v>
      </c>
      <c r="C198" s="962"/>
      <c r="D198" s="1244"/>
      <c r="E198" s="1244"/>
      <c r="F198" s="1244"/>
      <c r="G198" s="1245">
        <v>-30611237.969999995</v>
      </c>
      <c r="H198" s="962"/>
      <c r="I198" s="962"/>
      <c r="J198" s="963"/>
      <c r="K198" s="1246"/>
      <c r="L198" s="1021"/>
      <c r="M198" s="1245"/>
      <c r="N198" s="1245"/>
      <c r="O198" s="1632"/>
      <c r="P198" s="1633"/>
      <c r="Q198" s="1254">
        <v>0</v>
      </c>
      <c r="R198" s="1255">
        <v>-30611237.969999995</v>
      </c>
      <c r="S198" s="1259">
        <v>0</v>
      </c>
      <c r="T198" s="1244"/>
      <c r="U198" s="1254">
        <v>0</v>
      </c>
      <c r="V198" s="1259">
        <v>0</v>
      </c>
      <c r="W198" s="1035"/>
      <c r="X198" s="1035">
        <v>129</v>
      </c>
    </row>
    <row r="199" spans="1:24" ht="15">
      <c r="A199" s="952" t="s">
        <v>2546</v>
      </c>
      <c r="B199" s="952" t="s">
        <v>2407</v>
      </c>
      <c r="C199" s="997"/>
      <c r="D199" s="953"/>
      <c r="E199" s="953"/>
      <c r="F199" s="953"/>
      <c r="G199" s="954">
        <v>-2969592.0500000017</v>
      </c>
      <c r="H199" s="955" t="s">
        <v>2084</v>
      </c>
      <c r="I199" s="956"/>
      <c r="J199" s="980" t="s">
        <v>1351</v>
      </c>
      <c r="K199" s="957"/>
      <c r="L199" s="958" t="s">
        <v>2219</v>
      </c>
      <c r="M199" s="1261" t="s">
        <v>2219</v>
      </c>
      <c r="N199" s="1261" t="s">
        <v>1351</v>
      </c>
      <c r="O199" s="1630">
        <v>0</v>
      </c>
      <c r="P199" s="1631">
        <v>0</v>
      </c>
      <c r="Q199" s="1252"/>
      <c r="R199" s="1253">
        <v>-2969592.0500000017</v>
      </c>
      <c r="S199" s="1258" t="s">
        <v>821</v>
      </c>
      <c r="T199" s="953"/>
      <c r="U199" s="1252"/>
      <c r="V199" s="1258" t="s">
        <v>821</v>
      </c>
      <c r="W199" s="1035">
        <v>131</v>
      </c>
      <c r="X199" s="1035">
        <v>131</v>
      </c>
    </row>
    <row r="200" spans="1:24" ht="15">
      <c r="A200" s="1027" t="s">
        <v>2692</v>
      </c>
      <c r="B200" s="1027" t="s">
        <v>1351</v>
      </c>
      <c r="C200" s="962"/>
      <c r="D200" s="1244"/>
      <c r="E200" s="1244"/>
      <c r="F200" s="1244"/>
      <c r="G200" s="1245">
        <v>-2969592.0500000017</v>
      </c>
      <c r="H200" s="962"/>
      <c r="I200" s="962"/>
      <c r="J200" s="963"/>
      <c r="K200" s="1246"/>
      <c r="L200" s="1021"/>
      <c r="M200" s="1245"/>
      <c r="N200" s="1245"/>
      <c r="O200" s="1632"/>
      <c r="P200" s="1633"/>
      <c r="Q200" s="1254">
        <v>0</v>
      </c>
      <c r="R200" s="1255">
        <v>-2969592.0500000017</v>
      </c>
      <c r="S200" s="1259">
        <v>0</v>
      </c>
      <c r="T200" s="1244"/>
      <c r="U200" s="1254">
        <v>0</v>
      </c>
      <c r="V200" s="1259">
        <v>0</v>
      </c>
      <c r="W200" s="1035"/>
      <c r="X200" s="1035">
        <v>131</v>
      </c>
    </row>
    <row r="201" spans="1:24" ht="15">
      <c r="A201" s="952" t="s">
        <v>2547</v>
      </c>
      <c r="B201" s="952" t="s">
        <v>2408</v>
      </c>
      <c r="C201" s="997"/>
      <c r="D201" s="953"/>
      <c r="E201" s="953"/>
      <c r="F201" s="953"/>
      <c r="G201" s="954">
        <v>-3619.1299999999974</v>
      </c>
      <c r="H201" s="955" t="s">
        <v>2084</v>
      </c>
      <c r="I201" s="956"/>
      <c r="J201" s="980" t="s">
        <v>1352</v>
      </c>
      <c r="K201" s="957"/>
      <c r="L201" s="958" t="s">
        <v>2220</v>
      </c>
      <c r="M201" s="1261" t="s">
        <v>2220</v>
      </c>
      <c r="N201" s="1261" t="s">
        <v>1352</v>
      </c>
      <c r="O201" s="1630">
        <v>0</v>
      </c>
      <c r="P201" s="1631">
        <v>0</v>
      </c>
      <c r="Q201" s="1252"/>
      <c r="R201" s="1253">
        <v>-3619.1299999999974</v>
      </c>
      <c r="S201" s="1258" t="s">
        <v>821</v>
      </c>
      <c r="T201" s="953"/>
      <c r="U201" s="1252"/>
      <c r="V201" s="1258" t="s">
        <v>821</v>
      </c>
      <c r="W201" s="1035">
        <v>132</v>
      </c>
      <c r="X201" s="1035">
        <v>132</v>
      </c>
    </row>
    <row r="202" spans="1:24" ht="15">
      <c r="A202" s="1027" t="s">
        <v>2693</v>
      </c>
      <c r="B202" s="1027" t="s">
        <v>1352</v>
      </c>
      <c r="C202" s="962"/>
      <c r="D202" s="1244"/>
      <c r="E202" s="1244"/>
      <c r="F202" s="1244"/>
      <c r="G202" s="1245">
        <v>-3619.1299999999974</v>
      </c>
      <c r="H202" s="962"/>
      <c r="I202" s="962"/>
      <c r="J202" s="963"/>
      <c r="K202" s="1246"/>
      <c r="L202" s="1021"/>
      <c r="M202" s="1245"/>
      <c r="N202" s="1245"/>
      <c r="O202" s="1632"/>
      <c r="P202" s="1633"/>
      <c r="Q202" s="1254">
        <v>0</v>
      </c>
      <c r="R202" s="1255">
        <v>-3619.1299999999974</v>
      </c>
      <c r="S202" s="1259">
        <v>0</v>
      </c>
      <c r="T202" s="1244"/>
      <c r="U202" s="1254">
        <v>0</v>
      </c>
      <c r="V202" s="1259">
        <v>0</v>
      </c>
      <c r="W202" s="1035"/>
      <c r="X202" s="1035">
        <v>132</v>
      </c>
    </row>
    <row r="203" spans="1:24" ht="15">
      <c r="A203" s="952" t="s">
        <v>2548</v>
      </c>
      <c r="B203" s="952" t="s">
        <v>2409</v>
      </c>
      <c r="C203" s="997"/>
      <c r="D203" s="953"/>
      <c r="E203" s="953"/>
      <c r="F203" s="953"/>
      <c r="G203" s="954">
        <v>-0.17999999911990017</v>
      </c>
      <c r="H203" s="955" t="s">
        <v>2084</v>
      </c>
      <c r="I203" s="956"/>
      <c r="J203" s="980" t="s">
        <v>1353</v>
      </c>
      <c r="K203" s="957"/>
      <c r="L203" s="958" t="s">
        <v>1855</v>
      </c>
      <c r="M203" s="1261" t="s">
        <v>1855</v>
      </c>
      <c r="N203" s="1261" t="s">
        <v>1353</v>
      </c>
      <c r="O203" s="1630">
        <v>0</v>
      </c>
      <c r="P203" s="1631">
        <v>0</v>
      </c>
      <c r="Q203" s="1252"/>
      <c r="R203" s="1253">
        <v>-0.17999999911990017</v>
      </c>
      <c r="S203" s="1258" t="s">
        <v>821</v>
      </c>
      <c r="T203" s="953"/>
      <c r="U203" s="1252"/>
      <c r="V203" s="1258" t="s">
        <v>821</v>
      </c>
      <c r="W203" s="1035">
        <v>133</v>
      </c>
      <c r="X203" s="1035">
        <v>133</v>
      </c>
    </row>
    <row r="204" spans="1:24" ht="15">
      <c r="A204" s="1027" t="s">
        <v>2694</v>
      </c>
      <c r="B204" s="1027" t="s">
        <v>1353</v>
      </c>
      <c r="C204" s="962"/>
      <c r="D204" s="1244"/>
      <c r="E204" s="1244"/>
      <c r="F204" s="1244"/>
      <c r="G204" s="1245">
        <v>-0.17999999911990017</v>
      </c>
      <c r="H204" s="962"/>
      <c r="I204" s="962"/>
      <c r="J204" s="963"/>
      <c r="K204" s="1246"/>
      <c r="L204" s="1021"/>
      <c r="M204" s="1245"/>
      <c r="N204" s="1245"/>
      <c r="O204" s="1632"/>
      <c r="P204" s="1633"/>
      <c r="Q204" s="1254">
        <v>0</v>
      </c>
      <c r="R204" s="1255">
        <v>-0.17999999911990017</v>
      </c>
      <c r="S204" s="1259">
        <v>0</v>
      </c>
      <c r="T204" s="1244"/>
      <c r="U204" s="1254">
        <v>0</v>
      </c>
      <c r="V204" s="1259">
        <v>0</v>
      </c>
      <c r="W204" s="1035"/>
      <c r="X204" s="1035">
        <v>133</v>
      </c>
    </row>
    <row r="205" spans="1:24" ht="15">
      <c r="A205" s="952" t="s">
        <v>2549</v>
      </c>
      <c r="B205" s="952" t="s">
        <v>2410</v>
      </c>
      <c r="C205" s="997"/>
      <c r="D205" s="953"/>
      <c r="E205" s="953"/>
      <c r="F205" s="953"/>
      <c r="G205" s="954">
        <v>-1469783.8</v>
      </c>
      <c r="H205" s="955" t="s">
        <v>2084</v>
      </c>
      <c r="I205" s="956"/>
      <c r="J205" s="980" t="s">
        <v>1354</v>
      </c>
      <c r="K205" s="957"/>
      <c r="L205" s="958" t="s">
        <v>2221</v>
      </c>
      <c r="M205" s="1261" t="s">
        <v>2221</v>
      </c>
      <c r="N205" s="1261" t="s">
        <v>1354</v>
      </c>
      <c r="O205" s="1630">
        <v>0</v>
      </c>
      <c r="P205" s="1631">
        <v>0</v>
      </c>
      <c r="Q205" s="1252"/>
      <c r="R205" s="1253">
        <v>-1469783.8</v>
      </c>
      <c r="S205" s="1258" t="s">
        <v>821</v>
      </c>
      <c r="T205" s="953"/>
      <c r="U205" s="1252"/>
      <c r="V205" s="1258" t="s">
        <v>821</v>
      </c>
      <c r="W205" s="1035">
        <v>134</v>
      </c>
      <c r="X205" s="1035">
        <v>134</v>
      </c>
    </row>
    <row r="206" spans="1:24" ht="15">
      <c r="A206" s="1027" t="s">
        <v>2695</v>
      </c>
      <c r="B206" s="1027" t="s">
        <v>1354</v>
      </c>
      <c r="C206" s="962"/>
      <c r="D206" s="1244"/>
      <c r="E206" s="1244"/>
      <c r="F206" s="1244"/>
      <c r="G206" s="1245">
        <v>-1469783.8</v>
      </c>
      <c r="H206" s="962"/>
      <c r="I206" s="962"/>
      <c r="J206" s="963"/>
      <c r="K206" s="1246"/>
      <c r="L206" s="1021"/>
      <c r="M206" s="1245"/>
      <c r="N206" s="1245"/>
      <c r="O206" s="1632"/>
      <c r="P206" s="1633"/>
      <c r="Q206" s="1254">
        <v>0</v>
      </c>
      <c r="R206" s="1255">
        <v>-1469783.8</v>
      </c>
      <c r="S206" s="1259">
        <v>0</v>
      </c>
      <c r="T206" s="1244"/>
      <c r="U206" s="1254">
        <v>0</v>
      </c>
      <c r="V206" s="1259">
        <v>0</v>
      </c>
      <c r="W206" s="1035"/>
      <c r="X206" s="1035">
        <v>134</v>
      </c>
    </row>
    <row r="207" spans="1:24" ht="15">
      <c r="A207" s="952" t="s">
        <v>2550</v>
      </c>
      <c r="B207" s="952" t="s">
        <v>2411</v>
      </c>
      <c r="C207" s="997"/>
      <c r="D207" s="953"/>
      <c r="E207" s="953"/>
      <c r="F207" s="953"/>
      <c r="G207" s="954">
        <v>-6095987.3599999985</v>
      </c>
      <c r="H207" s="955" t="s">
        <v>2084</v>
      </c>
      <c r="I207" s="956"/>
      <c r="J207" s="980" t="s">
        <v>1275</v>
      </c>
      <c r="K207" s="957"/>
      <c r="L207" s="958" t="s">
        <v>2222</v>
      </c>
      <c r="M207" s="1261" t="s">
        <v>2222</v>
      </c>
      <c r="N207" s="1261" t="s">
        <v>1275</v>
      </c>
      <c r="O207" s="1630">
        <v>0</v>
      </c>
      <c r="P207" s="1631">
        <v>0</v>
      </c>
      <c r="Q207" s="1252"/>
      <c r="R207" s="1253">
        <v>-6095987.3599999985</v>
      </c>
      <c r="S207" s="1258" t="s">
        <v>821</v>
      </c>
      <c r="T207" s="953"/>
      <c r="U207" s="1252"/>
      <c r="V207" s="1258" t="s">
        <v>821</v>
      </c>
      <c r="W207" s="1035">
        <v>135</v>
      </c>
      <c r="X207" s="1035">
        <v>135</v>
      </c>
    </row>
    <row r="208" spans="1:24" ht="15">
      <c r="A208" s="1027" t="s">
        <v>2696</v>
      </c>
      <c r="B208" s="1027" t="s">
        <v>1275</v>
      </c>
      <c r="C208" s="962"/>
      <c r="D208" s="1244"/>
      <c r="E208" s="1244"/>
      <c r="F208" s="1244"/>
      <c r="G208" s="1245">
        <v>-6095987.3599999985</v>
      </c>
      <c r="H208" s="962"/>
      <c r="I208" s="962"/>
      <c r="J208" s="963"/>
      <c r="K208" s="1246"/>
      <c r="L208" s="1021"/>
      <c r="M208" s="1245"/>
      <c r="N208" s="1245"/>
      <c r="O208" s="1632"/>
      <c r="P208" s="1633"/>
      <c r="Q208" s="1254">
        <v>0</v>
      </c>
      <c r="R208" s="1255">
        <v>-6095987.3599999985</v>
      </c>
      <c r="S208" s="1259">
        <v>0</v>
      </c>
      <c r="T208" s="1244"/>
      <c r="U208" s="1254">
        <v>0</v>
      </c>
      <c r="V208" s="1259">
        <v>0</v>
      </c>
      <c r="W208" s="1035"/>
      <c r="X208" s="1035">
        <v>135</v>
      </c>
    </row>
    <row r="209" spans="1:24" ht="15">
      <c r="A209" s="952" t="s">
        <v>2551</v>
      </c>
      <c r="B209" s="952" t="s">
        <v>2412</v>
      </c>
      <c r="C209" s="997"/>
      <c r="D209" s="953"/>
      <c r="E209" s="953"/>
      <c r="F209" s="953"/>
      <c r="G209" s="954">
        <v>-286176.353</v>
      </c>
      <c r="H209" s="955" t="s">
        <v>2084</v>
      </c>
      <c r="I209" s="956"/>
      <c r="J209" s="980" t="s">
        <v>354</v>
      </c>
      <c r="K209" s="957"/>
      <c r="L209" s="958" t="s">
        <v>1851</v>
      </c>
      <c r="M209" s="1261" t="s">
        <v>1851</v>
      </c>
      <c r="N209" s="1261" t="s">
        <v>354</v>
      </c>
      <c r="O209" s="1630">
        <v>0</v>
      </c>
      <c r="P209" s="1631">
        <v>0</v>
      </c>
      <c r="Q209" s="1252"/>
      <c r="R209" s="1253">
        <v>-286176.353</v>
      </c>
      <c r="S209" s="1258" t="s">
        <v>821</v>
      </c>
      <c r="T209" s="953"/>
      <c r="U209" s="1252"/>
      <c r="V209" s="1258" t="s">
        <v>821</v>
      </c>
      <c r="W209" s="1035">
        <v>137</v>
      </c>
      <c r="X209" s="1035">
        <v>137</v>
      </c>
    </row>
    <row r="210" spans="1:24" ht="15">
      <c r="A210" s="952" t="s">
        <v>2558</v>
      </c>
      <c r="B210" s="952" t="s">
        <v>2340</v>
      </c>
      <c r="C210" s="997"/>
      <c r="D210" s="953"/>
      <c r="E210" s="953"/>
      <c r="F210" s="953"/>
      <c r="G210" s="954">
        <v>-500000</v>
      </c>
      <c r="H210" s="955" t="s">
        <v>2084</v>
      </c>
      <c r="I210" s="956"/>
      <c r="J210" s="980" t="s">
        <v>354</v>
      </c>
      <c r="K210" s="957"/>
      <c r="L210" s="958" t="s">
        <v>1851</v>
      </c>
      <c r="M210" s="1261" t="s">
        <v>1851</v>
      </c>
      <c r="N210" s="1261" t="s">
        <v>354</v>
      </c>
      <c r="O210" s="1630">
        <v>0</v>
      </c>
      <c r="P210" s="1631">
        <v>0</v>
      </c>
      <c r="Q210" s="1252"/>
      <c r="R210" s="1253">
        <v>-500000</v>
      </c>
      <c r="S210" s="1258" t="s">
        <v>821</v>
      </c>
      <c r="T210" s="953"/>
      <c r="U210" s="1252"/>
      <c r="V210" s="1258" t="s">
        <v>821</v>
      </c>
      <c r="W210" s="1035">
        <v>137</v>
      </c>
      <c r="X210" s="1035">
        <v>137</v>
      </c>
    </row>
    <row r="211" spans="1:24" ht="15">
      <c r="A211" s="1027" t="s">
        <v>2362</v>
      </c>
      <c r="B211" s="1027" t="s">
        <v>354</v>
      </c>
      <c r="C211" s="962"/>
      <c r="D211" s="1244"/>
      <c r="E211" s="1244"/>
      <c r="F211" s="1244"/>
      <c r="G211" s="1245">
        <v>-786176.353</v>
      </c>
      <c r="H211" s="962"/>
      <c r="I211" s="962"/>
      <c r="J211" s="963"/>
      <c r="K211" s="1246"/>
      <c r="L211" s="1021"/>
      <c r="M211" s="1245"/>
      <c r="N211" s="1245"/>
      <c r="O211" s="1632"/>
      <c r="P211" s="1633"/>
      <c r="Q211" s="1254">
        <v>0</v>
      </c>
      <c r="R211" s="1255">
        <v>-786176.353</v>
      </c>
      <c r="S211" s="1259">
        <v>0</v>
      </c>
      <c r="T211" s="1244"/>
      <c r="U211" s="1254">
        <v>0</v>
      </c>
      <c r="V211" s="1259">
        <v>0</v>
      </c>
      <c r="W211" s="1035"/>
      <c r="X211" s="1035">
        <v>137</v>
      </c>
    </row>
    <row r="212" spans="1:24" ht="15">
      <c r="A212" s="952" t="s">
        <v>2552</v>
      </c>
      <c r="B212" s="952" t="s">
        <v>2413</v>
      </c>
      <c r="C212" s="997"/>
      <c r="D212" s="953"/>
      <c r="E212" s="953"/>
      <c r="F212" s="953"/>
      <c r="G212" s="954">
        <v>-2852043.5299999989</v>
      </c>
      <c r="H212" s="955" t="s">
        <v>2084</v>
      </c>
      <c r="I212" s="956"/>
      <c r="J212" s="980" t="s">
        <v>355</v>
      </c>
      <c r="K212" s="957"/>
      <c r="L212" s="958" t="s">
        <v>2106</v>
      </c>
      <c r="M212" s="1261" t="s">
        <v>2106</v>
      </c>
      <c r="N212" s="1261" t="s">
        <v>355</v>
      </c>
      <c r="O212" s="1630">
        <v>0</v>
      </c>
      <c r="P212" s="1631">
        <v>0</v>
      </c>
      <c r="Q212" s="1252"/>
      <c r="R212" s="1253">
        <v>-2852043.5299999989</v>
      </c>
      <c r="S212" s="1258" t="s">
        <v>821</v>
      </c>
      <c r="T212" s="953"/>
      <c r="U212" s="1252"/>
      <c r="V212" s="1258" t="s">
        <v>821</v>
      </c>
      <c r="W212" s="1035">
        <v>138</v>
      </c>
      <c r="X212" s="1035">
        <v>138</v>
      </c>
    </row>
    <row r="213" spans="1:24" ht="15">
      <c r="A213" s="1027" t="s">
        <v>2697</v>
      </c>
      <c r="B213" s="1027" t="s">
        <v>355</v>
      </c>
      <c r="C213" s="962"/>
      <c r="D213" s="1244"/>
      <c r="E213" s="1244"/>
      <c r="F213" s="1244"/>
      <c r="G213" s="1245">
        <v>-2852043.5299999989</v>
      </c>
      <c r="H213" s="962"/>
      <c r="I213" s="962"/>
      <c r="J213" s="963"/>
      <c r="K213" s="1246"/>
      <c r="L213" s="1021"/>
      <c r="M213" s="1245"/>
      <c r="N213" s="1245"/>
      <c r="O213" s="1632"/>
      <c r="P213" s="1633"/>
      <c r="Q213" s="1254">
        <v>0</v>
      </c>
      <c r="R213" s="1255">
        <v>-2852043.5299999989</v>
      </c>
      <c r="S213" s="1259">
        <v>0</v>
      </c>
      <c r="T213" s="1244"/>
      <c r="U213" s="1254">
        <v>0</v>
      </c>
      <c r="V213" s="1259">
        <v>0</v>
      </c>
      <c r="W213" s="1035"/>
      <c r="X213" s="1035">
        <v>138</v>
      </c>
    </row>
    <row r="214" spans="1:24" ht="15">
      <c r="A214" s="952" t="s">
        <v>2553</v>
      </c>
      <c r="B214" s="952" t="s">
        <v>2414</v>
      </c>
      <c r="C214" s="997"/>
      <c r="D214" s="953"/>
      <c r="E214" s="953"/>
      <c r="F214" s="953"/>
      <c r="G214" s="954">
        <v>385143.49</v>
      </c>
      <c r="H214" s="955" t="s">
        <v>2084</v>
      </c>
      <c r="I214" s="956"/>
      <c r="J214" s="980" t="s">
        <v>358</v>
      </c>
      <c r="K214" s="957"/>
      <c r="L214" s="958" t="s">
        <v>1856</v>
      </c>
      <c r="M214" s="1261" t="s">
        <v>1856</v>
      </c>
      <c r="N214" s="1261" t="s">
        <v>358</v>
      </c>
      <c r="O214" s="1630">
        <v>0</v>
      </c>
      <c r="P214" s="1631">
        <v>0</v>
      </c>
      <c r="Q214" s="1252"/>
      <c r="R214" s="1253">
        <v>385143.49</v>
      </c>
      <c r="S214" s="1258" t="s">
        <v>821</v>
      </c>
      <c r="T214" s="953"/>
      <c r="U214" s="1252"/>
      <c r="V214" s="1258" t="s">
        <v>821</v>
      </c>
      <c r="W214" s="1035">
        <v>139</v>
      </c>
      <c r="X214" s="1035">
        <v>139</v>
      </c>
    </row>
    <row r="215" spans="1:24" ht="15">
      <c r="A215" s="952" t="s">
        <v>2590</v>
      </c>
      <c r="B215" s="952" t="s">
        <v>900</v>
      </c>
      <c r="C215" s="997"/>
      <c r="D215" s="953"/>
      <c r="E215" s="953"/>
      <c r="F215" s="953"/>
      <c r="G215" s="954">
        <v>-8369517.7800000003</v>
      </c>
      <c r="H215" s="955" t="s">
        <v>2084</v>
      </c>
      <c r="I215" s="956"/>
      <c r="J215" s="980" t="s">
        <v>358</v>
      </c>
      <c r="K215" s="957"/>
      <c r="L215" s="958" t="s">
        <v>1856</v>
      </c>
      <c r="M215" s="1261" t="s">
        <v>1856</v>
      </c>
      <c r="N215" s="1261" t="s">
        <v>358</v>
      </c>
      <c r="O215" s="1630">
        <v>0</v>
      </c>
      <c r="P215" s="1631">
        <v>0</v>
      </c>
      <c r="Q215" s="1252"/>
      <c r="R215" s="1253">
        <v>-8369517.7800000003</v>
      </c>
      <c r="S215" s="1258" t="s">
        <v>821</v>
      </c>
      <c r="T215" s="953"/>
      <c r="U215" s="1252"/>
      <c r="V215" s="1258" t="s">
        <v>821</v>
      </c>
      <c r="W215" s="1035">
        <v>139</v>
      </c>
      <c r="X215" s="1035">
        <v>139</v>
      </c>
    </row>
    <row r="216" spans="1:24" ht="15">
      <c r="A216" s="1027" t="s">
        <v>2363</v>
      </c>
      <c r="B216" s="1027" t="s">
        <v>358</v>
      </c>
      <c r="C216" s="962"/>
      <c r="D216" s="1244"/>
      <c r="E216" s="1244"/>
      <c r="F216" s="1244"/>
      <c r="G216" s="1245">
        <v>-7984374.29</v>
      </c>
      <c r="H216" s="962"/>
      <c r="I216" s="962"/>
      <c r="J216" s="963"/>
      <c r="K216" s="1246"/>
      <c r="L216" s="1021"/>
      <c r="M216" s="1245"/>
      <c r="N216" s="1245"/>
      <c r="O216" s="1632"/>
      <c r="P216" s="1633"/>
      <c r="Q216" s="1254">
        <v>0</v>
      </c>
      <c r="R216" s="1255">
        <v>-7984374.29</v>
      </c>
      <c r="S216" s="1259">
        <v>0</v>
      </c>
      <c r="T216" s="1244"/>
      <c r="U216" s="1254">
        <v>0</v>
      </c>
      <c r="V216" s="1259">
        <v>0</v>
      </c>
      <c r="W216" s="1035"/>
      <c r="X216" s="1035">
        <v>139</v>
      </c>
    </row>
    <row r="217" spans="1:24" ht="15">
      <c r="A217" s="952" t="s">
        <v>2554</v>
      </c>
      <c r="B217" s="952" t="s">
        <v>2415</v>
      </c>
      <c r="C217" s="997"/>
      <c r="D217" s="953"/>
      <c r="E217" s="953"/>
      <c r="F217" s="953"/>
      <c r="G217" s="954">
        <v>705568.78999999969</v>
      </c>
      <c r="H217" s="955" t="s">
        <v>2084</v>
      </c>
      <c r="I217" s="956"/>
      <c r="J217" s="980" t="s">
        <v>322</v>
      </c>
      <c r="K217" s="957"/>
      <c r="L217" s="958" t="s">
        <v>1852</v>
      </c>
      <c r="M217" s="1261" t="s">
        <v>1852</v>
      </c>
      <c r="N217" s="1261" t="s">
        <v>322</v>
      </c>
      <c r="O217" s="1630">
        <v>0</v>
      </c>
      <c r="P217" s="1631">
        <v>0</v>
      </c>
      <c r="Q217" s="1252"/>
      <c r="R217" s="1253">
        <v>705568.78999999969</v>
      </c>
      <c r="S217" s="1258" t="s">
        <v>821</v>
      </c>
      <c r="T217" s="953"/>
      <c r="U217" s="1252"/>
      <c r="V217" s="1258" t="s">
        <v>821</v>
      </c>
      <c r="W217" s="1035">
        <v>140</v>
      </c>
      <c r="X217" s="1035">
        <v>140</v>
      </c>
    </row>
    <row r="218" spans="1:24" ht="15">
      <c r="A218" s="1027" t="s">
        <v>2364</v>
      </c>
      <c r="B218" s="1027" t="s">
        <v>322</v>
      </c>
      <c r="C218" s="962"/>
      <c r="D218" s="1244"/>
      <c r="E218" s="1244"/>
      <c r="F218" s="1244"/>
      <c r="G218" s="1245">
        <v>705568.78999999969</v>
      </c>
      <c r="H218" s="962"/>
      <c r="I218" s="962"/>
      <c r="J218" s="963"/>
      <c r="K218" s="1246"/>
      <c r="L218" s="1021"/>
      <c r="M218" s="1245"/>
      <c r="N218" s="1245"/>
      <c r="O218" s="1632"/>
      <c r="P218" s="1633"/>
      <c r="Q218" s="1254">
        <v>0</v>
      </c>
      <c r="R218" s="1255">
        <v>705568.78999999969</v>
      </c>
      <c r="S218" s="1259">
        <v>0</v>
      </c>
      <c r="T218" s="1244"/>
      <c r="U218" s="1254">
        <v>0</v>
      </c>
      <c r="V218" s="1259">
        <v>0</v>
      </c>
      <c r="W218" s="1035"/>
      <c r="X218" s="1035">
        <v>140</v>
      </c>
    </row>
    <row r="219" spans="1:24" ht="15">
      <c r="A219" s="952" t="s">
        <v>2378</v>
      </c>
      <c r="B219" s="952" t="s">
        <v>2469</v>
      </c>
      <c r="C219" s="997"/>
      <c r="D219" s="953"/>
      <c r="E219" s="953"/>
      <c r="F219" s="953"/>
      <c r="G219" s="954">
        <v>877127.32</v>
      </c>
      <c r="H219" s="955" t="s">
        <v>2071</v>
      </c>
      <c r="I219" s="956"/>
      <c r="J219" s="980" t="s">
        <v>1498</v>
      </c>
      <c r="K219" s="957"/>
      <c r="L219" s="958" t="s">
        <v>1844</v>
      </c>
      <c r="M219" s="1261" t="s">
        <v>1844</v>
      </c>
      <c r="N219" s="1261" t="s">
        <v>1498</v>
      </c>
      <c r="O219" s="1630">
        <v>0</v>
      </c>
      <c r="P219" s="1631">
        <v>0</v>
      </c>
      <c r="Q219" s="1252"/>
      <c r="R219" s="1253">
        <v>877127.32</v>
      </c>
      <c r="S219" s="1258" t="s">
        <v>821</v>
      </c>
      <c r="T219" s="953"/>
      <c r="U219" s="1252"/>
      <c r="V219" s="1258" t="s">
        <v>821</v>
      </c>
      <c r="W219" s="1035">
        <v>999</v>
      </c>
      <c r="X219" s="1035">
        <v>999</v>
      </c>
    </row>
    <row r="220" spans="1:24" ht="15">
      <c r="A220" s="1251" t="s">
        <v>2698</v>
      </c>
      <c r="B220" s="1251" t="s">
        <v>1498</v>
      </c>
      <c r="C220" s="1247"/>
      <c r="D220" s="1248"/>
      <c r="E220" s="1248"/>
      <c r="F220" s="1248"/>
      <c r="G220" s="1249">
        <v>877127.32</v>
      </c>
      <c r="H220" s="1247"/>
      <c r="I220" s="1247"/>
      <c r="J220" s="964"/>
      <c r="K220" s="1250"/>
      <c r="L220" s="1022"/>
      <c r="M220" s="1249"/>
      <c r="N220" s="1249"/>
      <c r="O220" s="1634"/>
      <c r="P220" s="1635"/>
      <c r="Q220" s="1256">
        <v>0</v>
      </c>
      <c r="R220" s="1257">
        <v>877127.32</v>
      </c>
      <c r="S220" s="1260">
        <v>0</v>
      </c>
      <c r="T220" s="1248"/>
      <c r="U220" s="1256">
        <v>0</v>
      </c>
      <c r="V220" s="1260">
        <v>0</v>
      </c>
      <c r="W220" s="1035"/>
      <c r="X220" s="1035">
        <v>999</v>
      </c>
    </row>
  </sheetData>
  <pageMargins left="0.7" right="0.7" top="0.75" bottom="0.75" header="0.3" footer="0.3"/>
  <pageSetup paperSize="9" scale="68" fitToHeight="0"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D35"/>
  <sheetViews>
    <sheetView workbookViewId="0">
      <selection activeCell="C2" sqref="C2"/>
    </sheetView>
  </sheetViews>
  <sheetFormatPr defaultRowHeight="14.5"/>
  <cols>
    <col min="1" max="1" width="14.453125" bestFit="1" customWidth="1"/>
    <col min="2" max="2" width="14.453125" style="1033" customWidth="1"/>
  </cols>
  <sheetData>
    <row r="1" spans="1:4">
      <c r="A1" t="s">
        <v>1262</v>
      </c>
      <c r="B1" s="1033" t="s">
        <v>2233</v>
      </c>
      <c r="C1" t="s">
        <v>1282</v>
      </c>
    </row>
    <row r="2" spans="1:4">
      <c r="A2" t="s">
        <v>1472</v>
      </c>
      <c r="B2" s="1033" t="s">
        <v>381</v>
      </c>
      <c r="C2" s="1038">
        <v>10101</v>
      </c>
      <c r="D2" s="1038" t="s">
        <v>381</v>
      </c>
    </row>
    <row r="3" spans="1:4">
      <c r="A3" t="s">
        <v>1473</v>
      </c>
      <c r="B3" s="1033" t="s">
        <v>382</v>
      </c>
      <c r="C3">
        <v>10102</v>
      </c>
      <c r="D3" s="1038" t="s">
        <v>382</v>
      </c>
    </row>
    <row r="4" spans="1:4">
      <c r="A4" t="s">
        <v>1410</v>
      </c>
      <c r="B4" s="1033" t="s">
        <v>383</v>
      </c>
      <c r="C4">
        <v>10201</v>
      </c>
      <c r="D4" s="1038" t="s">
        <v>383</v>
      </c>
    </row>
    <row r="5" spans="1:4">
      <c r="A5" t="s">
        <v>1290</v>
      </c>
      <c r="B5" s="1033" t="s">
        <v>384</v>
      </c>
      <c r="C5">
        <v>10202</v>
      </c>
      <c r="D5" s="1038" t="s">
        <v>384</v>
      </c>
    </row>
    <row r="6" spans="1:4">
      <c r="A6" t="s">
        <v>861</v>
      </c>
      <c r="B6" s="1033" t="s">
        <v>1286</v>
      </c>
      <c r="C6">
        <v>10203</v>
      </c>
      <c r="D6" s="1038" t="s">
        <v>1268</v>
      </c>
    </row>
    <row r="7" spans="1:4">
      <c r="A7" t="s">
        <v>904</v>
      </c>
      <c r="B7" s="1047" t="s">
        <v>1287</v>
      </c>
      <c r="C7">
        <v>10204</v>
      </c>
      <c r="D7" s="1038" t="s">
        <v>1270</v>
      </c>
    </row>
    <row r="8" spans="1:4">
      <c r="A8" t="s">
        <v>1295</v>
      </c>
      <c r="B8" s="1033" t="s">
        <v>385</v>
      </c>
      <c r="C8">
        <v>10501</v>
      </c>
      <c r="D8" s="1038" t="s">
        <v>385</v>
      </c>
    </row>
    <row r="9" spans="1:4">
      <c r="A9" t="s">
        <v>1302</v>
      </c>
      <c r="B9" s="1033" t="s">
        <v>386</v>
      </c>
      <c r="C9">
        <v>10507</v>
      </c>
      <c r="D9" s="1038" t="s">
        <v>386</v>
      </c>
    </row>
    <row r="10" spans="1:4">
      <c r="A10" t="s">
        <v>777</v>
      </c>
      <c r="B10" s="1033" t="s">
        <v>1106</v>
      </c>
      <c r="C10">
        <v>10508</v>
      </c>
      <c r="D10" s="1038" t="s">
        <v>1106</v>
      </c>
    </row>
    <row r="11" spans="1:4">
      <c r="A11" t="s">
        <v>1308</v>
      </c>
      <c r="B11" s="1033" t="s">
        <v>1006</v>
      </c>
      <c r="C11">
        <v>10509</v>
      </c>
      <c r="D11" s="1038" t="s">
        <v>1006</v>
      </c>
    </row>
    <row r="12" spans="1:4">
      <c r="A12" t="s">
        <v>1309</v>
      </c>
      <c r="B12" s="1033" t="s">
        <v>1007</v>
      </c>
      <c r="C12">
        <v>10517</v>
      </c>
      <c r="D12" s="1038" t="s">
        <v>1007</v>
      </c>
    </row>
    <row r="13" spans="1:4">
      <c r="A13" t="s">
        <v>2241</v>
      </c>
      <c r="B13" s="1033" t="s">
        <v>1284</v>
      </c>
      <c r="C13">
        <v>10902</v>
      </c>
      <c r="D13" s="1038" t="s">
        <v>1284</v>
      </c>
    </row>
    <row r="14" spans="1:4" s="1038" customFormat="1">
      <c r="A14" s="1038" t="s">
        <v>2246</v>
      </c>
      <c r="B14" s="1038" t="s">
        <v>1285</v>
      </c>
      <c r="C14" s="1038">
        <v>10902</v>
      </c>
      <c r="D14" s="1038" t="s">
        <v>1285</v>
      </c>
    </row>
    <row r="15" spans="1:4">
      <c r="A15" t="s">
        <v>777</v>
      </c>
      <c r="B15" s="1033" t="s">
        <v>1106</v>
      </c>
      <c r="C15">
        <v>10908</v>
      </c>
      <c r="D15" s="1038" t="s">
        <v>1106</v>
      </c>
    </row>
    <row r="16" spans="1:4">
      <c r="A16" t="s">
        <v>1311</v>
      </c>
      <c r="B16" s="1033" t="s">
        <v>1008</v>
      </c>
      <c r="C16">
        <v>10916</v>
      </c>
      <c r="D16" s="1038" t="s">
        <v>1008</v>
      </c>
    </row>
    <row r="17" spans="1:4">
      <c r="A17" t="s">
        <v>845</v>
      </c>
      <c r="B17" s="1033" t="s">
        <v>1100</v>
      </c>
      <c r="C17">
        <v>11501</v>
      </c>
      <c r="D17" s="1038" t="s">
        <v>1100</v>
      </c>
    </row>
    <row r="18" spans="1:4">
      <c r="A18" t="s">
        <v>882</v>
      </c>
      <c r="B18" s="1033" t="s">
        <v>1288</v>
      </c>
      <c r="C18">
        <v>11603</v>
      </c>
      <c r="D18" s="1038" t="s">
        <v>1272</v>
      </c>
    </row>
    <row r="19" spans="1:4">
      <c r="A19" t="s">
        <v>431</v>
      </c>
      <c r="B19" s="1033" t="s">
        <v>1112</v>
      </c>
      <c r="C19">
        <v>11706</v>
      </c>
      <c r="D19" s="1038" t="s">
        <v>1112</v>
      </c>
    </row>
    <row r="20" spans="1:4">
      <c r="A20" t="s">
        <v>889</v>
      </c>
      <c r="B20" s="1033" t="s">
        <v>1103</v>
      </c>
      <c r="C20">
        <v>11902</v>
      </c>
      <c r="D20" s="1038" t="s">
        <v>1103</v>
      </c>
    </row>
    <row r="21" spans="1:4">
      <c r="A21" t="s">
        <v>777</v>
      </c>
      <c r="B21" s="1033" t="s">
        <v>1106</v>
      </c>
      <c r="C21">
        <v>11903</v>
      </c>
      <c r="D21" s="1038" t="s">
        <v>1106</v>
      </c>
    </row>
    <row r="22" spans="1:4">
      <c r="A22" t="s">
        <v>768</v>
      </c>
      <c r="B22" s="1033" t="s">
        <v>2242</v>
      </c>
      <c r="C22">
        <v>11904</v>
      </c>
      <c r="D22" s="1038" t="s">
        <v>2242</v>
      </c>
    </row>
    <row r="23" spans="1:4">
      <c r="A23" t="s">
        <v>788</v>
      </c>
      <c r="B23" s="1033" t="s">
        <v>1098</v>
      </c>
      <c r="C23">
        <v>11905</v>
      </c>
      <c r="D23" s="1038" t="s">
        <v>1098</v>
      </c>
    </row>
    <row r="24" spans="1:4">
      <c r="A24" t="s">
        <v>800</v>
      </c>
      <c r="B24" s="1033" t="s">
        <v>2243</v>
      </c>
      <c r="C24">
        <v>11906</v>
      </c>
      <c r="D24" s="1038" t="s">
        <v>2243</v>
      </c>
    </row>
    <row r="25" spans="1:4">
      <c r="A25" t="s">
        <v>822</v>
      </c>
      <c r="B25" s="1033" t="s">
        <v>1010</v>
      </c>
      <c r="C25">
        <v>11907</v>
      </c>
      <c r="D25" s="1038" t="s">
        <v>1010</v>
      </c>
    </row>
    <row r="26" spans="1:4">
      <c r="A26" t="s">
        <v>875</v>
      </c>
      <c r="B26" s="1033" t="s">
        <v>1289</v>
      </c>
      <c r="C26">
        <v>12003</v>
      </c>
      <c r="D26" s="1038" t="s">
        <v>1273</v>
      </c>
    </row>
    <row r="27" spans="1:4">
      <c r="A27" t="s">
        <v>816</v>
      </c>
      <c r="B27" s="1033" t="s">
        <v>1195</v>
      </c>
      <c r="C27">
        <v>12005</v>
      </c>
      <c r="D27" s="1038" t="s">
        <v>1195</v>
      </c>
    </row>
    <row r="28" spans="1:4">
      <c r="A28" t="s">
        <v>446</v>
      </c>
      <c r="B28" s="1033" t="s">
        <v>2244</v>
      </c>
      <c r="C28">
        <v>13307</v>
      </c>
      <c r="D28" s="1038" t="s">
        <v>2244</v>
      </c>
    </row>
    <row r="29" spans="1:4">
      <c r="A29" t="s">
        <v>788</v>
      </c>
      <c r="B29" s="1033" t="s">
        <v>1098</v>
      </c>
      <c r="C29">
        <v>13605</v>
      </c>
      <c r="D29" s="1038" t="s">
        <v>1098</v>
      </c>
    </row>
    <row r="30" spans="1:4">
      <c r="A30" t="s">
        <v>788</v>
      </c>
      <c r="B30" s="1033" t="s">
        <v>1098</v>
      </c>
      <c r="C30">
        <v>13701</v>
      </c>
      <c r="D30" s="1038" t="s">
        <v>1098</v>
      </c>
    </row>
    <row r="31" spans="1:4">
      <c r="A31" t="s">
        <v>800</v>
      </c>
      <c r="B31" s="1033" t="s">
        <v>2243</v>
      </c>
      <c r="C31">
        <v>13704</v>
      </c>
      <c r="D31" s="1038" t="s">
        <v>2243</v>
      </c>
    </row>
    <row r="32" spans="1:4">
      <c r="A32" t="s">
        <v>436</v>
      </c>
      <c r="B32" s="1033" t="s">
        <v>2245</v>
      </c>
      <c r="C32">
        <v>13705</v>
      </c>
      <c r="D32" s="1038" t="s">
        <v>2245</v>
      </c>
    </row>
    <row r="33" spans="1:4">
      <c r="A33" t="s">
        <v>829</v>
      </c>
      <c r="B33" s="1033" t="s">
        <v>1009</v>
      </c>
      <c r="C33">
        <v>13801</v>
      </c>
      <c r="D33" s="1038" t="s">
        <v>1009</v>
      </c>
    </row>
    <row r="34" spans="1:4">
      <c r="A34" t="s">
        <v>768</v>
      </c>
      <c r="B34" s="1033" t="s">
        <v>2242</v>
      </c>
      <c r="C34">
        <v>13802</v>
      </c>
      <c r="D34" s="1038" t="s">
        <v>2242</v>
      </c>
    </row>
    <row r="35" spans="1:4">
      <c r="A35" t="s">
        <v>889</v>
      </c>
      <c r="B35" s="1033" t="s">
        <v>1103</v>
      </c>
      <c r="C35">
        <v>13803</v>
      </c>
      <c r="D35" s="1038" t="s">
        <v>1103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Y59"/>
  <sheetViews>
    <sheetView showGridLines="0" zoomScale="115" zoomScaleNormal="115" zoomScaleSheetLayoutView="100" workbookViewId="0">
      <selection activeCell="A5" sqref="A5:J6"/>
    </sheetView>
  </sheetViews>
  <sheetFormatPr defaultColWidth="8.54296875" defaultRowHeight="14"/>
  <cols>
    <col min="1" max="1" width="25.81640625" style="511" customWidth="1"/>
    <col min="2" max="2" width="18.81640625" style="511" customWidth="1"/>
    <col min="3" max="10" width="13.453125" style="511" customWidth="1"/>
    <col min="11" max="11" width="1.81640625" style="511" customWidth="1"/>
    <col min="12" max="12" width="0.81640625" style="511" customWidth="1"/>
    <col min="13" max="13" width="4.81640625" style="511" customWidth="1"/>
    <col min="14" max="14" width="10.26953125" style="511" customWidth="1"/>
    <col min="15" max="15" width="9" style="511" bestFit="1" customWidth="1"/>
    <col min="16" max="16" width="4.81640625" style="511" hidden="1" customWidth="1"/>
    <col min="17" max="17" width="2" style="511" hidden="1" customWidth="1"/>
    <col min="18" max="18" width="16.7265625" style="511" hidden="1" customWidth="1"/>
    <col min="19" max="19" width="6.7265625" style="511" customWidth="1"/>
    <col min="20" max="20" width="9.1796875" style="511" bestFit="1" customWidth="1"/>
    <col min="21" max="21" width="12.26953125" style="511" bestFit="1" customWidth="1"/>
    <col min="22" max="22" width="25.54296875" style="511" bestFit="1" customWidth="1"/>
    <col min="23" max="23" width="26.7265625" style="1318" bestFit="1" customWidth="1"/>
    <col min="24" max="24" width="27.453125" style="1318" bestFit="1" customWidth="1"/>
    <col min="25" max="16384" width="8.54296875" style="511"/>
  </cols>
  <sheetData>
    <row r="1" spans="1:25" ht="12.75" customHeight="1">
      <c r="A1" s="1588" t="str">
        <f>"Client  Name:    "&amp;FORM!E8</f>
        <v xml:space="preserve">Client  Name:    </v>
      </c>
      <c r="B1" s="1115"/>
      <c r="C1" s="1116"/>
      <c r="D1" s="1116"/>
      <c r="J1" s="4" t="s">
        <v>1472</v>
      </c>
      <c r="K1" s="525"/>
    </row>
    <row r="2" spans="1:25" ht="14.5" customHeight="1">
      <c r="A2" s="1588" t="str">
        <f>"Assigned No:    "&amp;FORM!S6</f>
        <v xml:space="preserve">Assigned No:    </v>
      </c>
      <c r="B2" s="1117"/>
      <c r="C2" s="1118"/>
      <c r="D2" s="1118"/>
      <c r="E2" s="1052"/>
    </row>
    <row r="3" spans="1:25" ht="14.5" customHeight="1">
      <c r="A3" s="1589" t="str">
        <f>CONCATENATE(PROPER(Basic!B18),":",,"          ",TEXT(FORM!G4,"dd-mmmm-yyyy"))</f>
        <v xml:space="preserve">:          </v>
      </c>
      <c r="B3" s="1115"/>
      <c r="C3" s="1119"/>
      <c r="D3" s="1119"/>
      <c r="E3" s="1069"/>
    </row>
    <row r="4" spans="1:25" ht="12.75" customHeight="1">
      <c r="A4" s="1114"/>
    </row>
    <row r="5" spans="1:25" ht="12.75" customHeight="1">
      <c r="A5" s="2133" t="s">
        <v>2284</v>
      </c>
      <c r="B5" s="2133"/>
      <c r="C5" s="2133"/>
      <c r="D5" s="2133"/>
      <c r="E5" s="2133"/>
      <c r="F5" s="2133"/>
      <c r="G5" s="2133"/>
      <c r="H5" s="2133"/>
      <c r="I5" s="2133"/>
      <c r="J5" s="2133"/>
    </row>
    <row r="6" spans="1:25">
      <c r="A6" s="2133"/>
      <c r="B6" s="2133"/>
      <c r="C6" s="2133"/>
      <c r="D6" s="2133"/>
      <c r="E6" s="2133"/>
      <c r="F6" s="2133"/>
      <c r="G6" s="2133"/>
      <c r="H6" s="2133"/>
      <c r="I6" s="2133"/>
      <c r="J6" s="2133"/>
    </row>
    <row r="8" spans="1:25" ht="69">
      <c r="A8" s="32" t="s">
        <v>1413</v>
      </c>
      <c r="B8" s="38" t="s">
        <v>1414</v>
      </c>
      <c r="C8" s="38" t="s">
        <v>1415</v>
      </c>
      <c r="D8" s="38" t="s">
        <v>1416</v>
      </c>
      <c r="E8" s="38" t="s">
        <v>1417</v>
      </c>
      <c r="F8" s="38" t="s">
        <v>1418</v>
      </c>
      <c r="G8" s="38" t="s">
        <v>1419</v>
      </c>
      <c r="H8" s="38" t="s">
        <v>1420</v>
      </c>
      <c r="I8" s="38" t="s">
        <v>1421</v>
      </c>
      <c r="J8" s="504" t="s">
        <v>1422</v>
      </c>
    </row>
    <row r="9" spans="1:25">
      <c r="A9" s="39">
        <v>1</v>
      </c>
      <c r="B9" s="526">
        <v>2</v>
      </c>
      <c r="C9" s="526">
        <v>3</v>
      </c>
      <c r="D9" s="526">
        <v>4</v>
      </c>
      <c r="E9" s="526" t="s">
        <v>2287</v>
      </c>
      <c r="F9" s="526">
        <v>6</v>
      </c>
      <c r="G9" s="526">
        <v>7</v>
      </c>
      <c r="H9" s="526" t="s">
        <v>2285</v>
      </c>
      <c r="I9" s="526">
        <v>9</v>
      </c>
      <c r="J9" s="527" t="s">
        <v>2286</v>
      </c>
    </row>
    <row r="10" spans="1:25" ht="1" customHeight="1" thickBot="1">
      <c r="A10" s="33"/>
      <c r="B10" s="528"/>
      <c r="C10" s="528"/>
      <c r="D10" s="528"/>
      <c r="E10" s="528"/>
      <c r="F10" s="528"/>
      <c r="G10" s="528"/>
      <c r="H10" s="528"/>
      <c r="I10" s="528"/>
      <c r="J10" s="529"/>
    </row>
    <row r="11" spans="1:25" ht="3" customHeight="1" thickBot="1">
      <c r="A11" s="530"/>
      <c r="J11" s="531"/>
    </row>
    <row r="12" spans="1:25" ht="1" customHeight="1">
      <c r="A12" s="12"/>
      <c r="B12" s="7"/>
      <c r="C12" s="7"/>
      <c r="D12" s="7"/>
      <c r="E12" s="7"/>
      <c r="F12" s="7"/>
      <c r="G12" s="7"/>
      <c r="H12" s="7"/>
      <c r="I12" s="7"/>
      <c r="J12" s="10"/>
    </row>
    <row r="13" spans="1:25">
      <c r="A13" s="42"/>
      <c r="B13" s="1610"/>
      <c r="C13" s="40"/>
      <c r="D13" s="40"/>
      <c r="E13" s="1109">
        <f t="shared" ref="E13:E36" si="0">C13+D13</f>
        <v>0</v>
      </c>
      <c r="F13" s="40"/>
      <c r="G13" s="40"/>
      <c r="H13" s="1110">
        <f>IFERROR(E13*(F13/G13),0)</f>
        <v>0</v>
      </c>
      <c r="I13" s="40">
        <v>0</v>
      </c>
      <c r="J13" s="1111">
        <f>H13-I13</f>
        <v>0</v>
      </c>
    </row>
    <row r="14" spans="1:25" s="1094" customFormat="1">
      <c r="A14" s="42"/>
      <c r="B14" s="1610"/>
      <c r="C14" s="40"/>
      <c r="D14" s="40"/>
      <c r="E14" s="1109">
        <f t="shared" si="0"/>
        <v>0</v>
      </c>
      <c r="F14" s="40"/>
      <c r="G14" s="40"/>
      <c r="H14" s="1110">
        <f>IFERROR(E14*(F14/G14),0)</f>
        <v>0</v>
      </c>
      <c r="I14" s="41"/>
      <c r="J14" s="1111">
        <f>H14-I14</f>
        <v>0</v>
      </c>
      <c r="W14" s="1318"/>
      <c r="X14" s="1318"/>
    </row>
    <row r="15" spans="1:25">
      <c r="A15" s="42"/>
      <c r="B15" s="1610"/>
      <c r="C15" s="40"/>
      <c r="D15" s="40"/>
      <c r="E15" s="1109">
        <f t="shared" si="0"/>
        <v>0</v>
      </c>
      <c r="F15" s="40"/>
      <c r="G15" s="40"/>
      <c r="H15" s="1110">
        <f t="shared" ref="H15:H36" si="1">IFERROR(E15*(F15/G15),0)</f>
        <v>0</v>
      </c>
      <c r="I15" s="41"/>
      <c r="J15" s="1111">
        <f t="shared" ref="J15:J36" si="2">H15-I15</f>
        <v>0</v>
      </c>
      <c r="T15" s="1094"/>
      <c r="U15" s="1094"/>
      <c r="V15" s="1094"/>
      <c r="Y15" s="1094"/>
    </row>
    <row r="16" spans="1:25">
      <c r="A16" s="42"/>
      <c r="B16" s="1610"/>
      <c r="C16" s="40"/>
      <c r="D16" s="40"/>
      <c r="E16" s="1109">
        <f t="shared" si="0"/>
        <v>0</v>
      </c>
      <c r="F16" s="40"/>
      <c r="G16" s="40"/>
      <c r="H16" s="1110">
        <f t="shared" si="1"/>
        <v>0</v>
      </c>
      <c r="I16" s="41"/>
      <c r="J16" s="1111">
        <f>H16-I16</f>
        <v>0</v>
      </c>
      <c r="N16" s="1091"/>
    </row>
    <row r="17" spans="1:14">
      <c r="A17" s="42"/>
      <c r="B17" s="1610"/>
      <c r="C17" s="40"/>
      <c r="D17" s="40"/>
      <c r="E17" s="1109">
        <f t="shared" si="0"/>
        <v>0</v>
      </c>
      <c r="F17" s="40"/>
      <c r="G17" s="40"/>
      <c r="H17" s="1110">
        <f t="shared" si="1"/>
        <v>0</v>
      </c>
      <c r="I17" s="41"/>
      <c r="J17" s="1111">
        <f>H17-I17</f>
        <v>0</v>
      </c>
    </row>
    <row r="18" spans="1:14">
      <c r="A18" s="42"/>
      <c r="B18" s="1610"/>
      <c r="C18" s="40"/>
      <c r="D18" s="40"/>
      <c r="E18" s="1109">
        <f t="shared" si="0"/>
        <v>0</v>
      </c>
      <c r="F18" s="40"/>
      <c r="G18" s="40"/>
      <c r="H18" s="1110">
        <f t="shared" si="1"/>
        <v>0</v>
      </c>
      <c r="I18" s="41"/>
      <c r="J18" s="1111">
        <f>H18-I18</f>
        <v>0</v>
      </c>
    </row>
    <row r="19" spans="1:14">
      <c r="A19" s="42"/>
      <c r="B19" s="1610"/>
      <c r="C19" s="40"/>
      <c r="D19" s="40"/>
      <c r="E19" s="1109">
        <f t="shared" si="0"/>
        <v>0</v>
      </c>
      <c r="F19" s="40"/>
      <c r="G19" s="40"/>
      <c r="H19" s="1110">
        <f t="shared" si="1"/>
        <v>0</v>
      </c>
      <c r="I19" s="41"/>
      <c r="J19" s="1111">
        <f>H19-I19</f>
        <v>0</v>
      </c>
    </row>
    <row r="20" spans="1:14">
      <c r="A20" s="42"/>
      <c r="B20" s="1610"/>
      <c r="C20" s="40"/>
      <c r="D20" s="40"/>
      <c r="E20" s="1109">
        <f t="shared" si="0"/>
        <v>0</v>
      </c>
      <c r="F20" s="40"/>
      <c r="G20" s="40"/>
      <c r="H20" s="1110">
        <f t="shared" si="1"/>
        <v>0</v>
      </c>
      <c r="I20" s="41"/>
      <c r="J20" s="1111">
        <f>H20-I20</f>
        <v>0</v>
      </c>
    </row>
    <row r="21" spans="1:14">
      <c r="A21" s="42"/>
      <c r="B21" s="1610"/>
      <c r="C21" s="40"/>
      <c r="D21" s="40"/>
      <c r="E21" s="1109">
        <f t="shared" si="0"/>
        <v>0</v>
      </c>
      <c r="F21" s="40"/>
      <c r="G21" s="40"/>
      <c r="H21" s="1110">
        <f t="shared" si="1"/>
        <v>0</v>
      </c>
      <c r="I21" s="41"/>
      <c r="J21" s="1111">
        <f t="shared" si="2"/>
        <v>0</v>
      </c>
    </row>
    <row r="22" spans="1:14">
      <c r="A22" s="42"/>
      <c r="B22" s="1610"/>
      <c r="C22" s="40"/>
      <c r="D22" s="40"/>
      <c r="E22" s="1109">
        <f t="shared" si="0"/>
        <v>0</v>
      </c>
      <c r="F22" s="40"/>
      <c r="G22" s="40"/>
      <c r="H22" s="1110">
        <f t="shared" si="1"/>
        <v>0</v>
      </c>
      <c r="I22" s="41"/>
      <c r="J22" s="1111">
        <f t="shared" si="2"/>
        <v>0</v>
      </c>
    </row>
    <row r="23" spans="1:14">
      <c r="A23" s="42"/>
      <c r="B23" s="1610"/>
      <c r="C23" s="40"/>
      <c r="D23" s="40"/>
      <c r="E23" s="1109">
        <f t="shared" si="0"/>
        <v>0</v>
      </c>
      <c r="F23" s="40"/>
      <c r="G23" s="40"/>
      <c r="H23" s="1110">
        <f t="shared" si="1"/>
        <v>0</v>
      </c>
      <c r="I23" s="41"/>
      <c r="J23" s="1111">
        <f t="shared" si="2"/>
        <v>0</v>
      </c>
    </row>
    <row r="24" spans="1:14">
      <c r="A24" s="42"/>
      <c r="B24" s="1610"/>
      <c r="C24" s="40"/>
      <c r="D24" s="40"/>
      <c r="E24" s="1109">
        <f>C24+D24</f>
        <v>0</v>
      </c>
      <c r="F24" s="40"/>
      <c r="G24" s="40"/>
      <c r="H24" s="1110">
        <f t="shared" si="1"/>
        <v>0</v>
      </c>
      <c r="I24" s="41"/>
      <c r="J24" s="1111">
        <f t="shared" si="2"/>
        <v>0</v>
      </c>
    </row>
    <row r="25" spans="1:14">
      <c r="A25" s="42"/>
      <c r="B25" s="1610"/>
      <c r="C25" s="40"/>
      <c r="D25" s="40"/>
      <c r="E25" s="1109">
        <f>C25+D25</f>
        <v>0</v>
      </c>
      <c r="F25" s="40"/>
      <c r="G25" s="40"/>
      <c r="H25" s="1110">
        <f t="shared" si="1"/>
        <v>0</v>
      </c>
      <c r="I25" s="41"/>
      <c r="J25" s="1111">
        <f t="shared" si="2"/>
        <v>0</v>
      </c>
    </row>
    <row r="26" spans="1:14">
      <c r="A26" s="42"/>
      <c r="B26" s="1610"/>
      <c r="C26" s="40"/>
      <c r="D26" s="40"/>
      <c r="E26" s="1109">
        <f t="shared" si="0"/>
        <v>0</v>
      </c>
      <c r="F26" s="40"/>
      <c r="G26" s="40"/>
      <c r="H26" s="1110">
        <f t="shared" si="1"/>
        <v>0</v>
      </c>
      <c r="I26" s="41"/>
      <c r="J26" s="1111">
        <f t="shared" si="2"/>
        <v>0</v>
      </c>
      <c r="N26" s="1094"/>
    </row>
    <row r="27" spans="1:14">
      <c r="A27" s="42"/>
      <c r="B27" s="1610"/>
      <c r="C27" s="40"/>
      <c r="D27" s="40"/>
      <c r="E27" s="1109">
        <f t="shared" si="0"/>
        <v>0</v>
      </c>
      <c r="F27" s="40"/>
      <c r="G27" s="40"/>
      <c r="H27" s="1110">
        <f t="shared" si="1"/>
        <v>0</v>
      </c>
      <c r="I27" s="41"/>
      <c r="J27" s="1111">
        <f t="shared" si="2"/>
        <v>0</v>
      </c>
    </row>
    <row r="28" spans="1:14">
      <c r="A28" s="42"/>
      <c r="B28" s="1610"/>
      <c r="C28" s="40"/>
      <c r="D28" s="40"/>
      <c r="E28" s="1109">
        <f t="shared" si="0"/>
        <v>0</v>
      </c>
      <c r="F28" s="40"/>
      <c r="G28" s="40"/>
      <c r="H28" s="1110">
        <f t="shared" si="1"/>
        <v>0</v>
      </c>
      <c r="I28" s="41"/>
      <c r="J28" s="1111">
        <f t="shared" si="2"/>
        <v>0</v>
      </c>
    </row>
    <row r="29" spans="1:14">
      <c r="A29" s="42"/>
      <c r="B29" s="1610"/>
      <c r="C29" s="40"/>
      <c r="D29" s="40"/>
      <c r="E29" s="1109">
        <f t="shared" si="0"/>
        <v>0</v>
      </c>
      <c r="F29" s="40"/>
      <c r="G29" s="40"/>
      <c r="H29" s="1110">
        <f t="shared" si="1"/>
        <v>0</v>
      </c>
      <c r="I29" s="41"/>
      <c r="J29" s="1111">
        <f t="shared" si="2"/>
        <v>0</v>
      </c>
    </row>
    <row r="30" spans="1:14">
      <c r="A30" s="42"/>
      <c r="B30" s="1610"/>
      <c r="C30" s="40"/>
      <c r="D30" s="40"/>
      <c r="E30" s="1109">
        <f t="shared" si="0"/>
        <v>0</v>
      </c>
      <c r="F30" s="40"/>
      <c r="G30" s="40"/>
      <c r="H30" s="1110">
        <f t="shared" si="1"/>
        <v>0</v>
      </c>
      <c r="I30" s="41"/>
      <c r="J30" s="1111">
        <f t="shared" si="2"/>
        <v>0</v>
      </c>
    </row>
    <row r="31" spans="1:14">
      <c r="A31" s="42"/>
      <c r="B31" s="1610"/>
      <c r="C31" s="40"/>
      <c r="D31" s="40"/>
      <c r="E31" s="1109">
        <f>C31+D31</f>
        <v>0</v>
      </c>
      <c r="F31" s="40"/>
      <c r="G31" s="40"/>
      <c r="H31" s="1110">
        <f t="shared" si="1"/>
        <v>0</v>
      </c>
      <c r="I31" s="41"/>
      <c r="J31" s="1111">
        <f t="shared" si="2"/>
        <v>0</v>
      </c>
    </row>
    <row r="32" spans="1:14">
      <c r="A32" s="42"/>
      <c r="B32" s="1610"/>
      <c r="C32" s="40"/>
      <c r="D32" s="40"/>
      <c r="E32" s="1109">
        <f>C32+D32</f>
        <v>0</v>
      </c>
      <c r="F32" s="40"/>
      <c r="G32" s="40"/>
      <c r="H32" s="1110">
        <f t="shared" si="1"/>
        <v>0</v>
      </c>
      <c r="I32" s="41"/>
      <c r="J32" s="1111">
        <f t="shared" si="2"/>
        <v>0</v>
      </c>
    </row>
    <row r="33" spans="1:24">
      <c r="A33" s="42"/>
      <c r="B33" s="1610"/>
      <c r="C33" s="40"/>
      <c r="D33" s="40"/>
      <c r="E33" s="1109">
        <f>C33+D33</f>
        <v>0</v>
      </c>
      <c r="F33" s="40"/>
      <c r="G33" s="40"/>
      <c r="H33" s="1110">
        <f t="shared" si="1"/>
        <v>0</v>
      </c>
      <c r="I33" s="41"/>
      <c r="J33" s="1111">
        <f t="shared" si="2"/>
        <v>0</v>
      </c>
    </row>
    <row r="34" spans="1:24">
      <c r="A34" s="42"/>
      <c r="B34" s="1610"/>
      <c r="C34" s="40"/>
      <c r="D34" s="40"/>
      <c r="E34" s="1109">
        <f t="shared" si="0"/>
        <v>0</v>
      </c>
      <c r="F34" s="40"/>
      <c r="G34" s="40"/>
      <c r="H34" s="1110">
        <f t="shared" si="1"/>
        <v>0</v>
      </c>
      <c r="I34" s="41"/>
      <c r="J34" s="1111">
        <f t="shared" si="2"/>
        <v>0</v>
      </c>
    </row>
    <row r="35" spans="1:24">
      <c r="A35" s="42"/>
      <c r="B35" s="1610"/>
      <c r="C35" s="40"/>
      <c r="D35" s="40"/>
      <c r="E35" s="1109">
        <f t="shared" si="0"/>
        <v>0</v>
      </c>
      <c r="F35" s="40"/>
      <c r="G35" s="40"/>
      <c r="H35" s="1110">
        <f t="shared" si="1"/>
        <v>0</v>
      </c>
      <c r="I35" s="41"/>
      <c r="J35" s="1111">
        <f t="shared" si="2"/>
        <v>0</v>
      </c>
    </row>
    <row r="36" spans="1:24" s="1094" customFormat="1">
      <c r="A36" s="1203"/>
      <c r="B36" s="1611"/>
      <c r="C36" s="40"/>
      <c r="D36" s="1204"/>
      <c r="E36" s="1109">
        <f t="shared" si="0"/>
        <v>0</v>
      </c>
      <c r="F36" s="1204"/>
      <c r="G36" s="1204"/>
      <c r="H36" s="1110">
        <f t="shared" si="1"/>
        <v>0</v>
      </c>
      <c r="I36" s="41"/>
      <c r="J36" s="1111">
        <f t="shared" si="2"/>
        <v>0</v>
      </c>
      <c r="W36" s="1318"/>
      <c r="X36" s="1318"/>
    </row>
    <row r="37" spans="1:24" s="1094" customFormat="1">
      <c r="A37" s="1203"/>
      <c r="B37" s="1611"/>
      <c r="C37" s="40"/>
      <c r="D37" s="1204"/>
      <c r="E37" s="1109">
        <f t="shared" ref="E37" si="3">C37+D37</f>
        <v>0</v>
      </c>
      <c r="F37" s="1204"/>
      <c r="G37" s="1204"/>
      <c r="H37" s="1110">
        <f t="shared" ref="H37" si="4">IFERROR(E37*(F37/G37),0)</f>
        <v>0</v>
      </c>
      <c r="I37" s="41"/>
      <c r="J37" s="1111">
        <f t="shared" ref="J37" si="5">H37-I37</f>
        <v>0</v>
      </c>
      <c r="W37" s="1318"/>
      <c r="X37" s="1318"/>
    </row>
    <row r="38" spans="1:24" s="1094" customFormat="1">
      <c r="A38" s="1203"/>
      <c r="B38" s="1611"/>
      <c r="C38" s="40"/>
      <c r="D38" s="1204"/>
      <c r="E38" s="1109">
        <f t="shared" ref="E38" si="6">C38+D38</f>
        <v>0</v>
      </c>
      <c r="F38" s="1204"/>
      <c r="G38" s="1204"/>
      <c r="H38" s="1110">
        <f t="shared" ref="H38" si="7">IFERROR(E38*(F38/G38),0)</f>
        <v>0</v>
      </c>
      <c r="I38" s="41"/>
      <c r="J38" s="1111">
        <f t="shared" ref="J38" si="8">H38-I38</f>
        <v>0</v>
      </c>
      <c r="W38" s="1318"/>
      <c r="X38" s="1318"/>
    </row>
    <row r="39" spans="1:24" s="1094" customFormat="1">
      <c r="A39" s="1203"/>
      <c r="B39" s="1611"/>
      <c r="C39" s="40"/>
      <c r="D39" s="1204"/>
      <c r="E39" s="1109">
        <f t="shared" ref="E39" si="9">C39+D39</f>
        <v>0</v>
      </c>
      <c r="F39" s="1204"/>
      <c r="G39" s="1204"/>
      <c r="H39" s="1110">
        <f t="shared" ref="H39" si="10">IFERROR(E39*(F39/G39),0)</f>
        <v>0</v>
      </c>
      <c r="I39" s="41"/>
      <c r="J39" s="1111">
        <f t="shared" ref="J39" si="11">H39-I39</f>
        <v>0</v>
      </c>
      <c r="W39" s="1318"/>
      <c r="X39" s="1318"/>
    </row>
    <row r="40" spans="1:24" s="1094" customFormat="1">
      <c r="A40" s="1203"/>
      <c r="B40" s="1611"/>
      <c r="C40" s="40"/>
      <c r="D40" s="1204"/>
      <c r="E40" s="1109">
        <f t="shared" ref="E40" si="12">C40+D40</f>
        <v>0</v>
      </c>
      <c r="F40" s="1204"/>
      <c r="G40" s="1204"/>
      <c r="H40" s="1110">
        <f t="shared" ref="H40" si="13">IFERROR(E40*(F40/G40),0)</f>
        <v>0</v>
      </c>
      <c r="I40" s="41"/>
      <c r="J40" s="1111">
        <f t="shared" ref="J40" si="14">H40-I40</f>
        <v>0</v>
      </c>
      <c r="W40" s="1318"/>
      <c r="X40" s="1318"/>
    </row>
    <row r="41" spans="1:24" s="1094" customFormat="1">
      <c r="A41" s="1203"/>
      <c r="B41" s="1611"/>
      <c r="C41" s="40"/>
      <c r="D41" s="1204"/>
      <c r="E41" s="1109">
        <f t="shared" ref="E41" si="15">C41+D41</f>
        <v>0</v>
      </c>
      <c r="F41" s="1204"/>
      <c r="G41" s="1204"/>
      <c r="H41" s="1110">
        <f t="shared" ref="H41" si="16">IFERROR(E41*(F41/G41),0)</f>
        <v>0</v>
      </c>
      <c r="I41" s="41"/>
      <c r="J41" s="1111">
        <f t="shared" ref="J41" si="17">H41-I41</f>
        <v>0</v>
      </c>
      <c r="W41" s="1318"/>
      <c r="X41" s="1318"/>
    </row>
    <row r="42" spans="1:24" s="1094" customFormat="1">
      <c r="A42" s="1203"/>
      <c r="B42" s="1611"/>
      <c r="C42" s="40"/>
      <c r="D42" s="1204"/>
      <c r="E42" s="1109">
        <f t="shared" ref="E42" si="18">C42+D42</f>
        <v>0</v>
      </c>
      <c r="F42" s="1204"/>
      <c r="G42" s="1204"/>
      <c r="H42" s="1110">
        <f t="shared" ref="H42" si="19">IFERROR(E42*(F42/G42),0)</f>
        <v>0</v>
      </c>
      <c r="I42" s="41"/>
      <c r="J42" s="1111">
        <f t="shared" ref="J42" si="20">H42-I42</f>
        <v>0</v>
      </c>
      <c r="W42" s="1318"/>
      <c r="X42" s="1318"/>
    </row>
    <row r="43" spans="1:24" s="1094" customFormat="1">
      <c r="A43" s="1203"/>
      <c r="B43" s="1611"/>
      <c r="C43" s="40"/>
      <c r="D43" s="1204"/>
      <c r="E43" s="1109">
        <f t="shared" ref="E43" si="21">C43+D43</f>
        <v>0</v>
      </c>
      <c r="F43" s="1204"/>
      <c r="G43" s="1204"/>
      <c r="H43" s="1110">
        <f t="shared" ref="H43" si="22">IFERROR(E43*(F43/G43),0)</f>
        <v>0</v>
      </c>
      <c r="I43" s="41"/>
      <c r="J43" s="1111">
        <f t="shared" ref="J43" si="23">H43-I43</f>
        <v>0</v>
      </c>
      <c r="W43" s="1318"/>
      <c r="X43" s="1318"/>
    </row>
    <row r="44" spans="1:24" s="1094" customFormat="1">
      <c r="A44" s="1203"/>
      <c r="B44" s="1611"/>
      <c r="C44" s="40"/>
      <c r="D44" s="1204"/>
      <c r="E44" s="1109">
        <f t="shared" ref="E44" si="24">C44+D44</f>
        <v>0</v>
      </c>
      <c r="F44" s="1204"/>
      <c r="G44" s="1204"/>
      <c r="H44" s="1110">
        <f t="shared" ref="H44" si="25">IFERROR(E44*(F44/G44),0)</f>
        <v>0</v>
      </c>
      <c r="I44" s="41"/>
      <c r="J44" s="1111">
        <f t="shared" ref="J44" si="26">H44-I44</f>
        <v>0</v>
      </c>
      <c r="W44" s="1318"/>
      <c r="X44" s="1318"/>
    </row>
    <row r="45" spans="1:24" s="1094" customFormat="1">
      <c r="A45" s="1203"/>
      <c r="B45" s="1611"/>
      <c r="C45" s="40"/>
      <c r="D45" s="1204"/>
      <c r="E45" s="1109">
        <f t="shared" ref="E45" si="27">C45+D45</f>
        <v>0</v>
      </c>
      <c r="F45" s="1204"/>
      <c r="G45" s="1204"/>
      <c r="H45" s="1110">
        <f t="shared" ref="H45" si="28">IFERROR(E45*(F45/G45),0)</f>
        <v>0</v>
      </c>
      <c r="I45" s="41"/>
      <c r="J45" s="1111">
        <f t="shared" ref="J45" si="29">H45-I45</f>
        <v>0</v>
      </c>
      <c r="W45" s="1318"/>
      <c r="X45" s="1318"/>
    </row>
    <row r="46" spans="1:24" s="1094" customFormat="1">
      <c r="A46" s="1203"/>
      <c r="B46" s="1611"/>
      <c r="C46" s="40"/>
      <c r="D46" s="1204"/>
      <c r="E46" s="1109">
        <f t="shared" ref="E46" si="30">C46+D46</f>
        <v>0</v>
      </c>
      <c r="F46" s="1204"/>
      <c r="G46" s="1204"/>
      <c r="H46" s="1110">
        <f t="shared" ref="H46" si="31">IFERROR(E46*(F46/G46),0)</f>
        <v>0</v>
      </c>
      <c r="I46" s="41"/>
      <c r="J46" s="1111">
        <f t="shared" ref="J46" si="32">H46-I46</f>
        <v>0</v>
      </c>
      <c r="W46" s="1318"/>
      <c r="X46" s="1318"/>
    </row>
    <row r="47" spans="1:24" s="1094" customFormat="1">
      <c r="A47" s="1203"/>
      <c r="B47" s="1611"/>
      <c r="C47" s="40"/>
      <c r="D47" s="1204"/>
      <c r="E47" s="1109">
        <f t="shared" ref="E47" si="33">C47+D47</f>
        <v>0</v>
      </c>
      <c r="F47" s="1204"/>
      <c r="G47" s="1204"/>
      <c r="H47" s="1110">
        <f t="shared" ref="H47" si="34">IFERROR(E47*(F47/G47),0)</f>
        <v>0</v>
      </c>
      <c r="I47" s="41"/>
      <c r="J47" s="1111">
        <f t="shared" ref="J47" si="35">H47-I47</f>
        <v>0</v>
      </c>
      <c r="W47" s="1318"/>
      <c r="X47" s="1318"/>
    </row>
    <row r="48" spans="1:24" s="1094" customFormat="1">
      <c r="A48" s="1203"/>
      <c r="B48" s="1611"/>
      <c r="C48" s="40"/>
      <c r="D48" s="1204"/>
      <c r="E48" s="1109">
        <f t="shared" ref="E48" si="36">C48+D48</f>
        <v>0</v>
      </c>
      <c r="F48" s="1204"/>
      <c r="G48" s="1204"/>
      <c r="H48" s="1110">
        <f t="shared" ref="H48" si="37">IFERROR(E48*(F48/G48),0)</f>
        <v>0</v>
      </c>
      <c r="I48" s="41"/>
      <c r="J48" s="1111">
        <f t="shared" ref="J48" si="38">H48-I48</f>
        <v>0</v>
      </c>
      <c r="W48" s="1318"/>
      <c r="X48" s="1318"/>
    </row>
    <row r="49" spans="1:24" s="1094" customFormat="1">
      <c r="A49" s="1203"/>
      <c r="B49" s="1611"/>
      <c r="C49" s="40"/>
      <c r="D49" s="1204"/>
      <c r="E49" s="1109">
        <f t="shared" ref="E49" si="39">C49+D49</f>
        <v>0</v>
      </c>
      <c r="F49" s="1204"/>
      <c r="G49" s="1204"/>
      <c r="H49" s="1110">
        <f t="shared" ref="H49" si="40">IFERROR(E49*(F49/G49),0)</f>
        <v>0</v>
      </c>
      <c r="I49" s="41"/>
      <c r="J49" s="1111">
        <f t="shared" ref="J49" si="41">H49-I49</f>
        <v>0</v>
      </c>
      <c r="W49" s="1318"/>
      <c r="X49" s="1318"/>
    </row>
    <row r="50" spans="1:24" s="1094" customFormat="1">
      <c r="A50" s="1203"/>
      <c r="B50" s="1611"/>
      <c r="C50" s="40"/>
      <c r="D50" s="1204"/>
      <c r="E50" s="1109">
        <f t="shared" ref="E50" si="42">C50+D50</f>
        <v>0</v>
      </c>
      <c r="F50" s="1204"/>
      <c r="G50" s="1204"/>
      <c r="H50" s="1110">
        <f t="shared" ref="H50" si="43">IFERROR(E50*(F50/G50),0)</f>
        <v>0</v>
      </c>
      <c r="I50" s="41"/>
      <c r="J50" s="1111">
        <f t="shared" ref="J50" si="44">H50-I50</f>
        <v>0</v>
      </c>
      <c r="W50" s="1318"/>
      <c r="X50" s="1318"/>
    </row>
    <row r="51" spans="1:24" s="1094" customFormat="1">
      <c r="A51" s="1203"/>
      <c r="B51" s="1611"/>
      <c r="C51" s="40"/>
      <c r="D51" s="1204"/>
      <c r="E51" s="1109">
        <f t="shared" ref="E51" si="45">C51+D51</f>
        <v>0</v>
      </c>
      <c r="F51" s="1204"/>
      <c r="G51" s="1204"/>
      <c r="H51" s="1110">
        <f t="shared" ref="H51" si="46">IFERROR(E51*(F51/G51),0)</f>
        <v>0</v>
      </c>
      <c r="I51" s="41"/>
      <c r="J51" s="1111">
        <f t="shared" ref="J51" si="47">H51-I51</f>
        <v>0</v>
      </c>
      <c r="W51" s="1318"/>
      <c r="X51" s="1318"/>
    </row>
    <row r="52" spans="1:24" s="1094" customFormat="1">
      <c r="A52" s="1203"/>
      <c r="B52" s="1611"/>
      <c r="C52" s="40"/>
      <c r="D52" s="1204"/>
      <c r="E52" s="1109">
        <f t="shared" ref="E52" si="48">C52+D52</f>
        <v>0</v>
      </c>
      <c r="F52" s="1204"/>
      <c r="G52" s="1204"/>
      <c r="H52" s="1110">
        <f t="shared" ref="H52" si="49">IFERROR(E52*(F52/G52),0)</f>
        <v>0</v>
      </c>
      <c r="I52" s="41"/>
      <c r="J52" s="1111">
        <f t="shared" ref="J52" si="50">H52-I52</f>
        <v>0</v>
      </c>
      <c r="W52" s="1318"/>
      <c r="X52" s="1318"/>
    </row>
    <row r="53" spans="1:24" ht="3" customHeight="1" thickBot="1">
      <c r="A53" s="42"/>
      <c r="B53" s="1112"/>
      <c r="C53" s="1205"/>
      <c r="D53" s="40"/>
      <c r="E53" s="1109">
        <f t="shared" ref="E53" si="51">C53+D53</f>
        <v>0</v>
      </c>
      <c r="F53" s="40"/>
      <c r="G53" s="40"/>
      <c r="H53" s="1110">
        <f t="shared" ref="H53" si="52">IFERROR(E53*(F53/G53),0)</f>
        <v>0</v>
      </c>
      <c r="I53" s="41"/>
      <c r="J53" s="1111">
        <f t="shared" ref="J53" si="53">H53-I53</f>
        <v>0</v>
      </c>
      <c r="K53" s="1094"/>
      <c r="L53" s="1094"/>
      <c r="M53" s="1094"/>
      <c r="N53" s="1094"/>
      <c r="O53" s="1094"/>
      <c r="P53" s="1094"/>
      <c r="Q53" s="1094"/>
      <c r="R53" s="1094"/>
      <c r="S53" s="1094"/>
    </row>
    <row r="54" spans="1:24" ht="20.149999999999999" customHeight="1" thickBot="1">
      <c r="A54" s="1120" t="s">
        <v>396</v>
      </c>
      <c r="B54" s="30"/>
      <c r="C54" s="488">
        <f t="shared" ref="C54:J54" si="54">SUM(C13:C52)</f>
        <v>0</v>
      </c>
      <c r="D54" s="488">
        <f t="shared" si="54"/>
        <v>0</v>
      </c>
      <c r="E54" s="488">
        <f t="shared" si="54"/>
        <v>0</v>
      </c>
      <c r="F54" s="488">
        <f t="shared" si="54"/>
        <v>0</v>
      </c>
      <c r="G54" s="488">
        <f t="shared" si="54"/>
        <v>0</v>
      </c>
      <c r="H54" s="488">
        <f t="shared" si="54"/>
        <v>0</v>
      </c>
      <c r="I54" s="488">
        <f t="shared" si="54"/>
        <v>0</v>
      </c>
      <c r="J54" s="488">
        <f t="shared" si="54"/>
        <v>0</v>
      </c>
      <c r="K54" s="9"/>
      <c r="L54" s="9"/>
    </row>
    <row r="55" spans="1:24" ht="1" customHeight="1"/>
    <row r="57" spans="1:24" ht="15" hidden="1" customHeight="1" thickBot="1">
      <c r="A57" s="1041" t="s">
        <v>874</v>
      </c>
      <c r="B57" s="1044">
        <f>J54</f>
        <v>0</v>
      </c>
      <c r="C57" s="1039"/>
      <c r="D57" s="1039"/>
      <c r="E57" s="1039"/>
      <c r="F57" s="1039"/>
      <c r="G57" s="1039"/>
      <c r="H57" s="1039"/>
      <c r="I57" s="1039"/>
      <c r="J57" s="1039"/>
    </row>
    <row r="58" spans="1:24">
      <c r="O58" s="511">
        <f>MATCH("Mapped with TB",E2:E117,1)</f>
        <v>8</v>
      </c>
    </row>
    <row r="59" spans="1:24">
      <c r="J59" s="534"/>
    </row>
  </sheetData>
  <sheetProtection formatColumns="0"/>
  <mergeCells count="1">
    <mergeCell ref="A5:J6"/>
  </mergeCells>
  <pageMargins left="0.63" right="0.48" top="0.75" bottom="0.75" header="0.3" footer="0.3"/>
  <pageSetup paperSize="9" scale="61" fitToHeight="7" orientation="portrait" r:id="rId1"/>
  <headerFooter>
    <oddHeader>&amp;C&amp;P</oddHeader>
    <oddFooter>&amp;R&amp;"-,Bold"&amp;10&amp;P  /  &amp;N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32"/>
  <sheetViews>
    <sheetView showGridLines="0" topLeftCell="A8" zoomScaleNormal="100" zoomScaleSheetLayoutView="100" workbookViewId="0">
      <selection activeCell="D22" sqref="D22:D23"/>
    </sheetView>
  </sheetViews>
  <sheetFormatPr defaultColWidth="8.81640625" defaultRowHeight="14"/>
  <cols>
    <col min="1" max="1" width="14.81640625" style="511" customWidth="1"/>
    <col min="2" max="2" width="43.81640625" style="511" customWidth="1"/>
    <col min="3" max="4" width="14.81640625" style="511" customWidth="1"/>
    <col min="5" max="5" width="1.81640625" style="511" customWidth="1"/>
    <col min="6" max="8" width="4.81640625" style="511" customWidth="1"/>
    <col min="9" max="19" width="0.81640625" style="511" hidden="1" customWidth="1"/>
    <col min="20" max="16384" width="8.81640625" style="511"/>
  </cols>
  <sheetData>
    <row r="1" spans="1:6" ht="12.75" customHeight="1">
      <c r="A1" s="1588" t="str">
        <f>"Client  Name:    "&amp;FORM!E8</f>
        <v xml:space="preserve">Client  Name:    </v>
      </c>
      <c r="B1" s="1070"/>
      <c r="D1" s="4" t="s">
        <v>1473</v>
      </c>
      <c r="E1" s="525">
        <v>2</v>
      </c>
    </row>
    <row r="2" spans="1:6" ht="14.5" customHeight="1">
      <c r="A2" s="1588" t="str">
        <f>"Assigned No:    "&amp;FORM!S6</f>
        <v xml:space="preserve">Assigned No:    </v>
      </c>
      <c r="B2" s="1071"/>
      <c r="C2" s="1052"/>
      <c r="D2" s="1052"/>
      <c r="E2" s="535"/>
      <c r="F2" s="535"/>
    </row>
    <row r="3" spans="1:6" ht="14.5" customHeight="1">
      <c r="A3" s="1589" t="str">
        <f>CONCATENATE(PROPER(Basic!B18),":",,"          ",TEXT(FORM!G4,"dd-mmmm-yyyy"))</f>
        <v xml:space="preserve">:          </v>
      </c>
      <c r="B3" s="1070"/>
      <c r="C3" s="1069"/>
      <c r="D3" s="1069"/>
    </row>
    <row r="4" spans="1:6" ht="12.75" customHeight="1"/>
    <row r="5" spans="1:6" ht="12.75" customHeight="1">
      <c r="A5" s="2133" t="s">
        <v>2288</v>
      </c>
      <c r="B5" s="2133"/>
      <c r="C5" s="2133"/>
      <c r="D5" s="2133"/>
    </row>
    <row r="6" spans="1:6">
      <c r="A6" s="2133"/>
      <c r="B6" s="2133"/>
      <c r="C6" s="2133"/>
      <c r="D6" s="2133"/>
    </row>
    <row r="7" spans="1:6" ht="14.5" thickBot="1"/>
    <row r="8" spans="1:6" ht="14.5" customHeight="1">
      <c r="A8" s="2136" t="s">
        <v>1427</v>
      </c>
      <c r="B8" s="2137"/>
      <c r="C8" s="2148" t="s">
        <v>435</v>
      </c>
      <c r="D8" s="2149"/>
    </row>
    <row r="9" spans="1:6" ht="15" customHeight="1">
      <c r="A9" s="2138"/>
      <c r="B9" s="2139"/>
      <c r="C9" s="2150"/>
      <c r="D9" s="2151"/>
    </row>
    <row r="10" spans="1:6" ht="15.75" customHeight="1" thickBot="1">
      <c r="A10" s="2140"/>
      <c r="B10" s="2141"/>
      <c r="C10" s="2152"/>
      <c r="D10" s="2153"/>
    </row>
    <row r="11" spans="1:6" ht="14.5" thickBot="1">
      <c r="A11" s="530"/>
      <c r="B11" s="1094"/>
      <c r="C11" s="1094"/>
      <c r="D11" s="531"/>
    </row>
    <row r="12" spans="1:6" ht="1" customHeight="1">
      <c r="A12" s="12"/>
      <c r="B12" s="13"/>
      <c r="C12" s="7"/>
      <c r="D12" s="10"/>
    </row>
    <row r="13" spans="1:6">
      <c r="A13" s="20" t="s">
        <v>1428</v>
      </c>
      <c r="B13" s="21"/>
      <c r="C13" s="43"/>
      <c r="D13" s="2154"/>
    </row>
    <row r="14" spans="1:6" ht="15" customHeight="1">
      <c r="A14" s="20" t="s">
        <v>699</v>
      </c>
      <c r="B14" s="21"/>
      <c r="C14" s="1609"/>
      <c r="D14" s="2155"/>
    </row>
    <row r="15" spans="1:6" ht="15" customHeight="1">
      <c r="A15" s="20" t="s">
        <v>1429</v>
      </c>
      <c r="B15" s="21"/>
      <c r="C15" s="43"/>
      <c r="D15" s="2155"/>
    </row>
    <row r="16" spans="1:6" ht="15" customHeight="1">
      <c r="A16" s="20" t="s">
        <v>1430</v>
      </c>
      <c r="B16" s="21"/>
      <c r="C16" s="43"/>
      <c r="D16" s="2155"/>
    </row>
    <row r="17" spans="1:6" ht="15" customHeight="1">
      <c r="A17" s="20" t="s">
        <v>1431</v>
      </c>
      <c r="B17" s="21"/>
      <c r="C17" s="43"/>
      <c r="D17" s="2156"/>
    </row>
    <row r="18" spans="1:6">
      <c r="A18" s="22" t="s">
        <v>1432</v>
      </c>
      <c r="B18" s="23"/>
      <c r="C18" s="57"/>
      <c r="D18" s="1606">
        <f>C13-C15-C16-C17</f>
        <v>0</v>
      </c>
    </row>
    <row r="19" spans="1:6">
      <c r="A19" s="20" t="s">
        <v>1433</v>
      </c>
      <c r="B19" s="21"/>
      <c r="C19" s="43"/>
      <c r="D19" s="1125"/>
    </row>
    <row r="20" spans="1:6">
      <c r="A20" s="20" t="s">
        <v>1434</v>
      </c>
      <c r="B20" s="21"/>
      <c r="C20" s="43"/>
      <c r="D20" s="1126"/>
    </row>
    <row r="21" spans="1:6">
      <c r="A21" s="22" t="s">
        <v>1435</v>
      </c>
      <c r="B21" s="23"/>
      <c r="C21" s="57"/>
      <c r="D21" s="1605"/>
    </row>
    <row r="22" spans="1:6" ht="14.5" customHeight="1">
      <c r="A22" s="2142" t="s">
        <v>1436</v>
      </c>
      <c r="B22" s="2143"/>
      <c r="C22" s="2144"/>
      <c r="D22" s="1125"/>
    </row>
    <row r="23" spans="1:6" ht="15" customHeight="1">
      <c r="A23" s="2145" t="s">
        <v>1437</v>
      </c>
      <c r="B23" s="2146"/>
      <c r="C23" s="2147"/>
      <c r="D23" s="1209"/>
    </row>
    <row r="24" spans="1:6" ht="3" customHeight="1" thickBot="1">
      <c r="A24" s="1206"/>
      <c r="B24" s="1207"/>
      <c r="C24" s="1207"/>
      <c r="D24" s="1208"/>
    </row>
    <row r="25" spans="1:6" ht="20.149999999999999" customHeight="1" thickBot="1">
      <c r="A25" s="2134" t="s">
        <v>396</v>
      </c>
      <c r="B25" s="2135"/>
      <c r="C25" s="31"/>
      <c r="D25" s="28">
        <f>SUM(D13:D23)</f>
        <v>0</v>
      </c>
      <c r="E25" s="9"/>
      <c r="F25" s="9"/>
    </row>
    <row r="27" spans="1:6" ht="14.5" hidden="1" thickBot="1">
      <c r="A27" s="1041" t="s">
        <v>874</v>
      </c>
      <c r="B27" s="1044">
        <f>D25</f>
        <v>0</v>
      </c>
    </row>
    <row r="28" spans="1:6">
      <c r="D28" s="1607"/>
    </row>
    <row r="29" spans="1:6">
      <c r="D29" s="1646"/>
    </row>
    <row r="30" spans="1:6">
      <c r="D30" s="1608"/>
    </row>
    <row r="32" spans="1:6">
      <c r="D32" s="1608"/>
    </row>
  </sheetData>
  <sheetProtection sheet="1" objects="1" scenarios="1"/>
  <mergeCells count="7">
    <mergeCell ref="A25:B25"/>
    <mergeCell ref="A5:D6"/>
    <mergeCell ref="A8:B10"/>
    <mergeCell ref="A22:C22"/>
    <mergeCell ref="A23:C23"/>
    <mergeCell ref="C8:D10"/>
    <mergeCell ref="D13:D17"/>
  </mergeCells>
  <printOptions horizontalCentered="1"/>
  <pageMargins left="0.70866141732283505" right="0.70866141732283505" top="0.74803149606299202" bottom="0.74803149606299202" header="0.31496062992126" footer="0.31496062992126"/>
  <pageSetup paperSize="9" scale="95"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S35"/>
  <sheetViews>
    <sheetView showGridLines="0" zoomScale="115" zoomScaleNormal="115" zoomScaleSheetLayoutView="100" workbookViewId="0">
      <selection activeCell="A17" sqref="A17"/>
    </sheetView>
  </sheetViews>
  <sheetFormatPr defaultColWidth="8.81640625" defaultRowHeight="14"/>
  <cols>
    <col min="1" max="1" width="50.81640625" style="511" customWidth="1"/>
    <col min="2" max="3" width="15.81640625" style="511" customWidth="1"/>
    <col min="4" max="6" width="4.81640625" style="511" customWidth="1"/>
    <col min="7" max="19" width="4.81640625" style="511" hidden="1" customWidth="1"/>
    <col min="20" max="16384" width="8.81640625" style="511"/>
  </cols>
  <sheetData>
    <row r="1" spans="1:5">
      <c r="A1" s="1588" t="str">
        <f>"Client  Name:    "&amp;FORM!E8</f>
        <v xml:space="preserve">Client  Name:    </v>
      </c>
      <c r="B1" s="1070"/>
      <c r="C1" s="4" t="s">
        <v>1410</v>
      </c>
    </row>
    <row r="2" spans="1:5" ht="14.5" customHeight="1">
      <c r="A2" s="1588" t="str">
        <f>"Assigned No:    "&amp;FORM!S6</f>
        <v xml:space="preserve">Assigned No:    </v>
      </c>
      <c r="B2" s="1071"/>
      <c r="C2" s="1052"/>
    </row>
    <row r="3" spans="1:5" ht="14.5" customHeight="1">
      <c r="A3" s="1589" t="str">
        <f>CONCATENATE(PROPER(Basic!B18),":",,"          ",TEXT(FORM!G4,"dd-mmmm-yyyy"))</f>
        <v xml:space="preserve">:          </v>
      </c>
      <c r="B3" s="1070"/>
      <c r="C3" s="1069"/>
    </row>
    <row r="4" spans="1:5">
      <c r="A4" s="11"/>
    </row>
    <row r="5" spans="1:5">
      <c r="A5" s="2157" t="s">
        <v>1411</v>
      </c>
      <c r="B5" s="2157"/>
      <c r="C5" s="2158"/>
    </row>
    <row r="6" spans="1:5">
      <c r="A6" s="2157"/>
      <c r="B6" s="2157"/>
      <c r="C6" s="2158"/>
    </row>
    <row r="7" spans="1:5" ht="14.5" thickBot="1"/>
    <row r="8" spans="1:5" ht="23.5" customHeight="1">
      <c r="A8" s="2159" t="s">
        <v>1292</v>
      </c>
      <c r="B8" s="2162" t="s">
        <v>1293</v>
      </c>
      <c r="C8" s="2164" t="s">
        <v>1412</v>
      </c>
    </row>
    <row r="9" spans="1:5" ht="23.5" customHeight="1">
      <c r="A9" s="2160"/>
      <c r="B9" s="2163"/>
      <c r="C9" s="2165"/>
    </row>
    <row r="10" spans="1:5" ht="23.5" customHeight="1">
      <c r="A10" s="2161"/>
      <c r="B10" s="2163"/>
      <c r="C10" s="2165"/>
    </row>
    <row r="11" spans="1:5" ht="1" customHeight="1" thickBot="1">
      <c r="A11" s="537"/>
      <c r="B11" s="538"/>
      <c r="C11" s="539"/>
    </row>
    <row r="12" spans="1:5" ht="1" customHeight="1" thickBot="1">
      <c r="A12" s="540"/>
      <c r="B12" s="1211"/>
      <c r="C12" s="1551"/>
    </row>
    <row r="13" spans="1:5" ht="1" customHeight="1">
      <c r="A13" s="505"/>
      <c r="B13" s="542"/>
      <c r="C13" s="14"/>
    </row>
    <row r="14" spans="1:5" ht="25" customHeight="1">
      <c r="A14" s="1676" t="str">
        <f>IF('17A'!A14&lt;&gt;"",'17A'!A14,"")</f>
        <v/>
      </c>
      <c r="B14" s="1398">
        <f>'17A'!B14</f>
        <v>0</v>
      </c>
      <c r="C14" s="1399">
        <f>'17A'!G14</f>
        <v>0</v>
      </c>
    </row>
    <row r="15" spans="1:5" ht="25" customHeight="1">
      <c r="A15" s="1676" t="str">
        <f>IF('17A'!A15&lt;&gt;"",'17A'!A15,"")</f>
        <v/>
      </c>
      <c r="B15" s="1398">
        <f>'17A'!B15</f>
        <v>0</v>
      </c>
      <c r="C15" s="1399">
        <f>'17A'!G15</f>
        <v>0</v>
      </c>
    </row>
    <row r="16" spans="1:5" ht="25" customHeight="1">
      <c r="A16" s="1676" t="str">
        <f>IF('17A'!A16&lt;&gt;"",'17A'!A16,"")</f>
        <v/>
      </c>
      <c r="B16" s="1398">
        <f>'17A'!B16</f>
        <v>0</v>
      </c>
      <c r="C16" s="1399">
        <f>'17A'!G16</f>
        <v>0</v>
      </c>
      <c r="E16" s="1127"/>
    </row>
    <row r="17" spans="1:3" ht="25" customHeight="1">
      <c r="A17" s="1676" t="str">
        <f>IF('17A'!A17&lt;&gt;"",'17A'!A17,"")</f>
        <v/>
      </c>
      <c r="B17" s="1398">
        <f>'17A'!B17</f>
        <v>0</v>
      </c>
      <c r="C17" s="1399">
        <f>'17A'!G17</f>
        <v>0</v>
      </c>
    </row>
    <row r="18" spans="1:3" ht="25" customHeight="1">
      <c r="A18" s="1676" t="str">
        <f>IF('17A'!A18&lt;&gt;"",'17A'!A18,"")</f>
        <v/>
      </c>
      <c r="B18" s="1398">
        <f>'17A'!B18</f>
        <v>0</v>
      </c>
      <c r="C18" s="1399">
        <f>'17A'!G18</f>
        <v>0</v>
      </c>
    </row>
    <row r="19" spans="1:3" ht="25" customHeight="1">
      <c r="A19" s="1676" t="str">
        <f>IF('17A'!A19&lt;&gt;"",'17A'!A19,"")</f>
        <v/>
      </c>
      <c r="B19" s="1398">
        <f>'17A'!B19</f>
        <v>0</v>
      </c>
      <c r="C19" s="1399">
        <f>'17A'!G19</f>
        <v>0</v>
      </c>
    </row>
    <row r="20" spans="1:3" ht="25" customHeight="1">
      <c r="A20" s="1676" t="str">
        <f>IF('17A'!A20&lt;&gt;"",'17A'!A20,"")</f>
        <v/>
      </c>
      <c r="B20" s="1398">
        <f>'17A'!B20</f>
        <v>0</v>
      </c>
      <c r="C20" s="1399">
        <f>'17A'!G20</f>
        <v>0</v>
      </c>
    </row>
    <row r="21" spans="1:3" ht="25" customHeight="1">
      <c r="A21" s="1676" t="str">
        <f>IF('17A'!A21&lt;&gt;"",'17A'!A21,"")</f>
        <v/>
      </c>
      <c r="B21" s="1398">
        <f>'17A'!B21</f>
        <v>0</v>
      </c>
      <c r="C21" s="1399">
        <f>'17A'!G21</f>
        <v>0</v>
      </c>
    </row>
    <row r="22" spans="1:3" ht="25" customHeight="1">
      <c r="A22" s="1676" t="str">
        <f>IF('17A'!A22&lt;&gt;"",'17A'!A22,"")</f>
        <v/>
      </c>
      <c r="B22" s="1398">
        <f>'17A'!B22</f>
        <v>0</v>
      </c>
      <c r="C22" s="1399">
        <f>'17A'!G22</f>
        <v>0</v>
      </c>
    </row>
    <row r="23" spans="1:3" ht="25" customHeight="1">
      <c r="A23" s="1676" t="str">
        <f>IF('17A'!A23&lt;&gt;"",'17A'!A23,"")</f>
        <v/>
      </c>
      <c r="B23" s="1398">
        <f>'17A'!B23</f>
        <v>0</v>
      </c>
      <c r="C23" s="1399">
        <f>'17A'!G23</f>
        <v>0</v>
      </c>
    </row>
    <row r="24" spans="1:3" ht="25" customHeight="1">
      <c r="A24" s="1676" t="str">
        <f>IF('17A'!A24&lt;&gt;"",'17A'!A24,"")</f>
        <v/>
      </c>
      <c r="B24" s="1398">
        <f>'17A'!B24</f>
        <v>0</v>
      </c>
      <c r="C24" s="1399">
        <f>'17A'!G24</f>
        <v>0</v>
      </c>
    </row>
    <row r="25" spans="1:3" ht="25" customHeight="1">
      <c r="A25" s="1676" t="str">
        <f>IF('17A'!A25&lt;&gt;"",'17A'!A25,"")</f>
        <v/>
      </c>
      <c r="B25" s="1398">
        <f>'17A'!B25</f>
        <v>0</v>
      </c>
      <c r="C25" s="1399">
        <f>'17A'!G25</f>
        <v>0</v>
      </c>
    </row>
    <row r="26" spans="1:3" ht="25" customHeight="1">
      <c r="A26" s="1676" t="str">
        <f>IF('17A'!A26&lt;&gt;"",'17A'!A26,"")</f>
        <v/>
      </c>
      <c r="B26" s="1398">
        <f>'17A'!B26</f>
        <v>0</v>
      </c>
      <c r="C26" s="1399">
        <f>'17A'!G26</f>
        <v>0</v>
      </c>
    </row>
    <row r="27" spans="1:3" ht="25" customHeight="1">
      <c r="A27" s="1676" t="str">
        <f>IF('17A'!A27&lt;&gt;"",'17A'!A27,"")</f>
        <v/>
      </c>
      <c r="B27" s="1398">
        <f>'17A'!B27</f>
        <v>0</v>
      </c>
      <c r="C27" s="1399">
        <f>'17A'!G27</f>
        <v>0</v>
      </c>
    </row>
    <row r="28" spans="1:3" ht="25" customHeight="1">
      <c r="A28" s="1676" t="str">
        <f>IF('17A'!A28&lt;&gt;"",'17A'!A28,"")</f>
        <v/>
      </c>
      <c r="B28" s="1398">
        <f>'17A'!B28</f>
        <v>0</v>
      </c>
      <c r="C28" s="1399">
        <f>'17A'!G28</f>
        <v>0</v>
      </c>
    </row>
    <row r="29" spans="1:3" s="1094" customFormat="1" ht="25" customHeight="1">
      <c r="A29" s="1676" t="str">
        <f>IF('17A'!A29&lt;&gt;"",'17A'!A29,"")</f>
        <v/>
      </c>
      <c r="B29" s="1398">
        <f>'17A'!B29</f>
        <v>0</v>
      </c>
      <c r="C29" s="1399">
        <f>'17A'!G29</f>
        <v>0</v>
      </c>
    </row>
    <row r="30" spans="1:3" s="1094" customFormat="1" ht="25" customHeight="1">
      <c r="A30" s="1676" t="str">
        <f>IF('17A'!A30&lt;&gt;"",'17A'!A30,"")</f>
        <v/>
      </c>
      <c r="B30" s="1398">
        <f>'17A'!B30</f>
        <v>0</v>
      </c>
      <c r="C30" s="1399">
        <f>'17A'!G30</f>
        <v>0</v>
      </c>
    </row>
    <row r="31" spans="1:3" s="1094" customFormat="1" ht="25" customHeight="1">
      <c r="A31" s="1676" t="str">
        <f>IF('17A'!A31&lt;&gt;"",'17A'!A31,"")</f>
        <v/>
      </c>
      <c r="B31" s="1398">
        <f>'17A'!B31</f>
        <v>0</v>
      </c>
      <c r="C31" s="1399">
        <f>'17A'!G31</f>
        <v>0</v>
      </c>
    </row>
    <row r="32" spans="1:3" s="889" customFormat="1" ht="1" customHeight="1" thickBot="1">
      <c r="A32" s="894"/>
      <c r="B32" s="895">
        <f>'17A'!B32</f>
        <v>0</v>
      </c>
      <c r="C32" s="896">
        <f>'17A'!G32</f>
        <v>20</v>
      </c>
    </row>
    <row r="33" spans="1:3" ht="25" customHeight="1" thickBot="1">
      <c r="A33" s="24" t="s">
        <v>396</v>
      </c>
      <c r="B33" s="27"/>
      <c r="C33" s="28">
        <f>SUM(C14:C31)</f>
        <v>0</v>
      </c>
    </row>
    <row r="35" spans="1:3" ht="14.5" hidden="1" thickBot="1">
      <c r="A35" s="1041" t="s">
        <v>874</v>
      </c>
      <c r="B35" s="1044">
        <f>C33</f>
        <v>0</v>
      </c>
    </row>
  </sheetData>
  <sheetProtection sheet="1" objects="1" scenarios="1" formatColumns="0"/>
  <mergeCells count="4">
    <mergeCell ref="A5:C6"/>
    <mergeCell ref="A8:A10"/>
    <mergeCell ref="B8:B10"/>
    <mergeCell ref="C8:C10"/>
  </mergeCells>
  <dataValidations count="1">
    <dataValidation type="list" allowBlank="1" showInputMessage="1" showErrorMessage="1" sqref="B32">
      <formula1>"Local,Foreign"</formula1>
    </dataValidation>
  </dataValidations>
  <pageMargins left="1.51" right="0.7" top="0.75" bottom="0.75" header="0.3" footer="0.3"/>
  <pageSetup paperSize="9" scale="80" orientation="portrait" r:id="rId1"/>
  <headerFooter>
    <oddFooter>&amp;R&amp;"-,Bold"&amp;10&amp;P  /  &amp;N</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S40"/>
  <sheetViews>
    <sheetView showGridLines="0" topLeftCell="B1" zoomScale="82" zoomScaleNormal="82" zoomScaleSheetLayoutView="100" workbookViewId="0">
      <selection activeCell="T1" sqref="T1:X1048576"/>
    </sheetView>
  </sheetViews>
  <sheetFormatPr defaultColWidth="8.81640625" defaultRowHeight="14"/>
  <cols>
    <col min="1" max="1" width="50.81640625" style="511" customWidth="1"/>
    <col min="2" max="2" width="15.81640625" style="511" customWidth="1"/>
    <col min="3" max="3" width="17.81640625" style="511" customWidth="1"/>
    <col min="4" max="4" width="5.81640625" style="511" customWidth="1"/>
    <col min="5" max="6" width="4.81640625" style="511" customWidth="1"/>
    <col min="7" max="19" width="4.81640625" style="511" hidden="1" customWidth="1"/>
    <col min="20" max="16384" width="8.81640625" style="511"/>
  </cols>
  <sheetData>
    <row r="1" spans="1:3">
      <c r="A1" s="1588" t="str">
        <f>"Client  Name:    "&amp;FORM!E8</f>
        <v xml:space="preserve">Client  Name:    </v>
      </c>
      <c r="B1" s="1070"/>
      <c r="C1" s="4" t="s">
        <v>1290</v>
      </c>
    </row>
    <row r="2" spans="1:3" ht="14.5" customHeight="1">
      <c r="A2" s="1588" t="str">
        <f>"Assigned No:    "&amp;FORM!S6</f>
        <v xml:space="preserve">Assigned No:    </v>
      </c>
      <c r="B2" s="1071"/>
      <c r="C2" s="1052"/>
    </row>
    <row r="3" spans="1:3" ht="14.5" customHeight="1">
      <c r="A3" s="1589" t="str">
        <f>CONCATENATE(PROPER(Basic!B18),":",,"          ",TEXT(FORM!G4,"dd-mmmm-yyyy"))</f>
        <v xml:space="preserve">:          </v>
      </c>
      <c r="B3" s="1070"/>
      <c r="C3" s="1069"/>
    </row>
    <row r="4" spans="1:3">
      <c r="A4" s="11"/>
    </row>
    <row r="5" spans="1:3">
      <c r="A5" s="2157" t="s">
        <v>1291</v>
      </c>
      <c r="B5" s="2157"/>
      <c r="C5" s="2158"/>
    </row>
    <row r="6" spans="1:3">
      <c r="A6" s="2157"/>
      <c r="B6" s="2157"/>
      <c r="C6" s="2158"/>
    </row>
    <row r="8" spans="1:3" ht="17.149999999999999" customHeight="1">
      <c r="A8" s="2166" t="s">
        <v>1292</v>
      </c>
      <c r="B8" s="2162" t="s">
        <v>1293</v>
      </c>
      <c r="C8" s="2164" t="s">
        <v>1294</v>
      </c>
    </row>
    <row r="9" spans="1:3" ht="17.149999999999999" customHeight="1">
      <c r="A9" s="2167"/>
      <c r="B9" s="2163"/>
      <c r="C9" s="2165"/>
    </row>
    <row r="10" spans="1:3" ht="17.149999999999999" customHeight="1">
      <c r="A10" s="2167"/>
      <c r="B10" s="2163"/>
      <c r="C10" s="2165"/>
    </row>
    <row r="11" spans="1:3" ht="1" customHeight="1" thickBot="1">
      <c r="A11" s="537"/>
      <c r="B11" s="538"/>
      <c r="C11" s="539"/>
    </row>
    <row r="12" spans="1:3" ht="1" customHeight="1" thickBot="1">
      <c r="A12" s="540"/>
      <c r="B12" s="541"/>
    </row>
    <row r="13" spans="1:3" ht="1" customHeight="1" thickBot="1">
      <c r="A13" s="1128"/>
      <c r="B13" s="1129"/>
      <c r="C13" s="1130"/>
    </row>
    <row r="14" spans="1:3" ht="25" customHeight="1">
      <c r="A14" s="1677" t="str">
        <f>IF('17B'!A14&lt;&gt;"",'17B'!A14,"")</f>
        <v/>
      </c>
      <c r="B14" s="1400">
        <f>'17B'!B14</f>
        <v>0</v>
      </c>
      <c r="C14" s="1401">
        <f>'17B'!G14</f>
        <v>0</v>
      </c>
    </row>
    <row r="15" spans="1:3" ht="25" customHeight="1">
      <c r="A15" s="1678" t="str">
        <f>IF('17B'!A15&lt;&gt;"",'17B'!A15,"")</f>
        <v/>
      </c>
      <c r="B15" s="1402">
        <f>'17B'!B15</f>
        <v>0</v>
      </c>
      <c r="C15" s="1403">
        <f>'17B'!G15</f>
        <v>0</v>
      </c>
    </row>
    <row r="16" spans="1:3" ht="25" customHeight="1">
      <c r="A16" s="1678" t="str">
        <f>IF('17B'!A16&lt;&gt;"",'17B'!A16,"")</f>
        <v/>
      </c>
      <c r="B16" s="1402">
        <f>'17B'!B16</f>
        <v>0</v>
      </c>
      <c r="C16" s="1403">
        <f>'17B'!G16</f>
        <v>0</v>
      </c>
    </row>
    <row r="17" spans="1:5" ht="25" customHeight="1">
      <c r="A17" s="1678" t="str">
        <f>IF('17B'!A17&lt;&gt;"",'17B'!A17,"")</f>
        <v/>
      </c>
      <c r="B17" s="1402">
        <f>'17B'!B17</f>
        <v>0</v>
      </c>
      <c r="C17" s="1403">
        <f>'17B'!G17</f>
        <v>0</v>
      </c>
      <c r="E17" s="1127"/>
    </row>
    <row r="18" spans="1:5" ht="25" customHeight="1">
      <c r="A18" s="1678" t="str">
        <f>IF('17B'!A18&lt;&gt;"",'17B'!A18,"")</f>
        <v/>
      </c>
      <c r="B18" s="1402">
        <f>'17B'!B18</f>
        <v>0</v>
      </c>
      <c r="C18" s="1403">
        <f>'17B'!G18</f>
        <v>0</v>
      </c>
    </row>
    <row r="19" spans="1:5" ht="25" customHeight="1">
      <c r="A19" s="1678" t="str">
        <f>IF('17B'!A19&lt;&gt;"",'17B'!A19,"")</f>
        <v/>
      </c>
      <c r="B19" s="1402">
        <f>'17B'!B19</f>
        <v>0</v>
      </c>
      <c r="C19" s="1403">
        <f>'17B'!G19</f>
        <v>0</v>
      </c>
    </row>
    <row r="20" spans="1:5" ht="25" customHeight="1">
      <c r="A20" s="1678" t="str">
        <f>IF('17B'!A20&lt;&gt;"",'17B'!A20,"")</f>
        <v/>
      </c>
      <c r="B20" s="1402">
        <f>'17B'!B20</f>
        <v>0</v>
      </c>
      <c r="C20" s="1403">
        <f>'17B'!G20</f>
        <v>0</v>
      </c>
    </row>
    <row r="21" spans="1:5" ht="25" customHeight="1">
      <c r="A21" s="1678" t="str">
        <f>IF('17B'!A21&lt;&gt;"",'17B'!A21,"")</f>
        <v/>
      </c>
      <c r="B21" s="1402">
        <f>'17B'!B21</f>
        <v>0</v>
      </c>
      <c r="C21" s="1403">
        <f>'17B'!G21</f>
        <v>0</v>
      </c>
    </row>
    <row r="22" spans="1:5" ht="25" customHeight="1">
      <c r="A22" s="1678" t="str">
        <f>IF('17B'!A22&lt;&gt;"",'17B'!A22,"")</f>
        <v/>
      </c>
      <c r="B22" s="1402">
        <f>'17B'!B22</f>
        <v>0</v>
      </c>
      <c r="C22" s="1403">
        <f>'17B'!G22</f>
        <v>0</v>
      </c>
    </row>
    <row r="23" spans="1:5" ht="25" customHeight="1">
      <c r="A23" s="1678" t="str">
        <f>IF('17B'!A23&lt;&gt;"",'17B'!A23,"")</f>
        <v/>
      </c>
      <c r="B23" s="1402">
        <f>'17B'!B23</f>
        <v>0</v>
      </c>
      <c r="C23" s="1403">
        <f>'17B'!G23</f>
        <v>0</v>
      </c>
    </row>
    <row r="24" spans="1:5" ht="25" customHeight="1">
      <c r="A24" s="1678" t="str">
        <f>IF('17B'!A24&lt;&gt;"",'17B'!A24,"")</f>
        <v/>
      </c>
      <c r="B24" s="1402">
        <f>'17B'!B24</f>
        <v>0</v>
      </c>
      <c r="C24" s="1403">
        <f>'17B'!G24</f>
        <v>0</v>
      </c>
    </row>
    <row r="25" spans="1:5" ht="25" customHeight="1">
      <c r="A25" s="1678" t="str">
        <f>IF('17B'!A25&lt;&gt;"",'17B'!A25,"")</f>
        <v/>
      </c>
      <c r="B25" s="1402">
        <f>'17B'!B25</f>
        <v>0</v>
      </c>
      <c r="C25" s="1403">
        <f>'17B'!G25</f>
        <v>0</v>
      </c>
    </row>
    <row r="26" spans="1:5" s="1094" customFormat="1" ht="25" customHeight="1">
      <c r="A26" s="1678" t="str">
        <f>IF('17B'!A26&lt;&gt;"",'17B'!A26,"")</f>
        <v/>
      </c>
      <c r="B26" s="1402">
        <f>'17B'!B26</f>
        <v>0</v>
      </c>
      <c r="C26" s="1403">
        <f>'17B'!G26</f>
        <v>0</v>
      </c>
    </row>
    <row r="27" spans="1:5" s="1094" customFormat="1" ht="25" customHeight="1">
      <c r="A27" s="1678" t="str">
        <f>IF('17B'!A27&lt;&gt;"",'17B'!A27,"")</f>
        <v/>
      </c>
      <c r="B27" s="1402">
        <f>'17B'!B27</f>
        <v>0</v>
      </c>
      <c r="C27" s="1403">
        <f>'17B'!G27</f>
        <v>0</v>
      </c>
    </row>
    <row r="28" spans="1:5" s="1094" customFormat="1" ht="25" customHeight="1">
      <c r="A28" s="1678" t="str">
        <f>IF('17B'!A28&lt;&gt;"",'17B'!A28,"")</f>
        <v/>
      </c>
      <c r="B28" s="1402">
        <f>'17B'!B28</f>
        <v>0</v>
      </c>
      <c r="C28" s="1403">
        <f>'17B'!G28</f>
        <v>0</v>
      </c>
    </row>
    <row r="29" spans="1:5" s="1094" customFormat="1" ht="25" customHeight="1">
      <c r="A29" s="1678" t="str">
        <f>IF('17B'!A29&lt;&gt;"",'17B'!A29,"")</f>
        <v/>
      </c>
      <c r="B29" s="1402">
        <f>'17B'!B29</f>
        <v>0</v>
      </c>
      <c r="C29" s="1403">
        <f>'17B'!G29</f>
        <v>0</v>
      </c>
    </row>
    <row r="30" spans="1:5" s="1094" customFormat="1" ht="25" customHeight="1">
      <c r="A30" s="1678" t="str">
        <f>IF('17B'!A30&lt;&gt;"",'17B'!A30,"")</f>
        <v/>
      </c>
      <c r="B30" s="1402">
        <f>'17B'!B30</f>
        <v>0</v>
      </c>
      <c r="C30" s="1403">
        <f>'17B'!G30</f>
        <v>0</v>
      </c>
    </row>
    <row r="31" spans="1:5" s="1094" customFormat="1" ht="25" customHeight="1">
      <c r="A31" s="1678" t="str">
        <f>IF('17B'!A31&lt;&gt;"",'17B'!A31,"")</f>
        <v/>
      </c>
      <c r="B31" s="1402">
        <f>'17B'!B31</f>
        <v>0</v>
      </c>
      <c r="C31" s="1403">
        <f>'17B'!G31</f>
        <v>0</v>
      </c>
    </row>
    <row r="32" spans="1:5" s="1094" customFormat="1" ht="25" customHeight="1">
      <c r="A32" s="1678" t="str">
        <f>IF('17B'!A32&lt;&gt;"",'17B'!A32,"")</f>
        <v/>
      </c>
      <c r="B32" s="1402">
        <f>'17B'!B32</f>
        <v>0</v>
      </c>
      <c r="C32" s="1403">
        <f>'17B'!G32</f>
        <v>0</v>
      </c>
    </row>
    <row r="33" spans="1:3" ht="26.15" customHeight="1">
      <c r="A33" s="1678" t="str">
        <f>IF('17B'!A33&lt;&gt;"",'17B'!A33,"")</f>
        <v/>
      </c>
      <c r="B33" s="1402">
        <f>'17B'!B33</f>
        <v>0</v>
      </c>
      <c r="C33" s="1403">
        <f>'17B'!G33</f>
        <v>0</v>
      </c>
    </row>
    <row r="34" spans="1:3" s="1094" customFormat="1" ht="26.15" customHeight="1">
      <c r="A34" s="1678" t="str">
        <f>IF('17B'!A34&lt;&gt;"",'17B'!A34,"")</f>
        <v/>
      </c>
      <c r="B34" s="1402">
        <f>'17B'!B34</f>
        <v>0</v>
      </c>
      <c r="C34" s="1403">
        <f>'17B'!G34</f>
        <v>0</v>
      </c>
    </row>
    <row r="35" spans="1:3" s="1094" customFormat="1" ht="26.15" customHeight="1">
      <c r="A35" s="1678" t="str">
        <f>IF('17B'!A35&lt;&gt;"",'17B'!A35,"")</f>
        <v/>
      </c>
      <c r="B35" s="1402">
        <f>'17B'!B35</f>
        <v>0</v>
      </c>
      <c r="C35" s="1403">
        <f>'17B'!G35</f>
        <v>0</v>
      </c>
    </row>
    <row r="36" spans="1:3" s="1094" customFormat="1" ht="26.15" customHeight="1">
      <c r="A36" s="1678" t="str">
        <f>IF('17B'!A36&lt;&gt;"",'17B'!A36,"")</f>
        <v/>
      </c>
      <c r="B36" s="1402">
        <f>'17B'!B36</f>
        <v>0</v>
      </c>
      <c r="C36" s="1403">
        <f>'17B'!G36</f>
        <v>0</v>
      </c>
    </row>
    <row r="37" spans="1:3" ht="3.65" customHeight="1" thickBot="1">
      <c r="A37" s="540" t="str">
        <f>IF('17B'!A37&lt;&gt;"",'17B'!A37,"")</f>
        <v/>
      </c>
      <c r="B37" s="541">
        <f>'17B'!B37</f>
        <v>0</v>
      </c>
      <c r="C37" s="511">
        <f>'17B'!G37</f>
        <v>0</v>
      </c>
    </row>
    <row r="38" spans="1:3" ht="26.15" customHeight="1" thickBot="1">
      <c r="A38" s="24" t="s">
        <v>396</v>
      </c>
      <c r="B38" s="27"/>
      <c r="C38" s="28">
        <f>SUM(C14:C36)</f>
        <v>0</v>
      </c>
    </row>
    <row r="40" spans="1:3" ht="14.5" hidden="1" thickBot="1">
      <c r="A40" s="1041" t="s">
        <v>874</v>
      </c>
      <c r="B40" s="1044">
        <f>C38</f>
        <v>0</v>
      </c>
    </row>
  </sheetData>
  <sheetProtection formatColumns="0"/>
  <mergeCells count="4">
    <mergeCell ref="A5:C6"/>
    <mergeCell ref="A8:A10"/>
    <mergeCell ref="B8:B10"/>
    <mergeCell ref="C8:C10"/>
  </mergeCells>
  <pageMargins left="0.96" right="0.69" top="0.75" bottom="0.75" header="0.3" footer="0.3"/>
  <pageSetup paperSize="9" scale="80" orientation="portrait" r:id="rId1"/>
  <headerFooter>
    <oddFooter>&amp;R&amp;"-,Bold"&amp;9&amp;P  /  &amp;N</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48"/>
  <sheetViews>
    <sheetView showGridLines="0" zoomScale="82" zoomScaleNormal="82" zoomScaleSheetLayoutView="100" workbookViewId="0">
      <selection activeCell="AA13" sqref="AA13"/>
    </sheetView>
  </sheetViews>
  <sheetFormatPr defaultColWidth="8.81640625" defaultRowHeight="14"/>
  <cols>
    <col min="1" max="1" width="13.453125" style="511" customWidth="1"/>
    <col min="2" max="2" width="35.81640625" style="511" customWidth="1"/>
    <col min="3" max="6" width="7" style="511" customWidth="1"/>
    <col min="7" max="7" width="10.81640625" style="511" customWidth="1"/>
    <col min="8" max="8" width="18.1796875" style="511" customWidth="1"/>
    <col min="9" max="9" width="1.81640625" style="511" customWidth="1"/>
    <col min="10" max="13" width="4.81640625" style="511" customWidth="1"/>
    <col min="14" max="19" width="4.81640625" style="511" hidden="1" customWidth="1"/>
    <col min="20" max="16384" width="8.81640625" style="511"/>
  </cols>
  <sheetData>
    <row r="1" spans="1:9" ht="12.75" customHeight="1">
      <c r="A1" s="1588" t="str">
        <f>"Client  Name:    "&amp;FORM!E8</f>
        <v xml:space="preserve">Client  Name:    </v>
      </c>
      <c r="B1" s="1070"/>
      <c r="H1" s="421" t="s">
        <v>1295</v>
      </c>
      <c r="I1" s="525"/>
    </row>
    <row r="2" spans="1:9" ht="14.5" customHeight="1">
      <c r="A2" s="1588" t="str">
        <f>"Assigned No:    "&amp;FORM!S6</f>
        <v xml:space="preserve">Assigned No:    </v>
      </c>
      <c r="B2" s="1071"/>
      <c r="C2" s="1052"/>
      <c r="D2" s="1052"/>
      <c r="E2" s="1052"/>
      <c r="F2" s="1052"/>
    </row>
    <row r="3" spans="1:9" ht="14.5" customHeight="1">
      <c r="A3" s="1589" t="str">
        <f>CONCATENATE(PROPER(Basic!B18),":",,"          ",TEXT(FORM!G4,"dd-mmmm-yyyy"))</f>
        <v xml:space="preserve">:          </v>
      </c>
      <c r="B3" s="1070"/>
      <c r="C3" s="1053"/>
      <c r="D3" s="1053"/>
      <c r="E3" s="1053"/>
      <c r="F3" s="1053"/>
    </row>
    <row r="4" spans="1:9" ht="12.75" customHeight="1"/>
    <row r="5" spans="1:9" ht="12.75" customHeight="1">
      <c r="A5" s="2133" t="s">
        <v>1296</v>
      </c>
      <c r="B5" s="2133"/>
      <c r="C5" s="2133"/>
      <c r="D5" s="2133"/>
      <c r="E5" s="2133"/>
      <c r="F5" s="2133"/>
      <c r="G5" s="2133"/>
      <c r="H5" s="2133"/>
    </row>
    <row r="6" spans="1:9">
      <c r="A6" s="2133"/>
      <c r="B6" s="2133"/>
      <c r="C6" s="2133"/>
      <c r="D6" s="2133"/>
      <c r="E6" s="2133"/>
      <c r="F6" s="2133"/>
      <c r="G6" s="2133"/>
      <c r="H6" s="2133"/>
    </row>
    <row r="8" spans="1:9" ht="29.5" customHeight="1">
      <c r="A8" s="2176" t="s">
        <v>1297</v>
      </c>
      <c r="B8" s="2179" t="s">
        <v>1298</v>
      </c>
      <c r="C8" s="2182" t="s">
        <v>1299</v>
      </c>
      <c r="D8" s="2183"/>
      <c r="E8" s="2183"/>
      <c r="F8" s="2183"/>
      <c r="G8" s="2184"/>
      <c r="H8" s="2171" t="s">
        <v>1300</v>
      </c>
    </row>
    <row r="9" spans="1:9">
      <c r="A9" s="2177"/>
      <c r="B9" s="2180"/>
      <c r="C9" s="2185"/>
      <c r="D9" s="2186"/>
      <c r="E9" s="2186"/>
      <c r="F9" s="2186"/>
      <c r="G9" s="2187"/>
      <c r="H9" s="2172"/>
    </row>
    <row r="10" spans="1:9" ht="14.5" thickBot="1">
      <c r="A10" s="2178"/>
      <c r="B10" s="2181"/>
      <c r="C10" s="2188"/>
      <c r="D10" s="2189"/>
      <c r="E10" s="2189"/>
      <c r="F10" s="2189"/>
      <c r="G10" s="2190"/>
      <c r="H10" s="2173"/>
    </row>
    <row r="11" spans="1:9" ht="3" customHeight="1" thickBot="1">
      <c r="A11" s="530"/>
      <c r="H11" s="531"/>
    </row>
    <row r="12" spans="1:9" ht="1" customHeight="1">
      <c r="A12" s="12"/>
      <c r="B12" s="13"/>
      <c r="C12" s="8"/>
      <c r="D12" s="7"/>
      <c r="E12" s="7"/>
      <c r="F12" s="7"/>
      <c r="G12" s="7"/>
      <c r="H12" s="10"/>
    </row>
    <row r="13" spans="1:9" ht="25" customHeight="1">
      <c r="A13" s="44"/>
      <c r="B13" s="45"/>
      <c r="C13" s="2168"/>
      <c r="D13" s="2169"/>
      <c r="E13" s="2169"/>
      <c r="F13" s="2169"/>
      <c r="G13" s="2170"/>
      <c r="H13" s="46"/>
    </row>
    <row r="14" spans="1:9" ht="25" customHeight="1">
      <c r="A14" s="44"/>
      <c r="B14" s="45"/>
      <c r="C14" s="2168"/>
      <c r="D14" s="2169"/>
      <c r="E14" s="2169"/>
      <c r="F14" s="2169"/>
      <c r="G14" s="2170"/>
      <c r="H14" s="46"/>
    </row>
    <row r="15" spans="1:9" ht="25" customHeight="1">
      <c r="A15" s="44"/>
      <c r="B15" s="45"/>
      <c r="C15" s="2168"/>
      <c r="D15" s="2169"/>
      <c r="E15" s="2169"/>
      <c r="F15" s="2169"/>
      <c r="G15" s="2170"/>
      <c r="H15" s="46"/>
    </row>
    <row r="16" spans="1:9" ht="25" customHeight="1">
      <c r="A16" s="44"/>
      <c r="B16" s="45"/>
      <c r="C16" s="2168"/>
      <c r="D16" s="2169"/>
      <c r="E16" s="2169"/>
      <c r="F16" s="2169"/>
      <c r="G16" s="2170"/>
      <c r="H16" s="46"/>
    </row>
    <row r="17" spans="1:8" ht="25" customHeight="1">
      <c r="A17" s="44"/>
      <c r="B17" s="45"/>
      <c r="C17" s="2168"/>
      <c r="D17" s="2169"/>
      <c r="E17" s="2169"/>
      <c r="F17" s="2169"/>
      <c r="G17" s="2170"/>
      <c r="H17" s="46"/>
    </row>
    <row r="18" spans="1:8" ht="25" customHeight="1">
      <c r="A18" s="44"/>
      <c r="B18" s="45"/>
      <c r="C18" s="2168"/>
      <c r="D18" s="2169"/>
      <c r="E18" s="2169"/>
      <c r="F18" s="2169"/>
      <c r="G18" s="2170"/>
      <c r="H18" s="46"/>
    </row>
    <row r="19" spans="1:8" ht="25" customHeight="1">
      <c r="A19" s="44"/>
      <c r="B19" s="45"/>
      <c r="C19" s="2168"/>
      <c r="D19" s="2169"/>
      <c r="E19" s="2169"/>
      <c r="F19" s="2169"/>
      <c r="G19" s="2170"/>
      <c r="H19" s="46"/>
    </row>
    <row r="20" spans="1:8" ht="25" customHeight="1">
      <c r="A20" s="44"/>
      <c r="B20" s="45"/>
      <c r="C20" s="2168"/>
      <c r="D20" s="2169"/>
      <c r="E20" s="2169"/>
      <c r="F20" s="2169"/>
      <c r="G20" s="2170"/>
      <c r="H20" s="46"/>
    </row>
    <row r="21" spans="1:8" ht="25" customHeight="1">
      <c r="A21" s="44"/>
      <c r="B21" s="45"/>
      <c r="C21" s="2168"/>
      <c r="D21" s="2169"/>
      <c r="E21" s="2169"/>
      <c r="F21" s="2169"/>
      <c r="G21" s="2170"/>
      <c r="H21" s="46"/>
    </row>
    <row r="22" spans="1:8" ht="25" customHeight="1">
      <c r="A22" s="44"/>
      <c r="B22" s="45"/>
      <c r="C22" s="2168"/>
      <c r="D22" s="2169"/>
      <c r="E22" s="2169"/>
      <c r="F22" s="2169"/>
      <c r="G22" s="2170"/>
      <c r="H22" s="46"/>
    </row>
    <row r="23" spans="1:8" ht="25" customHeight="1">
      <c r="A23" s="44"/>
      <c r="B23" s="45"/>
      <c r="C23" s="2168"/>
      <c r="D23" s="2169"/>
      <c r="E23" s="2169"/>
      <c r="F23" s="2169"/>
      <c r="G23" s="2170"/>
      <c r="H23" s="46"/>
    </row>
    <row r="24" spans="1:8" ht="25" customHeight="1">
      <c r="A24" s="44"/>
      <c r="B24" s="45"/>
      <c r="C24" s="2168"/>
      <c r="D24" s="2169"/>
      <c r="E24" s="2169"/>
      <c r="F24" s="2169"/>
      <c r="G24" s="2170"/>
      <c r="H24" s="46"/>
    </row>
    <row r="25" spans="1:8" ht="25" customHeight="1">
      <c r="A25" s="44"/>
      <c r="B25" s="45"/>
      <c r="C25" s="2168"/>
      <c r="D25" s="2169"/>
      <c r="E25" s="2169"/>
      <c r="F25" s="2169"/>
      <c r="G25" s="2170"/>
      <c r="H25" s="46"/>
    </row>
    <row r="26" spans="1:8" ht="25" customHeight="1">
      <c r="A26" s="44"/>
      <c r="B26" s="45"/>
      <c r="C26" s="2168"/>
      <c r="D26" s="2169"/>
      <c r="E26" s="2169"/>
      <c r="F26" s="2169"/>
      <c r="G26" s="2170"/>
      <c r="H26" s="46"/>
    </row>
    <row r="27" spans="1:8" ht="25" customHeight="1">
      <c r="A27" s="44"/>
      <c r="B27" s="45"/>
      <c r="C27" s="2168"/>
      <c r="D27" s="2169"/>
      <c r="E27" s="2169"/>
      <c r="F27" s="2169"/>
      <c r="G27" s="2170"/>
      <c r="H27" s="46"/>
    </row>
    <row r="28" spans="1:8" ht="25" customHeight="1">
      <c r="A28" s="44"/>
      <c r="B28" s="45"/>
      <c r="C28" s="2168"/>
      <c r="D28" s="2169"/>
      <c r="E28" s="2169"/>
      <c r="F28" s="2169"/>
      <c r="G28" s="2170"/>
      <c r="H28" s="46"/>
    </row>
    <row r="29" spans="1:8" ht="25" customHeight="1">
      <c r="A29" s="44"/>
      <c r="B29" s="45"/>
      <c r="C29" s="2168"/>
      <c r="D29" s="2169"/>
      <c r="E29" s="2169"/>
      <c r="F29" s="2169"/>
      <c r="G29" s="2170"/>
      <c r="H29" s="46"/>
    </row>
    <row r="30" spans="1:8" s="1094" customFormat="1" ht="25" customHeight="1">
      <c r="A30" s="44"/>
      <c r="B30" s="45"/>
      <c r="C30" s="2168"/>
      <c r="D30" s="2169"/>
      <c r="E30" s="2169"/>
      <c r="F30" s="2169"/>
      <c r="G30" s="2170"/>
      <c r="H30" s="46"/>
    </row>
    <row r="31" spans="1:8" s="1094" customFormat="1" ht="25" customHeight="1">
      <c r="A31" s="44"/>
      <c r="B31" s="45"/>
      <c r="C31" s="2168"/>
      <c r="D31" s="2169"/>
      <c r="E31" s="2169"/>
      <c r="F31" s="2169"/>
      <c r="G31" s="2170"/>
      <c r="H31" s="46"/>
    </row>
    <row r="32" spans="1:8" s="1094" customFormat="1" ht="25" customHeight="1">
      <c r="A32" s="44"/>
      <c r="B32" s="45"/>
      <c r="C32" s="2168"/>
      <c r="D32" s="2169"/>
      <c r="E32" s="2169"/>
      <c r="F32" s="2169"/>
      <c r="G32" s="2170"/>
      <c r="H32" s="46"/>
    </row>
    <row r="33" spans="1:10" s="1094" customFormat="1" ht="25" customHeight="1">
      <c r="A33" s="44"/>
      <c r="B33" s="45"/>
      <c r="C33" s="2168"/>
      <c r="D33" s="2169"/>
      <c r="E33" s="2169"/>
      <c r="F33" s="2169"/>
      <c r="G33" s="2170"/>
      <c r="H33" s="46"/>
    </row>
    <row r="34" spans="1:10" s="1094" customFormat="1" ht="25" customHeight="1">
      <c r="A34" s="44"/>
      <c r="B34" s="45"/>
      <c r="C34" s="2168"/>
      <c r="D34" s="2169"/>
      <c r="E34" s="2169"/>
      <c r="F34" s="2169"/>
      <c r="G34" s="2170"/>
      <c r="H34" s="46"/>
    </row>
    <row r="35" spans="1:10" s="1094" customFormat="1" ht="25" customHeight="1">
      <c r="A35" s="44"/>
      <c r="B35" s="45"/>
      <c r="C35" s="2168"/>
      <c r="D35" s="2169"/>
      <c r="E35" s="2169"/>
      <c r="F35" s="2169"/>
      <c r="G35" s="2170"/>
      <c r="H35" s="46"/>
    </row>
    <row r="36" spans="1:10" s="1094" customFormat="1" ht="25" customHeight="1">
      <c r="A36" s="44"/>
      <c r="B36" s="45"/>
      <c r="C36" s="2168"/>
      <c r="D36" s="2169"/>
      <c r="E36" s="2169"/>
      <c r="F36" s="2169"/>
      <c r="G36" s="2170"/>
      <c r="H36" s="46"/>
    </row>
    <row r="37" spans="1:10" s="1094" customFormat="1" ht="25" customHeight="1">
      <c r="A37" s="44"/>
      <c r="B37" s="45"/>
      <c r="C37" s="2168"/>
      <c r="D37" s="2169"/>
      <c r="E37" s="2169"/>
      <c r="F37" s="2169"/>
      <c r="G37" s="2170"/>
      <c r="H37" s="46"/>
    </row>
    <row r="38" spans="1:10" s="1094" customFormat="1" ht="25" customHeight="1">
      <c r="A38" s="44"/>
      <c r="B38" s="45"/>
      <c r="C38" s="2168"/>
      <c r="D38" s="2169"/>
      <c r="E38" s="2169"/>
      <c r="F38" s="2169"/>
      <c r="G38" s="2170"/>
      <c r="H38" s="46"/>
    </row>
    <row r="39" spans="1:10" s="1094" customFormat="1" ht="25" customHeight="1">
      <c r="A39" s="44"/>
      <c r="B39" s="45"/>
      <c r="C39" s="2168"/>
      <c r="D39" s="2169"/>
      <c r="E39" s="2169"/>
      <c r="F39" s="2169"/>
      <c r="G39" s="2170"/>
      <c r="H39" s="46"/>
    </row>
    <row r="40" spans="1:10" s="1094" customFormat="1" ht="25" customHeight="1">
      <c r="A40" s="44"/>
      <c r="B40" s="45"/>
      <c r="C40" s="2168"/>
      <c r="D40" s="2169"/>
      <c r="E40" s="2169"/>
      <c r="F40" s="2169"/>
      <c r="G40" s="2170"/>
      <c r="H40" s="46"/>
    </row>
    <row r="41" spans="1:10" s="1094" customFormat="1" ht="25" customHeight="1">
      <c r="A41" s="44"/>
      <c r="B41" s="45"/>
      <c r="C41" s="2168"/>
      <c r="D41" s="2169"/>
      <c r="E41" s="2169"/>
      <c r="F41" s="2169"/>
      <c r="G41" s="2170"/>
      <c r="H41" s="46"/>
    </row>
    <row r="42" spans="1:10" s="1094" customFormat="1" ht="25" customHeight="1">
      <c r="A42" s="44"/>
      <c r="B42" s="45"/>
      <c r="C42" s="2168"/>
      <c r="D42" s="2169"/>
      <c r="E42" s="2169"/>
      <c r="F42" s="2169"/>
      <c r="G42" s="2170"/>
      <c r="H42" s="46"/>
    </row>
    <row r="43" spans="1:10" s="1094" customFormat="1" ht="25" customHeight="1" thickBot="1">
      <c r="A43" s="44"/>
      <c r="B43" s="45"/>
      <c r="C43" s="2168"/>
      <c r="D43" s="2169"/>
      <c r="E43" s="2169"/>
      <c r="F43" s="2169"/>
      <c r="G43" s="2170"/>
      <c r="H43" s="46"/>
    </row>
    <row r="44" spans="1:10" ht="3" customHeight="1" thickBot="1">
      <c r="A44" s="543"/>
      <c r="B44" s="544"/>
      <c r="C44" s="532"/>
      <c r="D44" s="532"/>
      <c r="E44" s="532"/>
      <c r="F44" s="532"/>
      <c r="G44" s="532"/>
      <c r="H44" s="533"/>
    </row>
    <row r="45" spans="1:10" ht="20.149999999999999" customHeight="1" thickBot="1">
      <c r="A45" s="2174" t="s">
        <v>396</v>
      </c>
      <c r="B45" s="2175"/>
      <c r="C45" s="30"/>
      <c r="D45" s="30"/>
      <c r="E45" s="30"/>
      <c r="F45" s="30"/>
      <c r="G45" s="1151"/>
      <c r="H45" s="29">
        <f>SUM(H13:H43)</f>
        <v>0</v>
      </c>
      <c r="I45" s="9"/>
      <c r="J45" s="9"/>
    </row>
    <row r="47" spans="1:10" ht="14.5" hidden="1" thickBot="1">
      <c r="A47" s="1041" t="s">
        <v>874</v>
      </c>
      <c r="B47" s="1044">
        <f>H45</f>
        <v>0</v>
      </c>
    </row>
    <row r="48" spans="1:10">
      <c r="H48" s="534"/>
    </row>
  </sheetData>
  <sheetProtection formatColumns="0"/>
  <mergeCells count="37">
    <mergeCell ref="A5:H6"/>
    <mergeCell ref="H8:H10"/>
    <mergeCell ref="A45:B45"/>
    <mergeCell ref="A8:A10"/>
    <mergeCell ref="B8:B10"/>
    <mergeCell ref="C8:G10"/>
    <mergeCell ref="C13:G13"/>
    <mergeCell ref="C14:G14"/>
    <mergeCell ref="C15:G15"/>
    <mergeCell ref="C16:G16"/>
    <mergeCell ref="C17:G17"/>
    <mergeCell ref="C18:G18"/>
    <mergeCell ref="C19:G19"/>
    <mergeCell ref="C20:G20"/>
    <mergeCell ref="C26:G26"/>
    <mergeCell ref="C27:G27"/>
    <mergeCell ref="C21:G21"/>
    <mergeCell ref="C22:G22"/>
    <mergeCell ref="C23:G23"/>
    <mergeCell ref="C24:G24"/>
    <mergeCell ref="C25:G25"/>
    <mergeCell ref="C30:G30"/>
    <mergeCell ref="C31:G31"/>
    <mergeCell ref="C32:G32"/>
    <mergeCell ref="C28:G28"/>
    <mergeCell ref="C29:G29"/>
    <mergeCell ref="C35:G35"/>
    <mergeCell ref="C36:G36"/>
    <mergeCell ref="C37:G37"/>
    <mergeCell ref="C33:G33"/>
    <mergeCell ref="C34:G34"/>
    <mergeCell ref="C43:G43"/>
    <mergeCell ref="C38:G38"/>
    <mergeCell ref="C39:G39"/>
    <mergeCell ref="C40:G40"/>
    <mergeCell ref="C41:G41"/>
    <mergeCell ref="C42:G42"/>
  </mergeCells>
  <printOptions horizontalCentered="1"/>
  <pageMargins left="0.70866141732283505" right="0.70866141732283505" top="0.74803149606299202" bottom="0.74803149606299202" header="0.31496062992126" footer="0.31496062992126"/>
  <pageSetup paperSize="9" scale="80" fitToHeight="100" orientation="portrait" r:id="rId1"/>
  <headerFooter>
    <oddFooter>&amp;R&amp;"-,Bold"&amp;10&amp;P  /  &amp;N</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2000"/>
  <sheetViews>
    <sheetView showGridLines="0" zoomScaleNormal="100" zoomScaleSheetLayoutView="100" workbookViewId="0">
      <selection activeCell="I13" sqref="I13"/>
    </sheetView>
  </sheetViews>
  <sheetFormatPr defaultColWidth="8.81640625" defaultRowHeight="14"/>
  <cols>
    <col min="1" max="1" width="13.453125" style="511" customWidth="1"/>
    <col min="2" max="2" width="32.81640625" style="511" customWidth="1"/>
    <col min="3" max="3" width="10.81640625" style="511" customWidth="1"/>
    <col min="4" max="8" width="8.81640625" style="511" customWidth="1"/>
    <col min="9" max="9" width="13.453125" style="511" customWidth="1"/>
    <col min="10" max="10" width="1.81640625" style="511" customWidth="1"/>
    <col min="11" max="15" width="4.81640625" style="511" customWidth="1"/>
    <col min="16" max="19" width="4.81640625" style="511" hidden="1" customWidth="1"/>
    <col min="20" max="20" width="9.54296875" style="511" bestFit="1" customWidth="1"/>
    <col min="21" max="21" width="12.7265625" style="511" bestFit="1" customWidth="1"/>
    <col min="22" max="22" width="27.7265625" style="511" bestFit="1" customWidth="1"/>
    <col min="23" max="23" width="28.54296875" style="1318" bestFit="1" customWidth="1"/>
    <col min="24" max="24" width="28.81640625" style="1318" bestFit="1" customWidth="1"/>
    <col min="25" max="16384" width="8.81640625" style="511"/>
  </cols>
  <sheetData>
    <row r="1" spans="1:24" ht="12.75" customHeight="1">
      <c r="A1" s="1588" t="str">
        <f>"Client  Name:    "&amp;FORM!E8</f>
        <v xml:space="preserve">Client  Name:    </v>
      </c>
      <c r="B1" s="1070"/>
      <c r="C1" s="1051"/>
      <c r="D1" s="1070"/>
      <c r="E1" s="1051"/>
      <c r="F1" s="1070"/>
      <c r="I1" s="421" t="s">
        <v>1302</v>
      </c>
      <c r="J1" s="525"/>
    </row>
    <row r="2" spans="1:24" ht="14.5" customHeight="1">
      <c r="A2" s="1588" t="str">
        <f>"Assigned No:    "&amp;FORM!S6</f>
        <v xml:space="preserve">Assigned No:    </v>
      </c>
      <c r="B2" s="1071"/>
      <c r="C2" s="1051"/>
      <c r="D2" s="1070"/>
      <c r="E2" s="1051"/>
      <c r="F2" s="1070"/>
    </row>
    <row r="3" spans="1:24" ht="14.5" customHeight="1">
      <c r="A3" s="1589" t="str">
        <f>CONCATENATE(PROPER(Basic!B18),":",,"          ",TEXT(FORM!G4,"dd-mmmm-yyyy"))</f>
        <v xml:space="preserve">:          </v>
      </c>
      <c r="B3" s="1070"/>
      <c r="C3" s="1051"/>
      <c r="D3" s="1070"/>
      <c r="E3" s="1051"/>
      <c r="F3" s="1070"/>
    </row>
    <row r="4" spans="1:24" ht="12.75" customHeight="1"/>
    <row r="5" spans="1:24" ht="12.75" customHeight="1">
      <c r="A5" s="2133" t="s">
        <v>1303</v>
      </c>
      <c r="B5" s="2133"/>
      <c r="C5" s="2133"/>
      <c r="D5" s="2133"/>
      <c r="E5" s="2133"/>
      <c r="F5" s="2133"/>
      <c r="G5" s="2133"/>
      <c r="H5" s="2133"/>
      <c r="I5" s="2133"/>
    </row>
    <row r="6" spans="1:24">
      <c r="A6" s="2133"/>
      <c r="B6" s="2133"/>
      <c r="C6" s="2133"/>
      <c r="D6" s="2133"/>
      <c r="E6" s="2133"/>
      <c r="F6" s="2133"/>
      <c r="G6" s="2133"/>
      <c r="H6" s="2133"/>
      <c r="I6" s="2133"/>
    </row>
    <row r="8" spans="1:24" ht="30.65" customHeight="1">
      <c r="A8" s="2194" t="s">
        <v>1304</v>
      </c>
      <c r="B8" s="2197" t="s">
        <v>1305</v>
      </c>
      <c r="C8" s="2191" t="s">
        <v>1306</v>
      </c>
      <c r="D8" s="2200" t="s">
        <v>1299</v>
      </c>
      <c r="E8" s="2201"/>
      <c r="F8" s="2201"/>
      <c r="G8" s="2201"/>
      <c r="H8" s="2202"/>
      <c r="I8" s="2209" t="s">
        <v>1307</v>
      </c>
    </row>
    <row r="9" spans="1:24">
      <c r="A9" s="2195"/>
      <c r="B9" s="2198"/>
      <c r="C9" s="2192"/>
      <c r="D9" s="2203"/>
      <c r="E9" s="2204"/>
      <c r="F9" s="2204"/>
      <c r="G9" s="2204"/>
      <c r="H9" s="2205"/>
      <c r="I9" s="2210"/>
    </row>
    <row r="10" spans="1:24" ht="14.5" thickBot="1">
      <c r="A10" s="2196"/>
      <c r="B10" s="2199"/>
      <c r="C10" s="2193"/>
      <c r="D10" s="2206"/>
      <c r="E10" s="2207"/>
      <c r="F10" s="2207"/>
      <c r="G10" s="2207"/>
      <c r="H10" s="2208"/>
      <c r="I10" s="2211"/>
    </row>
    <row r="11" spans="1:24" ht="3" customHeight="1" thickBot="1">
      <c r="A11" s="530"/>
      <c r="I11" s="531"/>
    </row>
    <row r="12" spans="1:24" ht="1" customHeight="1">
      <c r="A12" s="12"/>
      <c r="B12" s="13"/>
      <c r="C12" s="1157"/>
      <c r="D12" s="8"/>
      <c r="E12" s="7"/>
      <c r="F12" s="7"/>
      <c r="G12" s="7"/>
      <c r="H12" s="7"/>
      <c r="I12" s="10"/>
    </row>
    <row r="13" spans="1:24" ht="25" customHeight="1">
      <c r="A13" s="44"/>
      <c r="B13" s="45"/>
      <c r="C13" s="626"/>
      <c r="D13" s="2168"/>
      <c r="E13" s="2169"/>
      <c r="F13" s="2169"/>
      <c r="G13" s="2169"/>
      <c r="H13" s="2170"/>
      <c r="I13" s="46"/>
    </row>
    <row r="14" spans="1:24" ht="25" customHeight="1">
      <c r="A14" s="44"/>
      <c r="B14" s="45"/>
      <c r="C14" s="626"/>
      <c r="D14" s="2168"/>
      <c r="E14" s="2169"/>
      <c r="F14" s="2169"/>
      <c r="G14" s="2169"/>
      <c r="H14" s="2170"/>
      <c r="I14" s="46"/>
      <c r="T14" s="1317" t="s">
        <v>1282</v>
      </c>
      <c r="U14" s="1317" t="s">
        <v>1281</v>
      </c>
      <c r="V14" s="1317" t="s">
        <v>2234</v>
      </c>
      <c r="W14" s="1317" t="s">
        <v>2235</v>
      </c>
      <c r="X14" s="1317" t="s">
        <v>2740</v>
      </c>
    </row>
    <row r="15" spans="1:24" ht="25" customHeight="1">
      <c r="A15" s="44"/>
      <c r="B15" s="45"/>
      <c r="C15" s="626"/>
      <c r="D15" s="2168"/>
      <c r="E15" s="2169"/>
      <c r="F15" s="2169"/>
      <c r="G15" s="2169"/>
      <c r="H15" s="2170"/>
      <c r="I15" s="46"/>
      <c r="W15" s="511"/>
      <c r="X15" s="511"/>
    </row>
    <row r="16" spans="1:24" ht="25" customHeight="1">
      <c r="A16" s="44"/>
      <c r="B16" s="45"/>
      <c r="C16" s="626"/>
      <c r="D16" s="2168"/>
      <c r="E16" s="2169"/>
      <c r="F16" s="2169"/>
      <c r="G16" s="2169"/>
      <c r="H16" s="2170"/>
      <c r="I16" s="46"/>
      <c r="W16" s="511"/>
      <c r="X16" s="511"/>
    </row>
    <row r="17" spans="1:24" ht="25" customHeight="1">
      <c r="A17" s="44"/>
      <c r="B17" s="45"/>
      <c r="C17" s="626"/>
      <c r="D17" s="2168"/>
      <c r="E17" s="2169"/>
      <c r="F17" s="2169"/>
      <c r="G17" s="2169"/>
      <c r="H17" s="2170"/>
      <c r="I17" s="46"/>
      <c r="W17" s="511"/>
      <c r="X17" s="511"/>
    </row>
    <row r="18" spans="1:24" ht="25" customHeight="1">
      <c r="A18" s="44"/>
      <c r="B18" s="45"/>
      <c r="C18" s="626"/>
      <c r="D18" s="2168"/>
      <c r="E18" s="2169"/>
      <c r="F18" s="2169"/>
      <c r="G18" s="2169"/>
      <c r="H18" s="2170"/>
      <c r="I18" s="46"/>
      <c r="W18" s="511"/>
      <c r="X18" s="511"/>
    </row>
    <row r="19" spans="1:24" ht="25" customHeight="1">
      <c r="A19" s="44"/>
      <c r="B19" s="45"/>
      <c r="C19" s="626"/>
      <c r="D19" s="2168"/>
      <c r="E19" s="2169"/>
      <c r="F19" s="2169"/>
      <c r="G19" s="2169"/>
      <c r="H19" s="2170"/>
      <c r="I19" s="46"/>
      <c r="W19" s="511"/>
      <c r="X19" s="511"/>
    </row>
    <row r="20" spans="1:24" ht="25" customHeight="1">
      <c r="A20" s="44"/>
      <c r="B20" s="45"/>
      <c r="C20" s="626"/>
      <c r="D20" s="2168"/>
      <c r="E20" s="2169"/>
      <c r="F20" s="2169"/>
      <c r="G20" s="2169"/>
      <c r="H20" s="2170"/>
      <c r="I20" s="46"/>
      <c r="W20" s="511"/>
      <c r="X20" s="511"/>
    </row>
    <row r="21" spans="1:24" ht="25" customHeight="1">
      <c r="A21" s="44"/>
      <c r="B21" s="45"/>
      <c r="C21" s="626"/>
      <c r="D21" s="2168"/>
      <c r="E21" s="2169"/>
      <c r="F21" s="2169"/>
      <c r="G21" s="2169"/>
      <c r="H21" s="2170"/>
      <c r="I21" s="46"/>
      <c r="W21" s="511"/>
      <c r="X21" s="511"/>
    </row>
    <row r="22" spans="1:24" ht="25" customHeight="1">
      <c r="A22" s="44"/>
      <c r="B22" s="45"/>
      <c r="C22" s="626"/>
      <c r="D22" s="2168"/>
      <c r="E22" s="2169"/>
      <c r="F22" s="2169"/>
      <c r="G22" s="2169"/>
      <c r="H22" s="2170"/>
      <c r="I22" s="46"/>
      <c r="W22" s="511"/>
      <c r="X22" s="511"/>
    </row>
    <row r="23" spans="1:24" ht="25" customHeight="1">
      <c r="A23" s="44"/>
      <c r="B23" s="45"/>
      <c r="C23" s="626"/>
      <c r="D23" s="2168"/>
      <c r="E23" s="2169"/>
      <c r="F23" s="2169"/>
      <c r="G23" s="2169"/>
      <c r="H23" s="2170"/>
      <c r="I23" s="46"/>
      <c r="W23" s="511"/>
      <c r="X23" s="511"/>
    </row>
    <row r="24" spans="1:24" s="1094" customFormat="1" ht="25" customHeight="1">
      <c r="A24" s="44"/>
      <c r="B24" s="45"/>
      <c r="C24" s="626"/>
      <c r="D24" s="2168"/>
      <c r="E24" s="2169"/>
      <c r="F24" s="2169"/>
      <c r="G24" s="2169"/>
      <c r="H24" s="2170"/>
      <c r="I24" s="46"/>
    </row>
    <row r="25" spans="1:24" s="1094" customFormat="1" ht="25" customHeight="1">
      <c r="A25" s="44"/>
      <c r="B25" s="45"/>
      <c r="C25" s="626"/>
      <c r="D25" s="2168"/>
      <c r="E25" s="2169"/>
      <c r="F25" s="2169"/>
      <c r="G25" s="2169"/>
      <c r="H25" s="2170"/>
      <c r="I25" s="46"/>
    </row>
    <row r="26" spans="1:24" s="1094" customFormat="1" ht="25" customHeight="1">
      <c r="A26" s="44"/>
      <c r="B26" s="45"/>
      <c r="C26" s="626"/>
      <c r="D26" s="2168"/>
      <c r="E26" s="2169"/>
      <c r="F26" s="2169"/>
      <c r="G26" s="2169"/>
      <c r="H26" s="2170"/>
      <c r="I26" s="46"/>
    </row>
    <row r="27" spans="1:24" s="1094" customFormat="1" ht="25" customHeight="1">
      <c r="A27" s="44"/>
      <c r="B27" s="45"/>
      <c r="C27" s="626"/>
      <c r="D27" s="2168"/>
      <c r="E27" s="2169"/>
      <c r="F27" s="2169"/>
      <c r="G27" s="2169"/>
      <c r="H27" s="2170"/>
      <c r="I27" s="46"/>
    </row>
    <row r="28" spans="1:24" s="1094" customFormat="1" ht="25" customHeight="1" thickBot="1">
      <c r="A28" s="44"/>
      <c r="B28" s="45"/>
      <c r="C28" s="1316"/>
      <c r="D28" s="2168"/>
      <c r="E28" s="2169"/>
      <c r="F28" s="2169"/>
      <c r="G28" s="2169"/>
      <c r="H28" s="2170"/>
      <c r="I28" s="46"/>
    </row>
    <row r="29" spans="1:24" ht="3" customHeight="1" thickBot="1">
      <c r="A29" s="543"/>
      <c r="B29" s="544"/>
      <c r="C29" s="541"/>
      <c r="D29" s="532"/>
      <c r="E29" s="532"/>
      <c r="F29" s="532"/>
      <c r="G29" s="532"/>
      <c r="H29" s="532"/>
      <c r="I29" s="533"/>
      <c r="W29" s="511"/>
      <c r="X29" s="511"/>
    </row>
    <row r="30" spans="1:24" ht="20.149999999999999" customHeight="1" thickBot="1">
      <c r="A30" s="2174" t="s">
        <v>396</v>
      </c>
      <c r="B30" s="2175"/>
      <c r="C30" s="545"/>
      <c r="D30" s="30"/>
      <c r="E30" s="30"/>
      <c r="F30" s="30"/>
      <c r="G30" s="30"/>
      <c r="H30" s="30"/>
      <c r="I30" s="29">
        <f>SUM(I13:I28)</f>
        <v>0</v>
      </c>
      <c r="J30" s="9"/>
      <c r="K30" s="9"/>
      <c r="W30" s="511"/>
      <c r="X30" s="511"/>
    </row>
    <row r="31" spans="1:24">
      <c r="W31" s="511"/>
      <c r="X31" s="511"/>
    </row>
    <row r="32" spans="1:24" ht="14.5" hidden="1" thickBot="1">
      <c r="A32" s="1041" t="s">
        <v>874</v>
      </c>
      <c r="B32" s="1044">
        <f>I30</f>
        <v>0</v>
      </c>
      <c r="W32" s="511"/>
      <c r="X32" s="511"/>
    </row>
    <row r="33" spans="9:24">
      <c r="I33" s="534"/>
      <c r="W33" s="511"/>
      <c r="X33" s="511"/>
    </row>
    <row r="34" spans="9:24">
      <c r="W34" s="511"/>
      <c r="X34" s="511"/>
    </row>
    <row r="35" spans="9:24">
      <c r="W35" s="511"/>
      <c r="X35" s="511"/>
    </row>
    <row r="36" spans="9:24">
      <c r="W36" s="511"/>
      <c r="X36" s="511"/>
    </row>
    <row r="37" spans="9:24">
      <c r="W37" s="511"/>
      <c r="X37" s="511"/>
    </row>
    <row r="38" spans="9:24">
      <c r="W38" s="511"/>
      <c r="X38" s="511"/>
    </row>
    <row r="39" spans="9:24">
      <c r="W39" s="511"/>
      <c r="X39" s="511"/>
    </row>
    <row r="40" spans="9:24">
      <c r="W40" s="511"/>
      <c r="X40" s="511"/>
    </row>
    <row r="41" spans="9:24">
      <c r="W41" s="511"/>
      <c r="X41" s="511"/>
    </row>
    <row r="42" spans="9:24">
      <c r="W42" s="511"/>
      <c r="X42" s="511"/>
    </row>
    <row r="43" spans="9:24">
      <c r="W43" s="511"/>
      <c r="X43" s="511"/>
    </row>
    <row r="44" spans="9:24">
      <c r="W44" s="511"/>
      <c r="X44" s="511"/>
    </row>
    <row r="45" spans="9:24">
      <c r="W45" s="511"/>
      <c r="X45" s="511"/>
    </row>
    <row r="46" spans="9:24">
      <c r="W46" s="511"/>
      <c r="X46" s="511"/>
    </row>
    <row r="47" spans="9:24">
      <c r="W47" s="511"/>
      <c r="X47" s="511"/>
    </row>
    <row r="48" spans="9:24">
      <c r="W48" s="511"/>
      <c r="X48" s="511"/>
    </row>
    <row r="49" spans="23:24">
      <c r="W49" s="511"/>
      <c r="X49" s="511"/>
    </row>
    <row r="50" spans="23:24">
      <c r="W50" s="511"/>
      <c r="X50" s="511"/>
    </row>
    <row r="51" spans="23:24">
      <c r="W51" s="511"/>
      <c r="X51" s="511"/>
    </row>
    <row r="52" spans="23:24">
      <c r="W52" s="511"/>
      <c r="X52" s="511"/>
    </row>
    <row r="53" spans="23:24">
      <c r="W53" s="511"/>
      <c r="X53" s="511"/>
    </row>
    <row r="54" spans="23:24">
      <c r="W54" s="511"/>
      <c r="X54" s="511"/>
    </row>
    <row r="55" spans="23:24">
      <c r="W55" s="511"/>
      <c r="X55" s="511"/>
    </row>
    <row r="56" spans="23:24">
      <c r="W56" s="511"/>
      <c r="X56" s="511"/>
    </row>
    <row r="57" spans="23:24">
      <c r="W57" s="511"/>
      <c r="X57" s="511"/>
    </row>
    <row r="58" spans="23:24">
      <c r="W58" s="511"/>
      <c r="X58" s="511"/>
    </row>
    <row r="59" spans="23:24">
      <c r="W59" s="511"/>
      <c r="X59" s="511"/>
    </row>
    <row r="60" spans="23:24">
      <c r="W60" s="511"/>
      <c r="X60" s="511"/>
    </row>
    <row r="61" spans="23:24">
      <c r="W61" s="511"/>
      <c r="X61" s="511"/>
    </row>
    <row r="62" spans="23:24">
      <c r="W62" s="511"/>
      <c r="X62" s="511"/>
    </row>
    <row r="63" spans="23:24">
      <c r="W63" s="511"/>
      <c r="X63" s="511"/>
    </row>
    <row r="64" spans="23:24">
      <c r="W64" s="511"/>
      <c r="X64" s="511"/>
    </row>
    <row r="65" spans="23:24">
      <c r="W65" s="511"/>
      <c r="X65" s="511"/>
    </row>
    <row r="66" spans="23:24">
      <c r="W66" s="511"/>
      <c r="X66" s="511"/>
    </row>
    <row r="67" spans="23:24">
      <c r="W67" s="511"/>
      <c r="X67" s="511"/>
    </row>
    <row r="68" spans="23:24">
      <c r="W68" s="511"/>
      <c r="X68" s="511"/>
    </row>
    <row r="69" spans="23:24">
      <c r="W69" s="511"/>
      <c r="X69" s="511"/>
    </row>
    <row r="70" spans="23:24">
      <c r="W70" s="511"/>
      <c r="X70" s="511"/>
    </row>
    <row r="71" spans="23:24">
      <c r="W71" s="511"/>
      <c r="X71" s="511"/>
    </row>
    <row r="72" spans="23:24">
      <c r="W72" s="511"/>
      <c r="X72" s="511"/>
    </row>
    <row r="73" spans="23:24">
      <c r="W73" s="511"/>
      <c r="X73" s="511"/>
    </row>
    <row r="74" spans="23:24">
      <c r="W74" s="511"/>
      <c r="X74" s="511"/>
    </row>
    <row r="75" spans="23:24">
      <c r="W75" s="511"/>
      <c r="X75" s="511"/>
    </row>
    <row r="76" spans="23:24">
      <c r="W76" s="511"/>
      <c r="X76" s="511"/>
    </row>
    <row r="77" spans="23:24">
      <c r="W77" s="511"/>
      <c r="X77" s="511"/>
    </row>
    <row r="78" spans="23:24">
      <c r="W78" s="511"/>
      <c r="X78" s="511"/>
    </row>
    <row r="79" spans="23:24">
      <c r="W79" s="511"/>
      <c r="X79" s="511"/>
    </row>
    <row r="80" spans="23:24">
      <c r="W80" s="511"/>
      <c r="X80" s="511"/>
    </row>
    <row r="81" spans="23:24">
      <c r="W81" s="511"/>
      <c r="X81" s="511"/>
    </row>
    <row r="82" spans="23:24">
      <c r="W82" s="511"/>
      <c r="X82" s="511"/>
    </row>
    <row r="83" spans="23:24">
      <c r="W83" s="511"/>
      <c r="X83" s="511"/>
    </row>
    <row r="84" spans="23:24">
      <c r="W84" s="511"/>
      <c r="X84" s="511"/>
    </row>
    <row r="85" spans="23:24">
      <c r="W85" s="511"/>
      <c r="X85" s="511"/>
    </row>
    <row r="86" spans="23:24">
      <c r="W86" s="511"/>
      <c r="X86" s="511"/>
    </row>
    <row r="87" spans="23:24">
      <c r="W87" s="511"/>
      <c r="X87" s="511"/>
    </row>
    <row r="88" spans="23:24">
      <c r="W88" s="511"/>
      <c r="X88" s="511"/>
    </row>
    <row r="89" spans="23:24">
      <c r="W89" s="511"/>
      <c r="X89" s="511"/>
    </row>
    <row r="90" spans="23:24">
      <c r="W90" s="511"/>
      <c r="X90" s="511"/>
    </row>
    <row r="91" spans="23:24">
      <c r="W91" s="511"/>
      <c r="X91" s="511"/>
    </row>
    <row r="92" spans="23:24">
      <c r="W92" s="511"/>
      <c r="X92" s="511"/>
    </row>
    <row r="93" spans="23:24">
      <c r="W93" s="511"/>
      <c r="X93" s="511"/>
    </row>
    <row r="94" spans="23:24">
      <c r="W94" s="511"/>
      <c r="X94" s="511"/>
    </row>
    <row r="95" spans="23:24">
      <c r="W95" s="511"/>
      <c r="X95" s="511"/>
    </row>
    <row r="96" spans="23:24">
      <c r="W96" s="511"/>
      <c r="X96" s="511"/>
    </row>
    <row r="97" spans="23:24">
      <c r="W97" s="511"/>
      <c r="X97" s="511"/>
    </row>
    <row r="98" spans="23:24">
      <c r="W98" s="511"/>
      <c r="X98" s="511"/>
    </row>
    <row r="99" spans="23:24">
      <c r="W99" s="511"/>
      <c r="X99" s="511"/>
    </row>
    <row r="100" spans="23:24">
      <c r="W100" s="511"/>
      <c r="X100" s="511"/>
    </row>
    <row r="101" spans="23:24">
      <c r="W101" s="511"/>
      <c r="X101" s="511"/>
    </row>
    <row r="102" spans="23:24">
      <c r="W102" s="511"/>
      <c r="X102" s="511"/>
    </row>
    <row r="103" spans="23:24">
      <c r="W103" s="511"/>
      <c r="X103" s="511"/>
    </row>
    <row r="104" spans="23:24">
      <c r="W104" s="511"/>
      <c r="X104" s="511"/>
    </row>
    <row r="105" spans="23:24">
      <c r="W105" s="511"/>
      <c r="X105" s="511"/>
    </row>
    <row r="106" spans="23:24">
      <c r="W106" s="511"/>
      <c r="X106" s="511"/>
    </row>
    <row r="107" spans="23:24">
      <c r="W107" s="511"/>
      <c r="X107" s="511"/>
    </row>
    <row r="108" spans="23:24">
      <c r="W108" s="511"/>
      <c r="X108" s="511"/>
    </row>
    <row r="109" spans="23:24">
      <c r="W109" s="511"/>
      <c r="X109" s="511"/>
    </row>
    <row r="110" spans="23:24">
      <c r="W110" s="511"/>
      <c r="X110" s="511"/>
    </row>
    <row r="111" spans="23:24">
      <c r="W111" s="511"/>
      <c r="X111" s="511"/>
    </row>
    <row r="112" spans="23:24">
      <c r="W112" s="511"/>
      <c r="X112" s="511"/>
    </row>
    <row r="113" spans="23:24">
      <c r="W113" s="511"/>
      <c r="X113" s="511"/>
    </row>
    <row r="114" spans="23:24">
      <c r="W114" s="511"/>
      <c r="X114" s="511"/>
    </row>
    <row r="115" spans="23:24">
      <c r="W115" s="511"/>
      <c r="X115" s="511"/>
    </row>
    <row r="116" spans="23:24">
      <c r="W116" s="511"/>
      <c r="X116" s="511"/>
    </row>
    <row r="117" spans="23:24">
      <c r="W117" s="511"/>
      <c r="X117" s="511"/>
    </row>
    <row r="118" spans="23:24">
      <c r="W118" s="511"/>
      <c r="X118" s="511"/>
    </row>
    <row r="119" spans="23:24">
      <c r="W119" s="511"/>
      <c r="X119" s="511"/>
    </row>
    <row r="120" spans="23:24">
      <c r="W120" s="511"/>
      <c r="X120" s="511"/>
    </row>
    <row r="121" spans="23:24">
      <c r="W121" s="511"/>
      <c r="X121" s="511"/>
    </row>
    <row r="122" spans="23:24">
      <c r="W122" s="511"/>
      <c r="X122" s="511"/>
    </row>
    <row r="123" spans="23:24">
      <c r="W123" s="511"/>
      <c r="X123" s="511"/>
    </row>
    <row r="124" spans="23:24">
      <c r="W124" s="511"/>
      <c r="X124" s="511"/>
    </row>
    <row r="125" spans="23:24">
      <c r="W125" s="511"/>
      <c r="X125" s="511"/>
    </row>
    <row r="126" spans="23:24">
      <c r="W126" s="511"/>
      <c r="X126" s="511"/>
    </row>
    <row r="127" spans="23:24">
      <c r="W127" s="511"/>
      <c r="X127" s="511"/>
    </row>
    <row r="128" spans="23:24">
      <c r="W128" s="511"/>
      <c r="X128" s="511"/>
    </row>
    <row r="129" spans="23:24">
      <c r="W129" s="511"/>
      <c r="X129" s="511"/>
    </row>
    <row r="130" spans="23:24">
      <c r="W130" s="511"/>
      <c r="X130" s="511"/>
    </row>
    <row r="131" spans="23:24">
      <c r="W131" s="511"/>
      <c r="X131" s="511"/>
    </row>
    <row r="132" spans="23:24">
      <c r="W132" s="511"/>
      <c r="X132" s="511"/>
    </row>
    <row r="133" spans="23:24">
      <c r="W133" s="511"/>
      <c r="X133" s="511"/>
    </row>
    <row r="134" spans="23:24">
      <c r="W134" s="511"/>
      <c r="X134" s="511"/>
    </row>
    <row r="135" spans="23:24">
      <c r="W135" s="511"/>
      <c r="X135" s="511"/>
    </row>
    <row r="136" spans="23:24">
      <c r="W136" s="511"/>
      <c r="X136" s="511"/>
    </row>
    <row r="137" spans="23:24">
      <c r="W137" s="511"/>
      <c r="X137" s="511"/>
    </row>
    <row r="138" spans="23:24">
      <c r="W138" s="511"/>
      <c r="X138" s="511"/>
    </row>
    <row r="139" spans="23:24">
      <c r="W139" s="511"/>
      <c r="X139" s="511"/>
    </row>
    <row r="140" spans="23:24">
      <c r="W140" s="511"/>
      <c r="X140" s="511"/>
    </row>
    <row r="141" spans="23:24">
      <c r="W141" s="511"/>
      <c r="X141" s="511"/>
    </row>
    <row r="142" spans="23:24">
      <c r="W142" s="511"/>
      <c r="X142" s="511"/>
    </row>
    <row r="143" spans="23:24">
      <c r="W143" s="511"/>
      <c r="X143" s="511"/>
    </row>
    <row r="144" spans="23:24">
      <c r="W144" s="511"/>
      <c r="X144" s="511"/>
    </row>
    <row r="145" spans="23:24">
      <c r="W145" s="511"/>
      <c r="X145" s="511"/>
    </row>
    <row r="146" spans="23:24">
      <c r="W146" s="511"/>
      <c r="X146" s="511"/>
    </row>
    <row r="147" spans="23:24">
      <c r="W147" s="511"/>
      <c r="X147" s="511"/>
    </row>
    <row r="148" spans="23:24">
      <c r="W148" s="511"/>
      <c r="X148" s="511"/>
    </row>
    <row r="149" spans="23:24">
      <c r="W149" s="511"/>
      <c r="X149" s="511"/>
    </row>
    <row r="150" spans="23:24">
      <c r="W150" s="511"/>
      <c r="X150" s="511"/>
    </row>
    <row r="151" spans="23:24">
      <c r="W151" s="511"/>
      <c r="X151" s="511"/>
    </row>
    <row r="152" spans="23:24">
      <c r="W152" s="511"/>
      <c r="X152" s="511"/>
    </row>
    <row r="153" spans="23:24">
      <c r="W153" s="511"/>
      <c r="X153" s="511"/>
    </row>
    <row r="154" spans="23:24">
      <c r="W154" s="511"/>
      <c r="X154" s="511"/>
    </row>
    <row r="155" spans="23:24">
      <c r="W155" s="511"/>
      <c r="X155" s="511"/>
    </row>
    <row r="156" spans="23:24">
      <c r="W156" s="511"/>
      <c r="X156" s="511"/>
    </row>
    <row r="157" spans="23:24">
      <c r="W157" s="511"/>
      <c r="X157" s="511"/>
    </row>
    <row r="158" spans="23:24">
      <c r="W158" s="511"/>
      <c r="X158" s="511"/>
    </row>
    <row r="159" spans="23:24">
      <c r="W159" s="511"/>
      <c r="X159" s="511"/>
    </row>
    <row r="160" spans="23:24">
      <c r="W160" s="511"/>
      <c r="X160" s="511"/>
    </row>
    <row r="161" spans="23:24">
      <c r="W161" s="511"/>
      <c r="X161" s="511"/>
    </row>
    <row r="162" spans="23:24">
      <c r="W162" s="511"/>
      <c r="X162" s="511"/>
    </row>
    <row r="163" spans="23:24">
      <c r="W163" s="511"/>
      <c r="X163" s="511"/>
    </row>
    <row r="164" spans="23:24">
      <c r="W164" s="511"/>
      <c r="X164" s="511"/>
    </row>
    <row r="165" spans="23:24">
      <c r="W165" s="511"/>
      <c r="X165" s="511"/>
    </row>
    <row r="166" spans="23:24">
      <c r="W166" s="511"/>
      <c r="X166" s="511"/>
    </row>
    <row r="167" spans="23:24">
      <c r="W167" s="511"/>
      <c r="X167" s="511"/>
    </row>
    <row r="168" spans="23:24">
      <c r="W168" s="511"/>
      <c r="X168" s="511"/>
    </row>
    <row r="169" spans="23:24">
      <c r="W169" s="511"/>
      <c r="X169" s="511"/>
    </row>
    <row r="170" spans="23:24">
      <c r="W170" s="511"/>
      <c r="X170" s="511"/>
    </row>
    <row r="171" spans="23:24">
      <c r="W171" s="511"/>
      <c r="X171" s="511"/>
    </row>
    <row r="172" spans="23:24">
      <c r="W172" s="511"/>
      <c r="X172" s="511"/>
    </row>
    <row r="173" spans="23:24">
      <c r="W173" s="511"/>
      <c r="X173" s="511"/>
    </row>
    <row r="174" spans="23:24">
      <c r="W174" s="511"/>
      <c r="X174" s="511"/>
    </row>
    <row r="175" spans="23:24">
      <c r="W175" s="511"/>
      <c r="X175" s="511"/>
    </row>
    <row r="176" spans="23:24">
      <c r="W176" s="511"/>
      <c r="X176" s="511"/>
    </row>
    <row r="177" spans="23:24">
      <c r="W177" s="511"/>
      <c r="X177" s="511"/>
    </row>
    <row r="178" spans="23:24">
      <c r="W178" s="511"/>
      <c r="X178" s="511"/>
    </row>
    <row r="179" spans="23:24">
      <c r="W179" s="511"/>
      <c r="X179" s="511"/>
    </row>
    <row r="180" spans="23:24">
      <c r="W180" s="511"/>
      <c r="X180" s="511"/>
    </row>
    <row r="181" spans="23:24">
      <c r="W181" s="511"/>
      <c r="X181" s="511"/>
    </row>
    <row r="182" spans="23:24">
      <c r="W182" s="511"/>
      <c r="X182" s="511"/>
    </row>
    <row r="183" spans="23:24">
      <c r="W183" s="511"/>
      <c r="X183" s="511"/>
    </row>
    <row r="184" spans="23:24">
      <c r="W184" s="511"/>
      <c r="X184" s="511"/>
    </row>
    <row r="185" spans="23:24">
      <c r="W185" s="511"/>
      <c r="X185" s="511"/>
    </row>
    <row r="186" spans="23:24">
      <c r="W186" s="511"/>
      <c r="X186" s="511"/>
    </row>
    <row r="187" spans="23:24">
      <c r="W187" s="511"/>
      <c r="X187" s="511"/>
    </row>
    <row r="188" spans="23:24">
      <c r="W188" s="511"/>
      <c r="X188" s="511"/>
    </row>
    <row r="189" spans="23:24">
      <c r="W189" s="511"/>
      <c r="X189" s="511"/>
    </row>
    <row r="190" spans="23:24">
      <c r="W190" s="511"/>
      <c r="X190" s="511"/>
    </row>
    <row r="191" spans="23:24">
      <c r="W191" s="511"/>
      <c r="X191" s="511"/>
    </row>
    <row r="192" spans="23:24">
      <c r="W192" s="511"/>
      <c r="X192" s="511"/>
    </row>
    <row r="193" spans="23:24">
      <c r="W193" s="511"/>
      <c r="X193" s="511"/>
    </row>
    <row r="194" spans="23:24">
      <c r="W194" s="511"/>
      <c r="X194" s="511"/>
    </row>
    <row r="195" spans="23:24">
      <c r="W195" s="511"/>
      <c r="X195" s="511"/>
    </row>
    <row r="196" spans="23:24">
      <c r="W196" s="511"/>
      <c r="X196" s="511"/>
    </row>
    <row r="197" spans="23:24">
      <c r="W197" s="511"/>
      <c r="X197" s="511"/>
    </row>
    <row r="198" spans="23:24">
      <c r="W198" s="511"/>
      <c r="X198" s="511"/>
    </row>
    <row r="199" spans="23:24">
      <c r="W199" s="511"/>
      <c r="X199" s="511"/>
    </row>
    <row r="200" spans="23:24">
      <c r="W200" s="511"/>
      <c r="X200" s="511"/>
    </row>
    <row r="201" spans="23:24">
      <c r="W201" s="511"/>
      <c r="X201" s="511"/>
    </row>
    <row r="202" spans="23:24">
      <c r="W202" s="511"/>
      <c r="X202" s="511"/>
    </row>
    <row r="203" spans="23:24">
      <c r="W203" s="511"/>
      <c r="X203" s="511"/>
    </row>
    <row r="204" spans="23:24">
      <c r="W204" s="511"/>
      <c r="X204" s="511"/>
    </row>
    <row r="205" spans="23:24">
      <c r="W205" s="511"/>
      <c r="X205" s="511"/>
    </row>
    <row r="206" spans="23:24">
      <c r="W206" s="511"/>
      <c r="X206" s="511"/>
    </row>
    <row r="207" spans="23:24">
      <c r="W207" s="511"/>
      <c r="X207" s="511"/>
    </row>
    <row r="208" spans="23:24">
      <c r="W208" s="511"/>
      <c r="X208" s="511"/>
    </row>
    <row r="209" spans="23:24">
      <c r="W209" s="511"/>
      <c r="X209" s="511"/>
    </row>
    <row r="210" spans="23:24">
      <c r="W210" s="511"/>
      <c r="X210" s="511"/>
    </row>
    <row r="211" spans="23:24">
      <c r="W211" s="511"/>
      <c r="X211" s="511"/>
    </row>
    <row r="212" spans="23:24">
      <c r="W212" s="511"/>
      <c r="X212" s="511"/>
    </row>
    <row r="213" spans="23:24">
      <c r="W213" s="511"/>
      <c r="X213" s="511"/>
    </row>
    <row r="214" spans="23:24">
      <c r="W214" s="511"/>
      <c r="X214" s="511"/>
    </row>
    <row r="215" spans="23:24">
      <c r="W215" s="511"/>
      <c r="X215" s="511"/>
    </row>
    <row r="216" spans="23:24">
      <c r="W216" s="511"/>
      <c r="X216" s="511"/>
    </row>
    <row r="217" spans="23:24">
      <c r="W217" s="511"/>
      <c r="X217" s="511"/>
    </row>
    <row r="218" spans="23:24">
      <c r="W218" s="511"/>
      <c r="X218" s="511"/>
    </row>
    <row r="219" spans="23:24">
      <c r="W219" s="511"/>
      <c r="X219" s="511"/>
    </row>
    <row r="220" spans="23:24">
      <c r="W220" s="511"/>
      <c r="X220" s="511"/>
    </row>
    <row r="221" spans="23:24">
      <c r="W221" s="511"/>
      <c r="X221" s="511"/>
    </row>
    <row r="222" spans="23:24">
      <c r="W222" s="511"/>
      <c r="X222" s="511"/>
    </row>
    <row r="223" spans="23:24">
      <c r="W223" s="511"/>
      <c r="X223" s="511"/>
    </row>
    <row r="224" spans="23:24">
      <c r="W224" s="511"/>
      <c r="X224" s="511"/>
    </row>
    <row r="225" spans="23:24">
      <c r="W225" s="511"/>
      <c r="X225" s="511"/>
    </row>
    <row r="226" spans="23:24">
      <c r="W226" s="511"/>
      <c r="X226" s="511"/>
    </row>
    <row r="227" spans="23:24">
      <c r="W227" s="511"/>
      <c r="X227" s="511"/>
    </row>
    <row r="228" spans="23:24">
      <c r="W228" s="511"/>
      <c r="X228" s="511"/>
    </row>
    <row r="229" spans="23:24">
      <c r="W229" s="511"/>
      <c r="X229" s="511"/>
    </row>
    <row r="230" spans="23:24">
      <c r="W230" s="511"/>
      <c r="X230" s="511"/>
    </row>
    <row r="231" spans="23:24">
      <c r="W231" s="511"/>
      <c r="X231" s="511"/>
    </row>
    <row r="232" spans="23:24">
      <c r="W232" s="511"/>
      <c r="X232" s="511"/>
    </row>
    <row r="233" spans="23:24">
      <c r="W233" s="511"/>
      <c r="X233" s="511"/>
    </row>
    <row r="234" spans="23:24">
      <c r="W234" s="511"/>
      <c r="X234" s="511"/>
    </row>
    <row r="235" spans="23:24">
      <c r="W235" s="511"/>
      <c r="X235" s="511"/>
    </row>
    <row r="236" spans="23:24">
      <c r="W236" s="511"/>
      <c r="X236" s="511"/>
    </row>
    <row r="237" spans="23:24">
      <c r="W237" s="511"/>
      <c r="X237" s="511"/>
    </row>
    <row r="238" spans="23:24">
      <c r="W238" s="511"/>
      <c r="X238" s="511"/>
    </row>
    <row r="239" spans="23:24">
      <c r="W239" s="511"/>
      <c r="X239" s="511"/>
    </row>
    <row r="240" spans="23:24">
      <c r="W240" s="511"/>
      <c r="X240" s="511"/>
    </row>
    <row r="241" spans="23:24">
      <c r="W241" s="511"/>
      <c r="X241" s="511"/>
    </row>
    <row r="242" spans="23:24">
      <c r="W242" s="511"/>
      <c r="X242" s="511"/>
    </row>
    <row r="243" spans="23:24">
      <c r="W243" s="511"/>
      <c r="X243" s="511"/>
    </row>
    <row r="244" spans="23:24">
      <c r="W244" s="511"/>
      <c r="X244" s="511"/>
    </row>
    <row r="245" spans="23:24">
      <c r="W245" s="511"/>
      <c r="X245" s="511"/>
    </row>
    <row r="246" spans="23:24">
      <c r="W246" s="511"/>
      <c r="X246" s="511"/>
    </row>
    <row r="247" spans="23:24">
      <c r="W247" s="511"/>
      <c r="X247" s="511"/>
    </row>
    <row r="248" spans="23:24">
      <c r="W248" s="511"/>
      <c r="X248" s="511"/>
    </row>
    <row r="249" spans="23:24">
      <c r="W249" s="511"/>
      <c r="X249" s="511"/>
    </row>
    <row r="250" spans="23:24">
      <c r="W250" s="511"/>
      <c r="X250" s="511"/>
    </row>
    <row r="251" spans="23:24">
      <c r="W251" s="511"/>
      <c r="X251" s="511"/>
    </row>
    <row r="252" spans="23:24">
      <c r="W252" s="511"/>
      <c r="X252" s="511"/>
    </row>
    <row r="253" spans="23:24">
      <c r="W253" s="511"/>
      <c r="X253" s="511"/>
    </row>
    <row r="254" spans="23:24">
      <c r="W254" s="511"/>
      <c r="X254" s="511"/>
    </row>
    <row r="255" spans="23:24">
      <c r="W255" s="511"/>
      <c r="X255" s="511"/>
    </row>
    <row r="256" spans="23:24">
      <c r="W256" s="511"/>
      <c r="X256" s="511"/>
    </row>
    <row r="257" spans="23:24">
      <c r="W257" s="511"/>
      <c r="X257" s="511"/>
    </row>
    <row r="258" spans="23:24">
      <c r="W258" s="511"/>
      <c r="X258" s="511"/>
    </row>
    <row r="259" spans="23:24">
      <c r="W259" s="511"/>
      <c r="X259" s="511"/>
    </row>
    <row r="260" spans="23:24">
      <c r="W260" s="511"/>
      <c r="X260" s="511"/>
    </row>
    <row r="261" spans="23:24">
      <c r="W261" s="511"/>
      <c r="X261" s="511"/>
    </row>
    <row r="262" spans="23:24">
      <c r="W262" s="511"/>
      <c r="X262" s="511"/>
    </row>
    <row r="263" spans="23:24">
      <c r="W263" s="511"/>
      <c r="X263" s="511"/>
    </row>
    <row r="264" spans="23:24">
      <c r="W264" s="511"/>
      <c r="X264" s="511"/>
    </row>
    <row r="265" spans="23:24">
      <c r="W265" s="511"/>
      <c r="X265" s="511"/>
    </row>
    <row r="266" spans="23:24">
      <c r="W266" s="511"/>
      <c r="X266" s="511"/>
    </row>
    <row r="267" spans="23:24">
      <c r="W267" s="511"/>
      <c r="X267" s="511"/>
    </row>
    <row r="268" spans="23:24">
      <c r="W268" s="511"/>
      <c r="X268" s="511"/>
    </row>
    <row r="269" spans="23:24">
      <c r="W269" s="511"/>
      <c r="X269" s="511"/>
    </row>
    <row r="270" spans="23:24">
      <c r="W270" s="511"/>
      <c r="X270" s="511"/>
    </row>
    <row r="271" spans="23:24">
      <c r="W271" s="511"/>
      <c r="X271" s="511"/>
    </row>
    <row r="272" spans="23:24">
      <c r="W272" s="511"/>
      <c r="X272" s="511"/>
    </row>
    <row r="273" spans="23:24">
      <c r="W273" s="511"/>
      <c r="X273" s="511"/>
    </row>
    <row r="274" spans="23:24">
      <c r="W274" s="511"/>
      <c r="X274" s="511"/>
    </row>
    <row r="275" spans="23:24">
      <c r="W275" s="511"/>
      <c r="X275" s="511"/>
    </row>
    <row r="276" spans="23:24">
      <c r="W276" s="511"/>
      <c r="X276" s="511"/>
    </row>
    <row r="277" spans="23:24">
      <c r="W277" s="511"/>
      <c r="X277" s="511"/>
    </row>
    <row r="278" spans="23:24">
      <c r="W278" s="511"/>
      <c r="X278" s="511"/>
    </row>
    <row r="279" spans="23:24">
      <c r="W279" s="511"/>
      <c r="X279" s="511"/>
    </row>
    <row r="280" spans="23:24">
      <c r="W280" s="511"/>
      <c r="X280" s="511"/>
    </row>
    <row r="281" spans="23:24">
      <c r="W281" s="511"/>
      <c r="X281" s="511"/>
    </row>
    <row r="282" spans="23:24">
      <c r="W282" s="511"/>
      <c r="X282" s="511"/>
    </row>
    <row r="283" spans="23:24">
      <c r="W283" s="511"/>
      <c r="X283" s="511"/>
    </row>
    <row r="284" spans="23:24">
      <c r="W284" s="511"/>
      <c r="X284" s="511"/>
    </row>
    <row r="285" spans="23:24">
      <c r="W285" s="511"/>
      <c r="X285" s="511"/>
    </row>
    <row r="286" spans="23:24">
      <c r="W286" s="511"/>
      <c r="X286" s="511"/>
    </row>
    <row r="287" spans="23:24">
      <c r="W287" s="511"/>
      <c r="X287" s="511"/>
    </row>
    <row r="288" spans="23:24">
      <c r="W288" s="511"/>
      <c r="X288" s="511"/>
    </row>
    <row r="289" spans="23:24">
      <c r="W289" s="511"/>
      <c r="X289" s="511"/>
    </row>
    <row r="290" spans="23:24">
      <c r="W290" s="511"/>
      <c r="X290" s="511"/>
    </row>
    <row r="291" spans="23:24">
      <c r="W291" s="511"/>
      <c r="X291" s="511"/>
    </row>
    <row r="292" spans="23:24">
      <c r="W292" s="511"/>
      <c r="X292" s="511"/>
    </row>
    <row r="293" spans="23:24">
      <c r="W293" s="511"/>
      <c r="X293" s="511"/>
    </row>
    <row r="294" spans="23:24">
      <c r="W294" s="511"/>
      <c r="X294" s="511"/>
    </row>
    <row r="295" spans="23:24">
      <c r="W295" s="511"/>
      <c r="X295" s="511"/>
    </row>
    <row r="296" spans="23:24">
      <c r="W296" s="511"/>
      <c r="X296" s="511"/>
    </row>
    <row r="297" spans="23:24">
      <c r="W297" s="511"/>
      <c r="X297" s="511"/>
    </row>
    <row r="298" spans="23:24">
      <c r="W298" s="511"/>
      <c r="X298" s="511"/>
    </row>
    <row r="299" spans="23:24">
      <c r="W299" s="511"/>
      <c r="X299" s="511"/>
    </row>
    <row r="300" spans="23:24">
      <c r="W300" s="511"/>
      <c r="X300" s="511"/>
    </row>
    <row r="301" spans="23:24">
      <c r="W301" s="511"/>
      <c r="X301" s="511"/>
    </row>
    <row r="302" spans="23:24">
      <c r="W302" s="511"/>
      <c r="X302" s="511"/>
    </row>
    <row r="303" spans="23:24">
      <c r="W303" s="511"/>
      <c r="X303" s="511"/>
    </row>
    <row r="304" spans="23:24">
      <c r="W304" s="511"/>
      <c r="X304" s="511"/>
    </row>
    <row r="305" spans="23:24">
      <c r="W305" s="511"/>
      <c r="X305" s="511"/>
    </row>
    <row r="306" spans="23:24">
      <c r="W306" s="511"/>
      <c r="X306" s="511"/>
    </row>
    <row r="307" spans="23:24">
      <c r="W307" s="511"/>
      <c r="X307" s="511"/>
    </row>
    <row r="308" spans="23:24">
      <c r="W308" s="511"/>
      <c r="X308" s="511"/>
    </row>
    <row r="309" spans="23:24">
      <c r="W309" s="511"/>
      <c r="X309" s="511"/>
    </row>
    <row r="310" spans="23:24">
      <c r="W310" s="511"/>
      <c r="X310" s="511"/>
    </row>
    <row r="311" spans="23:24">
      <c r="W311" s="511"/>
      <c r="X311" s="511"/>
    </row>
    <row r="312" spans="23:24">
      <c r="W312" s="511"/>
      <c r="X312" s="511"/>
    </row>
    <row r="313" spans="23:24">
      <c r="W313" s="511"/>
      <c r="X313" s="511"/>
    </row>
    <row r="314" spans="23:24">
      <c r="W314" s="511"/>
      <c r="X314" s="511"/>
    </row>
    <row r="315" spans="23:24">
      <c r="W315" s="511"/>
      <c r="X315" s="511"/>
    </row>
    <row r="316" spans="23:24">
      <c r="W316" s="511"/>
      <c r="X316" s="511"/>
    </row>
    <row r="317" spans="23:24">
      <c r="W317" s="511"/>
      <c r="X317" s="511"/>
    </row>
    <row r="318" spans="23:24">
      <c r="W318" s="511"/>
      <c r="X318" s="511"/>
    </row>
    <row r="319" spans="23:24">
      <c r="W319" s="511"/>
      <c r="X319" s="511"/>
    </row>
    <row r="320" spans="23:24">
      <c r="W320" s="511"/>
      <c r="X320" s="511"/>
    </row>
    <row r="321" spans="23:24">
      <c r="W321" s="511"/>
      <c r="X321" s="511"/>
    </row>
    <row r="322" spans="23:24">
      <c r="W322" s="511"/>
      <c r="X322" s="511"/>
    </row>
    <row r="323" spans="23:24">
      <c r="W323" s="511"/>
      <c r="X323" s="511"/>
    </row>
    <row r="324" spans="23:24">
      <c r="W324" s="511"/>
      <c r="X324" s="511"/>
    </row>
    <row r="325" spans="23:24">
      <c r="W325" s="511"/>
      <c r="X325" s="511"/>
    </row>
    <row r="326" spans="23:24">
      <c r="W326" s="511"/>
      <c r="X326" s="511"/>
    </row>
    <row r="327" spans="23:24">
      <c r="W327" s="511"/>
      <c r="X327" s="511"/>
    </row>
    <row r="328" spans="23:24">
      <c r="W328" s="511"/>
      <c r="X328" s="511"/>
    </row>
    <row r="329" spans="23:24">
      <c r="W329" s="511"/>
      <c r="X329" s="511"/>
    </row>
    <row r="330" spans="23:24">
      <c r="W330" s="511"/>
      <c r="X330" s="511"/>
    </row>
    <row r="331" spans="23:24">
      <c r="W331" s="511"/>
      <c r="X331" s="511"/>
    </row>
    <row r="332" spans="23:24">
      <c r="W332" s="511"/>
      <c r="X332" s="511"/>
    </row>
    <row r="333" spans="23:24">
      <c r="W333" s="511"/>
      <c r="X333" s="511"/>
    </row>
    <row r="334" spans="23:24">
      <c r="W334" s="511"/>
      <c r="X334" s="511"/>
    </row>
    <row r="335" spans="23:24">
      <c r="W335" s="511"/>
      <c r="X335" s="511"/>
    </row>
    <row r="336" spans="23:24">
      <c r="W336" s="511"/>
      <c r="X336" s="511"/>
    </row>
    <row r="337" spans="23:24">
      <c r="W337" s="511"/>
      <c r="X337" s="511"/>
    </row>
    <row r="338" spans="23:24">
      <c r="W338" s="511"/>
      <c r="X338" s="511"/>
    </row>
    <row r="339" spans="23:24">
      <c r="W339" s="511"/>
      <c r="X339" s="511"/>
    </row>
    <row r="340" spans="23:24">
      <c r="W340" s="511"/>
      <c r="X340" s="511"/>
    </row>
    <row r="341" spans="23:24">
      <c r="W341" s="511"/>
      <c r="X341" s="511"/>
    </row>
    <row r="342" spans="23:24">
      <c r="W342" s="511"/>
      <c r="X342" s="511"/>
    </row>
    <row r="343" spans="23:24">
      <c r="W343" s="511"/>
      <c r="X343" s="511"/>
    </row>
    <row r="344" spans="23:24">
      <c r="W344" s="511"/>
      <c r="X344" s="511"/>
    </row>
    <row r="345" spans="23:24">
      <c r="W345" s="511"/>
      <c r="X345" s="511"/>
    </row>
    <row r="346" spans="23:24">
      <c r="W346" s="511"/>
      <c r="X346" s="511"/>
    </row>
    <row r="347" spans="23:24">
      <c r="W347" s="511"/>
      <c r="X347" s="511"/>
    </row>
    <row r="348" spans="23:24">
      <c r="W348" s="511"/>
      <c r="X348" s="511"/>
    </row>
    <row r="349" spans="23:24">
      <c r="W349" s="511"/>
      <c r="X349" s="511"/>
    </row>
    <row r="350" spans="23:24">
      <c r="W350" s="511"/>
      <c r="X350" s="511"/>
    </row>
    <row r="351" spans="23:24">
      <c r="W351" s="511"/>
      <c r="X351" s="511"/>
    </row>
    <row r="352" spans="23:24">
      <c r="W352" s="511"/>
      <c r="X352" s="511"/>
    </row>
    <row r="353" spans="23:24">
      <c r="W353" s="511"/>
      <c r="X353" s="511"/>
    </row>
    <row r="354" spans="23:24">
      <c r="W354" s="511"/>
      <c r="X354" s="511"/>
    </row>
    <row r="355" spans="23:24">
      <c r="W355" s="511"/>
      <c r="X355" s="511"/>
    </row>
    <row r="356" spans="23:24">
      <c r="W356" s="511"/>
      <c r="X356" s="511"/>
    </row>
    <row r="357" spans="23:24">
      <c r="W357" s="511"/>
      <c r="X357" s="511"/>
    </row>
    <row r="358" spans="23:24">
      <c r="W358" s="511"/>
      <c r="X358" s="511"/>
    </row>
    <row r="359" spans="23:24">
      <c r="W359" s="511"/>
      <c r="X359" s="511"/>
    </row>
    <row r="360" spans="23:24">
      <c r="W360" s="511"/>
      <c r="X360" s="511"/>
    </row>
    <row r="361" spans="23:24">
      <c r="W361" s="511"/>
      <c r="X361" s="511"/>
    </row>
    <row r="362" spans="23:24">
      <c r="W362" s="511"/>
      <c r="X362" s="511"/>
    </row>
    <row r="363" spans="23:24">
      <c r="W363" s="511"/>
      <c r="X363" s="511"/>
    </row>
    <row r="364" spans="23:24">
      <c r="W364" s="511"/>
      <c r="X364" s="511"/>
    </row>
    <row r="365" spans="23:24">
      <c r="W365" s="511"/>
      <c r="X365" s="511"/>
    </row>
    <row r="366" spans="23:24">
      <c r="W366" s="511"/>
      <c r="X366" s="511"/>
    </row>
    <row r="367" spans="23:24">
      <c r="W367" s="511"/>
      <c r="X367" s="511"/>
    </row>
    <row r="368" spans="23:24">
      <c r="W368" s="511"/>
      <c r="X368" s="511"/>
    </row>
    <row r="369" spans="23:24">
      <c r="W369" s="511"/>
      <c r="X369" s="511"/>
    </row>
    <row r="370" spans="23:24">
      <c r="W370" s="511"/>
      <c r="X370" s="511"/>
    </row>
    <row r="371" spans="23:24">
      <c r="W371" s="511"/>
      <c r="X371" s="511"/>
    </row>
    <row r="372" spans="23:24">
      <c r="W372" s="511"/>
      <c r="X372" s="511"/>
    </row>
    <row r="373" spans="23:24">
      <c r="W373" s="511"/>
      <c r="X373" s="511"/>
    </row>
    <row r="374" spans="23:24">
      <c r="W374" s="511"/>
      <c r="X374" s="511"/>
    </row>
    <row r="375" spans="23:24">
      <c r="W375" s="511"/>
      <c r="X375" s="511"/>
    </row>
    <row r="376" spans="23:24">
      <c r="W376" s="511"/>
      <c r="X376" s="511"/>
    </row>
    <row r="377" spans="23:24">
      <c r="W377" s="511"/>
      <c r="X377" s="511"/>
    </row>
    <row r="378" spans="23:24">
      <c r="W378" s="511"/>
      <c r="X378" s="511"/>
    </row>
    <row r="379" spans="23:24">
      <c r="W379" s="511"/>
      <c r="X379" s="511"/>
    </row>
    <row r="380" spans="23:24">
      <c r="W380" s="511"/>
      <c r="X380" s="511"/>
    </row>
    <row r="381" spans="23:24">
      <c r="W381" s="511"/>
      <c r="X381" s="511"/>
    </row>
    <row r="382" spans="23:24">
      <c r="W382" s="511"/>
      <c r="X382" s="511"/>
    </row>
    <row r="383" spans="23:24">
      <c r="W383" s="511"/>
      <c r="X383" s="511"/>
    </row>
    <row r="384" spans="23:24">
      <c r="W384" s="511"/>
      <c r="X384" s="511"/>
    </row>
    <row r="385" spans="23:24">
      <c r="W385" s="511"/>
      <c r="X385" s="511"/>
    </row>
    <row r="386" spans="23:24">
      <c r="W386" s="511"/>
      <c r="X386" s="511"/>
    </row>
    <row r="387" spans="23:24">
      <c r="W387" s="511"/>
      <c r="X387" s="511"/>
    </row>
    <row r="388" spans="23:24">
      <c r="W388" s="511"/>
      <c r="X388" s="511"/>
    </row>
    <row r="389" spans="23:24">
      <c r="W389" s="511"/>
      <c r="X389" s="511"/>
    </row>
    <row r="390" spans="23:24">
      <c r="W390" s="511"/>
      <c r="X390" s="511"/>
    </row>
    <row r="391" spans="23:24">
      <c r="W391" s="511"/>
      <c r="X391" s="511"/>
    </row>
    <row r="392" spans="23:24">
      <c r="W392" s="511"/>
      <c r="X392" s="511"/>
    </row>
    <row r="393" spans="23:24">
      <c r="W393" s="511"/>
      <c r="X393" s="511"/>
    </row>
    <row r="394" spans="23:24">
      <c r="W394" s="511"/>
      <c r="X394" s="511"/>
    </row>
    <row r="395" spans="23:24">
      <c r="W395" s="511"/>
      <c r="X395" s="511"/>
    </row>
    <row r="396" spans="23:24">
      <c r="W396" s="511"/>
      <c r="X396" s="511"/>
    </row>
    <row r="397" spans="23:24">
      <c r="W397" s="511"/>
      <c r="X397" s="511"/>
    </row>
    <row r="398" spans="23:24">
      <c r="W398" s="511"/>
      <c r="X398" s="511"/>
    </row>
    <row r="399" spans="23:24">
      <c r="W399" s="511"/>
      <c r="X399" s="511"/>
    </row>
    <row r="400" spans="23:24">
      <c r="W400" s="511"/>
      <c r="X400" s="511"/>
    </row>
    <row r="401" spans="23:24">
      <c r="W401" s="511"/>
      <c r="X401" s="511"/>
    </row>
    <row r="402" spans="23:24">
      <c r="W402" s="511"/>
      <c r="X402" s="511"/>
    </row>
    <row r="403" spans="23:24">
      <c r="W403" s="511"/>
      <c r="X403" s="511"/>
    </row>
    <row r="404" spans="23:24">
      <c r="W404" s="511"/>
      <c r="X404" s="511"/>
    </row>
    <row r="405" spans="23:24">
      <c r="W405" s="511"/>
      <c r="X405" s="511"/>
    </row>
    <row r="406" spans="23:24">
      <c r="W406" s="511"/>
      <c r="X406" s="511"/>
    </row>
    <row r="407" spans="23:24">
      <c r="W407" s="511"/>
      <c r="X407" s="511"/>
    </row>
    <row r="408" spans="23:24">
      <c r="W408" s="511"/>
      <c r="X408" s="511"/>
    </row>
    <row r="409" spans="23:24">
      <c r="W409" s="511"/>
      <c r="X409" s="511"/>
    </row>
    <row r="410" spans="23:24">
      <c r="W410" s="511"/>
      <c r="X410" s="511"/>
    </row>
    <row r="411" spans="23:24">
      <c r="W411" s="511"/>
      <c r="X411" s="511"/>
    </row>
    <row r="412" spans="23:24">
      <c r="W412" s="511"/>
      <c r="X412" s="511"/>
    </row>
    <row r="413" spans="23:24">
      <c r="W413" s="511"/>
      <c r="X413" s="511"/>
    </row>
    <row r="414" spans="23:24">
      <c r="W414" s="511"/>
      <c r="X414" s="511"/>
    </row>
    <row r="415" spans="23:24">
      <c r="W415" s="511"/>
      <c r="X415" s="511"/>
    </row>
    <row r="416" spans="23:24">
      <c r="W416" s="511"/>
      <c r="X416" s="511"/>
    </row>
    <row r="417" spans="23:24">
      <c r="W417" s="511"/>
      <c r="X417" s="511"/>
    </row>
    <row r="418" spans="23:24">
      <c r="W418" s="511"/>
      <c r="X418" s="511"/>
    </row>
    <row r="419" spans="23:24">
      <c r="W419" s="511"/>
      <c r="X419" s="511"/>
    </row>
    <row r="420" spans="23:24">
      <c r="W420" s="511"/>
      <c r="X420" s="511"/>
    </row>
    <row r="421" spans="23:24">
      <c r="W421" s="511"/>
      <c r="X421" s="511"/>
    </row>
    <row r="422" spans="23:24">
      <c r="W422" s="511"/>
      <c r="X422" s="511"/>
    </row>
    <row r="423" spans="23:24">
      <c r="W423" s="511"/>
      <c r="X423" s="511"/>
    </row>
    <row r="424" spans="23:24">
      <c r="W424" s="511"/>
      <c r="X424" s="511"/>
    </row>
    <row r="425" spans="23:24">
      <c r="W425" s="511"/>
      <c r="X425" s="511"/>
    </row>
    <row r="426" spans="23:24">
      <c r="W426" s="511"/>
      <c r="X426" s="511"/>
    </row>
    <row r="427" spans="23:24">
      <c r="W427" s="511"/>
      <c r="X427" s="511"/>
    </row>
    <row r="428" spans="23:24">
      <c r="W428" s="511"/>
      <c r="X428" s="511"/>
    </row>
    <row r="429" spans="23:24">
      <c r="W429" s="511"/>
      <c r="X429" s="511"/>
    </row>
    <row r="430" spans="23:24">
      <c r="W430" s="511"/>
      <c r="X430" s="511"/>
    </row>
    <row r="431" spans="23:24">
      <c r="W431" s="511"/>
      <c r="X431" s="511"/>
    </row>
    <row r="432" spans="23:24">
      <c r="W432" s="511"/>
      <c r="X432" s="511"/>
    </row>
    <row r="433" spans="23:24">
      <c r="W433" s="511"/>
      <c r="X433" s="511"/>
    </row>
    <row r="434" spans="23:24">
      <c r="W434" s="511"/>
      <c r="X434" s="511"/>
    </row>
    <row r="435" spans="23:24">
      <c r="W435" s="511"/>
      <c r="X435" s="511"/>
    </row>
    <row r="436" spans="23:24">
      <c r="W436" s="511"/>
      <c r="X436" s="511"/>
    </row>
    <row r="437" spans="23:24">
      <c r="W437" s="511"/>
      <c r="X437" s="511"/>
    </row>
    <row r="438" spans="23:24">
      <c r="W438" s="511"/>
      <c r="X438" s="511"/>
    </row>
    <row r="439" spans="23:24">
      <c r="W439" s="511"/>
      <c r="X439" s="511"/>
    </row>
    <row r="440" spans="23:24">
      <c r="W440" s="511"/>
      <c r="X440" s="511"/>
    </row>
    <row r="441" spans="23:24">
      <c r="W441" s="511"/>
      <c r="X441" s="511"/>
    </row>
    <row r="442" spans="23:24">
      <c r="W442" s="511"/>
      <c r="X442" s="511"/>
    </row>
    <row r="443" spans="23:24">
      <c r="W443" s="511"/>
      <c r="X443" s="511"/>
    </row>
    <row r="444" spans="23:24">
      <c r="W444" s="511"/>
      <c r="X444" s="511"/>
    </row>
    <row r="445" spans="23:24">
      <c r="W445" s="511"/>
      <c r="X445" s="511"/>
    </row>
    <row r="446" spans="23:24">
      <c r="W446" s="511"/>
      <c r="X446" s="511"/>
    </row>
    <row r="447" spans="23:24">
      <c r="W447" s="511"/>
      <c r="X447" s="511"/>
    </row>
    <row r="448" spans="23:24">
      <c r="W448" s="511"/>
      <c r="X448" s="511"/>
    </row>
    <row r="449" spans="23:24">
      <c r="W449" s="511"/>
      <c r="X449" s="511"/>
    </row>
    <row r="450" spans="23:24">
      <c r="W450" s="511"/>
      <c r="X450" s="511"/>
    </row>
    <row r="451" spans="23:24">
      <c r="W451" s="511"/>
      <c r="X451" s="511"/>
    </row>
    <row r="452" spans="23:24">
      <c r="W452" s="511"/>
      <c r="X452" s="511"/>
    </row>
    <row r="453" spans="23:24">
      <c r="W453" s="511"/>
      <c r="X453" s="511"/>
    </row>
    <row r="454" spans="23:24">
      <c r="W454" s="511"/>
      <c r="X454" s="511"/>
    </row>
    <row r="455" spans="23:24">
      <c r="W455" s="511"/>
      <c r="X455" s="511"/>
    </row>
    <row r="456" spans="23:24">
      <c r="W456" s="511"/>
      <c r="X456" s="511"/>
    </row>
    <row r="457" spans="23:24">
      <c r="W457" s="511"/>
      <c r="X457" s="511"/>
    </row>
    <row r="458" spans="23:24">
      <c r="W458" s="511"/>
      <c r="X458" s="511"/>
    </row>
    <row r="459" spans="23:24">
      <c r="W459" s="511"/>
      <c r="X459" s="511"/>
    </row>
    <row r="460" spans="23:24">
      <c r="W460" s="511"/>
      <c r="X460" s="511"/>
    </row>
    <row r="461" spans="23:24">
      <c r="W461" s="511"/>
      <c r="X461" s="511"/>
    </row>
    <row r="462" spans="23:24">
      <c r="W462" s="511"/>
      <c r="X462" s="511"/>
    </row>
    <row r="463" spans="23:24">
      <c r="W463" s="511"/>
      <c r="X463" s="511"/>
    </row>
    <row r="464" spans="23:24">
      <c r="W464" s="511"/>
      <c r="X464" s="511"/>
    </row>
    <row r="465" spans="23:24">
      <c r="W465" s="511"/>
      <c r="X465" s="511"/>
    </row>
    <row r="466" spans="23:24">
      <c r="W466" s="511"/>
      <c r="X466" s="511"/>
    </row>
    <row r="467" spans="23:24">
      <c r="W467" s="511"/>
      <c r="X467" s="511"/>
    </row>
    <row r="468" spans="23:24">
      <c r="W468" s="511"/>
      <c r="X468" s="511"/>
    </row>
    <row r="469" spans="23:24">
      <c r="W469" s="511"/>
      <c r="X469" s="511"/>
    </row>
    <row r="470" spans="23:24">
      <c r="W470" s="511"/>
      <c r="X470" s="511"/>
    </row>
    <row r="471" spans="23:24">
      <c r="W471" s="511"/>
      <c r="X471" s="511"/>
    </row>
    <row r="472" spans="23:24">
      <c r="W472" s="511"/>
      <c r="X472" s="511"/>
    </row>
    <row r="473" spans="23:24">
      <c r="W473" s="511"/>
      <c r="X473" s="511"/>
    </row>
    <row r="474" spans="23:24">
      <c r="W474" s="511"/>
      <c r="X474" s="511"/>
    </row>
    <row r="475" spans="23:24">
      <c r="W475" s="511"/>
      <c r="X475" s="511"/>
    </row>
    <row r="476" spans="23:24">
      <c r="W476" s="511"/>
      <c r="X476" s="511"/>
    </row>
    <row r="477" spans="23:24">
      <c r="W477" s="511"/>
      <c r="X477" s="511"/>
    </row>
    <row r="478" spans="23:24">
      <c r="W478" s="511"/>
      <c r="X478" s="511"/>
    </row>
    <row r="479" spans="23:24">
      <c r="W479" s="511"/>
      <c r="X479" s="511"/>
    </row>
    <row r="480" spans="23:24">
      <c r="W480" s="511"/>
      <c r="X480" s="511"/>
    </row>
    <row r="481" spans="23:24">
      <c r="W481" s="511"/>
      <c r="X481" s="511"/>
    </row>
    <row r="482" spans="23:24">
      <c r="W482" s="511"/>
      <c r="X482" s="511"/>
    </row>
    <row r="483" spans="23:24">
      <c r="W483" s="511"/>
      <c r="X483" s="511"/>
    </row>
    <row r="484" spans="23:24">
      <c r="W484" s="511"/>
      <c r="X484" s="511"/>
    </row>
    <row r="485" spans="23:24">
      <c r="W485" s="511"/>
      <c r="X485" s="511"/>
    </row>
    <row r="486" spans="23:24">
      <c r="W486" s="511"/>
      <c r="X486" s="511"/>
    </row>
    <row r="487" spans="23:24">
      <c r="W487" s="511"/>
      <c r="X487" s="511"/>
    </row>
    <row r="488" spans="23:24">
      <c r="W488" s="511"/>
      <c r="X488" s="511"/>
    </row>
    <row r="489" spans="23:24">
      <c r="W489" s="511"/>
      <c r="X489" s="511"/>
    </row>
    <row r="490" spans="23:24">
      <c r="W490" s="511"/>
      <c r="X490" s="511"/>
    </row>
    <row r="491" spans="23:24">
      <c r="W491" s="511"/>
      <c r="X491" s="511"/>
    </row>
    <row r="492" spans="23:24">
      <c r="W492" s="511"/>
      <c r="X492" s="511"/>
    </row>
    <row r="493" spans="23:24">
      <c r="W493" s="511"/>
      <c r="X493" s="511"/>
    </row>
    <row r="494" spans="23:24">
      <c r="W494" s="511"/>
      <c r="X494" s="511"/>
    </row>
    <row r="495" spans="23:24">
      <c r="W495" s="511"/>
      <c r="X495" s="511"/>
    </row>
    <row r="496" spans="23:24">
      <c r="W496" s="511"/>
      <c r="X496" s="511"/>
    </row>
    <row r="497" spans="23:24">
      <c r="W497" s="511"/>
      <c r="X497" s="511"/>
    </row>
    <row r="498" spans="23:24">
      <c r="W498" s="511"/>
      <c r="X498" s="511"/>
    </row>
    <row r="499" spans="23:24">
      <c r="W499" s="511"/>
      <c r="X499" s="511"/>
    </row>
    <row r="500" spans="23:24">
      <c r="W500" s="511"/>
      <c r="X500" s="511"/>
    </row>
    <row r="501" spans="23:24">
      <c r="W501" s="511"/>
      <c r="X501" s="511"/>
    </row>
    <row r="502" spans="23:24">
      <c r="W502" s="511"/>
      <c r="X502" s="511"/>
    </row>
    <row r="503" spans="23:24">
      <c r="W503" s="511"/>
      <c r="X503" s="511"/>
    </row>
    <row r="504" spans="23:24">
      <c r="W504" s="511"/>
      <c r="X504" s="511"/>
    </row>
    <row r="505" spans="23:24">
      <c r="W505" s="511"/>
      <c r="X505" s="511"/>
    </row>
    <row r="506" spans="23:24">
      <c r="W506" s="511"/>
      <c r="X506" s="511"/>
    </row>
    <row r="507" spans="23:24">
      <c r="W507" s="511"/>
      <c r="X507" s="511"/>
    </row>
    <row r="508" spans="23:24">
      <c r="W508" s="511"/>
      <c r="X508" s="511"/>
    </row>
    <row r="509" spans="23:24">
      <c r="W509" s="511"/>
      <c r="X509" s="511"/>
    </row>
    <row r="510" spans="23:24">
      <c r="W510" s="511"/>
      <c r="X510" s="511"/>
    </row>
    <row r="511" spans="23:24">
      <c r="W511" s="511"/>
      <c r="X511" s="511"/>
    </row>
    <row r="512" spans="23:24">
      <c r="W512" s="511"/>
      <c r="X512" s="511"/>
    </row>
    <row r="513" spans="23:24">
      <c r="W513" s="511"/>
      <c r="X513" s="511"/>
    </row>
    <row r="514" spans="23:24">
      <c r="W514" s="511"/>
      <c r="X514" s="511"/>
    </row>
    <row r="515" spans="23:24">
      <c r="W515" s="511"/>
      <c r="X515" s="511"/>
    </row>
    <row r="516" spans="23:24">
      <c r="W516" s="511"/>
      <c r="X516" s="511"/>
    </row>
    <row r="517" spans="23:24">
      <c r="W517" s="511"/>
      <c r="X517" s="511"/>
    </row>
    <row r="518" spans="23:24">
      <c r="W518" s="511"/>
      <c r="X518" s="511"/>
    </row>
    <row r="519" spans="23:24">
      <c r="W519" s="511"/>
      <c r="X519" s="511"/>
    </row>
    <row r="520" spans="23:24">
      <c r="W520" s="511"/>
      <c r="X520" s="511"/>
    </row>
    <row r="521" spans="23:24">
      <c r="W521" s="511"/>
      <c r="X521" s="511"/>
    </row>
    <row r="522" spans="23:24">
      <c r="W522" s="511"/>
      <c r="X522" s="511"/>
    </row>
    <row r="523" spans="23:24">
      <c r="W523" s="511"/>
      <c r="X523" s="511"/>
    </row>
    <row r="524" spans="23:24">
      <c r="W524" s="511"/>
      <c r="X524" s="511"/>
    </row>
    <row r="525" spans="23:24">
      <c r="W525" s="511"/>
      <c r="X525" s="511"/>
    </row>
    <row r="526" spans="23:24">
      <c r="W526" s="511"/>
      <c r="X526" s="511"/>
    </row>
    <row r="527" spans="23:24">
      <c r="W527" s="511"/>
      <c r="X527" s="511"/>
    </row>
    <row r="528" spans="23:24">
      <c r="W528" s="511"/>
      <c r="X528" s="511"/>
    </row>
    <row r="529" spans="23:24">
      <c r="W529" s="511"/>
      <c r="X529" s="511"/>
    </row>
    <row r="530" spans="23:24">
      <c r="W530" s="511"/>
      <c r="X530" s="511"/>
    </row>
    <row r="531" spans="23:24">
      <c r="W531" s="511"/>
      <c r="X531" s="511"/>
    </row>
    <row r="532" spans="23:24">
      <c r="W532" s="511"/>
      <c r="X532" s="511"/>
    </row>
    <row r="533" spans="23:24">
      <c r="W533" s="511"/>
      <c r="X533" s="511"/>
    </row>
    <row r="534" spans="23:24">
      <c r="W534" s="511"/>
      <c r="X534" s="511"/>
    </row>
    <row r="535" spans="23:24">
      <c r="W535" s="511"/>
      <c r="X535" s="511"/>
    </row>
    <row r="536" spans="23:24">
      <c r="W536" s="511"/>
      <c r="X536" s="511"/>
    </row>
    <row r="537" spans="23:24">
      <c r="W537" s="511"/>
      <c r="X537" s="511"/>
    </row>
    <row r="538" spans="23:24">
      <c r="W538" s="511"/>
      <c r="X538" s="511"/>
    </row>
    <row r="539" spans="23:24">
      <c r="W539" s="511"/>
      <c r="X539" s="511"/>
    </row>
    <row r="540" spans="23:24">
      <c r="W540" s="511"/>
      <c r="X540" s="511"/>
    </row>
    <row r="541" spans="23:24">
      <c r="W541" s="511"/>
      <c r="X541" s="511"/>
    </row>
    <row r="542" spans="23:24">
      <c r="W542" s="511"/>
      <c r="X542" s="511"/>
    </row>
    <row r="543" spans="23:24">
      <c r="W543" s="511"/>
      <c r="X543" s="511"/>
    </row>
    <row r="544" spans="23:24">
      <c r="W544" s="511"/>
      <c r="X544" s="511"/>
    </row>
    <row r="545" spans="23:24">
      <c r="W545" s="511"/>
      <c r="X545" s="511"/>
    </row>
    <row r="546" spans="23:24">
      <c r="W546" s="511"/>
      <c r="X546" s="511"/>
    </row>
    <row r="547" spans="23:24">
      <c r="W547" s="511"/>
      <c r="X547" s="511"/>
    </row>
    <row r="548" spans="23:24">
      <c r="W548" s="511"/>
      <c r="X548" s="511"/>
    </row>
    <row r="549" spans="23:24">
      <c r="W549" s="511"/>
      <c r="X549" s="511"/>
    </row>
    <row r="550" spans="23:24">
      <c r="W550" s="511"/>
      <c r="X550" s="511"/>
    </row>
    <row r="551" spans="23:24">
      <c r="W551" s="511"/>
      <c r="X551" s="511"/>
    </row>
    <row r="552" spans="23:24">
      <c r="W552" s="511"/>
      <c r="X552" s="511"/>
    </row>
    <row r="553" spans="23:24">
      <c r="W553" s="511"/>
      <c r="X553" s="511"/>
    </row>
    <row r="554" spans="23:24">
      <c r="W554" s="511"/>
      <c r="X554" s="511"/>
    </row>
    <row r="555" spans="23:24">
      <c r="W555" s="511"/>
      <c r="X555" s="511"/>
    </row>
    <row r="556" spans="23:24">
      <c r="W556" s="511"/>
      <c r="X556" s="511"/>
    </row>
    <row r="557" spans="23:24">
      <c r="W557" s="511"/>
      <c r="X557" s="511"/>
    </row>
    <row r="558" spans="23:24">
      <c r="W558" s="511"/>
      <c r="X558" s="511"/>
    </row>
    <row r="559" spans="23:24">
      <c r="W559" s="511"/>
      <c r="X559" s="511"/>
    </row>
    <row r="560" spans="23:24">
      <c r="W560" s="511"/>
      <c r="X560" s="511"/>
    </row>
    <row r="561" spans="23:24">
      <c r="W561" s="511"/>
      <c r="X561" s="511"/>
    </row>
    <row r="562" spans="23:24">
      <c r="W562" s="511"/>
      <c r="X562" s="511"/>
    </row>
    <row r="563" spans="23:24">
      <c r="W563" s="511"/>
      <c r="X563" s="511"/>
    </row>
    <row r="564" spans="23:24">
      <c r="W564" s="511"/>
      <c r="X564" s="511"/>
    </row>
    <row r="565" spans="23:24">
      <c r="W565" s="511"/>
      <c r="X565" s="511"/>
    </row>
    <row r="566" spans="23:24">
      <c r="W566" s="511"/>
      <c r="X566" s="511"/>
    </row>
    <row r="567" spans="23:24">
      <c r="W567" s="511"/>
      <c r="X567" s="511"/>
    </row>
    <row r="568" spans="23:24">
      <c r="W568" s="511"/>
      <c r="X568" s="511"/>
    </row>
    <row r="569" spans="23:24">
      <c r="W569" s="511"/>
      <c r="X569" s="511"/>
    </row>
    <row r="570" spans="23:24">
      <c r="W570" s="511"/>
      <c r="X570" s="511"/>
    </row>
    <row r="571" spans="23:24">
      <c r="W571" s="511"/>
      <c r="X571" s="511"/>
    </row>
    <row r="572" spans="23:24">
      <c r="W572" s="511"/>
      <c r="X572" s="511"/>
    </row>
    <row r="573" spans="23:24">
      <c r="W573" s="511"/>
      <c r="X573" s="511"/>
    </row>
    <row r="574" spans="23:24">
      <c r="W574" s="511"/>
      <c r="X574" s="511"/>
    </row>
    <row r="575" spans="23:24">
      <c r="W575" s="511"/>
      <c r="X575" s="511"/>
    </row>
    <row r="576" spans="23:24">
      <c r="W576" s="511"/>
      <c r="X576" s="511"/>
    </row>
    <row r="577" spans="23:24">
      <c r="W577" s="511"/>
      <c r="X577" s="511"/>
    </row>
    <row r="578" spans="23:24">
      <c r="W578" s="511"/>
      <c r="X578" s="511"/>
    </row>
    <row r="579" spans="23:24">
      <c r="W579" s="511"/>
      <c r="X579" s="511"/>
    </row>
    <row r="580" spans="23:24">
      <c r="W580" s="511"/>
      <c r="X580" s="511"/>
    </row>
    <row r="581" spans="23:24">
      <c r="W581" s="511"/>
      <c r="X581" s="511"/>
    </row>
    <row r="582" spans="23:24">
      <c r="W582" s="511"/>
      <c r="X582" s="511"/>
    </row>
    <row r="583" spans="23:24">
      <c r="W583" s="511"/>
      <c r="X583" s="511"/>
    </row>
    <row r="584" spans="23:24">
      <c r="W584" s="511"/>
      <c r="X584" s="511"/>
    </row>
    <row r="585" spans="23:24">
      <c r="W585" s="511"/>
      <c r="X585" s="511"/>
    </row>
    <row r="586" spans="23:24">
      <c r="W586" s="511"/>
      <c r="X586" s="511"/>
    </row>
    <row r="587" spans="23:24">
      <c r="W587" s="511"/>
      <c r="X587" s="511"/>
    </row>
    <row r="588" spans="23:24">
      <c r="W588" s="511"/>
      <c r="X588" s="511"/>
    </row>
    <row r="589" spans="23:24">
      <c r="W589" s="511"/>
      <c r="X589" s="511"/>
    </row>
    <row r="590" spans="23:24">
      <c r="W590" s="511"/>
      <c r="X590" s="511"/>
    </row>
    <row r="591" spans="23:24">
      <c r="W591" s="511"/>
      <c r="X591" s="511"/>
    </row>
    <row r="592" spans="23:24">
      <c r="W592" s="511"/>
      <c r="X592" s="511"/>
    </row>
    <row r="593" spans="23:24">
      <c r="W593" s="511"/>
      <c r="X593" s="511"/>
    </row>
    <row r="594" spans="23:24">
      <c r="W594" s="511"/>
      <c r="X594" s="511"/>
    </row>
    <row r="595" spans="23:24">
      <c r="W595" s="511"/>
      <c r="X595" s="511"/>
    </row>
    <row r="596" spans="23:24">
      <c r="W596" s="511"/>
      <c r="X596" s="511"/>
    </row>
    <row r="597" spans="23:24">
      <c r="W597" s="511"/>
      <c r="X597" s="511"/>
    </row>
    <row r="598" spans="23:24">
      <c r="W598" s="511"/>
      <c r="X598" s="511"/>
    </row>
    <row r="599" spans="23:24">
      <c r="W599" s="511"/>
      <c r="X599" s="511"/>
    </row>
    <row r="600" spans="23:24">
      <c r="W600" s="511"/>
      <c r="X600" s="511"/>
    </row>
    <row r="601" spans="23:24">
      <c r="W601" s="511"/>
      <c r="X601" s="511"/>
    </row>
    <row r="602" spans="23:24">
      <c r="W602" s="511"/>
      <c r="X602" s="511"/>
    </row>
    <row r="603" spans="23:24">
      <c r="W603" s="511"/>
      <c r="X603" s="511"/>
    </row>
    <row r="604" spans="23:24">
      <c r="W604" s="511"/>
      <c r="X604" s="511"/>
    </row>
    <row r="605" spans="23:24">
      <c r="W605" s="511"/>
      <c r="X605" s="511"/>
    </row>
    <row r="606" spans="23:24">
      <c r="W606" s="511"/>
      <c r="X606" s="511"/>
    </row>
    <row r="607" spans="23:24">
      <c r="W607" s="511"/>
      <c r="X607" s="511"/>
    </row>
    <row r="608" spans="23:24">
      <c r="W608" s="511"/>
      <c r="X608" s="511"/>
    </row>
    <row r="609" spans="23:24">
      <c r="W609" s="511"/>
      <c r="X609" s="511"/>
    </row>
    <row r="610" spans="23:24">
      <c r="W610" s="511"/>
      <c r="X610" s="511"/>
    </row>
    <row r="611" spans="23:24">
      <c r="W611" s="511"/>
      <c r="X611" s="511"/>
    </row>
    <row r="612" spans="23:24">
      <c r="W612" s="511"/>
      <c r="X612" s="511"/>
    </row>
    <row r="613" spans="23:24">
      <c r="W613" s="511"/>
      <c r="X613" s="511"/>
    </row>
    <row r="614" spans="23:24">
      <c r="W614" s="511"/>
      <c r="X614" s="511"/>
    </row>
    <row r="615" spans="23:24">
      <c r="W615" s="511"/>
      <c r="X615" s="511"/>
    </row>
    <row r="616" spans="23:24">
      <c r="W616" s="511"/>
      <c r="X616" s="511"/>
    </row>
    <row r="617" spans="23:24">
      <c r="W617" s="511"/>
      <c r="X617" s="511"/>
    </row>
    <row r="618" spans="23:24">
      <c r="W618" s="511"/>
      <c r="X618" s="511"/>
    </row>
    <row r="619" spans="23:24">
      <c r="W619" s="511"/>
      <c r="X619" s="511"/>
    </row>
    <row r="620" spans="23:24">
      <c r="W620" s="511"/>
      <c r="X620" s="511"/>
    </row>
    <row r="621" spans="23:24">
      <c r="W621" s="511"/>
      <c r="X621" s="511"/>
    </row>
    <row r="622" spans="23:24">
      <c r="W622" s="511"/>
      <c r="X622" s="511"/>
    </row>
    <row r="623" spans="23:24">
      <c r="W623" s="511"/>
      <c r="X623" s="511"/>
    </row>
    <row r="624" spans="23:24">
      <c r="W624" s="511"/>
      <c r="X624" s="511"/>
    </row>
    <row r="625" spans="23:24">
      <c r="W625" s="511"/>
      <c r="X625" s="511"/>
    </row>
    <row r="626" spans="23:24">
      <c r="W626" s="511"/>
      <c r="X626" s="511"/>
    </row>
    <row r="627" spans="23:24">
      <c r="W627" s="511"/>
      <c r="X627" s="511"/>
    </row>
    <row r="628" spans="23:24">
      <c r="W628" s="511"/>
      <c r="X628" s="511"/>
    </row>
    <row r="629" spans="23:24">
      <c r="W629" s="511"/>
      <c r="X629" s="511"/>
    </row>
    <row r="630" spans="23:24">
      <c r="W630" s="511"/>
      <c r="X630" s="511"/>
    </row>
    <row r="631" spans="23:24">
      <c r="W631" s="511"/>
      <c r="X631" s="511"/>
    </row>
    <row r="632" spans="23:24">
      <c r="W632" s="511"/>
      <c r="X632" s="511"/>
    </row>
    <row r="633" spans="23:24">
      <c r="W633" s="511"/>
      <c r="X633" s="511"/>
    </row>
    <row r="634" spans="23:24">
      <c r="W634" s="511"/>
      <c r="X634" s="511"/>
    </row>
    <row r="635" spans="23:24">
      <c r="W635" s="511"/>
      <c r="X635" s="511"/>
    </row>
    <row r="636" spans="23:24">
      <c r="W636" s="511"/>
      <c r="X636" s="511"/>
    </row>
    <row r="637" spans="23:24">
      <c r="W637" s="511"/>
      <c r="X637" s="511"/>
    </row>
    <row r="638" spans="23:24">
      <c r="W638" s="511"/>
      <c r="X638" s="511"/>
    </row>
    <row r="639" spans="23:24">
      <c r="W639" s="511"/>
      <c r="X639" s="511"/>
    </row>
    <row r="640" spans="23:24">
      <c r="W640" s="511"/>
      <c r="X640" s="511"/>
    </row>
    <row r="641" spans="23:24">
      <c r="W641" s="511"/>
      <c r="X641" s="511"/>
    </row>
    <row r="642" spans="23:24">
      <c r="W642" s="511"/>
      <c r="X642" s="511"/>
    </row>
    <row r="643" spans="23:24">
      <c r="W643" s="511"/>
      <c r="X643" s="511"/>
    </row>
    <row r="644" spans="23:24">
      <c r="W644" s="511"/>
      <c r="X644" s="511"/>
    </row>
    <row r="645" spans="23:24">
      <c r="W645" s="511"/>
      <c r="X645" s="511"/>
    </row>
    <row r="646" spans="23:24">
      <c r="W646" s="511"/>
      <c r="X646" s="511"/>
    </row>
    <row r="647" spans="23:24">
      <c r="W647" s="511"/>
      <c r="X647" s="511"/>
    </row>
    <row r="648" spans="23:24">
      <c r="W648" s="511"/>
      <c r="X648" s="511"/>
    </row>
    <row r="649" spans="23:24">
      <c r="W649" s="511"/>
      <c r="X649" s="511"/>
    </row>
    <row r="650" spans="23:24">
      <c r="W650" s="511"/>
      <c r="X650" s="511"/>
    </row>
    <row r="651" spans="23:24">
      <c r="W651" s="511"/>
      <c r="X651" s="511"/>
    </row>
    <row r="652" spans="23:24">
      <c r="W652" s="511"/>
      <c r="X652" s="511"/>
    </row>
    <row r="653" spans="23:24">
      <c r="W653" s="511"/>
      <c r="X653" s="511"/>
    </row>
    <row r="654" spans="23:24">
      <c r="W654" s="511"/>
      <c r="X654" s="511"/>
    </row>
    <row r="655" spans="23:24">
      <c r="W655" s="511"/>
      <c r="X655" s="511"/>
    </row>
    <row r="656" spans="23:24">
      <c r="W656" s="511"/>
      <c r="X656" s="511"/>
    </row>
    <row r="657" spans="23:24">
      <c r="W657" s="511"/>
      <c r="X657" s="511"/>
    </row>
    <row r="658" spans="23:24">
      <c r="W658" s="511"/>
      <c r="X658" s="511"/>
    </row>
    <row r="659" spans="23:24">
      <c r="W659" s="511"/>
      <c r="X659" s="511"/>
    </row>
    <row r="660" spans="23:24">
      <c r="W660" s="511"/>
      <c r="X660" s="511"/>
    </row>
    <row r="661" spans="23:24">
      <c r="W661" s="511"/>
      <c r="X661" s="511"/>
    </row>
    <row r="662" spans="23:24">
      <c r="W662" s="511"/>
      <c r="X662" s="511"/>
    </row>
    <row r="663" spans="23:24">
      <c r="W663" s="511"/>
      <c r="X663" s="511"/>
    </row>
    <row r="664" spans="23:24">
      <c r="W664" s="511"/>
      <c r="X664" s="511"/>
    </row>
    <row r="665" spans="23:24">
      <c r="W665" s="511"/>
      <c r="X665" s="511"/>
    </row>
    <row r="666" spans="23:24">
      <c r="W666" s="511"/>
      <c r="X666" s="511"/>
    </row>
    <row r="667" spans="23:24">
      <c r="W667" s="511"/>
      <c r="X667" s="511"/>
    </row>
    <row r="668" spans="23:24">
      <c r="W668" s="511"/>
      <c r="X668" s="511"/>
    </row>
    <row r="669" spans="23:24">
      <c r="W669" s="511"/>
      <c r="X669" s="511"/>
    </row>
    <row r="670" spans="23:24">
      <c r="W670" s="511"/>
      <c r="X670" s="511"/>
    </row>
    <row r="671" spans="23:24">
      <c r="W671" s="511"/>
      <c r="X671" s="511"/>
    </row>
    <row r="672" spans="23:24">
      <c r="W672" s="511"/>
      <c r="X672" s="511"/>
    </row>
    <row r="673" spans="23:24">
      <c r="W673" s="511"/>
      <c r="X673" s="511"/>
    </row>
    <row r="674" spans="23:24">
      <c r="W674" s="511"/>
      <c r="X674" s="511"/>
    </row>
    <row r="675" spans="23:24">
      <c r="W675" s="511"/>
      <c r="X675" s="511"/>
    </row>
    <row r="676" spans="23:24">
      <c r="W676" s="511"/>
      <c r="X676" s="511"/>
    </row>
    <row r="677" spans="23:24">
      <c r="W677" s="511"/>
      <c r="X677" s="511"/>
    </row>
    <row r="678" spans="23:24">
      <c r="W678" s="511"/>
      <c r="X678" s="511"/>
    </row>
    <row r="679" spans="23:24">
      <c r="W679" s="511"/>
      <c r="X679" s="511"/>
    </row>
    <row r="680" spans="23:24">
      <c r="W680" s="511"/>
      <c r="X680" s="511"/>
    </row>
    <row r="681" spans="23:24">
      <c r="W681" s="511"/>
      <c r="X681" s="511"/>
    </row>
    <row r="682" spans="23:24">
      <c r="W682" s="511"/>
      <c r="X682" s="511"/>
    </row>
    <row r="683" spans="23:24">
      <c r="W683" s="511"/>
      <c r="X683" s="511"/>
    </row>
    <row r="684" spans="23:24">
      <c r="W684" s="511"/>
      <c r="X684" s="511"/>
    </row>
    <row r="685" spans="23:24">
      <c r="W685" s="511"/>
      <c r="X685" s="511"/>
    </row>
    <row r="686" spans="23:24">
      <c r="W686" s="511"/>
      <c r="X686" s="511"/>
    </row>
    <row r="687" spans="23:24">
      <c r="W687" s="511"/>
      <c r="X687" s="511"/>
    </row>
    <row r="688" spans="23:24">
      <c r="W688" s="511"/>
      <c r="X688" s="511"/>
    </row>
    <row r="689" spans="23:24">
      <c r="W689" s="511"/>
      <c r="X689" s="511"/>
    </row>
    <row r="690" spans="23:24">
      <c r="W690" s="511"/>
      <c r="X690" s="511"/>
    </row>
    <row r="691" spans="23:24">
      <c r="W691" s="511"/>
      <c r="X691" s="511"/>
    </row>
    <row r="692" spans="23:24">
      <c r="W692" s="511"/>
      <c r="X692" s="511"/>
    </row>
    <row r="693" spans="23:24">
      <c r="W693" s="511"/>
      <c r="X693" s="511"/>
    </row>
    <row r="694" spans="23:24">
      <c r="W694" s="511"/>
      <c r="X694" s="511"/>
    </row>
    <row r="695" spans="23:24">
      <c r="W695" s="511"/>
      <c r="X695" s="511"/>
    </row>
    <row r="696" spans="23:24">
      <c r="W696" s="511"/>
      <c r="X696" s="511"/>
    </row>
    <row r="697" spans="23:24">
      <c r="W697" s="511"/>
      <c r="X697" s="511"/>
    </row>
    <row r="698" spans="23:24">
      <c r="W698" s="511"/>
      <c r="X698" s="511"/>
    </row>
    <row r="699" spans="23:24">
      <c r="W699" s="511"/>
      <c r="X699" s="511"/>
    </row>
    <row r="700" spans="23:24">
      <c r="W700" s="511"/>
      <c r="X700" s="511"/>
    </row>
    <row r="701" spans="23:24">
      <c r="W701" s="511"/>
      <c r="X701" s="511"/>
    </row>
    <row r="702" spans="23:24">
      <c r="W702" s="511"/>
      <c r="X702" s="511"/>
    </row>
    <row r="703" spans="23:24">
      <c r="W703" s="511"/>
      <c r="X703" s="511"/>
    </row>
    <row r="704" spans="23:24">
      <c r="W704" s="511"/>
      <c r="X704" s="511"/>
    </row>
    <row r="705" spans="23:24">
      <c r="W705" s="511"/>
      <c r="X705" s="511"/>
    </row>
    <row r="706" spans="23:24">
      <c r="W706" s="511"/>
      <c r="X706" s="511"/>
    </row>
    <row r="707" spans="23:24">
      <c r="W707" s="511"/>
      <c r="X707" s="511"/>
    </row>
    <row r="708" spans="23:24">
      <c r="W708" s="511"/>
      <c r="X708" s="511"/>
    </row>
    <row r="709" spans="23:24">
      <c r="W709" s="511"/>
      <c r="X709" s="511"/>
    </row>
    <row r="710" spans="23:24">
      <c r="W710" s="511"/>
      <c r="X710" s="511"/>
    </row>
    <row r="711" spans="23:24">
      <c r="W711" s="511"/>
      <c r="X711" s="511"/>
    </row>
    <row r="712" spans="23:24">
      <c r="W712" s="511"/>
      <c r="X712" s="511"/>
    </row>
    <row r="713" spans="23:24">
      <c r="W713" s="511"/>
      <c r="X713" s="511"/>
    </row>
    <row r="714" spans="23:24">
      <c r="W714" s="511"/>
      <c r="X714" s="511"/>
    </row>
    <row r="715" spans="23:24">
      <c r="W715" s="511"/>
      <c r="X715" s="511"/>
    </row>
    <row r="716" spans="23:24">
      <c r="W716" s="511"/>
      <c r="X716" s="511"/>
    </row>
    <row r="717" spans="23:24">
      <c r="W717" s="511"/>
      <c r="X717" s="511"/>
    </row>
    <row r="718" spans="23:24">
      <c r="W718" s="511"/>
      <c r="X718" s="511"/>
    </row>
    <row r="719" spans="23:24">
      <c r="W719" s="511"/>
      <c r="X719" s="511"/>
    </row>
    <row r="720" spans="23:24">
      <c r="W720" s="511"/>
      <c r="X720" s="511"/>
    </row>
    <row r="721" spans="23:24">
      <c r="W721" s="511"/>
      <c r="X721" s="511"/>
    </row>
    <row r="722" spans="23:24">
      <c r="W722" s="511"/>
      <c r="X722" s="511"/>
    </row>
    <row r="723" spans="23:24">
      <c r="W723" s="511"/>
      <c r="X723" s="511"/>
    </row>
    <row r="724" spans="23:24">
      <c r="W724" s="511"/>
      <c r="X724" s="511"/>
    </row>
    <row r="725" spans="23:24">
      <c r="W725" s="511"/>
      <c r="X725" s="511"/>
    </row>
    <row r="726" spans="23:24">
      <c r="W726" s="511"/>
      <c r="X726" s="511"/>
    </row>
    <row r="727" spans="23:24">
      <c r="W727" s="511"/>
      <c r="X727" s="511"/>
    </row>
    <row r="728" spans="23:24">
      <c r="W728" s="511"/>
      <c r="X728" s="511"/>
    </row>
    <row r="729" spans="23:24">
      <c r="W729" s="511"/>
      <c r="X729" s="511"/>
    </row>
    <row r="730" spans="23:24">
      <c r="W730" s="511"/>
      <c r="X730" s="511"/>
    </row>
    <row r="731" spans="23:24">
      <c r="W731" s="511"/>
      <c r="X731" s="511"/>
    </row>
    <row r="732" spans="23:24">
      <c r="W732" s="511"/>
      <c r="X732" s="511"/>
    </row>
    <row r="733" spans="23:24">
      <c r="W733" s="511"/>
      <c r="X733" s="511"/>
    </row>
    <row r="734" spans="23:24">
      <c r="W734" s="511"/>
      <c r="X734" s="511"/>
    </row>
    <row r="735" spans="23:24">
      <c r="W735" s="511"/>
      <c r="X735" s="511"/>
    </row>
    <row r="736" spans="23:24">
      <c r="W736" s="511"/>
      <c r="X736" s="511"/>
    </row>
    <row r="737" spans="23:24">
      <c r="W737" s="511"/>
      <c r="X737" s="511"/>
    </row>
    <row r="738" spans="23:24">
      <c r="W738" s="511"/>
      <c r="X738" s="511"/>
    </row>
    <row r="739" spans="23:24">
      <c r="W739" s="511"/>
      <c r="X739" s="511"/>
    </row>
    <row r="740" spans="23:24">
      <c r="W740" s="511"/>
      <c r="X740" s="511"/>
    </row>
    <row r="741" spans="23:24">
      <c r="W741" s="511"/>
      <c r="X741" s="511"/>
    </row>
    <row r="742" spans="23:24">
      <c r="W742" s="511"/>
      <c r="X742" s="511"/>
    </row>
    <row r="743" spans="23:24">
      <c r="W743" s="511"/>
      <c r="X743" s="511"/>
    </row>
    <row r="744" spans="23:24">
      <c r="W744" s="511"/>
      <c r="X744" s="511"/>
    </row>
    <row r="745" spans="23:24">
      <c r="W745" s="511"/>
      <c r="X745" s="511"/>
    </row>
    <row r="746" spans="23:24">
      <c r="W746" s="511"/>
      <c r="X746" s="511"/>
    </row>
    <row r="747" spans="23:24">
      <c r="W747" s="511"/>
      <c r="X747" s="511"/>
    </row>
    <row r="748" spans="23:24">
      <c r="W748" s="511"/>
      <c r="X748" s="511"/>
    </row>
    <row r="749" spans="23:24">
      <c r="W749" s="511"/>
      <c r="X749" s="511"/>
    </row>
    <row r="750" spans="23:24">
      <c r="W750" s="511"/>
      <c r="X750" s="511"/>
    </row>
    <row r="751" spans="23:24">
      <c r="W751" s="511"/>
      <c r="X751" s="511"/>
    </row>
    <row r="752" spans="23:24">
      <c r="W752" s="511"/>
      <c r="X752" s="511"/>
    </row>
    <row r="753" spans="23:24">
      <c r="W753" s="511"/>
      <c r="X753" s="511"/>
    </row>
    <row r="754" spans="23:24">
      <c r="W754" s="511"/>
      <c r="X754" s="511"/>
    </row>
    <row r="755" spans="23:24">
      <c r="W755" s="511"/>
      <c r="X755" s="511"/>
    </row>
    <row r="756" spans="23:24">
      <c r="W756" s="511"/>
      <c r="X756" s="511"/>
    </row>
    <row r="757" spans="23:24">
      <c r="W757" s="511"/>
      <c r="X757" s="511"/>
    </row>
    <row r="758" spans="23:24">
      <c r="W758" s="511"/>
      <c r="X758" s="511"/>
    </row>
    <row r="759" spans="23:24">
      <c r="W759" s="511"/>
      <c r="X759" s="511"/>
    </row>
    <row r="760" spans="23:24">
      <c r="W760" s="511"/>
      <c r="X760" s="511"/>
    </row>
    <row r="761" spans="23:24">
      <c r="W761" s="511"/>
      <c r="X761" s="511"/>
    </row>
    <row r="762" spans="23:24">
      <c r="W762" s="511"/>
      <c r="X762" s="511"/>
    </row>
    <row r="763" spans="23:24">
      <c r="W763" s="511"/>
      <c r="X763" s="511"/>
    </row>
    <row r="764" spans="23:24">
      <c r="W764" s="511"/>
      <c r="X764" s="511"/>
    </row>
    <row r="765" spans="23:24">
      <c r="W765" s="511"/>
      <c r="X765" s="511"/>
    </row>
    <row r="766" spans="23:24">
      <c r="W766" s="511"/>
      <c r="X766" s="511"/>
    </row>
    <row r="767" spans="23:24">
      <c r="W767" s="511"/>
      <c r="X767" s="511"/>
    </row>
    <row r="768" spans="23:24">
      <c r="W768" s="511"/>
      <c r="X768" s="511"/>
    </row>
    <row r="769" spans="23:24">
      <c r="W769" s="511"/>
      <c r="X769" s="511"/>
    </row>
    <row r="770" spans="23:24">
      <c r="W770" s="511"/>
      <c r="X770" s="511"/>
    </row>
    <row r="771" spans="23:24">
      <c r="W771" s="511"/>
      <c r="X771" s="511"/>
    </row>
    <row r="772" spans="23:24">
      <c r="W772" s="511"/>
      <c r="X772" s="511"/>
    </row>
    <row r="773" spans="23:24">
      <c r="W773" s="511"/>
      <c r="X773" s="511"/>
    </row>
    <row r="774" spans="23:24">
      <c r="W774" s="511"/>
      <c r="X774" s="511"/>
    </row>
    <row r="775" spans="23:24">
      <c r="W775" s="511"/>
      <c r="X775" s="511"/>
    </row>
    <row r="776" spans="23:24">
      <c r="W776" s="511"/>
      <c r="X776" s="511"/>
    </row>
    <row r="777" spans="23:24">
      <c r="W777" s="511"/>
      <c r="X777" s="511"/>
    </row>
    <row r="778" spans="23:24">
      <c r="W778" s="511"/>
      <c r="X778" s="511"/>
    </row>
    <row r="779" spans="23:24">
      <c r="W779" s="511"/>
      <c r="X779" s="511"/>
    </row>
    <row r="780" spans="23:24">
      <c r="W780" s="511"/>
      <c r="X780" s="511"/>
    </row>
    <row r="781" spans="23:24">
      <c r="W781" s="511"/>
      <c r="X781" s="511"/>
    </row>
    <row r="782" spans="23:24">
      <c r="W782" s="511"/>
      <c r="X782" s="511"/>
    </row>
    <row r="783" spans="23:24">
      <c r="W783" s="511"/>
      <c r="X783" s="511"/>
    </row>
    <row r="784" spans="23:24">
      <c r="W784" s="511"/>
      <c r="X784" s="511"/>
    </row>
    <row r="785" spans="23:24">
      <c r="W785" s="511"/>
      <c r="X785" s="511"/>
    </row>
    <row r="786" spans="23:24">
      <c r="W786" s="511"/>
      <c r="X786" s="511"/>
    </row>
    <row r="787" spans="23:24">
      <c r="W787" s="511"/>
      <c r="X787" s="511"/>
    </row>
    <row r="788" spans="23:24">
      <c r="W788" s="511"/>
      <c r="X788" s="511"/>
    </row>
    <row r="789" spans="23:24">
      <c r="W789" s="511"/>
      <c r="X789" s="511"/>
    </row>
    <row r="790" spans="23:24">
      <c r="W790" s="511"/>
      <c r="X790" s="511"/>
    </row>
    <row r="791" spans="23:24">
      <c r="W791" s="511"/>
      <c r="X791" s="511"/>
    </row>
    <row r="792" spans="23:24">
      <c r="W792" s="511"/>
      <c r="X792" s="511"/>
    </row>
    <row r="793" spans="23:24">
      <c r="W793" s="511"/>
      <c r="X793" s="511"/>
    </row>
    <row r="794" spans="23:24">
      <c r="W794" s="511"/>
      <c r="X794" s="511"/>
    </row>
    <row r="795" spans="23:24">
      <c r="W795" s="511"/>
      <c r="X795" s="511"/>
    </row>
    <row r="796" spans="23:24">
      <c r="W796" s="511"/>
      <c r="X796" s="511"/>
    </row>
    <row r="797" spans="23:24">
      <c r="W797" s="511"/>
      <c r="X797" s="511"/>
    </row>
    <row r="798" spans="23:24">
      <c r="W798" s="511"/>
      <c r="X798" s="511"/>
    </row>
    <row r="799" spans="23:24">
      <c r="W799" s="511"/>
      <c r="X799" s="511"/>
    </row>
    <row r="800" spans="23:24">
      <c r="W800" s="511"/>
      <c r="X800" s="511"/>
    </row>
    <row r="801" spans="23:24">
      <c r="W801" s="511"/>
      <c r="X801" s="511"/>
    </row>
    <row r="802" spans="23:24">
      <c r="W802" s="511"/>
      <c r="X802" s="511"/>
    </row>
    <row r="803" spans="23:24">
      <c r="W803" s="511"/>
      <c r="X803" s="511"/>
    </row>
    <row r="804" spans="23:24">
      <c r="W804" s="511"/>
      <c r="X804" s="511"/>
    </row>
    <row r="805" spans="23:24">
      <c r="W805" s="511"/>
      <c r="X805" s="511"/>
    </row>
    <row r="806" spans="23:24">
      <c r="W806" s="511"/>
      <c r="X806" s="511"/>
    </row>
    <row r="807" spans="23:24">
      <c r="W807" s="511"/>
      <c r="X807" s="511"/>
    </row>
    <row r="808" spans="23:24">
      <c r="W808" s="511"/>
      <c r="X808" s="511"/>
    </row>
    <row r="809" spans="23:24">
      <c r="W809" s="511"/>
      <c r="X809" s="511"/>
    </row>
    <row r="810" spans="23:24">
      <c r="W810" s="511"/>
      <c r="X810" s="511"/>
    </row>
    <row r="811" spans="23:24">
      <c r="W811" s="511"/>
      <c r="X811" s="511"/>
    </row>
    <row r="812" spans="23:24">
      <c r="W812" s="511"/>
      <c r="X812" s="511"/>
    </row>
    <row r="813" spans="23:24">
      <c r="W813" s="511"/>
      <c r="X813" s="511"/>
    </row>
    <row r="814" spans="23:24">
      <c r="W814" s="511"/>
      <c r="X814" s="511"/>
    </row>
    <row r="815" spans="23:24">
      <c r="W815" s="511"/>
      <c r="X815" s="511"/>
    </row>
    <row r="816" spans="23:24">
      <c r="W816" s="511"/>
      <c r="X816" s="511"/>
    </row>
    <row r="817" spans="23:24">
      <c r="W817" s="511"/>
      <c r="X817" s="511"/>
    </row>
    <row r="818" spans="23:24">
      <c r="W818" s="511"/>
      <c r="X818" s="511"/>
    </row>
    <row r="819" spans="23:24">
      <c r="W819" s="511"/>
      <c r="X819" s="511"/>
    </row>
    <row r="820" spans="23:24">
      <c r="W820" s="511"/>
      <c r="X820" s="511"/>
    </row>
    <row r="821" spans="23:24">
      <c r="W821" s="511"/>
      <c r="X821" s="511"/>
    </row>
    <row r="822" spans="23:24">
      <c r="W822" s="511"/>
      <c r="X822" s="511"/>
    </row>
    <row r="823" spans="23:24">
      <c r="W823" s="511"/>
      <c r="X823" s="511"/>
    </row>
    <row r="824" spans="23:24">
      <c r="W824" s="511"/>
      <c r="X824" s="511"/>
    </row>
    <row r="825" spans="23:24">
      <c r="W825" s="511"/>
      <c r="X825" s="511"/>
    </row>
    <row r="826" spans="23:24">
      <c r="W826" s="511"/>
      <c r="X826" s="511"/>
    </row>
    <row r="827" spans="23:24">
      <c r="W827" s="511"/>
      <c r="X827" s="511"/>
    </row>
    <row r="828" spans="23:24">
      <c r="W828" s="511"/>
      <c r="X828" s="511"/>
    </row>
    <row r="829" spans="23:24">
      <c r="W829" s="511"/>
      <c r="X829" s="511"/>
    </row>
    <row r="830" spans="23:24">
      <c r="W830" s="511"/>
      <c r="X830" s="511"/>
    </row>
    <row r="831" spans="23:24">
      <c r="W831" s="511"/>
      <c r="X831" s="511"/>
    </row>
    <row r="832" spans="23:24">
      <c r="W832" s="511"/>
      <c r="X832" s="511"/>
    </row>
    <row r="833" spans="23:24">
      <c r="W833" s="511"/>
      <c r="X833" s="511"/>
    </row>
    <row r="834" spans="23:24">
      <c r="W834" s="511"/>
      <c r="X834" s="511"/>
    </row>
    <row r="835" spans="23:24">
      <c r="W835" s="511"/>
      <c r="X835" s="511"/>
    </row>
    <row r="836" spans="23:24">
      <c r="W836" s="511"/>
      <c r="X836" s="511"/>
    </row>
    <row r="837" spans="23:24">
      <c r="W837" s="511"/>
      <c r="X837" s="511"/>
    </row>
    <row r="838" spans="23:24">
      <c r="W838" s="511"/>
      <c r="X838" s="511"/>
    </row>
    <row r="839" spans="23:24">
      <c r="W839" s="511"/>
      <c r="X839" s="511"/>
    </row>
    <row r="840" spans="23:24">
      <c r="W840" s="511"/>
      <c r="X840" s="511"/>
    </row>
    <row r="841" spans="23:24">
      <c r="W841" s="511"/>
      <c r="X841" s="511"/>
    </row>
    <row r="842" spans="23:24">
      <c r="W842" s="511"/>
      <c r="X842" s="511"/>
    </row>
    <row r="843" spans="23:24">
      <c r="W843" s="511"/>
      <c r="X843" s="511"/>
    </row>
    <row r="844" spans="23:24">
      <c r="W844" s="511"/>
      <c r="X844" s="511"/>
    </row>
    <row r="845" spans="23:24">
      <c r="W845" s="511"/>
      <c r="X845" s="511"/>
    </row>
    <row r="846" spans="23:24">
      <c r="W846" s="511"/>
      <c r="X846" s="511"/>
    </row>
    <row r="847" spans="23:24">
      <c r="W847" s="511"/>
      <c r="X847" s="511"/>
    </row>
    <row r="848" spans="23:24">
      <c r="W848" s="511"/>
      <c r="X848" s="511"/>
    </row>
    <row r="849" spans="23:24">
      <c r="W849" s="511"/>
      <c r="X849" s="511"/>
    </row>
    <row r="850" spans="23:24">
      <c r="W850" s="511"/>
      <c r="X850" s="511"/>
    </row>
    <row r="851" spans="23:24">
      <c r="W851" s="511"/>
      <c r="X851" s="511"/>
    </row>
    <row r="852" spans="23:24">
      <c r="W852" s="511"/>
      <c r="X852" s="511"/>
    </row>
    <row r="853" spans="23:24">
      <c r="W853" s="511"/>
      <c r="X853" s="511"/>
    </row>
    <row r="854" spans="23:24">
      <c r="W854" s="511"/>
      <c r="X854" s="511"/>
    </row>
    <row r="855" spans="23:24">
      <c r="W855" s="511"/>
      <c r="X855" s="511"/>
    </row>
    <row r="856" spans="23:24">
      <c r="W856" s="511"/>
      <c r="X856" s="511"/>
    </row>
    <row r="857" spans="23:24">
      <c r="W857" s="511"/>
      <c r="X857" s="511"/>
    </row>
    <row r="858" spans="23:24">
      <c r="W858" s="511"/>
      <c r="X858" s="511"/>
    </row>
    <row r="859" spans="23:24">
      <c r="W859" s="511"/>
      <c r="X859" s="511"/>
    </row>
    <row r="860" spans="23:24">
      <c r="W860" s="511"/>
      <c r="X860" s="511"/>
    </row>
    <row r="861" spans="23:24">
      <c r="W861" s="511"/>
      <c r="X861" s="511"/>
    </row>
    <row r="862" spans="23:24">
      <c r="W862" s="511"/>
      <c r="X862" s="511"/>
    </row>
    <row r="863" spans="23:24">
      <c r="W863" s="511"/>
      <c r="X863" s="511"/>
    </row>
    <row r="864" spans="23:24">
      <c r="W864" s="511"/>
      <c r="X864" s="511"/>
    </row>
    <row r="865" spans="23:24">
      <c r="W865" s="511"/>
      <c r="X865" s="511"/>
    </row>
    <row r="866" spans="23:24">
      <c r="W866" s="511"/>
      <c r="X866" s="511"/>
    </row>
    <row r="867" spans="23:24">
      <c r="W867" s="511"/>
      <c r="X867" s="511"/>
    </row>
    <row r="868" spans="23:24">
      <c r="W868" s="511"/>
      <c r="X868" s="511"/>
    </row>
    <row r="869" spans="23:24">
      <c r="W869" s="511"/>
      <c r="X869" s="511"/>
    </row>
    <row r="870" spans="23:24">
      <c r="W870" s="511"/>
      <c r="X870" s="511"/>
    </row>
    <row r="871" spans="23:24">
      <c r="W871" s="511"/>
      <c r="X871" s="511"/>
    </row>
    <row r="872" spans="23:24">
      <c r="W872" s="511"/>
      <c r="X872" s="511"/>
    </row>
    <row r="873" spans="23:24">
      <c r="W873" s="511"/>
      <c r="X873" s="511"/>
    </row>
    <row r="874" spans="23:24">
      <c r="W874" s="511"/>
      <c r="X874" s="511"/>
    </row>
    <row r="875" spans="23:24">
      <c r="W875" s="511"/>
      <c r="X875" s="511"/>
    </row>
    <row r="876" spans="23:24">
      <c r="W876" s="511"/>
      <c r="X876" s="511"/>
    </row>
    <row r="877" spans="23:24">
      <c r="W877" s="511"/>
      <c r="X877" s="511"/>
    </row>
    <row r="878" spans="23:24">
      <c r="W878" s="511"/>
      <c r="X878" s="511"/>
    </row>
    <row r="879" spans="23:24">
      <c r="W879" s="511"/>
      <c r="X879" s="511"/>
    </row>
    <row r="880" spans="23:24">
      <c r="W880" s="511"/>
      <c r="X880" s="511"/>
    </row>
    <row r="881" spans="23:24">
      <c r="W881" s="511"/>
      <c r="X881" s="511"/>
    </row>
    <row r="882" spans="23:24">
      <c r="W882" s="511"/>
      <c r="X882" s="511"/>
    </row>
    <row r="883" spans="23:24">
      <c r="W883" s="511"/>
      <c r="X883" s="511"/>
    </row>
    <row r="884" spans="23:24">
      <c r="W884" s="511"/>
      <c r="X884" s="511"/>
    </row>
    <row r="885" spans="23:24">
      <c r="W885" s="511"/>
      <c r="X885" s="511"/>
    </row>
    <row r="886" spans="23:24">
      <c r="W886" s="511"/>
      <c r="X886" s="511"/>
    </row>
    <row r="887" spans="23:24">
      <c r="W887" s="511"/>
      <c r="X887" s="511"/>
    </row>
    <row r="888" spans="23:24">
      <c r="W888" s="511"/>
      <c r="X888" s="511"/>
    </row>
    <row r="889" spans="23:24">
      <c r="W889" s="511"/>
      <c r="X889" s="511"/>
    </row>
    <row r="890" spans="23:24">
      <c r="W890" s="511"/>
      <c r="X890" s="511"/>
    </row>
    <row r="891" spans="23:24">
      <c r="W891" s="511"/>
      <c r="X891" s="511"/>
    </row>
    <row r="892" spans="23:24">
      <c r="W892" s="511"/>
      <c r="X892" s="511"/>
    </row>
    <row r="893" spans="23:24">
      <c r="W893" s="511"/>
      <c r="X893" s="511"/>
    </row>
    <row r="894" spans="23:24">
      <c r="W894" s="511"/>
      <c r="X894" s="511"/>
    </row>
    <row r="895" spans="23:24">
      <c r="W895" s="511"/>
      <c r="X895" s="511"/>
    </row>
    <row r="896" spans="23:24">
      <c r="W896" s="511"/>
      <c r="X896" s="511"/>
    </row>
    <row r="897" spans="23:24">
      <c r="W897" s="511"/>
      <c r="X897" s="511"/>
    </row>
    <row r="898" spans="23:24">
      <c r="W898" s="511"/>
      <c r="X898" s="511"/>
    </row>
    <row r="899" spans="23:24">
      <c r="W899" s="511"/>
      <c r="X899" s="511"/>
    </row>
    <row r="900" spans="23:24">
      <c r="W900" s="511"/>
      <c r="X900" s="511"/>
    </row>
    <row r="901" spans="23:24">
      <c r="W901" s="511"/>
      <c r="X901" s="511"/>
    </row>
    <row r="902" spans="23:24">
      <c r="W902" s="511"/>
      <c r="X902" s="511"/>
    </row>
    <row r="903" spans="23:24">
      <c r="W903" s="511"/>
      <c r="X903" s="511"/>
    </row>
    <row r="904" spans="23:24">
      <c r="W904" s="511"/>
      <c r="X904" s="511"/>
    </row>
    <row r="905" spans="23:24">
      <c r="W905" s="511"/>
      <c r="X905" s="511"/>
    </row>
    <row r="906" spans="23:24">
      <c r="W906" s="511"/>
      <c r="X906" s="511"/>
    </row>
    <row r="907" spans="23:24">
      <c r="W907" s="511"/>
      <c r="X907" s="511"/>
    </row>
    <row r="908" spans="23:24">
      <c r="W908" s="511"/>
      <c r="X908" s="511"/>
    </row>
    <row r="909" spans="23:24">
      <c r="W909" s="511"/>
      <c r="X909" s="511"/>
    </row>
    <row r="910" spans="23:24">
      <c r="W910" s="511"/>
      <c r="X910" s="511"/>
    </row>
    <row r="911" spans="23:24">
      <c r="W911" s="511"/>
      <c r="X911" s="511"/>
    </row>
    <row r="912" spans="23:24">
      <c r="W912" s="511"/>
      <c r="X912" s="511"/>
    </row>
    <row r="913" spans="23:24">
      <c r="W913" s="511"/>
      <c r="X913" s="511"/>
    </row>
    <row r="914" spans="23:24">
      <c r="W914" s="511"/>
      <c r="X914" s="511"/>
    </row>
    <row r="915" spans="23:24">
      <c r="W915" s="511"/>
      <c r="X915" s="511"/>
    </row>
    <row r="916" spans="23:24">
      <c r="W916" s="511"/>
      <c r="X916" s="511"/>
    </row>
    <row r="917" spans="23:24">
      <c r="W917" s="511"/>
      <c r="X917" s="511"/>
    </row>
    <row r="918" spans="23:24">
      <c r="W918" s="511"/>
      <c r="X918" s="511"/>
    </row>
    <row r="919" spans="23:24">
      <c r="W919" s="511"/>
      <c r="X919" s="511"/>
    </row>
    <row r="920" spans="23:24">
      <c r="W920" s="511"/>
      <c r="X920" s="511"/>
    </row>
    <row r="921" spans="23:24">
      <c r="W921" s="511"/>
      <c r="X921" s="511"/>
    </row>
    <row r="922" spans="23:24">
      <c r="W922" s="511"/>
      <c r="X922" s="511"/>
    </row>
    <row r="923" spans="23:24">
      <c r="W923" s="511"/>
      <c r="X923" s="511"/>
    </row>
    <row r="924" spans="23:24">
      <c r="W924" s="511"/>
      <c r="X924" s="511"/>
    </row>
    <row r="925" spans="23:24">
      <c r="W925" s="511"/>
      <c r="X925" s="511"/>
    </row>
    <row r="926" spans="23:24">
      <c r="W926" s="511"/>
      <c r="X926" s="511"/>
    </row>
    <row r="927" spans="23:24">
      <c r="W927" s="511"/>
      <c r="X927" s="511"/>
    </row>
    <row r="928" spans="23:24">
      <c r="W928" s="511"/>
      <c r="X928" s="511"/>
    </row>
    <row r="929" spans="23:24">
      <c r="W929" s="511"/>
      <c r="X929" s="511"/>
    </row>
    <row r="930" spans="23:24">
      <c r="W930" s="511"/>
      <c r="X930" s="511"/>
    </row>
    <row r="931" spans="23:24">
      <c r="W931" s="511"/>
      <c r="X931" s="511"/>
    </row>
    <row r="932" spans="23:24">
      <c r="W932" s="511"/>
      <c r="X932" s="511"/>
    </row>
    <row r="933" spans="23:24">
      <c r="W933" s="511"/>
      <c r="X933" s="511"/>
    </row>
    <row r="934" spans="23:24">
      <c r="W934" s="511"/>
      <c r="X934" s="511"/>
    </row>
    <row r="935" spans="23:24">
      <c r="W935" s="511"/>
      <c r="X935" s="511"/>
    </row>
    <row r="936" spans="23:24">
      <c r="W936" s="511"/>
      <c r="X936" s="511"/>
    </row>
    <row r="937" spans="23:24">
      <c r="W937" s="511"/>
      <c r="X937" s="511"/>
    </row>
    <row r="938" spans="23:24">
      <c r="W938" s="511"/>
      <c r="X938" s="511"/>
    </row>
    <row r="939" spans="23:24">
      <c r="W939" s="511"/>
      <c r="X939" s="511"/>
    </row>
    <row r="940" spans="23:24">
      <c r="W940" s="511"/>
      <c r="X940" s="511"/>
    </row>
    <row r="941" spans="23:24">
      <c r="W941" s="511"/>
      <c r="X941" s="511"/>
    </row>
    <row r="942" spans="23:24">
      <c r="W942" s="511"/>
      <c r="X942" s="511"/>
    </row>
    <row r="943" spans="23:24">
      <c r="W943" s="511"/>
      <c r="X943" s="511"/>
    </row>
    <row r="944" spans="23:24">
      <c r="W944" s="511"/>
      <c r="X944" s="511"/>
    </row>
    <row r="945" spans="23:24">
      <c r="W945" s="511"/>
      <c r="X945" s="511"/>
    </row>
    <row r="946" spans="23:24">
      <c r="W946" s="511"/>
      <c r="X946" s="511"/>
    </row>
    <row r="947" spans="23:24">
      <c r="W947" s="511"/>
      <c r="X947" s="511"/>
    </row>
    <row r="948" spans="23:24">
      <c r="W948" s="511"/>
      <c r="X948" s="511"/>
    </row>
    <row r="949" spans="23:24">
      <c r="W949" s="511"/>
      <c r="X949" s="511"/>
    </row>
    <row r="950" spans="23:24">
      <c r="W950" s="511"/>
      <c r="X950" s="511"/>
    </row>
    <row r="951" spans="23:24">
      <c r="W951" s="511"/>
      <c r="X951" s="511"/>
    </row>
    <row r="952" spans="23:24">
      <c r="W952" s="511"/>
      <c r="X952" s="511"/>
    </row>
    <row r="953" spans="23:24">
      <c r="W953" s="511"/>
      <c r="X953" s="511"/>
    </row>
    <row r="954" spans="23:24">
      <c r="W954" s="511"/>
      <c r="X954" s="511"/>
    </row>
    <row r="955" spans="23:24">
      <c r="W955" s="511"/>
      <c r="X955" s="511"/>
    </row>
    <row r="956" spans="23:24">
      <c r="W956" s="511"/>
      <c r="X956" s="511"/>
    </row>
    <row r="957" spans="23:24">
      <c r="W957" s="511"/>
      <c r="X957" s="511"/>
    </row>
    <row r="958" spans="23:24">
      <c r="W958" s="511"/>
      <c r="X958" s="511"/>
    </row>
    <row r="959" spans="23:24">
      <c r="W959" s="511"/>
      <c r="X959" s="511"/>
    </row>
    <row r="960" spans="23:24">
      <c r="W960" s="511"/>
      <c r="X960" s="511"/>
    </row>
    <row r="961" spans="23:24">
      <c r="W961" s="511"/>
      <c r="X961" s="511"/>
    </row>
    <row r="962" spans="23:24">
      <c r="W962" s="511"/>
      <c r="X962" s="511"/>
    </row>
    <row r="963" spans="23:24">
      <c r="W963" s="511"/>
      <c r="X963" s="511"/>
    </row>
    <row r="964" spans="23:24">
      <c r="W964" s="511"/>
      <c r="X964" s="511"/>
    </row>
    <row r="965" spans="23:24">
      <c r="W965" s="511"/>
      <c r="X965" s="511"/>
    </row>
    <row r="966" spans="23:24">
      <c r="W966" s="511"/>
      <c r="X966" s="511"/>
    </row>
    <row r="967" spans="23:24">
      <c r="W967" s="511"/>
      <c r="X967" s="511"/>
    </row>
    <row r="968" spans="23:24">
      <c r="W968" s="511"/>
      <c r="X968" s="511"/>
    </row>
    <row r="969" spans="23:24">
      <c r="W969" s="511"/>
      <c r="X969" s="511"/>
    </row>
    <row r="970" spans="23:24">
      <c r="W970" s="511"/>
      <c r="X970" s="511"/>
    </row>
    <row r="971" spans="23:24">
      <c r="W971" s="511"/>
      <c r="X971" s="511"/>
    </row>
    <row r="972" spans="23:24">
      <c r="W972" s="511"/>
      <c r="X972" s="511"/>
    </row>
    <row r="973" spans="23:24">
      <c r="W973" s="511"/>
      <c r="X973" s="511"/>
    </row>
    <row r="974" spans="23:24">
      <c r="W974" s="511"/>
      <c r="X974" s="511"/>
    </row>
    <row r="975" spans="23:24">
      <c r="W975" s="511"/>
      <c r="X975" s="511"/>
    </row>
    <row r="976" spans="23:24">
      <c r="W976" s="511"/>
      <c r="X976" s="511"/>
    </row>
    <row r="977" spans="23:24">
      <c r="W977" s="511"/>
      <c r="X977" s="511"/>
    </row>
    <row r="978" spans="23:24">
      <c r="W978" s="511"/>
      <c r="X978" s="511"/>
    </row>
    <row r="979" spans="23:24">
      <c r="W979" s="511"/>
      <c r="X979" s="511"/>
    </row>
    <row r="980" spans="23:24">
      <c r="W980" s="511"/>
      <c r="X980" s="511"/>
    </row>
    <row r="981" spans="23:24">
      <c r="W981" s="511"/>
      <c r="X981" s="511"/>
    </row>
    <row r="982" spans="23:24">
      <c r="W982" s="511"/>
      <c r="X982" s="511"/>
    </row>
    <row r="983" spans="23:24">
      <c r="W983" s="511"/>
      <c r="X983" s="511"/>
    </row>
    <row r="984" spans="23:24">
      <c r="W984" s="511"/>
      <c r="X984" s="511"/>
    </row>
    <row r="985" spans="23:24">
      <c r="W985" s="511"/>
      <c r="X985" s="511"/>
    </row>
    <row r="986" spans="23:24">
      <c r="W986" s="511"/>
      <c r="X986" s="511"/>
    </row>
    <row r="987" spans="23:24">
      <c r="W987" s="511"/>
      <c r="X987" s="511"/>
    </row>
    <row r="988" spans="23:24">
      <c r="W988" s="511"/>
      <c r="X988" s="511"/>
    </row>
    <row r="989" spans="23:24">
      <c r="W989" s="511"/>
      <c r="X989" s="511"/>
    </row>
    <row r="990" spans="23:24">
      <c r="W990" s="511"/>
      <c r="X990" s="511"/>
    </row>
    <row r="991" spans="23:24">
      <c r="W991" s="511"/>
      <c r="X991" s="511"/>
    </row>
    <row r="992" spans="23:24">
      <c r="W992" s="511"/>
      <c r="X992" s="511"/>
    </row>
    <row r="993" spans="23:24">
      <c r="W993" s="511"/>
      <c r="X993" s="511"/>
    </row>
    <row r="994" spans="23:24">
      <c r="W994" s="511"/>
      <c r="X994" s="511"/>
    </row>
    <row r="995" spans="23:24">
      <c r="W995" s="511"/>
      <c r="X995" s="511"/>
    </row>
    <row r="996" spans="23:24">
      <c r="W996" s="511"/>
      <c r="X996" s="511"/>
    </row>
    <row r="997" spans="23:24">
      <c r="W997" s="511"/>
      <c r="X997" s="511"/>
    </row>
    <row r="998" spans="23:24">
      <c r="W998" s="511"/>
      <c r="X998" s="511"/>
    </row>
    <row r="999" spans="23:24">
      <c r="W999" s="511"/>
      <c r="X999" s="511"/>
    </row>
    <row r="1000" spans="23:24">
      <c r="W1000" s="511"/>
      <c r="X1000" s="511"/>
    </row>
    <row r="1001" spans="23:24">
      <c r="W1001" s="511"/>
      <c r="X1001" s="511"/>
    </row>
    <row r="1002" spans="23:24">
      <c r="W1002" s="511"/>
      <c r="X1002" s="511"/>
    </row>
    <row r="1003" spans="23:24">
      <c r="W1003" s="511"/>
      <c r="X1003" s="511"/>
    </row>
    <row r="1004" spans="23:24">
      <c r="W1004" s="511"/>
      <c r="X1004" s="511"/>
    </row>
    <row r="1005" spans="23:24">
      <c r="W1005" s="511"/>
      <c r="X1005" s="511"/>
    </row>
    <row r="1006" spans="23:24">
      <c r="W1006" s="511"/>
      <c r="X1006" s="511"/>
    </row>
    <row r="1007" spans="23:24">
      <c r="W1007" s="511"/>
      <c r="X1007" s="511"/>
    </row>
    <row r="1008" spans="23:24">
      <c r="W1008" s="511"/>
      <c r="X1008" s="511"/>
    </row>
    <row r="1009" spans="23:24">
      <c r="W1009" s="511"/>
      <c r="X1009" s="511"/>
    </row>
    <row r="1010" spans="23:24">
      <c r="W1010" s="511"/>
      <c r="X1010" s="511"/>
    </row>
    <row r="1011" spans="23:24">
      <c r="W1011" s="511"/>
      <c r="X1011" s="511"/>
    </row>
    <row r="1012" spans="23:24">
      <c r="W1012" s="511"/>
      <c r="X1012" s="511"/>
    </row>
    <row r="1013" spans="23:24">
      <c r="W1013" s="511"/>
      <c r="X1013" s="511"/>
    </row>
    <row r="1014" spans="23:24">
      <c r="W1014" s="511"/>
      <c r="X1014" s="511"/>
    </row>
    <row r="1015" spans="23:24">
      <c r="W1015" s="511"/>
      <c r="X1015" s="511"/>
    </row>
    <row r="1016" spans="23:24">
      <c r="W1016" s="511"/>
      <c r="X1016" s="511"/>
    </row>
    <row r="1017" spans="23:24">
      <c r="W1017" s="511"/>
      <c r="X1017" s="511"/>
    </row>
    <row r="1018" spans="23:24">
      <c r="W1018" s="511"/>
      <c r="X1018" s="511"/>
    </row>
    <row r="1019" spans="23:24">
      <c r="W1019" s="511"/>
      <c r="X1019" s="511"/>
    </row>
    <row r="1020" spans="23:24">
      <c r="W1020" s="511"/>
      <c r="X1020" s="511"/>
    </row>
    <row r="1021" spans="23:24">
      <c r="W1021" s="511"/>
      <c r="X1021" s="511"/>
    </row>
    <row r="1022" spans="23:24">
      <c r="W1022" s="511"/>
      <c r="X1022" s="511"/>
    </row>
    <row r="1023" spans="23:24">
      <c r="W1023" s="511"/>
      <c r="X1023" s="511"/>
    </row>
    <row r="1024" spans="23:24">
      <c r="W1024" s="511"/>
      <c r="X1024" s="511"/>
    </row>
    <row r="1025" spans="23:24">
      <c r="W1025" s="511"/>
      <c r="X1025" s="511"/>
    </row>
    <row r="1026" spans="23:24">
      <c r="W1026" s="511"/>
      <c r="X1026" s="511"/>
    </row>
    <row r="1027" spans="23:24">
      <c r="W1027" s="511"/>
      <c r="X1027" s="511"/>
    </row>
    <row r="1028" spans="23:24">
      <c r="W1028" s="511"/>
      <c r="X1028" s="511"/>
    </row>
    <row r="1029" spans="23:24">
      <c r="W1029" s="511"/>
      <c r="X1029" s="511"/>
    </row>
    <row r="1030" spans="23:24">
      <c r="W1030" s="511"/>
      <c r="X1030" s="511"/>
    </row>
    <row r="1031" spans="23:24">
      <c r="W1031" s="511"/>
      <c r="X1031" s="511"/>
    </row>
    <row r="1032" spans="23:24">
      <c r="W1032" s="511"/>
      <c r="X1032" s="511"/>
    </row>
    <row r="1033" spans="23:24">
      <c r="W1033" s="511"/>
      <c r="X1033" s="511"/>
    </row>
    <row r="1034" spans="23:24">
      <c r="W1034" s="511"/>
      <c r="X1034" s="511"/>
    </row>
    <row r="1035" spans="23:24">
      <c r="W1035" s="511"/>
      <c r="X1035" s="511"/>
    </row>
    <row r="1036" spans="23:24">
      <c r="W1036" s="511"/>
      <c r="X1036" s="511"/>
    </row>
    <row r="1037" spans="23:24">
      <c r="W1037" s="511"/>
      <c r="X1037" s="511"/>
    </row>
    <row r="1038" spans="23:24">
      <c r="W1038" s="511"/>
      <c r="X1038" s="511"/>
    </row>
    <row r="1039" spans="23:24">
      <c r="W1039" s="511"/>
      <c r="X1039" s="511"/>
    </row>
    <row r="1040" spans="23:24">
      <c r="W1040" s="511"/>
      <c r="X1040" s="511"/>
    </row>
    <row r="1041" spans="23:24">
      <c r="W1041" s="511"/>
      <c r="X1041" s="511"/>
    </row>
    <row r="1042" spans="23:24">
      <c r="W1042" s="511"/>
      <c r="X1042" s="511"/>
    </row>
    <row r="1043" spans="23:24">
      <c r="W1043" s="511"/>
      <c r="X1043" s="511"/>
    </row>
    <row r="1044" spans="23:24">
      <c r="W1044" s="511"/>
      <c r="X1044" s="511"/>
    </row>
    <row r="1045" spans="23:24">
      <c r="W1045" s="511"/>
      <c r="X1045" s="511"/>
    </row>
    <row r="1046" spans="23:24">
      <c r="W1046" s="511"/>
      <c r="X1046" s="511"/>
    </row>
    <row r="1047" spans="23:24">
      <c r="W1047" s="511"/>
      <c r="X1047" s="511"/>
    </row>
    <row r="1048" spans="23:24">
      <c r="W1048" s="511"/>
      <c r="X1048" s="511"/>
    </row>
    <row r="1049" spans="23:24">
      <c r="W1049" s="511"/>
      <c r="X1049" s="511"/>
    </row>
    <row r="1050" spans="23:24">
      <c r="W1050" s="511"/>
      <c r="X1050" s="511"/>
    </row>
    <row r="1051" spans="23:24">
      <c r="W1051" s="511"/>
      <c r="X1051" s="511"/>
    </row>
    <row r="1052" spans="23:24">
      <c r="W1052" s="511"/>
      <c r="X1052" s="511"/>
    </row>
    <row r="1053" spans="23:24">
      <c r="W1053" s="511"/>
      <c r="X1053" s="511"/>
    </row>
    <row r="1054" spans="23:24">
      <c r="W1054" s="511"/>
      <c r="X1054" s="511"/>
    </row>
    <row r="1055" spans="23:24">
      <c r="W1055" s="511"/>
      <c r="X1055" s="511"/>
    </row>
    <row r="1056" spans="23:24">
      <c r="W1056" s="511"/>
      <c r="X1056" s="511"/>
    </row>
    <row r="1057" spans="23:24">
      <c r="W1057" s="511"/>
      <c r="X1057" s="511"/>
    </row>
    <row r="1058" spans="23:24">
      <c r="W1058" s="511"/>
      <c r="X1058" s="511"/>
    </row>
    <row r="1059" spans="23:24">
      <c r="W1059" s="511"/>
      <c r="X1059" s="511"/>
    </row>
    <row r="1060" spans="23:24">
      <c r="W1060" s="511"/>
      <c r="X1060" s="511"/>
    </row>
    <row r="1061" spans="23:24">
      <c r="W1061" s="511"/>
      <c r="X1061" s="511"/>
    </row>
    <row r="1062" spans="23:24">
      <c r="W1062" s="511"/>
      <c r="X1062" s="511"/>
    </row>
    <row r="1063" spans="23:24">
      <c r="W1063" s="511"/>
      <c r="X1063" s="511"/>
    </row>
    <row r="1064" spans="23:24">
      <c r="W1064" s="511"/>
      <c r="X1064" s="511"/>
    </row>
    <row r="1065" spans="23:24">
      <c r="W1065" s="511"/>
      <c r="X1065" s="511"/>
    </row>
    <row r="1066" spans="23:24">
      <c r="W1066" s="511"/>
      <c r="X1066" s="511"/>
    </row>
    <row r="1067" spans="23:24">
      <c r="W1067" s="511"/>
      <c r="X1067" s="511"/>
    </row>
    <row r="1068" spans="23:24">
      <c r="W1068" s="511"/>
      <c r="X1068" s="511"/>
    </row>
    <row r="1069" spans="23:24">
      <c r="W1069" s="511"/>
      <c r="X1069" s="511"/>
    </row>
    <row r="1070" spans="23:24">
      <c r="W1070" s="511"/>
      <c r="X1070" s="511"/>
    </row>
    <row r="1071" spans="23:24">
      <c r="W1071" s="511"/>
      <c r="X1071" s="511"/>
    </row>
    <row r="1072" spans="23:24">
      <c r="W1072" s="511"/>
      <c r="X1072" s="511"/>
    </row>
    <row r="1073" spans="23:24">
      <c r="W1073" s="511"/>
      <c r="X1073" s="511"/>
    </row>
    <row r="1074" spans="23:24">
      <c r="W1074" s="511"/>
      <c r="X1074" s="511"/>
    </row>
    <row r="1075" spans="23:24">
      <c r="W1075" s="511"/>
      <c r="X1075" s="511"/>
    </row>
    <row r="1076" spans="23:24">
      <c r="W1076" s="511"/>
      <c r="X1076" s="511"/>
    </row>
    <row r="1077" spans="23:24">
      <c r="W1077" s="511"/>
      <c r="X1077" s="511"/>
    </row>
    <row r="1078" spans="23:24">
      <c r="W1078" s="511"/>
      <c r="X1078" s="511"/>
    </row>
    <row r="1079" spans="23:24">
      <c r="W1079" s="511"/>
      <c r="X1079" s="511"/>
    </row>
    <row r="1080" spans="23:24">
      <c r="W1080" s="511"/>
      <c r="X1080" s="511"/>
    </row>
    <row r="1081" spans="23:24">
      <c r="W1081" s="511"/>
      <c r="X1081" s="511"/>
    </row>
    <row r="1082" spans="23:24">
      <c r="W1082" s="511"/>
      <c r="X1082" s="511"/>
    </row>
    <row r="1083" spans="23:24">
      <c r="W1083" s="511"/>
      <c r="X1083" s="511"/>
    </row>
    <row r="1084" spans="23:24">
      <c r="W1084" s="511"/>
      <c r="X1084" s="511"/>
    </row>
    <row r="1085" spans="23:24">
      <c r="W1085" s="511"/>
      <c r="X1085" s="511"/>
    </row>
    <row r="1086" spans="23:24">
      <c r="W1086" s="511"/>
      <c r="X1086" s="511"/>
    </row>
    <row r="1087" spans="23:24">
      <c r="W1087" s="511"/>
      <c r="X1087" s="511"/>
    </row>
    <row r="1088" spans="23:24">
      <c r="W1088" s="511"/>
      <c r="X1088" s="511"/>
    </row>
    <row r="1089" spans="23:24">
      <c r="W1089" s="511"/>
      <c r="X1089" s="511"/>
    </row>
    <row r="1090" spans="23:24">
      <c r="W1090" s="511"/>
      <c r="X1090" s="511"/>
    </row>
    <row r="1091" spans="23:24">
      <c r="W1091" s="511"/>
      <c r="X1091" s="511"/>
    </row>
    <row r="1092" spans="23:24">
      <c r="W1092" s="511"/>
      <c r="X1092" s="511"/>
    </row>
    <row r="1093" spans="23:24">
      <c r="W1093" s="511"/>
      <c r="X1093" s="511"/>
    </row>
    <row r="1094" spans="23:24">
      <c r="W1094" s="511"/>
      <c r="X1094" s="511"/>
    </row>
    <row r="1095" spans="23:24">
      <c r="W1095" s="511"/>
      <c r="X1095" s="511"/>
    </row>
    <row r="1096" spans="23:24">
      <c r="W1096" s="511"/>
      <c r="X1096" s="511"/>
    </row>
    <row r="1097" spans="23:24">
      <c r="W1097" s="511"/>
      <c r="X1097" s="511"/>
    </row>
    <row r="1098" spans="23:24">
      <c r="W1098" s="511"/>
      <c r="X1098" s="511"/>
    </row>
    <row r="1099" spans="23:24">
      <c r="W1099" s="511"/>
      <c r="X1099" s="511"/>
    </row>
    <row r="1100" spans="23:24">
      <c r="W1100" s="511"/>
      <c r="X1100" s="511"/>
    </row>
    <row r="1101" spans="23:24">
      <c r="W1101" s="511"/>
      <c r="X1101" s="511"/>
    </row>
    <row r="1102" spans="23:24">
      <c r="W1102" s="511"/>
      <c r="X1102" s="511"/>
    </row>
    <row r="1103" spans="23:24">
      <c r="W1103" s="511"/>
      <c r="X1103" s="511"/>
    </row>
    <row r="1104" spans="23:24">
      <c r="W1104" s="511"/>
      <c r="X1104" s="511"/>
    </row>
    <row r="1105" spans="23:24">
      <c r="W1105" s="511"/>
      <c r="X1105" s="511"/>
    </row>
    <row r="1106" spans="23:24">
      <c r="W1106" s="511"/>
      <c r="X1106" s="511"/>
    </row>
    <row r="1107" spans="23:24">
      <c r="W1107" s="511"/>
      <c r="X1107" s="511"/>
    </row>
    <row r="1108" spans="23:24">
      <c r="W1108" s="511"/>
      <c r="X1108" s="511"/>
    </row>
    <row r="1109" spans="23:24">
      <c r="W1109" s="511"/>
      <c r="X1109" s="511"/>
    </row>
    <row r="1110" spans="23:24">
      <c r="W1110" s="511"/>
      <c r="X1110" s="511"/>
    </row>
    <row r="1111" spans="23:24">
      <c r="W1111" s="511"/>
      <c r="X1111" s="511"/>
    </row>
    <row r="1112" spans="23:24">
      <c r="W1112" s="511"/>
      <c r="X1112" s="511"/>
    </row>
    <row r="1113" spans="23:24">
      <c r="W1113" s="511"/>
      <c r="X1113" s="511"/>
    </row>
    <row r="1114" spans="23:24">
      <c r="W1114" s="511"/>
      <c r="X1114" s="511"/>
    </row>
    <row r="1115" spans="23:24">
      <c r="W1115" s="511"/>
      <c r="X1115" s="511"/>
    </row>
    <row r="1116" spans="23:24">
      <c r="W1116" s="511"/>
      <c r="X1116" s="511"/>
    </row>
    <row r="1117" spans="23:24">
      <c r="W1117" s="511"/>
      <c r="X1117" s="511"/>
    </row>
    <row r="1118" spans="23:24">
      <c r="W1118" s="511"/>
      <c r="X1118" s="511"/>
    </row>
    <row r="1119" spans="23:24">
      <c r="W1119" s="511"/>
      <c r="X1119" s="511"/>
    </row>
    <row r="1120" spans="23:24">
      <c r="W1120" s="511"/>
      <c r="X1120" s="511"/>
    </row>
    <row r="1121" spans="23:24">
      <c r="W1121" s="511"/>
      <c r="X1121" s="511"/>
    </row>
    <row r="1122" spans="23:24">
      <c r="W1122" s="511"/>
      <c r="X1122" s="511"/>
    </row>
    <row r="1123" spans="23:24">
      <c r="W1123" s="511"/>
      <c r="X1123" s="511"/>
    </row>
    <row r="1124" spans="23:24">
      <c r="W1124" s="511"/>
      <c r="X1124" s="511"/>
    </row>
    <row r="1125" spans="23:24">
      <c r="W1125" s="511"/>
      <c r="X1125" s="511"/>
    </row>
    <row r="1126" spans="23:24">
      <c r="W1126" s="511"/>
      <c r="X1126" s="511"/>
    </row>
    <row r="1127" spans="23:24">
      <c r="W1127" s="511"/>
      <c r="X1127" s="511"/>
    </row>
    <row r="1128" spans="23:24">
      <c r="W1128" s="511"/>
      <c r="X1128" s="511"/>
    </row>
    <row r="1129" spans="23:24">
      <c r="W1129" s="511"/>
      <c r="X1129" s="511"/>
    </row>
    <row r="1130" spans="23:24">
      <c r="W1130" s="511"/>
      <c r="X1130" s="511"/>
    </row>
    <row r="1131" spans="23:24">
      <c r="W1131" s="511"/>
      <c r="X1131" s="511"/>
    </row>
    <row r="1132" spans="23:24">
      <c r="W1132" s="511"/>
      <c r="X1132" s="511"/>
    </row>
    <row r="1133" spans="23:24">
      <c r="W1133" s="511"/>
      <c r="X1133" s="511"/>
    </row>
    <row r="1134" spans="23:24">
      <c r="W1134" s="511"/>
      <c r="X1134" s="511"/>
    </row>
    <row r="1135" spans="23:24">
      <c r="W1135" s="511"/>
      <c r="X1135" s="511"/>
    </row>
    <row r="1136" spans="23:24">
      <c r="W1136" s="511"/>
      <c r="X1136" s="511"/>
    </row>
    <row r="1137" spans="23:24">
      <c r="W1137" s="511"/>
      <c r="X1137" s="511"/>
    </row>
    <row r="1138" spans="23:24">
      <c r="W1138" s="511"/>
      <c r="X1138" s="511"/>
    </row>
    <row r="1139" spans="23:24">
      <c r="W1139" s="511"/>
      <c r="X1139" s="511"/>
    </row>
    <row r="1140" spans="23:24">
      <c r="W1140" s="511"/>
      <c r="X1140" s="511"/>
    </row>
    <row r="1141" spans="23:24">
      <c r="W1141" s="511"/>
      <c r="X1141" s="511"/>
    </row>
    <row r="1142" spans="23:24">
      <c r="W1142" s="511"/>
      <c r="X1142" s="511"/>
    </row>
    <row r="1143" spans="23:24">
      <c r="W1143" s="511"/>
      <c r="X1143" s="511"/>
    </row>
    <row r="1144" spans="23:24">
      <c r="W1144" s="511"/>
      <c r="X1144" s="511"/>
    </row>
    <row r="1145" spans="23:24">
      <c r="W1145" s="511"/>
      <c r="X1145" s="511"/>
    </row>
    <row r="1146" spans="23:24">
      <c r="W1146" s="511"/>
      <c r="X1146" s="511"/>
    </row>
    <row r="1147" spans="23:24">
      <c r="W1147" s="511"/>
      <c r="X1147" s="511"/>
    </row>
    <row r="1148" spans="23:24">
      <c r="W1148" s="511"/>
      <c r="X1148" s="511"/>
    </row>
    <row r="1149" spans="23:24">
      <c r="W1149" s="511"/>
      <c r="X1149" s="511"/>
    </row>
    <row r="1150" spans="23:24">
      <c r="W1150" s="511"/>
      <c r="X1150" s="511"/>
    </row>
    <row r="1151" spans="23:24">
      <c r="W1151" s="511"/>
      <c r="X1151" s="511"/>
    </row>
    <row r="1152" spans="23:24">
      <c r="W1152" s="511"/>
      <c r="X1152" s="511"/>
    </row>
    <row r="1153" spans="23:24">
      <c r="W1153" s="511"/>
      <c r="X1153" s="511"/>
    </row>
    <row r="1154" spans="23:24">
      <c r="W1154" s="511"/>
      <c r="X1154" s="511"/>
    </row>
    <row r="1155" spans="23:24">
      <c r="W1155" s="511"/>
      <c r="X1155" s="511"/>
    </row>
    <row r="1156" spans="23:24">
      <c r="W1156" s="511"/>
      <c r="X1156" s="511"/>
    </row>
    <row r="1157" spans="23:24">
      <c r="W1157" s="511"/>
      <c r="X1157" s="511"/>
    </row>
    <row r="1158" spans="23:24">
      <c r="W1158" s="511"/>
      <c r="X1158" s="511"/>
    </row>
    <row r="1159" spans="23:24">
      <c r="W1159" s="511"/>
      <c r="X1159" s="511"/>
    </row>
    <row r="1160" spans="23:24">
      <c r="W1160" s="511"/>
      <c r="X1160" s="511"/>
    </row>
    <row r="1161" spans="23:24">
      <c r="W1161" s="511"/>
      <c r="X1161" s="511"/>
    </row>
    <row r="1162" spans="23:24">
      <c r="W1162" s="511"/>
      <c r="X1162" s="511"/>
    </row>
    <row r="1163" spans="23:24">
      <c r="W1163" s="511"/>
      <c r="X1163" s="511"/>
    </row>
    <row r="1164" spans="23:24">
      <c r="W1164" s="511"/>
      <c r="X1164" s="511"/>
    </row>
    <row r="1165" spans="23:24">
      <c r="W1165" s="511"/>
      <c r="X1165" s="511"/>
    </row>
    <row r="1166" spans="23:24">
      <c r="W1166" s="511"/>
      <c r="X1166" s="511"/>
    </row>
    <row r="1167" spans="23:24">
      <c r="W1167" s="511"/>
      <c r="X1167" s="511"/>
    </row>
    <row r="1168" spans="23:24">
      <c r="W1168" s="511"/>
      <c r="X1168" s="511"/>
    </row>
    <row r="1169" spans="23:24">
      <c r="W1169" s="511"/>
      <c r="X1169" s="511"/>
    </row>
    <row r="1170" spans="23:24">
      <c r="W1170" s="511"/>
      <c r="X1170" s="511"/>
    </row>
    <row r="1171" spans="23:24">
      <c r="W1171" s="511"/>
      <c r="X1171" s="511"/>
    </row>
    <row r="1172" spans="23:24">
      <c r="W1172" s="511"/>
      <c r="X1172" s="511"/>
    </row>
    <row r="1173" spans="23:24">
      <c r="W1173" s="511"/>
      <c r="X1173" s="511"/>
    </row>
    <row r="1174" spans="23:24">
      <c r="W1174" s="511"/>
      <c r="X1174" s="511"/>
    </row>
    <row r="1175" spans="23:24">
      <c r="W1175" s="511"/>
      <c r="X1175" s="511"/>
    </row>
    <row r="1176" spans="23:24">
      <c r="W1176" s="511"/>
      <c r="X1176" s="511"/>
    </row>
    <row r="1177" spans="23:24">
      <c r="W1177" s="511"/>
      <c r="X1177" s="511"/>
    </row>
    <row r="1178" spans="23:24">
      <c r="W1178" s="511"/>
      <c r="X1178" s="511"/>
    </row>
    <row r="1179" spans="23:24">
      <c r="W1179" s="511"/>
      <c r="X1179" s="511"/>
    </row>
    <row r="1180" spans="23:24">
      <c r="W1180" s="511"/>
      <c r="X1180" s="511"/>
    </row>
    <row r="1181" spans="23:24">
      <c r="W1181" s="511"/>
      <c r="X1181" s="511"/>
    </row>
    <row r="1182" spans="23:24">
      <c r="W1182" s="511"/>
      <c r="X1182" s="511"/>
    </row>
    <row r="1183" spans="23:24">
      <c r="W1183" s="511"/>
      <c r="X1183" s="511"/>
    </row>
    <row r="1184" spans="23:24">
      <c r="W1184" s="511"/>
      <c r="X1184" s="511"/>
    </row>
    <row r="1185" spans="23:24">
      <c r="W1185" s="511"/>
      <c r="X1185" s="511"/>
    </row>
    <row r="1186" spans="23:24">
      <c r="W1186" s="511"/>
      <c r="X1186" s="511"/>
    </row>
    <row r="1187" spans="23:24">
      <c r="W1187" s="511"/>
      <c r="X1187" s="511"/>
    </row>
    <row r="1188" spans="23:24">
      <c r="W1188" s="511"/>
      <c r="X1188" s="511"/>
    </row>
    <row r="1189" spans="23:24">
      <c r="W1189" s="511"/>
      <c r="X1189" s="511"/>
    </row>
    <row r="1190" spans="23:24">
      <c r="W1190" s="511"/>
      <c r="X1190" s="511"/>
    </row>
    <row r="1191" spans="23:24">
      <c r="W1191" s="511"/>
      <c r="X1191" s="511"/>
    </row>
    <row r="1192" spans="23:24">
      <c r="W1192" s="511"/>
      <c r="X1192" s="511"/>
    </row>
    <row r="1193" spans="23:24">
      <c r="W1193" s="511"/>
      <c r="X1193" s="511"/>
    </row>
    <row r="1194" spans="23:24">
      <c r="W1194" s="511"/>
      <c r="X1194" s="511"/>
    </row>
    <row r="1195" spans="23:24">
      <c r="W1195" s="511"/>
      <c r="X1195" s="511"/>
    </row>
    <row r="1196" spans="23:24">
      <c r="W1196" s="511"/>
      <c r="X1196" s="511"/>
    </row>
    <row r="1197" spans="23:24">
      <c r="W1197" s="511"/>
      <c r="X1197" s="511"/>
    </row>
    <row r="1198" spans="23:24">
      <c r="W1198" s="511"/>
      <c r="X1198" s="511"/>
    </row>
    <row r="1199" spans="23:24">
      <c r="W1199" s="511"/>
      <c r="X1199" s="511"/>
    </row>
    <row r="1200" spans="23:24">
      <c r="W1200" s="511"/>
      <c r="X1200" s="511"/>
    </row>
    <row r="1201" spans="23:24">
      <c r="W1201" s="511"/>
      <c r="X1201" s="511"/>
    </row>
    <row r="1202" spans="23:24">
      <c r="W1202" s="511"/>
      <c r="X1202" s="511"/>
    </row>
    <row r="1203" spans="23:24">
      <c r="W1203" s="511"/>
      <c r="X1203" s="511"/>
    </row>
    <row r="1204" spans="23:24">
      <c r="W1204" s="511"/>
      <c r="X1204" s="511"/>
    </row>
    <row r="1205" spans="23:24">
      <c r="W1205" s="511"/>
      <c r="X1205" s="511"/>
    </row>
    <row r="1206" spans="23:24">
      <c r="W1206" s="511"/>
      <c r="X1206" s="511"/>
    </row>
    <row r="1207" spans="23:24">
      <c r="W1207" s="511"/>
      <c r="X1207" s="511"/>
    </row>
    <row r="1208" spans="23:24">
      <c r="W1208" s="511"/>
      <c r="X1208" s="511"/>
    </row>
    <row r="1209" spans="23:24">
      <c r="W1209" s="511"/>
      <c r="X1209" s="511"/>
    </row>
    <row r="1210" spans="23:24">
      <c r="W1210" s="511"/>
      <c r="X1210" s="511"/>
    </row>
    <row r="1211" spans="23:24">
      <c r="W1211" s="511"/>
      <c r="X1211" s="511"/>
    </row>
    <row r="1212" spans="23:24">
      <c r="W1212" s="511"/>
      <c r="X1212" s="511"/>
    </row>
    <row r="1213" spans="23:24">
      <c r="W1213" s="511"/>
      <c r="X1213" s="511"/>
    </row>
    <row r="1214" spans="23:24">
      <c r="W1214" s="511"/>
      <c r="X1214" s="511"/>
    </row>
    <row r="1215" spans="23:24">
      <c r="W1215" s="511"/>
      <c r="X1215" s="511"/>
    </row>
    <row r="1216" spans="23:24">
      <c r="W1216" s="511"/>
      <c r="X1216" s="511"/>
    </row>
    <row r="1217" spans="23:24">
      <c r="W1217" s="511"/>
      <c r="X1217" s="511"/>
    </row>
    <row r="1218" spans="23:24">
      <c r="W1218" s="511"/>
      <c r="X1218" s="511"/>
    </row>
    <row r="1219" spans="23:24">
      <c r="W1219" s="511"/>
      <c r="X1219" s="511"/>
    </row>
    <row r="1220" spans="23:24">
      <c r="W1220" s="511"/>
      <c r="X1220" s="511"/>
    </row>
    <row r="1221" spans="23:24">
      <c r="W1221" s="511"/>
      <c r="X1221" s="511"/>
    </row>
    <row r="1222" spans="23:24">
      <c r="W1222" s="511"/>
      <c r="X1222" s="511"/>
    </row>
    <row r="1223" spans="23:24">
      <c r="W1223" s="511"/>
      <c r="X1223" s="511"/>
    </row>
    <row r="1224" spans="23:24">
      <c r="W1224" s="511"/>
      <c r="X1224" s="511"/>
    </row>
    <row r="1225" spans="23:24">
      <c r="W1225" s="511"/>
      <c r="X1225" s="511"/>
    </row>
    <row r="1226" spans="23:24">
      <c r="W1226" s="511"/>
      <c r="X1226" s="511"/>
    </row>
    <row r="1227" spans="23:24">
      <c r="W1227" s="511"/>
      <c r="X1227" s="511"/>
    </row>
    <row r="1228" spans="23:24">
      <c r="W1228" s="511"/>
      <c r="X1228" s="511"/>
    </row>
    <row r="1229" spans="23:24">
      <c r="W1229" s="511"/>
      <c r="X1229" s="511"/>
    </row>
    <row r="1230" spans="23:24">
      <c r="W1230" s="511"/>
      <c r="X1230" s="511"/>
    </row>
    <row r="1231" spans="23:24">
      <c r="W1231" s="511"/>
      <c r="X1231" s="511"/>
    </row>
    <row r="1232" spans="23:24">
      <c r="W1232" s="511"/>
      <c r="X1232" s="511"/>
    </row>
    <row r="1233" spans="23:24">
      <c r="W1233" s="511"/>
      <c r="X1233" s="511"/>
    </row>
    <row r="1234" spans="23:24">
      <c r="W1234" s="511"/>
      <c r="X1234" s="511"/>
    </row>
    <row r="1235" spans="23:24">
      <c r="W1235" s="511"/>
      <c r="X1235" s="511"/>
    </row>
    <row r="1236" spans="23:24">
      <c r="W1236" s="511"/>
      <c r="X1236" s="511"/>
    </row>
    <row r="1237" spans="23:24">
      <c r="W1237" s="511"/>
      <c r="X1237" s="511"/>
    </row>
    <row r="1238" spans="23:24">
      <c r="W1238" s="511"/>
      <c r="X1238" s="511"/>
    </row>
    <row r="1239" spans="23:24">
      <c r="W1239" s="511"/>
      <c r="X1239" s="511"/>
    </row>
    <row r="1240" spans="23:24">
      <c r="W1240" s="511"/>
      <c r="X1240" s="511"/>
    </row>
    <row r="1241" spans="23:24">
      <c r="W1241" s="511"/>
      <c r="X1241" s="511"/>
    </row>
    <row r="1242" spans="23:24">
      <c r="W1242" s="511"/>
      <c r="X1242" s="511"/>
    </row>
    <row r="1243" spans="23:24">
      <c r="W1243" s="511"/>
      <c r="X1243" s="511"/>
    </row>
    <row r="1244" spans="23:24">
      <c r="W1244" s="511"/>
      <c r="X1244" s="511"/>
    </row>
    <row r="1245" spans="23:24">
      <c r="W1245" s="511"/>
      <c r="X1245" s="511"/>
    </row>
    <row r="1246" spans="23:24">
      <c r="W1246" s="511"/>
      <c r="X1246" s="511"/>
    </row>
    <row r="1247" spans="23:24">
      <c r="W1247" s="511"/>
      <c r="X1247" s="511"/>
    </row>
    <row r="1248" spans="23:24">
      <c r="W1248" s="511"/>
      <c r="X1248" s="511"/>
    </row>
    <row r="1249" spans="23:24">
      <c r="W1249" s="511"/>
      <c r="X1249" s="511"/>
    </row>
    <row r="1250" spans="23:24">
      <c r="W1250" s="511"/>
      <c r="X1250" s="511"/>
    </row>
    <row r="1251" spans="23:24">
      <c r="W1251" s="511"/>
      <c r="X1251" s="511"/>
    </row>
    <row r="1252" spans="23:24">
      <c r="W1252" s="511"/>
      <c r="X1252" s="511"/>
    </row>
    <row r="1253" spans="23:24">
      <c r="W1253" s="511"/>
      <c r="X1253" s="511"/>
    </row>
    <row r="1254" spans="23:24">
      <c r="W1254" s="511"/>
      <c r="X1254" s="511"/>
    </row>
    <row r="1255" spans="23:24">
      <c r="W1255" s="511"/>
      <c r="X1255" s="511"/>
    </row>
    <row r="1256" spans="23:24">
      <c r="W1256" s="511"/>
      <c r="X1256" s="511"/>
    </row>
    <row r="1257" spans="23:24">
      <c r="W1257" s="511"/>
      <c r="X1257" s="511"/>
    </row>
    <row r="1258" spans="23:24">
      <c r="W1258" s="511"/>
      <c r="X1258" s="511"/>
    </row>
    <row r="1259" spans="23:24">
      <c r="W1259" s="511"/>
      <c r="X1259" s="511"/>
    </row>
    <row r="1260" spans="23:24">
      <c r="W1260" s="511"/>
      <c r="X1260" s="511"/>
    </row>
    <row r="1261" spans="23:24">
      <c r="W1261" s="511"/>
      <c r="X1261" s="511"/>
    </row>
    <row r="1262" spans="23:24">
      <c r="W1262" s="511"/>
      <c r="X1262" s="511"/>
    </row>
    <row r="1263" spans="23:24">
      <c r="W1263" s="511"/>
      <c r="X1263" s="511"/>
    </row>
    <row r="1264" spans="23:24">
      <c r="W1264" s="511"/>
      <c r="X1264" s="511"/>
    </row>
    <row r="1265" spans="23:24">
      <c r="W1265" s="511"/>
      <c r="X1265" s="511"/>
    </row>
    <row r="1266" spans="23:24">
      <c r="W1266" s="511"/>
      <c r="X1266" s="511"/>
    </row>
    <row r="1267" spans="23:24">
      <c r="W1267" s="511"/>
      <c r="X1267" s="511"/>
    </row>
    <row r="1268" spans="23:24">
      <c r="W1268" s="511"/>
      <c r="X1268" s="511"/>
    </row>
    <row r="1269" spans="23:24">
      <c r="W1269" s="511"/>
      <c r="X1269" s="511"/>
    </row>
    <row r="1270" spans="23:24">
      <c r="W1270" s="511"/>
      <c r="X1270" s="511"/>
    </row>
    <row r="1271" spans="23:24">
      <c r="W1271" s="511"/>
      <c r="X1271" s="511"/>
    </row>
    <row r="1272" spans="23:24">
      <c r="W1272" s="511"/>
      <c r="X1272" s="511"/>
    </row>
    <row r="1273" spans="23:24">
      <c r="W1273" s="511"/>
      <c r="X1273" s="511"/>
    </row>
    <row r="1274" spans="23:24">
      <c r="W1274" s="511"/>
      <c r="X1274" s="511"/>
    </row>
    <row r="1275" spans="23:24">
      <c r="W1275" s="511"/>
      <c r="X1275" s="511"/>
    </row>
    <row r="1276" spans="23:24">
      <c r="W1276" s="511"/>
      <c r="X1276" s="511"/>
    </row>
    <row r="1277" spans="23:24">
      <c r="W1277" s="511"/>
      <c r="X1277" s="511"/>
    </row>
    <row r="1278" spans="23:24">
      <c r="W1278" s="511"/>
      <c r="X1278" s="511"/>
    </row>
    <row r="1279" spans="23:24">
      <c r="W1279" s="511"/>
      <c r="X1279" s="511"/>
    </row>
    <row r="1280" spans="23:24">
      <c r="W1280" s="511"/>
      <c r="X1280" s="511"/>
    </row>
    <row r="1281" spans="23:24">
      <c r="W1281" s="511"/>
      <c r="X1281" s="511"/>
    </row>
    <row r="1282" spans="23:24">
      <c r="W1282" s="511"/>
      <c r="X1282" s="511"/>
    </row>
    <row r="1283" spans="23:24">
      <c r="W1283" s="511"/>
      <c r="X1283" s="511"/>
    </row>
    <row r="1284" spans="23:24">
      <c r="W1284" s="511"/>
      <c r="X1284" s="511"/>
    </row>
    <row r="1285" spans="23:24">
      <c r="W1285" s="511"/>
      <c r="X1285" s="511"/>
    </row>
    <row r="1286" spans="23:24">
      <c r="W1286" s="511"/>
      <c r="X1286" s="511"/>
    </row>
    <row r="1287" spans="23:24">
      <c r="W1287" s="511"/>
      <c r="X1287" s="511"/>
    </row>
    <row r="1288" spans="23:24">
      <c r="W1288" s="511"/>
      <c r="X1288" s="511"/>
    </row>
    <row r="1289" spans="23:24">
      <c r="W1289" s="511"/>
      <c r="X1289" s="511"/>
    </row>
    <row r="1290" spans="23:24">
      <c r="W1290" s="511"/>
      <c r="X1290" s="511"/>
    </row>
    <row r="1291" spans="23:24">
      <c r="W1291" s="511"/>
      <c r="X1291" s="511"/>
    </row>
    <row r="1292" spans="23:24">
      <c r="W1292" s="511"/>
      <c r="X1292" s="511"/>
    </row>
    <row r="1293" spans="23:24">
      <c r="W1293" s="511"/>
      <c r="X1293" s="511"/>
    </row>
    <row r="1294" spans="23:24">
      <c r="W1294" s="511"/>
      <c r="X1294" s="511"/>
    </row>
    <row r="1295" spans="23:24">
      <c r="W1295" s="511"/>
      <c r="X1295" s="511"/>
    </row>
    <row r="1296" spans="23:24">
      <c r="W1296" s="511"/>
      <c r="X1296" s="511"/>
    </row>
    <row r="1297" spans="23:24">
      <c r="W1297" s="511"/>
      <c r="X1297" s="511"/>
    </row>
    <row r="1298" spans="23:24">
      <c r="W1298" s="511"/>
      <c r="X1298" s="511"/>
    </row>
    <row r="1299" spans="23:24">
      <c r="W1299" s="511"/>
      <c r="X1299" s="511"/>
    </row>
    <row r="1300" spans="23:24">
      <c r="W1300" s="511"/>
      <c r="X1300" s="511"/>
    </row>
    <row r="1301" spans="23:24">
      <c r="W1301" s="511"/>
      <c r="X1301" s="511"/>
    </row>
    <row r="1302" spans="23:24">
      <c r="W1302" s="511"/>
      <c r="X1302" s="511"/>
    </row>
    <row r="1303" spans="23:24">
      <c r="W1303" s="511"/>
      <c r="X1303" s="511"/>
    </row>
    <row r="1304" spans="23:24">
      <c r="W1304" s="511"/>
      <c r="X1304" s="511"/>
    </row>
    <row r="1305" spans="23:24">
      <c r="W1305" s="511"/>
      <c r="X1305" s="511"/>
    </row>
    <row r="1306" spans="23:24">
      <c r="W1306" s="511"/>
      <c r="X1306" s="511"/>
    </row>
    <row r="1307" spans="23:24">
      <c r="W1307" s="511"/>
      <c r="X1307" s="511"/>
    </row>
    <row r="1308" spans="23:24">
      <c r="W1308" s="511"/>
      <c r="X1308" s="511"/>
    </row>
    <row r="1309" spans="23:24">
      <c r="W1309" s="511"/>
      <c r="X1309" s="511"/>
    </row>
    <row r="1310" spans="23:24">
      <c r="W1310" s="511"/>
      <c r="X1310" s="511"/>
    </row>
    <row r="1311" spans="23:24">
      <c r="W1311" s="511"/>
      <c r="X1311" s="511"/>
    </row>
    <row r="1312" spans="23:24">
      <c r="W1312" s="511"/>
      <c r="X1312" s="511"/>
    </row>
    <row r="1313" spans="23:24">
      <c r="W1313" s="511"/>
      <c r="X1313" s="511"/>
    </row>
    <row r="1314" spans="23:24">
      <c r="W1314" s="511"/>
      <c r="X1314" s="511"/>
    </row>
    <row r="1315" spans="23:24">
      <c r="W1315" s="511"/>
      <c r="X1315" s="511"/>
    </row>
    <row r="1316" spans="23:24">
      <c r="W1316" s="511"/>
      <c r="X1316" s="511"/>
    </row>
    <row r="1317" spans="23:24">
      <c r="W1317" s="511"/>
      <c r="X1317" s="511"/>
    </row>
    <row r="1318" spans="23:24">
      <c r="W1318" s="511"/>
      <c r="X1318" s="511"/>
    </row>
    <row r="1319" spans="23:24">
      <c r="W1319" s="511"/>
      <c r="X1319" s="511"/>
    </row>
    <row r="1320" spans="23:24">
      <c r="W1320" s="511"/>
      <c r="X1320" s="511"/>
    </row>
    <row r="1321" spans="23:24">
      <c r="W1321" s="511"/>
      <c r="X1321" s="511"/>
    </row>
    <row r="1322" spans="23:24">
      <c r="W1322" s="511"/>
      <c r="X1322" s="511"/>
    </row>
    <row r="1323" spans="23:24">
      <c r="W1323" s="511"/>
      <c r="X1323" s="511"/>
    </row>
    <row r="1324" spans="23:24">
      <c r="W1324" s="511"/>
      <c r="X1324" s="511"/>
    </row>
    <row r="1325" spans="23:24">
      <c r="W1325" s="511"/>
      <c r="X1325" s="511"/>
    </row>
    <row r="1326" spans="23:24">
      <c r="W1326" s="511"/>
      <c r="X1326" s="511"/>
    </row>
    <row r="1327" spans="23:24">
      <c r="W1327" s="511"/>
      <c r="X1327" s="511"/>
    </row>
    <row r="1328" spans="23:24">
      <c r="W1328" s="511"/>
      <c r="X1328" s="511"/>
    </row>
    <row r="1329" spans="23:24">
      <c r="W1329" s="511"/>
      <c r="X1329" s="511"/>
    </row>
    <row r="1330" spans="23:24">
      <c r="W1330" s="511"/>
      <c r="X1330" s="511"/>
    </row>
    <row r="1331" spans="23:24">
      <c r="W1331" s="511"/>
      <c r="X1331" s="511"/>
    </row>
    <row r="1332" spans="23:24">
      <c r="W1332" s="511"/>
      <c r="X1332" s="511"/>
    </row>
    <row r="1333" spans="23:24">
      <c r="W1333" s="511"/>
      <c r="X1333" s="511"/>
    </row>
    <row r="1334" spans="23:24">
      <c r="W1334" s="511"/>
      <c r="X1334" s="511"/>
    </row>
    <row r="1335" spans="23:24">
      <c r="W1335" s="511"/>
      <c r="X1335" s="511"/>
    </row>
    <row r="1336" spans="23:24">
      <c r="W1336" s="511"/>
      <c r="X1336" s="511"/>
    </row>
    <row r="1337" spans="23:24">
      <c r="W1337" s="511"/>
      <c r="X1337" s="511"/>
    </row>
    <row r="1338" spans="23:24">
      <c r="W1338" s="511"/>
      <c r="X1338" s="511"/>
    </row>
    <row r="1339" spans="23:24">
      <c r="W1339" s="511"/>
      <c r="X1339" s="511"/>
    </row>
    <row r="1340" spans="23:24">
      <c r="W1340" s="511"/>
      <c r="X1340" s="511"/>
    </row>
    <row r="1341" spans="23:24">
      <c r="W1341" s="511"/>
      <c r="X1341" s="511"/>
    </row>
    <row r="1342" spans="23:24">
      <c r="W1342" s="511"/>
      <c r="X1342" s="511"/>
    </row>
    <row r="1343" spans="23:24">
      <c r="W1343" s="511"/>
      <c r="X1343" s="511"/>
    </row>
    <row r="1344" spans="23:24">
      <c r="W1344" s="511"/>
      <c r="X1344" s="511"/>
    </row>
    <row r="1345" spans="23:24">
      <c r="W1345" s="511"/>
      <c r="X1345" s="511"/>
    </row>
    <row r="1346" spans="23:24">
      <c r="W1346" s="511"/>
      <c r="X1346" s="511"/>
    </row>
    <row r="1347" spans="23:24">
      <c r="W1347" s="511"/>
      <c r="X1347" s="511"/>
    </row>
    <row r="1348" spans="23:24">
      <c r="W1348" s="511"/>
      <c r="X1348" s="511"/>
    </row>
    <row r="1349" spans="23:24">
      <c r="W1349" s="511"/>
      <c r="X1349" s="511"/>
    </row>
    <row r="1350" spans="23:24">
      <c r="W1350" s="511"/>
      <c r="X1350" s="511"/>
    </row>
    <row r="1351" spans="23:24">
      <c r="W1351" s="511"/>
      <c r="X1351" s="511"/>
    </row>
    <row r="1352" spans="23:24">
      <c r="W1352" s="511"/>
      <c r="X1352" s="511"/>
    </row>
    <row r="1353" spans="23:24">
      <c r="W1353" s="511"/>
      <c r="X1353" s="511"/>
    </row>
    <row r="1354" spans="23:24">
      <c r="W1354" s="511"/>
      <c r="X1354" s="511"/>
    </row>
    <row r="1355" spans="23:24">
      <c r="W1355" s="511"/>
      <c r="X1355" s="511"/>
    </row>
    <row r="1356" spans="23:24">
      <c r="W1356" s="511"/>
      <c r="X1356" s="511"/>
    </row>
    <row r="1357" spans="23:24">
      <c r="W1357" s="511"/>
      <c r="X1357" s="511"/>
    </row>
    <row r="1358" spans="23:24">
      <c r="W1358" s="511"/>
      <c r="X1358" s="511"/>
    </row>
    <row r="1359" spans="23:24">
      <c r="W1359" s="511"/>
      <c r="X1359" s="511"/>
    </row>
    <row r="1360" spans="23:24">
      <c r="W1360" s="511"/>
      <c r="X1360" s="511"/>
    </row>
    <row r="1361" spans="23:24">
      <c r="W1361" s="511"/>
      <c r="X1361" s="511"/>
    </row>
    <row r="1362" spans="23:24">
      <c r="W1362" s="511"/>
      <c r="X1362" s="511"/>
    </row>
    <row r="1363" spans="23:24">
      <c r="W1363" s="511"/>
      <c r="X1363" s="511"/>
    </row>
    <row r="1364" spans="23:24">
      <c r="W1364" s="511"/>
      <c r="X1364" s="511"/>
    </row>
    <row r="1365" spans="23:24">
      <c r="W1365" s="511"/>
      <c r="X1365" s="511"/>
    </row>
    <row r="1366" spans="23:24">
      <c r="W1366" s="511"/>
      <c r="X1366" s="511"/>
    </row>
    <row r="1367" spans="23:24">
      <c r="W1367" s="511"/>
      <c r="X1367" s="511"/>
    </row>
    <row r="1368" spans="23:24">
      <c r="W1368" s="511"/>
      <c r="X1368" s="511"/>
    </row>
    <row r="1369" spans="23:24">
      <c r="W1369" s="511"/>
      <c r="X1369" s="511"/>
    </row>
    <row r="1370" spans="23:24">
      <c r="W1370" s="511"/>
      <c r="X1370" s="511"/>
    </row>
    <row r="1371" spans="23:24">
      <c r="W1371" s="511"/>
      <c r="X1371" s="511"/>
    </row>
    <row r="1372" spans="23:24">
      <c r="W1372" s="511"/>
      <c r="X1372" s="511"/>
    </row>
    <row r="1373" spans="23:24">
      <c r="W1373" s="511"/>
      <c r="X1373" s="511"/>
    </row>
    <row r="1374" spans="23:24">
      <c r="W1374" s="511"/>
      <c r="X1374" s="511"/>
    </row>
    <row r="1375" spans="23:24">
      <c r="W1375" s="511"/>
      <c r="X1375" s="511"/>
    </row>
    <row r="1376" spans="23:24">
      <c r="W1376" s="511"/>
      <c r="X1376" s="511"/>
    </row>
    <row r="1377" spans="23:24">
      <c r="W1377" s="511"/>
      <c r="X1377" s="511"/>
    </row>
    <row r="1378" spans="23:24">
      <c r="W1378" s="511"/>
      <c r="X1378" s="511"/>
    </row>
    <row r="1379" spans="23:24">
      <c r="W1379" s="511"/>
      <c r="X1379" s="511"/>
    </row>
    <row r="1380" spans="23:24">
      <c r="W1380" s="511"/>
      <c r="X1380" s="511"/>
    </row>
    <row r="1381" spans="23:24">
      <c r="W1381" s="511"/>
      <c r="X1381" s="511"/>
    </row>
    <row r="1382" spans="23:24">
      <c r="W1382" s="511"/>
      <c r="X1382" s="511"/>
    </row>
    <row r="1383" spans="23:24">
      <c r="W1383" s="511"/>
      <c r="X1383" s="511"/>
    </row>
    <row r="1384" spans="23:24">
      <c r="W1384" s="511"/>
      <c r="X1384" s="511"/>
    </row>
    <row r="1385" spans="23:24">
      <c r="W1385" s="511"/>
      <c r="X1385" s="511"/>
    </row>
    <row r="1386" spans="23:24">
      <c r="W1386" s="511"/>
      <c r="X1386" s="511"/>
    </row>
    <row r="1387" spans="23:24">
      <c r="W1387" s="511"/>
      <c r="X1387" s="511"/>
    </row>
    <row r="1388" spans="23:24">
      <c r="W1388" s="511"/>
      <c r="X1388" s="511"/>
    </row>
    <row r="1389" spans="23:24">
      <c r="W1389" s="511"/>
      <c r="X1389" s="511"/>
    </row>
    <row r="1390" spans="23:24">
      <c r="W1390" s="511"/>
      <c r="X1390" s="511"/>
    </row>
    <row r="1391" spans="23:24">
      <c r="W1391" s="511"/>
      <c r="X1391" s="511"/>
    </row>
    <row r="1392" spans="23:24">
      <c r="W1392" s="511"/>
      <c r="X1392" s="511"/>
    </row>
    <row r="1393" spans="23:24">
      <c r="W1393" s="511"/>
      <c r="X1393" s="511"/>
    </row>
    <row r="1394" spans="23:24">
      <c r="W1394" s="511"/>
      <c r="X1394" s="511"/>
    </row>
    <row r="1395" spans="23:24">
      <c r="W1395" s="511"/>
      <c r="X1395" s="511"/>
    </row>
    <row r="1396" spans="23:24">
      <c r="W1396" s="511"/>
      <c r="X1396" s="511"/>
    </row>
    <row r="1397" spans="23:24">
      <c r="W1397" s="511"/>
      <c r="X1397" s="511"/>
    </row>
    <row r="1398" spans="23:24">
      <c r="W1398" s="511"/>
      <c r="X1398" s="511"/>
    </row>
    <row r="1399" spans="23:24">
      <c r="W1399" s="511"/>
      <c r="X1399" s="511"/>
    </row>
    <row r="1400" spans="23:24">
      <c r="W1400" s="511"/>
      <c r="X1400" s="511"/>
    </row>
    <row r="1401" spans="23:24">
      <c r="W1401" s="511"/>
      <c r="X1401" s="511"/>
    </row>
    <row r="1402" spans="23:24">
      <c r="W1402" s="511"/>
      <c r="X1402" s="511"/>
    </row>
    <row r="1403" spans="23:24">
      <c r="W1403" s="511"/>
      <c r="X1403" s="511"/>
    </row>
    <row r="1404" spans="23:24">
      <c r="W1404" s="511"/>
      <c r="X1404" s="511"/>
    </row>
    <row r="1405" spans="23:24">
      <c r="W1405" s="511"/>
      <c r="X1405" s="511"/>
    </row>
    <row r="1406" spans="23:24">
      <c r="W1406" s="511"/>
      <c r="X1406" s="511"/>
    </row>
    <row r="1407" spans="23:24">
      <c r="W1407" s="511"/>
      <c r="X1407" s="511"/>
    </row>
    <row r="1408" spans="23:24">
      <c r="W1408" s="511"/>
      <c r="X1408" s="511"/>
    </row>
    <row r="1409" spans="23:24">
      <c r="W1409" s="511"/>
      <c r="X1409" s="511"/>
    </row>
    <row r="1410" spans="23:24">
      <c r="W1410" s="511"/>
      <c r="X1410" s="511"/>
    </row>
    <row r="1411" spans="23:24">
      <c r="W1411" s="511"/>
      <c r="X1411" s="511"/>
    </row>
    <row r="1412" spans="23:24">
      <c r="W1412" s="511"/>
      <c r="X1412" s="511"/>
    </row>
    <row r="1413" spans="23:24">
      <c r="W1413" s="511"/>
      <c r="X1413" s="511"/>
    </row>
    <row r="1414" spans="23:24">
      <c r="W1414" s="511"/>
      <c r="X1414" s="511"/>
    </row>
    <row r="1415" spans="23:24">
      <c r="W1415" s="511"/>
      <c r="X1415" s="511"/>
    </row>
    <row r="1416" spans="23:24">
      <c r="W1416" s="511"/>
      <c r="X1416" s="511"/>
    </row>
    <row r="1417" spans="23:24">
      <c r="W1417" s="511"/>
      <c r="X1417" s="511"/>
    </row>
    <row r="1418" spans="23:24">
      <c r="W1418" s="511"/>
      <c r="X1418" s="511"/>
    </row>
    <row r="1419" spans="23:24">
      <c r="W1419" s="511"/>
      <c r="X1419" s="511"/>
    </row>
    <row r="1420" spans="23:24">
      <c r="W1420" s="511"/>
      <c r="X1420" s="511"/>
    </row>
    <row r="1421" spans="23:24">
      <c r="W1421" s="511"/>
      <c r="X1421" s="511"/>
    </row>
    <row r="1422" spans="23:24">
      <c r="W1422" s="511"/>
      <c r="X1422" s="511"/>
    </row>
    <row r="1423" spans="23:24">
      <c r="W1423" s="511"/>
      <c r="X1423" s="511"/>
    </row>
    <row r="1424" spans="23:24">
      <c r="W1424" s="511"/>
      <c r="X1424" s="511"/>
    </row>
    <row r="1425" spans="23:24">
      <c r="W1425" s="511"/>
      <c r="X1425" s="511"/>
    </row>
    <row r="1426" spans="23:24">
      <c r="W1426" s="511"/>
      <c r="X1426" s="511"/>
    </row>
    <row r="1427" spans="23:24">
      <c r="W1427" s="511"/>
      <c r="X1427" s="511"/>
    </row>
    <row r="1428" spans="23:24">
      <c r="W1428" s="511"/>
      <c r="X1428" s="511"/>
    </row>
    <row r="1429" spans="23:24">
      <c r="W1429" s="511"/>
      <c r="X1429" s="511"/>
    </row>
    <row r="1430" spans="23:24">
      <c r="W1430" s="511"/>
      <c r="X1430" s="511"/>
    </row>
    <row r="1431" spans="23:24">
      <c r="W1431" s="511"/>
      <c r="X1431" s="511"/>
    </row>
    <row r="1432" spans="23:24">
      <c r="W1432" s="511"/>
      <c r="X1432" s="511"/>
    </row>
    <row r="1433" spans="23:24">
      <c r="W1433" s="511"/>
      <c r="X1433" s="511"/>
    </row>
    <row r="1434" spans="23:24">
      <c r="W1434" s="511"/>
      <c r="X1434" s="511"/>
    </row>
    <row r="1435" spans="23:24">
      <c r="W1435" s="511"/>
      <c r="X1435" s="511"/>
    </row>
    <row r="1436" spans="23:24">
      <c r="W1436" s="511"/>
      <c r="X1436" s="511"/>
    </row>
    <row r="1437" spans="23:24">
      <c r="W1437" s="511"/>
      <c r="X1437" s="511"/>
    </row>
    <row r="1438" spans="23:24">
      <c r="W1438" s="511"/>
      <c r="X1438" s="511"/>
    </row>
    <row r="1439" spans="23:24">
      <c r="W1439" s="511"/>
      <c r="X1439" s="511"/>
    </row>
    <row r="1440" spans="23:24">
      <c r="W1440" s="511"/>
      <c r="X1440" s="511"/>
    </row>
    <row r="1441" spans="23:24">
      <c r="W1441" s="511"/>
      <c r="X1441" s="511"/>
    </row>
    <row r="1442" spans="23:24">
      <c r="W1442" s="511"/>
      <c r="X1442" s="511"/>
    </row>
    <row r="1443" spans="23:24">
      <c r="W1443" s="511"/>
      <c r="X1443" s="511"/>
    </row>
    <row r="1444" spans="23:24">
      <c r="W1444" s="511"/>
      <c r="X1444" s="511"/>
    </row>
    <row r="1445" spans="23:24">
      <c r="W1445" s="511"/>
      <c r="X1445" s="511"/>
    </row>
    <row r="1446" spans="23:24">
      <c r="W1446" s="511"/>
      <c r="X1446" s="511"/>
    </row>
    <row r="1447" spans="23:24">
      <c r="W1447" s="511"/>
      <c r="X1447" s="511"/>
    </row>
    <row r="1448" spans="23:24">
      <c r="W1448" s="511"/>
      <c r="X1448" s="511"/>
    </row>
    <row r="1449" spans="23:24">
      <c r="W1449" s="511"/>
      <c r="X1449" s="511"/>
    </row>
    <row r="1450" spans="23:24">
      <c r="W1450" s="511"/>
      <c r="X1450" s="511"/>
    </row>
    <row r="1451" spans="23:24">
      <c r="W1451" s="511"/>
      <c r="X1451" s="511"/>
    </row>
    <row r="1452" spans="23:24">
      <c r="W1452" s="511"/>
      <c r="X1452" s="511"/>
    </row>
    <row r="1453" spans="23:24">
      <c r="W1453" s="511"/>
      <c r="X1453" s="511"/>
    </row>
    <row r="1454" spans="23:24">
      <c r="W1454" s="511"/>
      <c r="X1454" s="511"/>
    </row>
    <row r="1455" spans="23:24">
      <c r="W1455" s="511"/>
      <c r="X1455" s="511"/>
    </row>
    <row r="1456" spans="23:24">
      <c r="W1456" s="511"/>
      <c r="X1456" s="511"/>
    </row>
    <row r="1457" spans="23:24">
      <c r="W1457" s="511"/>
      <c r="X1457" s="511"/>
    </row>
    <row r="1458" spans="23:24">
      <c r="W1458" s="511"/>
      <c r="X1458" s="511"/>
    </row>
    <row r="1459" spans="23:24">
      <c r="W1459" s="511"/>
      <c r="X1459" s="511"/>
    </row>
    <row r="1460" spans="23:24">
      <c r="W1460" s="511"/>
      <c r="X1460" s="511"/>
    </row>
    <row r="1461" spans="23:24">
      <c r="W1461" s="511"/>
      <c r="X1461" s="511"/>
    </row>
    <row r="1462" spans="23:24">
      <c r="W1462" s="511"/>
      <c r="X1462" s="511"/>
    </row>
    <row r="1463" spans="23:24">
      <c r="W1463" s="511"/>
      <c r="X1463" s="511"/>
    </row>
    <row r="1464" spans="23:24">
      <c r="W1464" s="511"/>
      <c r="X1464" s="511"/>
    </row>
    <row r="1465" spans="23:24">
      <c r="W1465" s="511"/>
      <c r="X1465" s="511"/>
    </row>
    <row r="1466" spans="23:24">
      <c r="W1466" s="511"/>
      <c r="X1466" s="511"/>
    </row>
    <row r="1467" spans="23:24">
      <c r="W1467" s="511"/>
      <c r="X1467" s="511"/>
    </row>
    <row r="1468" spans="23:24">
      <c r="W1468" s="511"/>
      <c r="X1468" s="511"/>
    </row>
    <row r="1469" spans="23:24">
      <c r="W1469" s="511"/>
      <c r="X1469" s="511"/>
    </row>
    <row r="1470" spans="23:24">
      <c r="W1470" s="511"/>
      <c r="X1470" s="511"/>
    </row>
    <row r="1471" spans="23:24">
      <c r="W1471" s="511"/>
      <c r="X1471" s="511"/>
    </row>
    <row r="1472" spans="23:24">
      <c r="W1472" s="511"/>
      <c r="X1472" s="511"/>
    </row>
    <row r="1473" spans="23:24">
      <c r="W1473" s="511"/>
      <c r="X1473" s="511"/>
    </row>
    <row r="1474" spans="23:24">
      <c r="W1474" s="511"/>
      <c r="X1474" s="511"/>
    </row>
    <row r="1475" spans="23:24">
      <c r="W1475" s="511"/>
      <c r="X1475" s="511"/>
    </row>
    <row r="1476" spans="23:24">
      <c r="W1476" s="511"/>
      <c r="X1476" s="511"/>
    </row>
    <row r="1477" spans="23:24">
      <c r="W1477" s="511"/>
      <c r="X1477" s="511"/>
    </row>
    <row r="1478" spans="23:24">
      <c r="W1478" s="511"/>
      <c r="X1478" s="511"/>
    </row>
    <row r="1479" spans="23:24">
      <c r="W1479" s="511"/>
      <c r="X1479" s="511"/>
    </row>
    <row r="1480" spans="23:24">
      <c r="W1480" s="511"/>
      <c r="X1480" s="511"/>
    </row>
    <row r="1481" spans="23:24">
      <c r="W1481" s="511"/>
      <c r="X1481" s="511"/>
    </row>
    <row r="1482" spans="23:24">
      <c r="W1482" s="511"/>
      <c r="X1482" s="511"/>
    </row>
    <row r="1483" spans="23:24">
      <c r="W1483" s="511"/>
      <c r="X1483" s="511"/>
    </row>
    <row r="1484" spans="23:24">
      <c r="W1484" s="511"/>
      <c r="X1484" s="511"/>
    </row>
    <row r="1485" spans="23:24">
      <c r="W1485" s="511"/>
      <c r="X1485" s="511"/>
    </row>
    <row r="1486" spans="23:24">
      <c r="W1486" s="511"/>
      <c r="X1486" s="511"/>
    </row>
    <row r="1487" spans="23:24">
      <c r="W1487" s="511"/>
      <c r="X1487" s="511"/>
    </row>
    <row r="1488" spans="23:24">
      <c r="W1488" s="511"/>
      <c r="X1488" s="511"/>
    </row>
    <row r="1489" spans="23:24">
      <c r="W1489" s="511"/>
      <c r="X1489" s="511"/>
    </row>
    <row r="1490" spans="23:24">
      <c r="W1490" s="511"/>
      <c r="X1490" s="511"/>
    </row>
    <row r="1491" spans="23:24">
      <c r="W1491" s="511"/>
      <c r="X1491" s="511"/>
    </row>
    <row r="1492" spans="23:24">
      <c r="W1492" s="511"/>
      <c r="X1492" s="511"/>
    </row>
    <row r="1493" spans="23:24">
      <c r="W1493" s="511"/>
      <c r="X1493" s="511"/>
    </row>
    <row r="1494" spans="23:24">
      <c r="W1494" s="511"/>
      <c r="X1494" s="511"/>
    </row>
    <row r="1495" spans="23:24">
      <c r="W1495" s="511"/>
      <c r="X1495" s="511"/>
    </row>
    <row r="1496" spans="23:24">
      <c r="W1496" s="511"/>
      <c r="X1496" s="511"/>
    </row>
    <row r="1497" spans="23:24">
      <c r="W1497" s="511"/>
      <c r="X1497" s="511"/>
    </row>
    <row r="1498" spans="23:24">
      <c r="W1498" s="511"/>
      <c r="X1498" s="511"/>
    </row>
    <row r="1499" spans="23:24">
      <c r="W1499" s="511"/>
      <c r="X1499" s="511"/>
    </row>
    <row r="1500" spans="23:24">
      <c r="W1500" s="511"/>
      <c r="X1500" s="511"/>
    </row>
    <row r="1501" spans="23:24">
      <c r="W1501" s="511"/>
      <c r="X1501" s="511"/>
    </row>
    <row r="1502" spans="23:24">
      <c r="W1502" s="511"/>
      <c r="X1502" s="511"/>
    </row>
    <row r="1503" spans="23:24">
      <c r="W1503" s="511"/>
      <c r="X1503" s="511"/>
    </row>
    <row r="1504" spans="23:24">
      <c r="W1504" s="511"/>
      <c r="X1504" s="511"/>
    </row>
    <row r="1505" spans="23:24">
      <c r="W1505" s="511"/>
      <c r="X1505" s="511"/>
    </row>
    <row r="1506" spans="23:24">
      <c r="W1506" s="511"/>
      <c r="X1506" s="511"/>
    </row>
    <row r="1507" spans="23:24">
      <c r="W1507" s="511"/>
      <c r="X1507" s="511"/>
    </row>
    <row r="1508" spans="23:24">
      <c r="W1508" s="511"/>
      <c r="X1508" s="511"/>
    </row>
    <row r="1509" spans="23:24">
      <c r="W1509" s="511"/>
      <c r="X1509" s="511"/>
    </row>
    <row r="1510" spans="23:24">
      <c r="W1510" s="511"/>
      <c r="X1510" s="511"/>
    </row>
    <row r="1511" spans="23:24">
      <c r="W1511" s="511"/>
      <c r="X1511" s="511"/>
    </row>
    <row r="1512" spans="23:24">
      <c r="W1512" s="511"/>
      <c r="X1512" s="511"/>
    </row>
    <row r="1513" spans="23:24">
      <c r="W1513" s="511"/>
      <c r="X1513" s="511"/>
    </row>
    <row r="1514" spans="23:24">
      <c r="W1514" s="511"/>
      <c r="X1514" s="511"/>
    </row>
    <row r="1515" spans="23:24">
      <c r="W1515" s="511"/>
      <c r="X1515" s="511"/>
    </row>
    <row r="1516" spans="23:24">
      <c r="W1516" s="511"/>
      <c r="X1516" s="511"/>
    </row>
    <row r="1517" spans="23:24">
      <c r="W1517" s="511"/>
      <c r="X1517" s="511"/>
    </row>
    <row r="1518" spans="23:24">
      <c r="W1518" s="511"/>
      <c r="X1518" s="511"/>
    </row>
    <row r="1519" spans="23:24">
      <c r="W1519" s="511"/>
      <c r="X1519" s="511"/>
    </row>
    <row r="1520" spans="23:24">
      <c r="W1520" s="511"/>
      <c r="X1520" s="511"/>
    </row>
    <row r="1521" spans="23:24">
      <c r="W1521" s="511"/>
      <c r="X1521" s="511"/>
    </row>
    <row r="1522" spans="23:24">
      <c r="W1522" s="511"/>
      <c r="X1522" s="511"/>
    </row>
    <row r="1523" spans="23:24">
      <c r="W1523" s="511"/>
      <c r="X1523" s="511"/>
    </row>
    <row r="1524" spans="23:24">
      <c r="W1524" s="511"/>
      <c r="X1524" s="511"/>
    </row>
    <row r="1525" spans="23:24">
      <c r="W1525" s="511"/>
      <c r="X1525" s="511"/>
    </row>
    <row r="1526" spans="23:24">
      <c r="W1526" s="511"/>
      <c r="X1526" s="511"/>
    </row>
    <row r="1527" spans="23:24">
      <c r="W1527" s="511"/>
      <c r="X1527" s="511"/>
    </row>
    <row r="1528" spans="23:24">
      <c r="W1528" s="511"/>
      <c r="X1528" s="511"/>
    </row>
    <row r="1529" spans="23:24">
      <c r="W1529" s="511"/>
      <c r="X1529" s="511"/>
    </row>
    <row r="1530" spans="23:24">
      <c r="W1530" s="511"/>
      <c r="X1530" s="511"/>
    </row>
    <row r="1531" spans="23:24">
      <c r="W1531" s="511"/>
      <c r="X1531" s="511"/>
    </row>
    <row r="1532" spans="23:24">
      <c r="W1532" s="511"/>
      <c r="X1532" s="511"/>
    </row>
    <row r="1533" spans="23:24">
      <c r="W1533" s="511"/>
      <c r="X1533" s="511"/>
    </row>
    <row r="1534" spans="23:24">
      <c r="W1534" s="511"/>
      <c r="X1534" s="511"/>
    </row>
    <row r="1535" spans="23:24">
      <c r="W1535" s="511"/>
      <c r="X1535" s="511"/>
    </row>
    <row r="1536" spans="23:24">
      <c r="W1536" s="511"/>
      <c r="X1536" s="511"/>
    </row>
    <row r="1537" spans="23:24">
      <c r="W1537" s="511"/>
      <c r="X1537" s="511"/>
    </row>
    <row r="1538" spans="23:24">
      <c r="W1538" s="511"/>
      <c r="X1538" s="511"/>
    </row>
    <row r="1539" spans="23:24">
      <c r="W1539" s="511"/>
      <c r="X1539" s="511"/>
    </row>
    <row r="1540" spans="23:24">
      <c r="W1540" s="511"/>
      <c r="X1540" s="511"/>
    </row>
    <row r="1541" spans="23:24">
      <c r="W1541" s="511"/>
      <c r="X1541" s="511"/>
    </row>
    <row r="1542" spans="23:24">
      <c r="W1542" s="511"/>
      <c r="X1542" s="511"/>
    </row>
    <row r="1543" spans="23:24">
      <c r="W1543" s="511"/>
      <c r="X1543" s="511"/>
    </row>
    <row r="1544" spans="23:24">
      <c r="W1544" s="511"/>
      <c r="X1544" s="511"/>
    </row>
    <row r="1545" spans="23:24">
      <c r="W1545" s="511"/>
      <c r="X1545" s="511"/>
    </row>
    <row r="1546" spans="23:24">
      <c r="W1546" s="511"/>
      <c r="X1546" s="511"/>
    </row>
    <row r="1547" spans="23:24">
      <c r="W1547" s="511"/>
      <c r="X1547" s="511"/>
    </row>
    <row r="1548" spans="23:24">
      <c r="W1548" s="511"/>
      <c r="X1548" s="511"/>
    </row>
    <row r="1549" spans="23:24">
      <c r="W1549" s="511"/>
      <c r="X1549" s="511"/>
    </row>
    <row r="1550" spans="23:24">
      <c r="W1550" s="511"/>
      <c r="X1550" s="511"/>
    </row>
    <row r="1551" spans="23:24">
      <c r="W1551" s="511"/>
      <c r="X1551" s="511"/>
    </row>
    <row r="1552" spans="23:24">
      <c r="W1552" s="511"/>
      <c r="X1552" s="511"/>
    </row>
    <row r="1553" spans="23:24">
      <c r="W1553" s="511"/>
      <c r="X1553" s="511"/>
    </row>
    <row r="1554" spans="23:24">
      <c r="W1554" s="511"/>
      <c r="X1554" s="511"/>
    </row>
    <row r="1555" spans="23:24">
      <c r="W1555" s="511"/>
      <c r="X1555" s="511"/>
    </row>
    <row r="1556" spans="23:24">
      <c r="W1556" s="511"/>
      <c r="X1556" s="511"/>
    </row>
    <row r="1557" spans="23:24">
      <c r="W1557" s="511"/>
      <c r="X1557" s="511"/>
    </row>
    <row r="1558" spans="23:24">
      <c r="W1558" s="511"/>
      <c r="X1558" s="511"/>
    </row>
    <row r="1559" spans="23:24">
      <c r="W1559" s="511"/>
      <c r="X1559" s="511"/>
    </row>
    <row r="1560" spans="23:24">
      <c r="W1560" s="511"/>
      <c r="X1560" s="511"/>
    </row>
    <row r="1561" spans="23:24">
      <c r="W1561" s="511"/>
      <c r="X1561" s="511"/>
    </row>
    <row r="1562" spans="23:24">
      <c r="W1562" s="511"/>
      <c r="X1562" s="511"/>
    </row>
    <row r="1563" spans="23:24">
      <c r="W1563" s="511"/>
      <c r="X1563" s="511"/>
    </row>
    <row r="1564" spans="23:24">
      <c r="W1564" s="511"/>
      <c r="X1564" s="511"/>
    </row>
    <row r="1565" spans="23:24">
      <c r="W1565" s="511"/>
      <c r="X1565" s="511"/>
    </row>
    <row r="1566" spans="23:24">
      <c r="W1566" s="511"/>
      <c r="X1566" s="511"/>
    </row>
    <row r="1567" spans="23:24">
      <c r="W1567" s="511"/>
      <c r="X1567" s="511"/>
    </row>
    <row r="1568" spans="23:24">
      <c r="W1568" s="511"/>
      <c r="X1568" s="511"/>
    </row>
    <row r="1569" spans="23:24">
      <c r="W1569" s="511"/>
      <c r="X1569" s="511"/>
    </row>
    <row r="1570" spans="23:24">
      <c r="W1570" s="511"/>
      <c r="X1570" s="511"/>
    </row>
    <row r="1571" spans="23:24">
      <c r="W1571" s="511"/>
      <c r="X1571" s="511"/>
    </row>
    <row r="1572" spans="23:24">
      <c r="W1572" s="511"/>
      <c r="X1572" s="511"/>
    </row>
    <row r="1573" spans="23:24">
      <c r="W1573" s="511"/>
      <c r="X1573" s="511"/>
    </row>
    <row r="1574" spans="23:24">
      <c r="W1574" s="511"/>
      <c r="X1574" s="511"/>
    </row>
    <row r="1575" spans="23:24">
      <c r="W1575" s="511"/>
      <c r="X1575" s="511"/>
    </row>
    <row r="1576" spans="23:24">
      <c r="W1576" s="511"/>
      <c r="X1576" s="511"/>
    </row>
    <row r="1577" spans="23:24">
      <c r="W1577" s="511"/>
      <c r="X1577" s="511"/>
    </row>
    <row r="1578" spans="23:24">
      <c r="W1578" s="511"/>
      <c r="X1578" s="511"/>
    </row>
    <row r="1579" spans="23:24">
      <c r="W1579" s="511"/>
      <c r="X1579" s="511"/>
    </row>
    <row r="1580" spans="23:24">
      <c r="W1580" s="511"/>
      <c r="X1580" s="511"/>
    </row>
    <row r="1581" spans="23:24">
      <c r="W1581" s="511"/>
      <c r="X1581" s="511"/>
    </row>
    <row r="1582" spans="23:24">
      <c r="W1582" s="511"/>
      <c r="X1582" s="511"/>
    </row>
    <row r="1583" spans="23:24">
      <c r="W1583" s="511"/>
      <c r="X1583" s="511"/>
    </row>
    <row r="1584" spans="23:24">
      <c r="W1584" s="511"/>
      <c r="X1584" s="511"/>
    </row>
    <row r="1585" spans="23:24">
      <c r="W1585" s="511"/>
      <c r="X1585" s="511"/>
    </row>
    <row r="1586" spans="23:24">
      <c r="W1586" s="511"/>
      <c r="X1586" s="511"/>
    </row>
    <row r="1587" spans="23:24">
      <c r="W1587" s="511"/>
      <c r="X1587" s="511"/>
    </row>
    <row r="1588" spans="23:24">
      <c r="W1588" s="511"/>
      <c r="X1588" s="511"/>
    </row>
    <row r="1589" spans="23:24">
      <c r="W1589" s="511"/>
      <c r="X1589" s="511"/>
    </row>
    <row r="1590" spans="23:24">
      <c r="W1590" s="511"/>
      <c r="X1590" s="511"/>
    </row>
    <row r="1591" spans="23:24">
      <c r="W1591" s="511"/>
      <c r="X1591" s="511"/>
    </row>
    <row r="1592" spans="23:24">
      <c r="W1592" s="511"/>
      <c r="X1592" s="511"/>
    </row>
    <row r="1593" spans="23:24">
      <c r="W1593" s="511"/>
      <c r="X1593" s="511"/>
    </row>
    <row r="1594" spans="23:24">
      <c r="W1594" s="511"/>
      <c r="X1594" s="511"/>
    </row>
    <row r="1595" spans="23:24">
      <c r="W1595" s="511"/>
      <c r="X1595" s="511"/>
    </row>
    <row r="1596" spans="23:24">
      <c r="W1596" s="511"/>
      <c r="X1596" s="511"/>
    </row>
    <row r="1597" spans="23:24">
      <c r="W1597" s="511"/>
      <c r="X1597" s="511"/>
    </row>
    <row r="1598" spans="23:24">
      <c r="W1598" s="511"/>
      <c r="X1598" s="511"/>
    </row>
    <row r="1599" spans="23:24">
      <c r="W1599" s="511"/>
      <c r="X1599" s="511"/>
    </row>
    <row r="1600" spans="23:24">
      <c r="W1600" s="511"/>
      <c r="X1600" s="511"/>
    </row>
    <row r="1601" spans="23:24">
      <c r="W1601" s="511"/>
      <c r="X1601" s="511"/>
    </row>
    <row r="1602" spans="23:24">
      <c r="W1602" s="511"/>
      <c r="X1602" s="511"/>
    </row>
    <row r="1603" spans="23:24">
      <c r="W1603" s="511"/>
      <c r="X1603" s="511"/>
    </row>
    <row r="1604" spans="23:24">
      <c r="W1604" s="511"/>
      <c r="X1604" s="511"/>
    </row>
    <row r="1605" spans="23:24">
      <c r="W1605" s="511"/>
      <c r="X1605" s="511"/>
    </row>
    <row r="1606" spans="23:24">
      <c r="W1606" s="511"/>
      <c r="X1606" s="511"/>
    </row>
    <row r="1607" spans="23:24">
      <c r="W1607" s="511"/>
      <c r="X1607" s="511"/>
    </row>
    <row r="1608" spans="23:24">
      <c r="W1608" s="511"/>
      <c r="X1608" s="511"/>
    </row>
    <row r="1609" spans="23:24">
      <c r="W1609" s="511"/>
      <c r="X1609" s="511"/>
    </row>
    <row r="1610" spans="23:24">
      <c r="W1610" s="511"/>
      <c r="X1610" s="511"/>
    </row>
    <row r="1611" spans="23:24">
      <c r="W1611" s="511"/>
      <c r="X1611" s="511"/>
    </row>
    <row r="1612" spans="23:24">
      <c r="W1612" s="511"/>
      <c r="X1612" s="511"/>
    </row>
    <row r="1613" spans="23:24">
      <c r="W1613" s="511"/>
      <c r="X1613" s="511"/>
    </row>
    <row r="1614" spans="23:24">
      <c r="W1614" s="511"/>
      <c r="X1614" s="511"/>
    </row>
    <row r="1615" spans="23:24">
      <c r="W1615" s="511"/>
      <c r="X1615" s="511"/>
    </row>
    <row r="1616" spans="23:24">
      <c r="W1616" s="511"/>
      <c r="X1616" s="511"/>
    </row>
    <row r="1617" spans="23:24">
      <c r="W1617" s="511"/>
      <c r="X1617" s="511"/>
    </row>
    <row r="1618" spans="23:24">
      <c r="W1618" s="511"/>
      <c r="X1618" s="511"/>
    </row>
    <row r="1619" spans="23:24">
      <c r="W1619" s="511"/>
      <c r="X1619" s="511"/>
    </row>
    <row r="1620" spans="23:24">
      <c r="W1620" s="511"/>
      <c r="X1620" s="511"/>
    </row>
    <row r="1621" spans="23:24">
      <c r="W1621" s="511"/>
      <c r="X1621" s="511"/>
    </row>
    <row r="1622" spans="23:24">
      <c r="W1622" s="511"/>
      <c r="X1622" s="511"/>
    </row>
    <row r="1623" spans="23:24">
      <c r="W1623" s="511"/>
      <c r="X1623" s="511"/>
    </row>
    <row r="1624" spans="23:24">
      <c r="W1624" s="511"/>
      <c r="X1624" s="511"/>
    </row>
    <row r="1625" spans="23:24">
      <c r="W1625" s="511"/>
      <c r="X1625" s="511"/>
    </row>
    <row r="1626" spans="23:24">
      <c r="W1626" s="511"/>
      <c r="X1626" s="511"/>
    </row>
    <row r="1627" spans="23:24">
      <c r="W1627" s="511"/>
      <c r="X1627" s="511"/>
    </row>
    <row r="1628" spans="23:24">
      <c r="W1628" s="511"/>
      <c r="X1628" s="511"/>
    </row>
    <row r="1629" spans="23:24">
      <c r="W1629" s="511"/>
      <c r="X1629" s="511"/>
    </row>
    <row r="1630" spans="23:24">
      <c r="W1630" s="511"/>
      <c r="X1630" s="511"/>
    </row>
    <row r="1631" spans="23:24">
      <c r="W1631" s="511"/>
      <c r="X1631" s="511"/>
    </row>
    <row r="1632" spans="23:24">
      <c r="W1632" s="511"/>
      <c r="X1632" s="511"/>
    </row>
    <row r="1633" spans="23:24">
      <c r="W1633" s="511"/>
      <c r="X1633" s="511"/>
    </row>
    <row r="1634" spans="23:24">
      <c r="W1634" s="511"/>
      <c r="X1634" s="511"/>
    </row>
    <row r="1635" spans="23:24">
      <c r="W1635" s="511"/>
      <c r="X1635" s="511"/>
    </row>
    <row r="1636" spans="23:24">
      <c r="W1636" s="511"/>
      <c r="X1636" s="511"/>
    </row>
    <row r="1637" spans="23:24">
      <c r="W1637" s="511"/>
      <c r="X1637" s="511"/>
    </row>
    <row r="1638" spans="23:24">
      <c r="W1638" s="511"/>
      <c r="X1638" s="511"/>
    </row>
    <row r="1639" spans="23:24">
      <c r="W1639" s="511"/>
      <c r="X1639" s="511"/>
    </row>
    <row r="1640" spans="23:24">
      <c r="W1640" s="511"/>
      <c r="X1640" s="511"/>
    </row>
    <row r="1641" spans="23:24">
      <c r="W1641" s="511"/>
      <c r="X1641" s="511"/>
    </row>
    <row r="1642" spans="23:24">
      <c r="W1642" s="511"/>
      <c r="X1642" s="511"/>
    </row>
    <row r="1643" spans="23:24">
      <c r="W1643" s="511"/>
      <c r="X1643" s="511"/>
    </row>
    <row r="1644" spans="23:24">
      <c r="W1644" s="511"/>
      <c r="X1644" s="511"/>
    </row>
    <row r="1645" spans="23:24">
      <c r="W1645" s="511"/>
      <c r="X1645" s="511"/>
    </row>
    <row r="1646" spans="23:24">
      <c r="W1646" s="511"/>
      <c r="X1646" s="511"/>
    </row>
    <row r="1647" spans="23:24">
      <c r="W1647" s="511"/>
      <c r="X1647" s="511"/>
    </row>
    <row r="1648" spans="23:24">
      <c r="W1648" s="511"/>
      <c r="X1648" s="511"/>
    </row>
    <row r="1649" spans="23:24">
      <c r="W1649" s="511"/>
      <c r="X1649" s="511"/>
    </row>
    <row r="1650" spans="23:24">
      <c r="W1650" s="511"/>
      <c r="X1650" s="511"/>
    </row>
    <row r="1651" spans="23:24">
      <c r="W1651" s="511"/>
      <c r="X1651" s="511"/>
    </row>
    <row r="1652" spans="23:24">
      <c r="W1652" s="511"/>
      <c r="X1652" s="511"/>
    </row>
    <row r="1653" spans="23:24">
      <c r="W1653" s="511"/>
      <c r="X1653" s="511"/>
    </row>
    <row r="1654" spans="23:24">
      <c r="W1654" s="511"/>
      <c r="X1654" s="511"/>
    </row>
    <row r="1655" spans="23:24">
      <c r="W1655" s="511"/>
      <c r="X1655" s="511"/>
    </row>
    <row r="1656" spans="23:24">
      <c r="W1656" s="511"/>
      <c r="X1656" s="511"/>
    </row>
    <row r="1657" spans="23:24">
      <c r="W1657" s="511"/>
      <c r="X1657" s="511"/>
    </row>
    <row r="1658" spans="23:24">
      <c r="W1658" s="511"/>
      <c r="X1658" s="511"/>
    </row>
    <row r="1659" spans="23:24">
      <c r="W1659" s="511"/>
      <c r="X1659" s="511"/>
    </row>
    <row r="1660" spans="23:24">
      <c r="W1660" s="511"/>
      <c r="X1660" s="511"/>
    </row>
    <row r="1661" spans="23:24">
      <c r="W1661" s="511"/>
      <c r="X1661" s="511"/>
    </row>
    <row r="1662" spans="23:24">
      <c r="W1662" s="511"/>
      <c r="X1662" s="511"/>
    </row>
    <row r="1663" spans="23:24">
      <c r="W1663" s="511"/>
      <c r="X1663" s="511"/>
    </row>
    <row r="1664" spans="23:24">
      <c r="W1664" s="511"/>
      <c r="X1664" s="511"/>
    </row>
    <row r="1665" spans="23:24">
      <c r="W1665" s="511"/>
      <c r="X1665" s="511"/>
    </row>
    <row r="1666" spans="23:24">
      <c r="W1666" s="511"/>
      <c r="X1666" s="511"/>
    </row>
    <row r="1667" spans="23:24">
      <c r="W1667" s="511"/>
      <c r="X1667" s="511"/>
    </row>
    <row r="1668" spans="23:24">
      <c r="W1668" s="511"/>
      <c r="X1668" s="511"/>
    </row>
    <row r="1669" spans="23:24">
      <c r="W1669" s="511"/>
      <c r="X1669" s="511"/>
    </row>
    <row r="1670" spans="23:24">
      <c r="W1670" s="511"/>
      <c r="X1670" s="511"/>
    </row>
    <row r="1671" spans="23:24">
      <c r="W1671" s="511"/>
      <c r="X1671" s="511"/>
    </row>
    <row r="1672" spans="23:24">
      <c r="W1672" s="511"/>
      <c r="X1672" s="511"/>
    </row>
    <row r="1673" spans="23:24">
      <c r="W1673" s="511"/>
      <c r="X1673" s="511"/>
    </row>
    <row r="1674" spans="23:24">
      <c r="W1674" s="511"/>
      <c r="X1674" s="511"/>
    </row>
    <row r="1675" spans="23:24">
      <c r="W1675" s="511"/>
      <c r="X1675" s="511"/>
    </row>
    <row r="1676" spans="23:24">
      <c r="W1676" s="511"/>
      <c r="X1676" s="511"/>
    </row>
    <row r="1677" spans="23:24">
      <c r="W1677" s="511"/>
      <c r="X1677" s="511"/>
    </row>
    <row r="1678" spans="23:24">
      <c r="W1678" s="511"/>
      <c r="X1678" s="511"/>
    </row>
    <row r="1679" spans="23:24">
      <c r="W1679" s="511"/>
      <c r="X1679" s="511"/>
    </row>
    <row r="1680" spans="23:24">
      <c r="W1680" s="511"/>
      <c r="X1680" s="511"/>
    </row>
    <row r="1681" spans="23:24">
      <c r="W1681" s="511"/>
      <c r="X1681" s="511"/>
    </row>
    <row r="1682" spans="23:24">
      <c r="W1682" s="511"/>
      <c r="X1682" s="511"/>
    </row>
    <row r="1683" spans="23:24">
      <c r="W1683" s="511"/>
      <c r="X1683" s="511"/>
    </row>
    <row r="1684" spans="23:24">
      <c r="W1684" s="511"/>
      <c r="X1684" s="511"/>
    </row>
    <row r="1685" spans="23:24">
      <c r="W1685" s="511"/>
      <c r="X1685" s="511"/>
    </row>
    <row r="1686" spans="23:24">
      <c r="W1686" s="511"/>
      <c r="X1686" s="511"/>
    </row>
    <row r="1687" spans="23:24">
      <c r="W1687" s="511"/>
      <c r="X1687" s="511"/>
    </row>
    <row r="1688" spans="23:24">
      <c r="W1688" s="511"/>
      <c r="X1688" s="511"/>
    </row>
    <row r="1689" spans="23:24">
      <c r="W1689" s="511"/>
      <c r="X1689" s="511"/>
    </row>
    <row r="1690" spans="23:24">
      <c r="W1690" s="511"/>
      <c r="X1690" s="511"/>
    </row>
    <row r="1691" spans="23:24">
      <c r="W1691" s="511"/>
      <c r="X1691" s="511"/>
    </row>
    <row r="1692" spans="23:24">
      <c r="W1692" s="511"/>
      <c r="X1692" s="511"/>
    </row>
    <row r="1693" spans="23:24">
      <c r="W1693" s="511"/>
      <c r="X1693" s="511"/>
    </row>
    <row r="1694" spans="23:24">
      <c r="W1694" s="511"/>
      <c r="X1694" s="511"/>
    </row>
    <row r="1695" spans="23:24">
      <c r="W1695" s="511"/>
      <c r="X1695" s="511"/>
    </row>
    <row r="1696" spans="23:24">
      <c r="W1696" s="511"/>
      <c r="X1696" s="511"/>
    </row>
    <row r="1697" spans="23:24">
      <c r="W1697" s="511"/>
      <c r="X1697" s="511"/>
    </row>
    <row r="1698" spans="23:24">
      <c r="W1698" s="511"/>
      <c r="X1698" s="511"/>
    </row>
    <row r="1699" spans="23:24">
      <c r="W1699" s="511"/>
      <c r="X1699" s="511"/>
    </row>
    <row r="1700" spans="23:24">
      <c r="W1700" s="511"/>
      <c r="X1700" s="511"/>
    </row>
    <row r="1701" spans="23:24">
      <c r="W1701" s="511"/>
      <c r="X1701" s="511"/>
    </row>
    <row r="1702" spans="23:24">
      <c r="W1702" s="511"/>
      <c r="X1702" s="511"/>
    </row>
    <row r="1703" spans="23:24">
      <c r="W1703" s="511"/>
      <c r="X1703" s="511"/>
    </row>
    <row r="1704" spans="23:24">
      <c r="W1704" s="511"/>
      <c r="X1704" s="511"/>
    </row>
    <row r="1705" spans="23:24">
      <c r="W1705" s="511"/>
      <c r="X1705" s="511"/>
    </row>
    <row r="1706" spans="23:24">
      <c r="W1706" s="511"/>
      <c r="X1706" s="511"/>
    </row>
    <row r="1707" spans="23:24">
      <c r="W1707" s="511"/>
      <c r="X1707" s="511"/>
    </row>
    <row r="1708" spans="23:24">
      <c r="W1708" s="511"/>
      <c r="X1708" s="511"/>
    </row>
    <row r="1709" spans="23:24">
      <c r="W1709" s="511"/>
      <c r="X1709" s="511"/>
    </row>
    <row r="1710" spans="23:24">
      <c r="W1710" s="511"/>
      <c r="X1710" s="511"/>
    </row>
    <row r="1711" spans="23:24">
      <c r="W1711" s="511"/>
      <c r="X1711" s="511"/>
    </row>
    <row r="1712" spans="23:24">
      <c r="W1712" s="511"/>
      <c r="X1712" s="511"/>
    </row>
    <row r="1713" spans="23:24">
      <c r="W1713" s="511"/>
      <c r="X1713" s="511"/>
    </row>
    <row r="1714" spans="23:24">
      <c r="W1714" s="511"/>
      <c r="X1714" s="511"/>
    </row>
    <row r="1715" spans="23:24">
      <c r="W1715" s="511"/>
      <c r="X1715" s="511"/>
    </row>
    <row r="1716" spans="23:24">
      <c r="W1716" s="511"/>
      <c r="X1716" s="511"/>
    </row>
    <row r="1717" spans="23:24">
      <c r="W1717" s="511"/>
      <c r="X1717" s="511"/>
    </row>
    <row r="1718" spans="23:24">
      <c r="W1718" s="511"/>
      <c r="X1718" s="511"/>
    </row>
    <row r="1719" spans="23:24">
      <c r="W1719" s="511"/>
      <c r="X1719" s="511"/>
    </row>
    <row r="1720" spans="23:24">
      <c r="W1720" s="511"/>
      <c r="X1720" s="511"/>
    </row>
    <row r="1721" spans="23:24">
      <c r="W1721" s="511"/>
      <c r="X1721" s="511"/>
    </row>
    <row r="1722" spans="23:24">
      <c r="W1722" s="511"/>
      <c r="X1722" s="511"/>
    </row>
    <row r="1723" spans="23:24">
      <c r="W1723" s="511"/>
      <c r="X1723" s="511"/>
    </row>
    <row r="1724" spans="23:24">
      <c r="W1724" s="511"/>
      <c r="X1724" s="511"/>
    </row>
    <row r="1725" spans="23:24">
      <c r="W1725" s="511"/>
      <c r="X1725" s="511"/>
    </row>
    <row r="1726" spans="23:24">
      <c r="W1726" s="511"/>
      <c r="X1726" s="511"/>
    </row>
    <row r="1727" spans="23:24">
      <c r="W1727" s="511"/>
      <c r="X1727" s="511"/>
    </row>
    <row r="1728" spans="23:24">
      <c r="W1728" s="511"/>
      <c r="X1728" s="511"/>
    </row>
    <row r="1729" spans="23:24">
      <c r="W1729" s="511"/>
      <c r="X1729" s="511"/>
    </row>
    <row r="1730" spans="23:24">
      <c r="W1730" s="511"/>
      <c r="X1730" s="511"/>
    </row>
    <row r="1731" spans="23:24">
      <c r="W1731" s="511"/>
      <c r="X1731" s="511"/>
    </row>
    <row r="1732" spans="23:24">
      <c r="W1732" s="511"/>
      <c r="X1732" s="511"/>
    </row>
    <row r="1733" spans="23:24">
      <c r="W1733" s="511"/>
      <c r="X1733" s="511"/>
    </row>
    <row r="1734" spans="23:24">
      <c r="W1734" s="511"/>
      <c r="X1734" s="511"/>
    </row>
    <row r="1735" spans="23:24">
      <c r="W1735" s="511"/>
      <c r="X1735" s="511"/>
    </row>
    <row r="1736" spans="23:24">
      <c r="W1736" s="511"/>
      <c r="X1736" s="511"/>
    </row>
    <row r="1737" spans="23:24">
      <c r="W1737" s="511"/>
      <c r="X1737" s="511"/>
    </row>
    <row r="1738" spans="23:24">
      <c r="W1738" s="511"/>
      <c r="X1738" s="511"/>
    </row>
    <row r="1739" spans="23:24">
      <c r="W1739" s="511"/>
      <c r="X1739" s="511"/>
    </row>
    <row r="1740" spans="23:24">
      <c r="W1740" s="511"/>
      <c r="X1740" s="511"/>
    </row>
    <row r="1741" spans="23:24">
      <c r="W1741" s="511"/>
      <c r="X1741" s="511"/>
    </row>
    <row r="1742" spans="23:24">
      <c r="W1742" s="511"/>
      <c r="X1742" s="511"/>
    </row>
    <row r="1743" spans="23:24">
      <c r="W1743" s="511"/>
      <c r="X1743" s="511"/>
    </row>
    <row r="1744" spans="23:24">
      <c r="W1744" s="511"/>
      <c r="X1744" s="511"/>
    </row>
    <row r="1745" spans="23:24">
      <c r="W1745" s="511"/>
      <c r="X1745" s="511"/>
    </row>
    <row r="1746" spans="23:24">
      <c r="W1746" s="511"/>
      <c r="X1746" s="511"/>
    </row>
    <row r="1747" spans="23:24">
      <c r="W1747" s="511"/>
      <c r="X1747" s="511"/>
    </row>
    <row r="1748" spans="23:24">
      <c r="W1748" s="511"/>
      <c r="X1748" s="511"/>
    </row>
    <row r="1749" spans="23:24">
      <c r="W1749" s="511"/>
      <c r="X1749" s="511"/>
    </row>
    <row r="1750" spans="23:24">
      <c r="W1750" s="511"/>
      <c r="X1750" s="511"/>
    </row>
    <row r="1751" spans="23:24">
      <c r="W1751" s="511"/>
      <c r="X1751" s="511"/>
    </row>
    <row r="1752" spans="23:24">
      <c r="W1752" s="511"/>
      <c r="X1752" s="511"/>
    </row>
    <row r="1753" spans="23:24">
      <c r="W1753" s="511"/>
      <c r="X1753" s="511"/>
    </row>
    <row r="1754" spans="23:24">
      <c r="W1754" s="511"/>
      <c r="X1754" s="511"/>
    </row>
    <row r="1755" spans="23:24">
      <c r="W1755" s="511"/>
      <c r="X1755" s="511"/>
    </row>
    <row r="1756" spans="23:24">
      <c r="W1756" s="511"/>
      <c r="X1756" s="511"/>
    </row>
    <row r="1757" spans="23:24">
      <c r="W1757" s="511"/>
      <c r="X1757" s="511"/>
    </row>
    <row r="1758" spans="23:24">
      <c r="W1758" s="511"/>
      <c r="X1758" s="511"/>
    </row>
    <row r="1759" spans="23:24">
      <c r="W1759" s="511"/>
      <c r="X1759" s="511"/>
    </row>
    <row r="1760" spans="23:24">
      <c r="W1760" s="511"/>
      <c r="X1760" s="511"/>
    </row>
    <row r="1761" spans="23:24">
      <c r="W1761" s="511"/>
      <c r="X1761" s="511"/>
    </row>
    <row r="1762" spans="23:24">
      <c r="W1762" s="511"/>
      <c r="X1762" s="511"/>
    </row>
    <row r="1763" spans="23:24">
      <c r="W1763" s="511"/>
      <c r="X1763" s="511"/>
    </row>
    <row r="1764" spans="23:24">
      <c r="W1764" s="511"/>
      <c r="X1764" s="511"/>
    </row>
    <row r="1765" spans="23:24">
      <c r="W1765" s="511"/>
      <c r="X1765" s="511"/>
    </row>
    <row r="1766" spans="23:24">
      <c r="W1766" s="511"/>
      <c r="X1766" s="511"/>
    </row>
    <row r="1767" spans="23:24">
      <c r="W1767" s="511"/>
      <c r="X1767" s="511"/>
    </row>
    <row r="1768" spans="23:24">
      <c r="W1768" s="511"/>
      <c r="X1768" s="511"/>
    </row>
    <row r="1769" spans="23:24">
      <c r="W1769" s="511"/>
      <c r="X1769" s="511"/>
    </row>
    <row r="1770" spans="23:24">
      <c r="W1770" s="511"/>
      <c r="X1770" s="511"/>
    </row>
    <row r="1771" spans="23:24">
      <c r="W1771" s="511"/>
      <c r="X1771" s="511"/>
    </row>
    <row r="1772" spans="23:24">
      <c r="W1772" s="511"/>
      <c r="X1772" s="511"/>
    </row>
    <row r="1773" spans="23:24">
      <c r="W1773" s="511"/>
      <c r="X1773" s="511"/>
    </row>
    <row r="1774" spans="23:24">
      <c r="W1774" s="511"/>
      <c r="X1774" s="511"/>
    </row>
    <row r="1775" spans="23:24">
      <c r="W1775" s="511"/>
      <c r="X1775" s="511"/>
    </row>
    <row r="1776" spans="23:24">
      <c r="W1776" s="511"/>
      <c r="X1776" s="511"/>
    </row>
    <row r="1777" spans="23:24">
      <c r="W1777" s="511"/>
      <c r="X1777" s="511"/>
    </row>
    <row r="1778" spans="23:24">
      <c r="W1778" s="511"/>
      <c r="X1778" s="511"/>
    </row>
    <row r="1779" spans="23:24">
      <c r="W1779" s="511"/>
      <c r="X1779" s="511"/>
    </row>
    <row r="1780" spans="23:24">
      <c r="W1780" s="511"/>
      <c r="X1780" s="511"/>
    </row>
    <row r="1781" spans="23:24">
      <c r="W1781" s="511"/>
      <c r="X1781" s="511"/>
    </row>
    <row r="1782" spans="23:24">
      <c r="W1782" s="511"/>
      <c r="X1782" s="511"/>
    </row>
    <row r="1783" spans="23:24">
      <c r="W1783" s="511"/>
      <c r="X1783" s="511"/>
    </row>
    <row r="1784" spans="23:24">
      <c r="W1784" s="511"/>
      <c r="X1784" s="511"/>
    </row>
    <row r="1785" spans="23:24">
      <c r="W1785" s="511"/>
      <c r="X1785" s="511"/>
    </row>
    <row r="1786" spans="23:24">
      <c r="W1786" s="511"/>
      <c r="X1786" s="511"/>
    </row>
    <row r="1787" spans="23:24">
      <c r="W1787" s="511"/>
      <c r="X1787" s="511"/>
    </row>
    <row r="1788" spans="23:24">
      <c r="W1788" s="511"/>
      <c r="X1788" s="511"/>
    </row>
    <row r="1789" spans="23:24">
      <c r="W1789" s="511"/>
      <c r="X1789" s="511"/>
    </row>
    <row r="1790" spans="23:24">
      <c r="W1790" s="511"/>
      <c r="X1790" s="511"/>
    </row>
    <row r="1791" spans="23:24">
      <c r="W1791" s="511"/>
      <c r="X1791" s="511"/>
    </row>
    <row r="1792" spans="23:24">
      <c r="W1792" s="511"/>
      <c r="X1792" s="511"/>
    </row>
    <row r="1793" spans="23:24">
      <c r="W1793" s="511"/>
      <c r="X1793" s="511"/>
    </row>
    <row r="1794" spans="23:24">
      <c r="W1794" s="511"/>
      <c r="X1794" s="511"/>
    </row>
    <row r="1795" spans="23:24">
      <c r="W1795" s="511"/>
      <c r="X1795" s="511"/>
    </row>
    <row r="1796" spans="23:24">
      <c r="W1796" s="511"/>
      <c r="X1796" s="511"/>
    </row>
    <row r="1797" spans="23:24">
      <c r="W1797" s="511"/>
      <c r="X1797" s="511"/>
    </row>
    <row r="1798" spans="23:24">
      <c r="W1798" s="511"/>
      <c r="X1798" s="511"/>
    </row>
    <row r="1799" spans="23:24">
      <c r="W1799" s="511"/>
      <c r="X1799" s="511"/>
    </row>
    <row r="1800" spans="23:24">
      <c r="W1800" s="511"/>
      <c r="X1800" s="511"/>
    </row>
    <row r="1801" spans="23:24">
      <c r="W1801" s="511"/>
      <c r="X1801" s="511"/>
    </row>
    <row r="1802" spans="23:24">
      <c r="W1802" s="511"/>
      <c r="X1802" s="511"/>
    </row>
    <row r="1803" spans="23:24">
      <c r="W1803" s="511"/>
      <c r="X1803" s="511"/>
    </row>
    <row r="1804" spans="23:24">
      <c r="W1804" s="511"/>
      <c r="X1804" s="511"/>
    </row>
    <row r="1805" spans="23:24">
      <c r="W1805" s="511"/>
      <c r="X1805" s="511"/>
    </row>
    <row r="1806" spans="23:24">
      <c r="W1806" s="511"/>
      <c r="X1806" s="511"/>
    </row>
    <row r="1807" spans="23:24">
      <c r="W1807" s="511"/>
      <c r="X1807" s="511"/>
    </row>
    <row r="1808" spans="23:24">
      <c r="W1808" s="511"/>
      <c r="X1808" s="511"/>
    </row>
    <row r="1809" spans="23:24">
      <c r="W1809" s="511"/>
      <c r="X1809" s="511"/>
    </row>
    <row r="1810" spans="23:24">
      <c r="W1810" s="511"/>
      <c r="X1810" s="511"/>
    </row>
    <row r="1811" spans="23:24">
      <c r="W1811" s="511"/>
      <c r="X1811" s="511"/>
    </row>
    <row r="1812" spans="23:24">
      <c r="W1812" s="511"/>
      <c r="X1812" s="511"/>
    </row>
    <row r="1813" spans="23:24">
      <c r="W1813" s="511"/>
      <c r="X1813" s="511"/>
    </row>
    <row r="1814" spans="23:24">
      <c r="W1814" s="511"/>
      <c r="X1814" s="511"/>
    </row>
    <row r="1815" spans="23:24">
      <c r="W1815" s="511"/>
      <c r="X1815" s="511"/>
    </row>
    <row r="1816" spans="23:24">
      <c r="W1816" s="511"/>
      <c r="X1816" s="511"/>
    </row>
    <row r="1817" spans="23:24">
      <c r="W1817" s="511"/>
      <c r="X1817" s="511"/>
    </row>
    <row r="1818" spans="23:24">
      <c r="W1818" s="511"/>
      <c r="X1818" s="511"/>
    </row>
    <row r="1819" spans="23:24">
      <c r="W1819" s="511"/>
      <c r="X1819" s="511"/>
    </row>
    <row r="1820" spans="23:24">
      <c r="W1820" s="511"/>
      <c r="X1820" s="511"/>
    </row>
    <row r="1821" spans="23:24">
      <c r="W1821" s="511"/>
      <c r="X1821" s="511"/>
    </row>
    <row r="1822" spans="23:24">
      <c r="W1822" s="511"/>
      <c r="X1822" s="511"/>
    </row>
    <row r="1823" spans="23:24">
      <c r="W1823" s="511"/>
      <c r="X1823" s="511"/>
    </row>
    <row r="1824" spans="23:24">
      <c r="W1824" s="511"/>
      <c r="X1824" s="511"/>
    </row>
    <row r="1825" spans="23:24">
      <c r="W1825" s="511"/>
      <c r="X1825" s="511"/>
    </row>
    <row r="1826" spans="23:24">
      <c r="W1826" s="511"/>
      <c r="X1826" s="511"/>
    </row>
    <row r="1827" spans="23:24">
      <c r="W1827" s="511"/>
      <c r="X1827" s="511"/>
    </row>
    <row r="1828" spans="23:24">
      <c r="W1828" s="511"/>
      <c r="X1828" s="511"/>
    </row>
    <row r="1829" spans="23:24">
      <c r="W1829" s="511"/>
      <c r="X1829" s="511"/>
    </row>
    <row r="1830" spans="23:24">
      <c r="W1830" s="511"/>
      <c r="X1830" s="511"/>
    </row>
    <row r="1831" spans="23:24">
      <c r="W1831" s="511"/>
      <c r="X1831" s="511"/>
    </row>
    <row r="1832" spans="23:24">
      <c r="W1832" s="511"/>
      <c r="X1832" s="511"/>
    </row>
    <row r="1833" spans="23:24">
      <c r="W1833" s="511"/>
      <c r="X1833" s="511"/>
    </row>
    <row r="1834" spans="23:24">
      <c r="W1834" s="511"/>
      <c r="X1834" s="511"/>
    </row>
    <row r="1835" spans="23:24">
      <c r="W1835" s="511"/>
      <c r="X1835" s="511"/>
    </row>
    <row r="1836" spans="23:24">
      <c r="W1836" s="511"/>
      <c r="X1836" s="511"/>
    </row>
    <row r="1837" spans="23:24">
      <c r="W1837" s="511"/>
      <c r="X1837" s="511"/>
    </row>
    <row r="1838" spans="23:24">
      <c r="W1838" s="511"/>
      <c r="X1838" s="511"/>
    </row>
    <row r="1839" spans="23:24">
      <c r="W1839" s="511"/>
      <c r="X1839" s="511"/>
    </row>
    <row r="1840" spans="23:24">
      <c r="W1840" s="511"/>
      <c r="X1840" s="511"/>
    </row>
    <row r="1841" spans="23:24">
      <c r="W1841" s="511"/>
      <c r="X1841" s="511"/>
    </row>
    <row r="1842" spans="23:24">
      <c r="W1842" s="511"/>
      <c r="X1842" s="511"/>
    </row>
    <row r="1843" spans="23:24">
      <c r="W1843" s="511"/>
      <c r="X1843" s="511"/>
    </row>
    <row r="1844" spans="23:24">
      <c r="W1844" s="511"/>
      <c r="X1844" s="511"/>
    </row>
    <row r="1845" spans="23:24">
      <c r="W1845" s="511"/>
      <c r="X1845" s="511"/>
    </row>
    <row r="1846" spans="23:24">
      <c r="W1846" s="511"/>
      <c r="X1846" s="511"/>
    </row>
    <row r="1847" spans="23:24">
      <c r="W1847" s="511"/>
      <c r="X1847" s="511"/>
    </row>
    <row r="1848" spans="23:24">
      <c r="W1848" s="511"/>
      <c r="X1848" s="511"/>
    </row>
    <row r="1849" spans="23:24">
      <c r="W1849" s="511"/>
      <c r="X1849" s="511"/>
    </row>
    <row r="1850" spans="23:24">
      <c r="W1850" s="511"/>
      <c r="X1850" s="511"/>
    </row>
    <row r="1851" spans="23:24">
      <c r="W1851" s="511"/>
      <c r="X1851" s="511"/>
    </row>
    <row r="1852" spans="23:24">
      <c r="W1852" s="511"/>
      <c r="X1852" s="511"/>
    </row>
    <row r="1853" spans="23:24">
      <c r="W1853" s="511"/>
      <c r="X1853" s="511"/>
    </row>
    <row r="1854" spans="23:24">
      <c r="W1854" s="511"/>
      <c r="X1854" s="511"/>
    </row>
    <row r="1855" spans="23:24">
      <c r="W1855" s="511"/>
      <c r="X1855" s="511"/>
    </row>
    <row r="1856" spans="23:24">
      <c r="W1856" s="511"/>
      <c r="X1856" s="511"/>
    </row>
    <row r="1857" spans="23:24">
      <c r="W1857" s="511"/>
      <c r="X1857" s="511"/>
    </row>
    <row r="1858" spans="23:24">
      <c r="W1858" s="511"/>
      <c r="X1858" s="511"/>
    </row>
    <row r="1859" spans="23:24">
      <c r="W1859" s="511"/>
      <c r="X1859" s="511"/>
    </row>
    <row r="1860" spans="23:24">
      <c r="W1860" s="511"/>
      <c r="X1860" s="511"/>
    </row>
    <row r="1861" spans="23:24">
      <c r="W1861" s="511"/>
      <c r="X1861" s="511"/>
    </row>
    <row r="1862" spans="23:24">
      <c r="W1862" s="511"/>
      <c r="X1862" s="511"/>
    </row>
    <row r="1863" spans="23:24">
      <c r="W1863" s="511"/>
      <c r="X1863" s="511"/>
    </row>
    <row r="1864" spans="23:24">
      <c r="W1864" s="511"/>
      <c r="X1864" s="511"/>
    </row>
    <row r="1865" spans="23:24">
      <c r="W1865" s="511"/>
      <c r="X1865" s="511"/>
    </row>
    <row r="1866" spans="23:24">
      <c r="W1866" s="511"/>
      <c r="X1866" s="511"/>
    </row>
    <row r="1867" spans="23:24">
      <c r="W1867" s="511"/>
      <c r="X1867" s="511"/>
    </row>
    <row r="1868" spans="23:24">
      <c r="W1868" s="511"/>
      <c r="X1868" s="511"/>
    </row>
    <row r="1869" spans="23:24">
      <c r="W1869" s="511"/>
      <c r="X1869" s="511"/>
    </row>
    <row r="1870" spans="23:24">
      <c r="W1870" s="511"/>
      <c r="X1870" s="511"/>
    </row>
    <row r="1871" spans="23:24">
      <c r="W1871" s="511"/>
      <c r="X1871" s="511"/>
    </row>
    <row r="1872" spans="23:24">
      <c r="W1872" s="511"/>
      <c r="X1872" s="511"/>
    </row>
    <row r="1873" spans="23:24">
      <c r="W1873" s="511"/>
      <c r="X1873" s="511"/>
    </row>
    <row r="1874" spans="23:24">
      <c r="W1874" s="511"/>
      <c r="X1874" s="511"/>
    </row>
    <row r="1875" spans="23:24">
      <c r="W1875" s="511"/>
      <c r="X1875" s="511"/>
    </row>
    <row r="1876" spans="23:24">
      <c r="W1876" s="511"/>
      <c r="X1876" s="511"/>
    </row>
    <row r="1877" spans="23:24">
      <c r="W1877" s="511"/>
      <c r="X1877" s="511"/>
    </row>
    <row r="1878" spans="23:24">
      <c r="W1878" s="511"/>
      <c r="X1878" s="511"/>
    </row>
    <row r="1879" spans="23:24">
      <c r="W1879" s="511"/>
      <c r="X1879" s="511"/>
    </row>
    <row r="1880" spans="23:24">
      <c r="W1880" s="511"/>
      <c r="X1880" s="511"/>
    </row>
    <row r="1881" spans="23:24">
      <c r="W1881" s="511"/>
      <c r="X1881" s="511"/>
    </row>
    <row r="1882" spans="23:24">
      <c r="W1882" s="511"/>
      <c r="X1882" s="511"/>
    </row>
    <row r="1883" spans="23:24">
      <c r="W1883" s="511"/>
      <c r="X1883" s="511"/>
    </row>
    <row r="1884" spans="23:24">
      <c r="W1884" s="511"/>
      <c r="X1884" s="511"/>
    </row>
    <row r="1885" spans="23:24">
      <c r="W1885" s="511"/>
      <c r="X1885" s="511"/>
    </row>
    <row r="1886" spans="23:24">
      <c r="W1886" s="511"/>
      <c r="X1886" s="511"/>
    </row>
    <row r="1887" spans="23:24">
      <c r="W1887" s="511"/>
      <c r="X1887" s="511"/>
    </row>
    <row r="1888" spans="23:24">
      <c r="W1888" s="511"/>
      <c r="X1888" s="511"/>
    </row>
    <row r="1889" spans="23:24">
      <c r="W1889" s="511"/>
      <c r="X1889" s="511"/>
    </row>
    <row r="1890" spans="23:24">
      <c r="W1890" s="511"/>
      <c r="X1890" s="511"/>
    </row>
    <row r="1891" spans="23:24">
      <c r="W1891" s="511"/>
      <c r="X1891" s="511"/>
    </row>
    <row r="1892" spans="23:24">
      <c r="W1892" s="511"/>
      <c r="X1892" s="511"/>
    </row>
    <row r="1893" spans="23:24">
      <c r="W1893" s="511"/>
      <c r="X1893" s="511"/>
    </row>
    <row r="1894" spans="23:24">
      <c r="W1894" s="511"/>
      <c r="X1894" s="511"/>
    </row>
    <row r="1895" spans="23:24">
      <c r="W1895" s="511"/>
      <c r="X1895" s="511"/>
    </row>
    <row r="1896" spans="23:24">
      <c r="W1896" s="511"/>
      <c r="X1896" s="511"/>
    </row>
    <row r="1897" spans="23:24">
      <c r="W1897" s="511"/>
      <c r="X1897" s="511"/>
    </row>
    <row r="1898" spans="23:24">
      <c r="W1898" s="511"/>
      <c r="X1898" s="511"/>
    </row>
    <row r="1899" spans="23:24">
      <c r="W1899" s="511"/>
      <c r="X1899" s="511"/>
    </row>
    <row r="1900" spans="23:24">
      <c r="W1900" s="511"/>
      <c r="X1900" s="511"/>
    </row>
    <row r="1901" spans="23:24">
      <c r="W1901" s="511"/>
      <c r="X1901" s="511"/>
    </row>
    <row r="1902" spans="23:24">
      <c r="W1902" s="511"/>
      <c r="X1902" s="511"/>
    </row>
    <row r="1903" spans="23:24">
      <c r="W1903" s="511"/>
      <c r="X1903" s="511"/>
    </row>
    <row r="1904" spans="23:24">
      <c r="W1904" s="511"/>
      <c r="X1904" s="511"/>
    </row>
    <row r="1905" spans="23:24">
      <c r="W1905" s="511"/>
      <c r="X1905" s="511"/>
    </row>
    <row r="1906" spans="23:24">
      <c r="W1906" s="511"/>
      <c r="X1906" s="511"/>
    </row>
    <row r="1907" spans="23:24">
      <c r="W1907" s="511"/>
      <c r="X1907" s="511"/>
    </row>
    <row r="1908" spans="23:24">
      <c r="W1908" s="511"/>
      <c r="X1908" s="511"/>
    </row>
    <row r="1909" spans="23:24">
      <c r="W1909" s="511"/>
      <c r="X1909" s="511"/>
    </row>
    <row r="1910" spans="23:24">
      <c r="W1910" s="511"/>
      <c r="X1910" s="511"/>
    </row>
    <row r="1911" spans="23:24">
      <c r="W1911" s="511"/>
      <c r="X1911" s="511"/>
    </row>
    <row r="1912" spans="23:24">
      <c r="W1912" s="511"/>
      <c r="X1912" s="511"/>
    </row>
    <row r="1913" spans="23:24">
      <c r="W1913" s="511"/>
      <c r="X1913" s="511"/>
    </row>
    <row r="1914" spans="23:24">
      <c r="W1914" s="511"/>
      <c r="X1914" s="511"/>
    </row>
    <row r="1915" spans="23:24">
      <c r="W1915" s="511"/>
      <c r="X1915" s="511"/>
    </row>
    <row r="1916" spans="23:24">
      <c r="W1916" s="511"/>
      <c r="X1916" s="511"/>
    </row>
    <row r="1917" spans="23:24">
      <c r="W1917" s="511"/>
      <c r="X1917" s="511"/>
    </row>
    <row r="1918" spans="23:24">
      <c r="W1918" s="511"/>
      <c r="X1918" s="511"/>
    </row>
    <row r="1919" spans="23:24">
      <c r="W1919" s="511"/>
      <c r="X1919" s="511"/>
    </row>
    <row r="1920" spans="23:24">
      <c r="W1920" s="511"/>
      <c r="X1920" s="511"/>
    </row>
    <row r="1921" spans="23:24">
      <c r="W1921" s="511"/>
      <c r="X1921" s="511"/>
    </row>
    <row r="1922" spans="23:24">
      <c r="W1922" s="511"/>
      <c r="X1922" s="511"/>
    </row>
    <row r="1923" spans="23:24">
      <c r="W1923" s="511"/>
      <c r="X1923" s="511"/>
    </row>
    <row r="1924" spans="23:24">
      <c r="W1924" s="511"/>
      <c r="X1924" s="511"/>
    </row>
    <row r="1925" spans="23:24">
      <c r="W1925" s="511"/>
      <c r="X1925" s="511"/>
    </row>
    <row r="1926" spans="23:24">
      <c r="W1926" s="511"/>
      <c r="X1926" s="511"/>
    </row>
    <row r="1927" spans="23:24">
      <c r="W1927" s="511"/>
      <c r="X1927" s="511"/>
    </row>
    <row r="1928" spans="23:24">
      <c r="W1928" s="511"/>
      <c r="X1928" s="511"/>
    </row>
    <row r="1929" spans="23:24">
      <c r="W1929" s="511"/>
      <c r="X1929" s="511"/>
    </row>
    <row r="1930" spans="23:24">
      <c r="W1930" s="511"/>
      <c r="X1930" s="511"/>
    </row>
    <row r="1931" spans="23:24">
      <c r="W1931" s="511"/>
      <c r="X1931" s="511"/>
    </row>
    <row r="1932" spans="23:24">
      <c r="W1932" s="511"/>
      <c r="X1932" s="511"/>
    </row>
    <row r="1933" spans="23:24">
      <c r="W1933" s="511"/>
      <c r="X1933" s="511"/>
    </row>
    <row r="1934" spans="23:24">
      <c r="W1934" s="511"/>
      <c r="X1934" s="511"/>
    </row>
    <row r="1935" spans="23:24">
      <c r="W1935" s="511"/>
      <c r="X1935" s="511"/>
    </row>
    <row r="1936" spans="23:24">
      <c r="W1936" s="511"/>
      <c r="X1936" s="511"/>
    </row>
    <row r="1937" spans="23:24">
      <c r="W1937" s="511"/>
      <c r="X1937" s="511"/>
    </row>
    <row r="1938" spans="23:24">
      <c r="W1938" s="511"/>
      <c r="X1938" s="511"/>
    </row>
    <row r="1939" spans="23:24">
      <c r="W1939" s="511"/>
      <c r="X1939" s="511"/>
    </row>
    <row r="1940" spans="23:24">
      <c r="W1940" s="511"/>
      <c r="X1940" s="511"/>
    </row>
    <row r="1941" spans="23:24">
      <c r="W1941" s="511"/>
      <c r="X1941" s="511"/>
    </row>
    <row r="1942" spans="23:24">
      <c r="W1942" s="511"/>
      <c r="X1942" s="511"/>
    </row>
    <row r="1943" spans="23:24">
      <c r="W1943" s="511"/>
      <c r="X1943" s="511"/>
    </row>
    <row r="1944" spans="23:24">
      <c r="W1944" s="511"/>
      <c r="X1944" s="511"/>
    </row>
    <row r="1945" spans="23:24">
      <c r="W1945" s="511"/>
      <c r="X1945" s="511"/>
    </row>
    <row r="1946" spans="23:24">
      <c r="W1946" s="511"/>
      <c r="X1946" s="511"/>
    </row>
    <row r="1947" spans="23:24">
      <c r="W1947" s="511"/>
      <c r="X1947" s="511"/>
    </row>
    <row r="1948" spans="23:24">
      <c r="W1948" s="511"/>
      <c r="X1948" s="511"/>
    </row>
    <row r="1949" spans="23:24">
      <c r="W1949" s="511"/>
      <c r="X1949" s="511"/>
    </row>
    <row r="1950" spans="23:24">
      <c r="W1950" s="511"/>
      <c r="X1950" s="511"/>
    </row>
    <row r="1951" spans="23:24">
      <c r="W1951" s="511"/>
      <c r="X1951" s="511"/>
    </row>
    <row r="1952" spans="23:24">
      <c r="W1952" s="511"/>
      <c r="X1952" s="511"/>
    </row>
    <row r="1953" spans="23:24">
      <c r="W1953" s="511"/>
      <c r="X1953" s="511"/>
    </row>
    <row r="1954" spans="23:24">
      <c r="W1954" s="511"/>
      <c r="X1954" s="511"/>
    </row>
    <row r="1955" spans="23:24">
      <c r="W1955" s="511"/>
      <c r="X1955" s="511"/>
    </row>
    <row r="1956" spans="23:24">
      <c r="W1956" s="511"/>
      <c r="X1956" s="511"/>
    </row>
    <row r="1957" spans="23:24">
      <c r="W1957" s="511"/>
      <c r="X1957" s="511"/>
    </row>
    <row r="1958" spans="23:24">
      <c r="W1958" s="511"/>
      <c r="X1958" s="511"/>
    </row>
    <row r="1959" spans="23:24">
      <c r="W1959" s="511"/>
      <c r="X1959" s="511"/>
    </row>
    <row r="1960" spans="23:24">
      <c r="W1960" s="511"/>
      <c r="X1960" s="511"/>
    </row>
    <row r="1961" spans="23:24">
      <c r="W1961" s="511"/>
      <c r="X1961" s="511"/>
    </row>
    <row r="1962" spans="23:24">
      <c r="W1962" s="511"/>
      <c r="X1962" s="511"/>
    </row>
    <row r="1963" spans="23:24">
      <c r="W1963" s="511"/>
      <c r="X1963" s="511"/>
    </row>
    <row r="1964" spans="23:24">
      <c r="W1964" s="511"/>
      <c r="X1964" s="511"/>
    </row>
    <row r="1965" spans="23:24">
      <c r="W1965" s="511"/>
      <c r="X1965" s="511"/>
    </row>
    <row r="1966" spans="23:24">
      <c r="W1966" s="511"/>
      <c r="X1966" s="511"/>
    </row>
    <row r="1967" spans="23:24">
      <c r="W1967" s="511"/>
      <c r="X1967" s="511"/>
    </row>
    <row r="1968" spans="23:24">
      <c r="W1968" s="511"/>
      <c r="X1968" s="511"/>
    </row>
    <row r="1969" spans="23:24">
      <c r="W1969" s="511"/>
      <c r="X1969" s="511"/>
    </row>
    <row r="1970" spans="23:24">
      <c r="W1970" s="511"/>
      <c r="X1970" s="511"/>
    </row>
    <row r="1971" spans="23:24">
      <c r="W1971" s="511"/>
      <c r="X1971" s="511"/>
    </row>
    <row r="1972" spans="23:24">
      <c r="W1972" s="511"/>
      <c r="X1972" s="511"/>
    </row>
    <row r="1973" spans="23:24">
      <c r="W1973" s="511"/>
      <c r="X1973" s="511"/>
    </row>
    <row r="1974" spans="23:24">
      <c r="W1974" s="511"/>
      <c r="X1974" s="511"/>
    </row>
    <row r="1975" spans="23:24">
      <c r="W1975" s="511"/>
      <c r="X1975" s="511"/>
    </row>
    <row r="1976" spans="23:24">
      <c r="W1976" s="511"/>
      <c r="X1976" s="511"/>
    </row>
    <row r="1977" spans="23:24">
      <c r="W1977" s="511"/>
      <c r="X1977" s="511"/>
    </row>
    <row r="1978" spans="23:24">
      <c r="W1978" s="511"/>
      <c r="X1978" s="511"/>
    </row>
    <row r="1979" spans="23:24">
      <c r="W1979" s="511"/>
      <c r="X1979" s="511"/>
    </row>
    <row r="1980" spans="23:24">
      <c r="W1980" s="511"/>
      <c r="X1980" s="511"/>
    </row>
    <row r="1981" spans="23:24">
      <c r="W1981" s="511"/>
      <c r="X1981" s="511"/>
    </row>
    <row r="1982" spans="23:24">
      <c r="W1982" s="511"/>
      <c r="X1982" s="511"/>
    </row>
    <row r="1983" spans="23:24">
      <c r="W1983" s="511"/>
      <c r="X1983" s="511"/>
    </row>
    <row r="1984" spans="23:24">
      <c r="W1984" s="511"/>
      <c r="X1984" s="511"/>
    </row>
    <row r="1985" spans="23:24">
      <c r="W1985" s="511"/>
      <c r="X1985" s="511"/>
    </row>
    <row r="1986" spans="23:24">
      <c r="W1986" s="511"/>
      <c r="X1986" s="511"/>
    </row>
    <row r="1987" spans="23:24">
      <c r="W1987" s="511"/>
      <c r="X1987" s="511"/>
    </row>
    <row r="1988" spans="23:24">
      <c r="W1988" s="511"/>
      <c r="X1988" s="511"/>
    </row>
    <row r="1989" spans="23:24">
      <c r="W1989" s="511"/>
      <c r="X1989" s="511"/>
    </row>
    <row r="1990" spans="23:24">
      <c r="W1990" s="511"/>
      <c r="X1990" s="511"/>
    </row>
    <row r="1991" spans="23:24">
      <c r="W1991" s="511"/>
      <c r="X1991" s="511"/>
    </row>
    <row r="1992" spans="23:24">
      <c r="W1992" s="511"/>
      <c r="X1992" s="511"/>
    </row>
    <row r="1993" spans="23:24">
      <c r="W1993" s="511"/>
      <c r="X1993" s="511"/>
    </row>
    <row r="1994" spans="23:24">
      <c r="W1994" s="511"/>
      <c r="X1994" s="511"/>
    </row>
    <row r="1995" spans="23:24">
      <c r="W1995" s="511"/>
      <c r="X1995" s="511"/>
    </row>
    <row r="1996" spans="23:24">
      <c r="W1996" s="511"/>
      <c r="X1996" s="511"/>
    </row>
    <row r="1997" spans="23:24">
      <c r="W1997" s="511"/>
      <c r="X1997" s="511"/>
    </row>
    <row r="1998" spans="23:24">
      <c r="W1998" s="511"/>
      <c r="X1998" s="511"/>
    </row>
    <row r="1999" spans="23:24">
      <c r="W1999" s="511"/>
      <c r="X1999" s="511"/>
    </row>
    <row r="2000" spans="23:24">
      <c r="W2000" s="511"/>
      <c r="X2000" s="511"/>
    </row>
  </sheetData>
  <sheetProtection formatCells="0" insertRows="0"/>
  <mergeCells count="23">
    <mergeCell ref="D20:H20"/>
    <mergeCell ref="D21:H21"/>
    <mergeCell ref="D22:H22"/>
    <mergeCell ref="D23:H23"/>
    <mergeCell ref="A30:B30"/>
    <mergeCell ref="D24:H24"/>
    <mergeCell ref="D25:H25"/>
    <mergeCell ref="D26:H26"/>
    <mergeCell ref="D27:H27"/>
    <mergeCell ref="D28:H28"/>
    <mergeCell ref="C8:C10"/>
    <mergeCell ref="A5:I6"/>
    <mergeCell ref="A8:A10"/>
    <mergeCell ref="B8:B10"/>
    <mergeCell ref="D8:H10"/>
    <mergeCell ref="I8:I10"/>
    <mergeCell ref="D18:H18"/>
    <mergeCell ref="D19:H19"/>
    <mergeCell ref="D13:H13"/>
    <mergeCell ref="D14:H14"/>
    <mergeCell ref="D15:H15"/>
    <mergeCell ref="D16:H16"/>
    <mergeCell ref="D17:H17"/>
  </mergeCells>
  <dataValidations count="1">
    <dataValidation type="list" allowBlank="1" showInputMessage="1" showErrorMessage="1" sqref="C13:C28">
      <formula1>"Local,Foreign"</formula1>
    </dataValidation>
  </dataValidations>
  <printOptions horizontalCentered="1"/>
  <pageMargins left="0.70866141732283472" right="0.70866141732283472" top="0.74803149606299213" bottom="0.74803149606299213" header="0.31496062992125984" footer="0.31496062992125984"/>
  <pageSetup paperSize="9" scale="76" orientation="portrait" r:id="rId1"/>
  <headerFooter>
    <oddFooter>&amp;R&amp;"-,Bold"&amp;10&amp;P  /  &amp;N</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S30"/>
  <sheetViews>
    <sheetView showGridLines="0" topLeftCell="C1" zoomScale="82" zoomScaleNormal="82" zoomScaleSheetLayoutView="100" workbookViewId="0">
      <selection activeCell="T1" sqref="T1:X1048576"/>
    </sheetView>
  </sheetViews>
  <sheetFormatPr defaultColWidth="8.81640625" defaultRowHeight="14"/>
  <cols>
    <col min="1" max="1" width="13.453125" style="511" customWidth="1"/>
    <col min="2" max="2" width="32.81640625" style="511" customWidth="1"/>
    <col min="3" max="3" width="8.81640625" style="511" customWidth="1"/>
    <col min="4" max="8" width="8.1796875" style="511" customWidth="1"/>
    <col min="9" max="9" width="13.453125" style="511" customWidth="1"/>
    <col min="10" max="10" width="1.81640625" style="511" customWidth="1"/>
    <col min="11" max="16" width="4.81640625" style="511" customWidth="1"/>
    <col min="17" max="19" width="4.81640625" style="511" hidden="1" customWidth="1"/>
    <col min="20" max="16384" width="8.81640625" style="511"/>
  </cols>
  <sheetData>
    <row r="1" spans="1:10" ht="12.75" customHeight="1">
      <c r="A1" s="1588" t="str">
        <f>"Client  Name:    "&amp;FORM!E8</f>
        <v xml:space="preserve">Client  Name:    </v>
      </c>
      <c r="B1" s="1070"/>
      <c r="C1" s="1051"/>
      <c r="D1" s="1070"/>
      <c r="E1" s="1051"/>
      <c r="F1" s="1070"/>
      <c r="I1" s="421" t="s">
        <v>1308</v>
      </c>
      <c r="J1" s="525"/>
    </row>
    <row r="2" spans="1:10" ht="14.5" customHeight="1">
      <c r="A2" s="1588" t="str">
        <f>"Assigned No:    "&amp;FORM!S6</f>
        <v xml:space="preserve">Assigned No:    </v>
      </c>
      <c r="B2" s="1071"/>
      <c r="C2" s="1051"/>
      <c r="D2" s="1070"/>
      <c r="E2" s="1051"/>
      <c r="F2" s="1070"/>
    </row>
    <row r="3" spans="1:10" ht="14.5" customHeight="1">
      <c r="A3" s="1589" t="str">
        <f>CONCATENATE(PROPER(Basic!B18),":",,"          ",TEXT(FORM!G4,"dd-mmmm-yyyy"))</f>
        <v xml:space="preserve">:          </v>
      </c>
      <c r="B3" s="1070"/>
      <c r="C3" s="1051"/>
      <c r="D3" s="1070"/>
      <c r="E3" s="1051"/>
      <c r="F3" s="1070"/>
    </row>
    <row r="4" spans="1:10" ht="12.75" customHeight="1"/>
    <row r="5" spans="1:10" ht="12.75" customHeight="1">
      <c r="A5" s="2133" t="s">
        <v>2723</v>
      </c>
      <c r="B5" s="2133"/>
      <c r="C5" s="2133"/>
      <c r="D5" s="2133"/>
      <c r="E5" s="2133"/>
      <c r="F5" s="2133"/>
      <c r="G5" s="2133"/>
      <c r="H5" s="2133"/>
      <c r="I5" s="2133"/>
    </row>
    <row r="6" spans="1:10">
      <c r="A6" s="2133"/>
      <c r="B6" s="2133"/>
      <c r="C6" s="2133"/>
      <c r="D6" s="2133"/>
      <c r="E6" s="2133"/>
      <c r="F6" s="2133"/>
      <c r="G6" s="2133"/>
      <c r="H6" s="2133"/>
      <c r="I6" s="2133"/>
    </row>
    <row r="8" spans="1:10" ht="14.5" customHeight="1">
      <c r="A8" s="2194" t="s">
        <v>1304</v>
      </c>
      <c r="B8" s="2197" t="s">
        <v>1305</v>
      </c>
      <c r="C8" s="2191" t="s">
        <v>1306</v>
      </c>
      <c r="D8" s="2200" t="s">
        <v>1299</v>
      </c>
      <c r="E8" s="2201"/>
      <c r="F8" s="2201"/>
      <c r="G8" s="2201"/>
      <c r="H8" s="2202"/>
      <c r="I8" s="2209" t="s">
        <v>1307</v>
      </c>
    </row>
    <row r="9" spans="1:10">
      <c r="A9" s="2195"/>
      <c r="B9" s="2198"/>
      <c r="C9" s="2192"/>
      <c r="D9" s="2203"/>
      <c r="E9" s="2204"/>
      <c r="F9" s="2204"/>
      <c r="G9" s="2204"/>
      <c r="H9" s="2205"/>
      <c r="I9" s="2210"/>
    </row>
    <row r="10" spans="1:10" ht="14.5" thickBot="1">
      <c r="A10" s="2196"/>
      <c r="B10" s="2199"/>
      <c r="C10" s="2193"/>
      <c r="D10" s="2206"/>
      <c r="E10" s="2207"/>
      <c r="F10" s="2207"/>
      <c r="G10" s="2207"/>
      <c r="H10" s="2208"/>
      <c r="I10" s="2211"/>
    </row>
    <row r="11" spans="1:10" ht="3" customHeight="1" thickBot="1">
      <c r="A11" s="530"/>
      <c r="I11" s="531"/>
    </row>
    <row r="12" spans="1:10" ht="1" customHeight="1">
      <c r="A12" s="12"/>
      <c r="B12" s="13"/>
      <c r="C12" s="13"/>
      <c r="D12" s="8"/>
      <c r="E12" s="7"/>
      <c r="F12" s="7"/>
      <c r="G12" s="7"/>
      <c r="H12" s="7"/>
      <c r="I12" s="10"/>
    </row>
    <row r="13" spans="1:10" ht="25" customHeight="1">
      <c r="A13" s="44"/>
      <c r="B13" s="45"/>
      <c r="C13" s="47"/>
      <c r="D13" s="2168"/>
      <c r="E13" s="2169"/>
      <c r="F13" s="2169"/>
      <c r="G13" s="2169"/>
      <c r="H13" s="2170"/>
      <c r="I13" s="46"/>
    </row>
    <row r="14" spans="1:10" ht="25" customHeight="1">
      <c r="A14" s="44"/>
      <c r="B14" s="45"/>
      <c r="C14" s="47"/>
      <c r="D14" s="2168"/>
      <c r="E14" s="2169"/>
      <c r="F14" s="2169"/>
      <c r="G14" s="2169"/>
      <c r="H14" s="2170"/>
      <c r="I14" s="46"/>
    </row>
    <row r="15" spans="1:10" ht="25" customHeight="1">
      <c r="A15" s="44"/>
      <c r="B15" s="45"/>
      <c r="C15" s="47"/>
      <c r="D15" s="2168"/>
      <c r="E15" s="2169"/>
      <c r="F15" s="2169"/>
      <c r="G15" s="2169"/>
      <c r="H15" s="2170"/>
      <c r="I15" s="46"/>
    </row>
    <row r="16" spans="1:10" ht="25" customHeight="1">
      <c r="A16" s="44"/>
      <c r="B16" s="45"/>
      <c r="C16" s="47"/>
      <c r="D16" s="2168"/>
      <c r="E16" s="2169"/>
      <c r="F16" s="2169"/>
      <c r="G16" s="2169"/>
      <c r="H16" s="2170"/>
      <c r="I16" s="46"/>
    </row>
    <row r="17" spans="1:11" ht="25" customHeight="1">
      <c r="A17" s="44"/>
      <c r="B17" s="45"/>
      <c r="C17" s="47"/>
      <c r="D17" s="2168"/>
      <c r="E17" s="2169"/>
      <c r="F17" s="2169"/>
      <c r="G17" s="2169"/>
      <c r="H17" s="2170"/>
      <c r="I17" s="46"/>
    </row>
    <row r="18" spans="1:11" ht="25" customHeight="1">
      <c r="A18" s="44"/>
      <c r="B18" s="45"/>
      <c r="C18" s="47"/>
      <c r="D18" s="2168"/>
      <c r="E18" s="2169"/>
      <c r="F18" s="2169"/>
      <c r="G18" s="2169"/>
      <c r="H18" s="2170"/>
      <c r="I18" s="46"/>
    </row>
    <row r="19" spans="1:11" ht="25" customHeight="1">
      <c r="A19" s="44"/>
      <c r="B19" s="45"/>
      <c r="C19" s="47"/>
      <c r="D19" s="2168"/>
      <c r="E19" s="2169"/>
      <c r="F19" s="2169"/>
      <c r="G19" s="2169"/>
      <c r="H19" s="2170"/>
      <c r="I19" s="46"/>
    </row>
    <row r="20" spans="1:11" ht="25" customHeight="1">
      <c r="A20" s="44"/>
      <c r="B20" s="45"/>
      <c r="C20" s="47"/>
      <c r="D20" s="2168"/>
      <c r="E20" s="2169"/>
      <c r="F20" s="2169"/>
      <c r="G20" s="2169"/>
      <c r="H20" s="2170"/>
      <c r="I20" s="46"/>
    </row>
    <row r="21" spans="1:11" ht="25" customHeight="1">
      <c r="A21" s="44"/>
      <c r="B21" s="45"/>
      <c r="C21" s="47"/>
      <c r="D21" s="2168"/>
      <c r="E21" s="2169"/>
      <c r="F21" s="2169"/>
      <c r="G21" s="2169"/>
      <c r="H21" s="2170"/>
      <c r="I21" s="46"/>
    </row>
    <row r="22" spans="1:11" ht="25" customHeight="1">
      <c r="A22" s="44"/>
      <c r="B22" s="45"/>
      <c r="C22" s="47"/>
      <c r="D22" s="2168"/>
      <c r="E22" s="2169"/>
      <c r="F22" s="2169"/>
      <c r="G22" s="2169"/>
      <c r="H22" s="2170"/>
      <c r="I22" s="46"/>
    </row>
    <row r="23" spans="1:11" ht="25" customHeight="1">
      <c r="A23" s="44"/>
      <c r="B23" s="45"/>
      <c r="C23" s="47"/>
      <c r="D23" s="2168"/>
      <c r="E23" s="2169"/>
      <c r="F23" s="2169"/>
      <c r="G23" s="2169"/>
      <c r="H23" s="2170"/>
      <c r="I23" s="46"/>
    </row>
    <row r="24" spans="1:11" ht="25" customHeight="1">
      <c r="A24" s="44"/>
      <c r="B24" s="45"/>
      <c r="C24" s="47"/>
      <c r="D24" s="2168"/>
      <c r="E24" s="2169"/>
      <c r="F24" s="2169"/>
      <c r="G24" s="2169"/>
      <c r="H24" s="2170"/>
      <c r="I24" s="46"/>
    </row>
    <row r="25" spans="1:11" ht="25" customHeight="1" thickBot="1">
      <c r="A25" s="44"/>
      <c r="B25" s="45"/>
      <c r="C25" s="47"/>
      <c r="D25" s="2168"/>
      <c r="E25" s="2169"/>
      <c r="F25" s="2169"/>
      <c r="G25" s="2169"/>
      <c r="H25" s="2170"/>
      <c r="I25" s="46"/>
    </row>
    <row r="26" spans="1:11" ht="3" customHeight="1" thickBot="1">
      <c r="A26" s="543"/>
      <c r="B26" s="544"/>
      <c r="C26" s="532"/>
      <c r="D26" s="532"/>
      <c r="E26" s="532"/>
      <c r="F26" s="532"/>
      <c r="G26" s="532"/>
      <c r="H26" s="532"/>
      <c r="I26" s="533"/>
    </row>
    <row r="27" spans="1:11" ht="20.149999999999999" customHeight="1" thickBot="1">
      <c r="A27" s="2174" t="s">
        <v>396</v>
      </c>
      <c r="B27" s="2175"/>
      <c r="C27" s="545"/>
      <c r="D27" s="30"/>
      <c r="E27" s="30"/>
      <c r="F27" s="30"/>
      <c r="G27" s="30"/>
      <c r="H27" s="30"/>
      <c r="I27" s="29">
        <f>SUM(I13:I25)</f>
        <v>0</v>
      </c>
      <c r="J27" s="9"/>
      <c r="K27" s="9"/>
    </row>
    <row r="29" spans="1:11" ht="14.5" hidden="1" thickBot="1">
      <c r="A29" s="1041" t="s">
        <v>874</v>
      </c>
      <c r="B29" s="1044">
        <f>I27</f>
        <v>0</v>
      </c>
    </row>
    <row r="30" spans="1:11">
      <c r="I30" s="534"/>
    </row>
  </sheetData>
  <sheetProtection formatColumns="0"/>
  <mergeCells count="20">
    <mergeCell ref="D18:H18"/>
    <mergeCell ref="D24:H24"/>
    <mergeCell ref="D25:H25"/>
    <mergeCell ref="D19:H19"/>
    <mergeCell ref="D13:H13"/>
    <mergeCell ref="D14:H14"/>
    <mergeCell ref="D15:H15"/>
    <mergeCell ref="D16:H16"/>
    <mergeCell ref="D17:H17"/>
    <mergeCell ref="C8:C10"/>
    <mergeCell ref="A5:I6"/>
    <mergeCell ref="A8:A10"/>
    <mergeCell ref="B8:B10"/>
    <mergeCell ref="D8:H10"/>
    <mergeCell ref="I8:I10"/>
    <mergeCell ref="D20:H20"/>
    <mergeCell ref="D21:H21"/>
    <mergeCell ref="D22:H22"/>
    <mergeCell ref="D23:H23"/>
    <mergeCell ref="A27:B27"/>
  </mergeCells>
  <printOptions horizontalCentered="1"/>
  <pageMargins left="0.70866141732283472" right="0.70866141732283472" top="0.74803149606299213" bottom="0.74803149606299213" header="0.31496062992125984" footer="0.31496062992125984"/>
  <pageSetup paperSize="9" scale="80" orientation="portrait" r:id="rId1"/>
  <headerFooter>
    <oddFooter>&amp;R&amp;"-,Bold"&amp;10&amp;P  /  &amp;N</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P421"/>
  <sheetViews>
    <sheetView showGridLines="0" showWhiteSpace="0" topLeftCell="A5" zoomScaleNormal="100" zoomScaleSheetLayoutView="100" workbookViewId="0">
      <selection activeCell="E13" sqref="E13:E17"/>
    </sheetView>
  </sheetViews>
  <sheetFormatPr defaultColWidth="8.81640625" defaultRowHeight="14"/>
  <cols>
    <col min="1" max="1" width="6.26953125" style="511" customWidth="1"/>
    <col min="2" max="2" width="60.81640625" style="511" customWidth="1"/>
    <col min="3" max="3" width="4.81640625" style="511" customWidth="1"/>
    <col min="4" max="4" width="15.1796875" style="511" customWidth="1"/>
    <col min="5" max="5" width="11.26953125" style="511" bestFit="1" customWidth="1"/>
    <col min="6" max="6" width="4.81640625" style="511" customWidth="1"/>
    <col min="7" max="7" width="14.1796875" style="511" customWidth="1"/>
    <col min="8" max="30" width="4.81640625" style="511" customWidth="1"/>
    <col min="31" max="31" width="8.81640625" style="511" customWidth="1"/>
    <col min="32" max="16384" width="8.81640625" style="511"/>
  </cols>
  <sheetData>
    <row r="1" spans="1:42">
      <c r="A1" s="1588" t="str">
        <f>"Client  Name:    "&amp;FORM!E8</f>
        <v xml:space="preserve">Client  Name:    </v>
      </c>
      <c r="B1" s="1094"/>
      <c r="C1" s="1094"/>
      <c r="D1" s="4" t="s">
        <v>1309</v>
      </c>
      <c r="E1" s="525"/>
    </row>
    <row r="2" spans="1:42" ht="14.5" customHeight="1">
      <c r="A2" s="1588" t="str">
        <f>"Assigned No:    "&amp;FORM!S6</f>
        <v xml:space="preserve">Assigned No:    </v>
      </c>
      <c r="B2" s="1093"/>
      <c r="C2" s="1093"/>
      <c r="D2" s="1093"/>
      <c r="E2" s="535"/>
      <c r="F2" s="535"/>
      <c r="AP2" s="1029"/>
    </row>
    <row r="3" spans="1:42" ht="14.5" customHeight="1" thickBot="1">
      <c r="A3" s="1589" t="str">
        <f>CONCATENATE(PROPER(Basic!B18),":",,"          ",TEXT(FORM!G4,"dd-mmmm-yyyy"))</f>
        <v xml:space="preserve">:          </v>
      </c>
      <c r="B3" s="1069"/>
      <c r="C3" s="1069"/>
      <c r="D3" s="1069"/>
      <c r="AP3" s="1029"/>
    </row>
    <row r="4" spans="1:42" ht="15.75" customHeight="1" thickBot="1">
      <c r="A4" s="2212" t="s">
        <v>2273</v>
      </c>
      <c r="B4" s="2213"/>
      <c r="C4" s="2213"/>
      <c r="D4" s="2214"/>
      <c r="AP4" s="1029"/>
    </row>
    <row r="5" spans="1:42" ht="12.75" customHeight="1">
      <c r="A5" s="2133" t="s">
        <v>1903</v>
      </c>
      <c r="B5" s="2133"/>
      <c r="C5" s="2133"/>
      <c r="D5" s="2133"/>
      <c r="AP5" s="1029"/>
    </row>
    <row r="6" spans="1:42">
      <c r="A6" s="2133"/>
      <c r="B6" s="2133"/>
      <c r="C6" s="2133"/>
      <c r="D6" s="2133"/>
      <c r="AP6" s="1029"/>
    </row>
    <row r="7" spans="1:42" ht="14.5" thickBot="1">
      <c r="AP7" s="1029"/>
    </row>
    <row r="8" spans="1:42" ht="14.5" customHeight="1">
      <c r="A8" s="2221" t="s">
        <v>2290</v>
      </c>
      <c r="B8" s="2215" t="s">
        <v>1310</v>
      </c>
      <c r="C8" s="2215"/>
      <c r="D8" s="2216" t="s">
        <v>435</v>
      </c>
      <c r="AP8" s="1029"/>
    </row>
    <row r="9" spans="1:42" ht="15" customHeight="1">
      <c r="A9" s="2222"/>
      <c r="B9" s="2219"/>
      <c r="C9" s="2192"/>
      <c r="D9" s="2217"/>
      <c r="AP9" s="1029"/>
    </row>
    <row r="10" spans="1:42" ht="15.75" customHeight="1" thickBot="1">
      <c r="A10" s="2223"/>
      <c r="B10" s="2220"/>
      <c r="C10" s="2193"/>
      <c r="D10" s="2218"/>
      <c r="AP10" s="1029"/>
    </row>
    <row r="11" spans="1:42" ht="3" customHeight="1" thickBot="1">
      <c r="A11" s="530"/>
      <c r="B11" s="1094"/>
      <c r="C11" s="1094"/>
      <c r="D11" s="531"/>
      <c r="AP11" s="1029"/>
    </row>
    <row r="12" spans="1:42" ht="1" customHeight="1">
      <c r="A12" s="1156"/>
      <c r="B12" s="1157"/>
      <c r="C12" s="1158"/>
      <c r="D12" s="1130"/>
      <c r="AP12" s="1029"/>
    </row>
    <row r="13" spans="1:42" ht="15.65" customHeight="1">
      <c r="A13" s="2689">
        <v>1</v>
      </c>
      <c r="B13" s="1679"/>
      <c r="C13" s="1575"/>
      <c r="D13" s="1576"/>
      <c r="E13" s="1690"/>
      <c r="H13" s="1672">
        <f>COUNTA(E13:E21)</f>
        <v>0</v>
      </c>
      <c r="AP13" s="1029"/>
    </row>
    <row r="14" spans="1:42" ht="15.65" customHeight="1">
      <c r="A14" s="1382">
        <v>2</v>
      </c>
      <c r="B14" s="1679"/>
      <c r="C14" s="1575"/>
      <c r="D14" s="1576"/>
      <c r="E14" s="1690"/>
      <c r="AP14" s="1029"/>
    </row>
    <row r="15" spans="1:42" ht="15.65" customHeight="1">
      <c r="A15" s="1383">
        <v>3</v>
      </c>
      <c r="B15" s="1679"/>
      <c r="C15" s="1575"/>
      <c r="D15" s="1576"/>
      <c r="E15" s="1690"/>
      <c r="AP15" s="1029"/>
    </row>
    <row r="16" spans="1:42" ht="15.65" customHeight="1">
      <c r="A16" s="1383">
        <v>4</v>
      </c>
      <c r="B16" s="1679"/>
      <c r="C16" s="1575"/>
      <c r="D16" s="1576"/>
      <c r="E16" s="1690"/>
      <c r="AP16" s="1029"/>
    </row>
    <row r="17" spans="1:42" ht="15.65" customHeight="1">
      <c r="A17" s="1383">
        <v>5</v>
      </c>
      <c r="B17" s="1679"/>
      <c r="C17" s="1575"/>
      <c r="D17" s="1576"/>
      <c r="E17" s="1690"/>
      <c r="AP17" s="1029"/>
    </row>
    <row r="18" spans="1:42" ht="15.65" customHeight="1">
      <c r="A18" s="1383">
        <v>6</v>
      </c>
      <c r="B18" s="1679"/>
      <c r="C18" s="1575"/>
      <c r="D18" s="1576"/>
      <c r="E18" s="1690"/>
      <c r="AP18" s="1029"/>
    </row>
    <row r="19" spans="1:42" ht="15.65" customHeight="1">
      <c r="A19" s="1383">
        <v>7</v>
      </c>
      <c r="B19" s="1679"/>
      <c r="C19" s="1575"/>
      <c r="D19" s="1576"/>
      <c r="E19" s="1690"/>
      <c r="AP19" s="1029"/>
    </row>
    <row r="20" spans="1:42" ht="15.65" customHeight="1">
      <c r="A20" s="1383">
        <v>8</v>
      </c>
      <c r="B20" s="1679"/>
      <c r="C20" s="1575"/>
      <c r="D20" s="1576"/>
      <c r="E20" s="1690"/>
      <c r="AP20" s="1029"/>
    </row>
    <row r="21" spans="1:42" ht="15.65" customHeight="1">
      <c r="A21" s="1383">
        <v>9</v>
      </c>
      <c r="B21" s="1679"/>
      <c r="C21" s="1575"/>
      <c r="D21" s="1576"/>
      <c r="E21" s="1690"/>
      <c r="AP21" s="1029"/>
    </row>
    <row r="22" spans="1:42" ht="15.65" customHeight="1">
      <c r="A22" s="1383">
        <v>10</v>
      </c>
      <c r="B22" s="1679"/>
      <c r="C22" s="1575"/>
      <c r="D22" s="1576"/>
      <c r="E22" s="1690"/>
      <c r="AP22" s="1029"/>
    </row>
    <row r="23" spans="1:42" ht="15.65" customHeight="1">
      <c r="A23" s="1383">
        <v>11</v>
      </c>
      <c r="B23" s="1679"/>
      <c r="C23" s="1575"/>
      <c r="D23" s="1576"/>
      <c r="E23" s="1690"/>
      <c r="AP23" s="1029"/>
    </row>
    <row r="24" spans="1:42" ht="15.65" customHeight="1">
      <c r="A24" s="1383">
        <v>12</v>
      </c>
      <c r="B24" s="1679"/>
      <c r="C24" s="1575"/>
      <c r="D24" s="1576"/>
      <c r="E24" s="1690"/>
      <c r="AP24" s="1029"/>
    </row>
    <row r="25" spans="1:42" ht="15.65" customHeight="1">
      <c r="A25" s="1383">
        <v>13</v>
      </c>
      <c r="B25" s="1679"/>
      <c r="C25" s="1575"/>
      <c r="D25" s="1576"/>
      <c r="E25" s="1690"/>
      <c r="AP25" s="1029"/>
    </row>
    <row r="26" spans="1:42" ht="15.65" customHeight="1">
      <c r="A26" s="1383">
        <v>14</v>
      </c>
      <c r="B26" s="1679"/>
      <c r="C26" s="1575"/>
      <c r="D26" s="1576"/>
      <c r="E26" s="1690"/>
      <c r="AP26" s="1029"/>
    </row>
    <row r="27" spans="1:42" ht="15.65" customHeight="1">
      <c r="A27" s="1383">
        <v>15</v>
      </c>
      <c r="B27" s="1679"/>
      <c r="C27" s="1575"/>
      <c r="D27" s="1576"/>
      <c r="E27" s="1690"/>
      <c r="AP27" s="1029"/>
    </row>
    <row r="28" spans="1:42" ht="15.65" customHeight="1">
      <c r="A28" s="1383">
        <v>16</v>
      </c>
      <c r="B28" s="1679"/>
      <c r="C28" s="1575"/>
      <c r="D28" s="1576"/>
      <c r="E28" s="1690"/>
      <c r="AP28" s="1029"/>
    </row>
    <row r="29" spans="1:42" ht="15.65" customHeight="1">
      <c r="A29" s="1383">
        <v>17</v>
      </c>
      <c r="B29" s="1679"/>
      <c r="C29" s="1575"/>
      <c r="D29" s="1576"/>
      <c r="E29" s="1690"/>
      <c r="AP29" s="1029"/>
    </row>
    <row r="30" spans="1:42" ht="15.65" customHeight="1">
      <c r="A30" s="1382">
        <v>18</v>
      </c>
      <c r="B30" s="1679"/>
      <c r="C30" s="1575"/>
      <c r="D30" s="1576"/>
      <c r="E30" s="1690"/>
      <c r="AP30" s="1029"/>
    </row>
    <row r="31" spans="1:42" ht="15.65" customHeight="1">
      <c r="A31" s="1382">
        <v>19</v>
      </c>
      <c r="B31" s="1679"/>
      <c r="C31" s="1575"/>
      <c r="D31" s="1576"/>
      <c r="E31" s="1690"/>
      <c r="AP31" s="1029"/>
    </row>
    <row r="32" spans="1:42" ht="15.65" customHeight="1">
      <c r="A32" s="1383">
        <v>20</v>
      </c>
      <c r="B32" s="1679"/>
      <c r="C32" s="1575"/>
      <c r="D32" s="1576"/>
      <c r="E32" s="1690"/>
      <c r="AP32" s="1029"/>
    </row>
    <row r="33" spans="1:42" ht="15.65" customHeight="1">
      <c r="A33" s="1218">
        <v>21</v>
      </c>
      <c r="B33" s="1679"/>
      <c r="C33" s="1575"/>
      <c r="D33" s="1576"/>
      <c r="E33" s="1690"/>
      <c r="AP33" s="1029"/>
    </row>
    <row r="34" spans="1:42" ht="15.65" customHeight="1">
      <c r="A34" s="1342">
        <v>22</v>
      </c>
      <c r="B34" s="1679"/>
      <c r="C34" s="1575"/>
      <c r="D34" s="1576"/>
      <c r="E34" s="1689"/>
      <c r="AP34" s="1029"/>
    </row>
    <row r="35" spans="1:42" ht="15.65" customHeight="1">
      <c r="A35" s="103">
        <v>23</v>
      </c>
      <c r="B35" s="1679"/>
      <c r="C35" s="1575"/>
      <c r="D35" s="1576"/>
      <c r="E35" s="1689"/>
      <c r="AP35" s="1029"/>
    </row>
    <row r="36" spans="1:42" ht="15.65" customHeight="1">
      <c r="A36" s="103">
        <v>24</v>
      </c>
      <c r="B36" s="1679"/>
      <c r="C36" s="1575"/>
      <c r="D36" s="1576"/>
      <c r="E36" s="1689"/>
      <c r="AP36" s="1029"/>
    </row>
    <row r="37" spans="1:42" ht="15.65" customHeight="1">
      <c r="A37" s="103">
        <v>25</v>
      </c>
      <c r="B37" s="1679"/>
      <c r="C37" s="1575"/>
      <c r="D37" s="1576"/>
      <c r="E37" s="1689"/>
      <c r="AP37" s="1029"/>
    </row>
    <row r="38" spans="1:42" ht="15.65" customHeight="1">
      <c r="A38" s="1342">
        <v>26</v>
      </c>
      <c r="B38" s="1679"/>
      <c r="C38" s="1575"/>
      <c r="D38" s="1576"/>
      <c r="E38" s="1689"/>
      <c r="AP38" s="1029"/>
    </row>
    <row r="39" spans="1:42" ht="15.65" customHeight="1">
      <c r="A39" s="1342">
        <v>27</v>
      </c>
      <c r="B39" s="1679"/>
      <c r="C39" s="1575"/>
      <c r="D39" s="1576"/>
      <c r="E39" s="1689"/>
      <c r="AP39" s="1029"/>
    </row>
    <row r="40" spans="1:42" ht="15.65" customHeight="1">
      <c r="A40" s="103">
        <v>28</v>
      </c>
      <c r="B40" s="1679"/>
      <c r="C40" s="1575"/>
      <c r="D40" s="1576"/>
      <c r="E40" s="1689"/>
      <c r="AP40" s="1029"/>
    </row>
    <row r="41" spans="1:42" ht="15.65" customHeight="1">
      <c r="A41" s="103">
        <v>29</v>
      </c>
      <c r="B41" s="1679"/>
      <c r="C41" s="19"/>
      <c r="D41" s="1559"/>
      <c r="E41" s="1028"/>
      <c r="AP41" s="1029"/>
    </row>
    <row r="42" spans="1:42" ht="15.65" customHeight="1">
      <c r="A42" s="103">
        <v>30</v>
      </c>
      <c r="B42" s="1679"/>
      <c r="C42" s="19"/>
      <c r="D42" s="1559"/>
      <c r="E42" s="1028"/>
      <c r="AP42" s="1029"/>
    </row>
    <row r="43" spans="1:42" ht="15.65" customHeight="1">
      <c r="A43" s="103">
        <v>31</v>
      </c>
      <c r="B43" s="1679"/>
      <c r="C43" s="19"/>
      <c r="D43" s="1559"/>
      <c r="E43" s="1028"/>
      <c r="AP43" s="1029"/>
    </row>
    <row r="44" spans="1:42" ht="15.65" customHeight="1">
      <c r="A44" s="103">
        <v>32</v>
      </c>
      <c r="B44" s="1679"/>
      <c r="C44" s="19"/>
      <c r="D44" s="1559"/>
      <c r="E44" s="1028"/>
      <c r="AP44" s="1029"/>
    </row>
    <row r="45" spans="1:42" ht="15.65" customHeight="1">
      <c r="A45" s="103">
        <v>33</v>
      </c>
      <c r="B45" s="1679"/>
      <c r="C45" s="19"/>
      <c r="D45" s="1559"/>
      <c r="E45" s="1028"/>
      <c r="AP45" s="1029"/>
    </row>
    <row r="46" spans="1:42" ht="15.65" customHeight="1">
      <c r="A46" s="103">
        <v>34</v>
      </c>
      <c r="B46" s="1679"/>
      <c r="C46" s="19"/>
      <c r="D46" s="1559"/>
      <c r="E46" s="1028"/>
      <c r="AP46" s="1029"/>
    </row>
    <row r="47" spans="1:42" ht="15.65" customHeight="1">
      <c r="A47" s="103">
        <v>35</v>
      </c>
      <c r="B47" s="1679"/>
      <c r="C47" s="19"/>
      <c r="D47" s="1559"/>
      <c r="E47" s="1028"/>
      <c r="AP47" s="1029"/>
    </row>
    <row r="48" spans="1:42" s="805" customFormat="1" ht="15.65" customHeight="1">
      <c r="A48" s="103">
        <v>36</v>
      </c>
      <c r="B48" s="1679"/>
      <c r="C48" s="19"/>
      <c r="D48" s="1559"/>
      <c r="E48" s="1028"/>
      <c r="AP48" s="1029"/>
    </row>
    <row r="49" spans="1:42" s="825" customFormat="1" ht="14.5">
      <c r="A49" s="103">
        <v>37</v>
      </c>
      <c r="B49" s="1679"/>
      <c r="C49" s="19"/>
      <c r="D49" s="1559"/>
      <c r="E49" s="1028"/>
      <c r="AP49" s="1029"/>
    </row>
    <row r="50" spans="1:42" s="825" customFormat="1" ht="14.5">
      <c r="A50" s="103">
        <v>38</v>
      </c>
      <c r="B50" s="1679"/>
      <c r="C50" s="19"/>
      <c r="D50" s="1559"/>
      <c r="E50" s="1028"/>
      <c r="AP50" s="1029"/>
    </row>
    <row r="51" spans="1:42" s="825" customFormat="1" ht="14.5">
      <c r="A51" s="103">
        <v>39</v>
      </c>
      <c r="B51" s="1679"/>
      <c r="C51" s="19"/>
      <c r="D51" s="1559"/>
      <c r="E51" s="1028"/>
      <c r="AP51" s="1029"/>
    </row>
    <row r="52" spans="1:42" ht="14.5">
      <c r="A52" s="103">
        <v>40</v>
      </c>
      <c r="B52" s="1679"/>
      <c r="C52" s="19"/>
      <c r="D52" s="1559"/>
      <c r="E52" s="1028"/>
      <c r="AP52" s="1029"/>
    </row>
    <row r="53" spans="1:42" ht="14.5">
      <c r="A53" s="103">
        <v>41</v>
      </c>
      <c r="B53" s="1679"/>
      <c r="C53" s="19"/>
      <c r="D53" s="1559"/>
      <c r="E53" s="1028"/>
      <c r="AP53" s="1029"/>
    </row>
    <row r="54" spans="1:42" ht="14.5">
      <c r="A54" s="103">
        <v>42</v>
      </c>
      <c r="B54" s="1679"/>
      <c r="C54" s="19"/>
      <c r="D54" s="1559"/>
      <c r="E54" s="1028"/>
      <c r="AP54" s="1029"/>
    </row>
    <row r="55" spans="1:42" ht="14.5">
      <c r="A55" s="103">
        <v>43</v>
      </c>
      <c r="B55" s="1679"/>
      <c r="C55" s="19"/>
      <c r="D55" s="1559"/>
      <c r="E55" s="1028"/>
      <c r="AP55" s="1029"/>
    </row>
    <row r="56" spans="1:42" ht="14.5" customHeight="1">
      <c r="A56" s="103">
        <v>44</v>
      </c>
      <c r="B56" s="1679"/>
      <c r="C56" s="19"/>
      <c r="D56" s="1559"/>
      <c r="E56" s="1047"/>
      <c r="AP56" s="1029"/>
    </row>
    <row r="57" spans="1:42" ht="14.5" customHeight="1">
      <c r="A57" s="103">
        <v>45</v>
      </c>
      <c r="B57" s="1679"/>
      <c r="C57" s="19"/>
      <c r="D57" s="1559"/>
      <c r="E57" s="1047"/>
      <c r="AP57" s="1029"/>
    </row>
    <row r="58" spans="1:42">
      <c r="A58" s="103">
        <v>46</v>
      </c>
      <c r="B58" s="1679"/>
      <c r="C58" s="19"/>
      <c r="D58" s="1559"/>
      <c r="E58" s="838"/>
      <c r="AP58" s="1029"/>
    </row>
    <row r="59" spans="1:42">
      <c r="A59" s="103">
        <v>47</v>
      </c>
      <c r="B59" s="1679"/>
      <c r="C59" s="19"/>
      <c r="D59" s="1559"/>
      <c r="E59" s="838"/>
      <c r="AP59" s="1029"/>
    </row>
    <row r="60" spans="1:42">
      <c r="A60" s="103">
        <v>48</v>
      </c>
      <c r="B60" s="1679"/>
      <c r="C60" s="19"/>
      <c r="D60" s="1559"/>
      <c r="E60" s="838"/>
      <c r="AP60" s="1029"/>
    </row>
    <row r="61" spans="1:42">
      <c r="A61" s="103">
        <v>49</v>
      </c>
      <c r="B61" s="1679"/>
      <c r="C61" s="19"/>
      <c r="D61" s="1559"/>
      <c r="E61" s="838"/>
      <c r="AP61" s="1029"/>
    </row>
    <row r="62" spans="1:42">
      <c r="A62" s="103">
        <v>50</v>
      </c>
      <c r="B62" s="1679"/>
      <c r="C62" s="19"/>
      <c r="D62" s="1559"/>
      <c r="E62" s="838"/>
      <c r="AP62" s="1029"/>
    </row>
    <row r="63" spans="1:42" s="839" customFormat="1">
      <c r="A63" s="103">
        <v>51</v>
      </c>
      <c r="B63" s="1679"/>
      <c r="C63" s="19"/>
      <c r="D63" s="1559"/>
      <c r="E63" s="838"/>
      <c r="AP63" s="1029"/>
    </row>
    <row r="64" spans="1:42" s="839" customFormat="1">
      <c r="A64" s="103">
        <v>52</v>
      </c>
      <c r="B64" s="1679"/>
      <c r="C64" s="19"/>
      <c r="D64" s="1559"/>
      <c r="E64" s="838"/>
      <c r="AP64" s="1029"/>
    </row>
    <row r="65" spans="1:42" s="839" customFormat="1">
      <c r="A65" s="103">
        <v>53</v>
      </c>
      <c r="B65" s="1679"/>
      <c r="C65" s="19"/>
      <c r="D65" s="1559"/>
      <c r="E65" s="838"/>
      <c r="AP65" s="1029"/>
    </row>
    <row r="66" spans="1:42">
      <c r="A66" s="103">
        <v>54</v>
      </c>
      <c r="B66" s="1679"/>
      <c r="C66" s="19"/>
      <c r="D66" s="1559"/>
      <c r="E66" s="838"/>
      <c r="AP66" s="1029"/>
    </row>
    <row r="67" spans="1:42" s="915" customFormat="1">
      <c r="A67" s="103">
        <v>55</v>
      </c>
      <c r="B67" s="1679"/>
      <c r="C67" s="19"/>
      <c r="D67" s="1559"/>
      <c r="E67" s="917"/>
      <c r="AP67" s="1029"/>
    </row>
    <row r="68" spans="1:42" s="915" customFormat="1">
      <c r="A68" s="103">
        <v>56</v>
      </c>
      <c r="B68" s="1679"/>
      <c r="C68" s="19"/>
      <c r="D68" s="1559"/>
      <c r="E68" s="917"/>
      <c r="AP68" s="1029"/>
    </row>
    <row r="69" spans="1:42" s="915" customFormat="1">
      <c r="A69" s="103">
        <v>57</v>
      </c>
      <c r="B69" s="1679"/>
      <c r="C69" s="19"/>
      <c r="D69" s="1559"/>
      <c r="E69" s="917"/>
      <c r="AP69" s="1029"/>
    </row>
    <row r="70" spans="1:42" s="915" customFormat="1">
      <c r="A70" s="103">
        <v>58</v>
      </c>
      <c r="B70" s="1679"/>
      <c r="C70" s="19"/>
      <c r="D70" s="1559"/>
      <c r="E70" s="917"/>
      <c r="AP70" s="1029"/>
    </row>
    <row r="71" spans="1:42" s="915" customFormat="1">
      <c r="A71" s="103">
        <v>59</v>
      </c>
      <c r="B71" s="1679"/>
      <c r="C71" s="19"/>
      <c r="D71" s="1559"/>
      <c r="E71" s="917"/>
      <c r="AP71" s="1029"/>
    </row>
    <row r="72" spans="1:42" s="915" customFormat="1">
      <c r="A72" s="103">
        <v>60</v>
      </c>
      <c r="B72" s="1679"/>
      <c r="C72" s="19"/>
      <c r="D72" s="1559"/>
      <c r="E72" s="917"/>
      <c r="AP72" s="1029"/>
    </row>
    <row r="73" spans="1:42" s="915" customFormat="1">
      <c r="A73" s="103">
        <v>61</v>
      </c>
      <c r="B73" s="1679"/>
      <c r="C73" s="19"/>
      <c r="D73" s="1559"/>
      <c r="E73" s="917"/>
      <c r="AP73" s="1029"/>
    </row>
    <row r="74" spans="1:42" s="915" customFormat="1">
      <c r="A74" s="103">
        <v>62</v>
      </c>
      <c r="B74" s="1679"/>
      <c r="C74" s="19"/>
      <c r="D74" s="1559"/>
      <c r="E74" s="917"/>
      <c r="AP74" s="1029"/>
    </row>
    <row r="75" spans="1:42" s="915" customFormat="1">
      <c r="A75" s="103">
        <v>63</v>
      </c>
      <c r="B75" s="1679"/>
      <c r="C75" s="19"/>
      <c r="D75" s="1559"/>
      <c r="E75" s="917"/>
      <c r="AP75" s="1029"/>
    </row>
    <row r="76" spans="1:42" s="915" customFormat="1">
      <c r="A76" s="103">
        <v>64</v>
      </c>
      <c r="B76" s="1679"/>
      <c r="C76" s="19"/>
      <c r="D76" s="1559"/>
      <c r="E76" s="917"/>
      <c r="AP76" s="1029"/>
    </row>
    <row r="77" spans="1:42" s="915" customFormat="1">
      <c r="A77" s="103">
        <v>65</v>
      </c>
      <c r="B77" s="1679"/>
      <c r="C77" s="19"/>
      <c r="D77" s="1559"/>
      <c r="E77" s="917"/>
      <c r="AP77" s="1029"/>
    </row>
    <row r="78" spans="1:42" s="915" customFormat="1">
      <c r="A78" s="103">
        <v>66</v>
      </c>
      <c r="B78" s="1679"/>
      <c r="C78" s="19"/>
      <c r="D78" s="1559"/>
      <c r="E78" s="917"/>
      <c r="AP78" s="1029"/>
    </row>
    <row r="79" spans="1:42" s="915" customFormat="1">
      <c r="A79" s="103">
        <v>67</v>
      </c>
      <c r="B79" s="1679"/>
      <c r="C79" s="19"/>
      <c r="D79" s="1559"/>
      <c r="E79" s="917"/>
      <c r="AP79" s="1029"/>
    </row>
    <row r="80" spans="1:42" s="915" customFormat="1">
      <c r="A80" s="103">
        <v>68</v>
      </c>
      <c r="B80" s="1679"/>
      <c r="C80" s="19"/>
      <c r="D80" s="1559"/>
      <c r="E80" s="917"/>
      <c r="AP80" s="1029"/>
    </row>
    <row r="81" spans="1:42" s="915" customFormat="1">
      <c r="A81" s="103">
        <v>69</v>
      </c>
      <c r="B81" s="1679"/>
      <c r="C81" s="19"/>
      <c r="D81" s="1559"/>
      <c r="E81" s="917"/>
      <c r="AP81" s="1029"/>
    </row>
    <row r="82" spans="1:42" s="915" customFormat="1">
      <c r="A82" s="103">
        <v>70</v>
      </c>
      <c r="B82" s="1679"/>
      <c r="C82" s="19"/>
      <c r="D82" s="1559"/>
      <c r="E82" s="917"/>
      <c r="AP82" s="1029"/>
    </row>
    <row r="83" spans="1:42" s="915" customFormat="1">
      <c r="A83" s="103">
        <v>71</v>
      </c>
      <c r="B83" s="1679"/>
      <c r="C83" s="19"/>
      <c r="D83" s="1559"/>
      <c r="E83" s="917"/>
      <c r="AP83" s="1029"/>
    </row>
    <row r="84" spans="1:42" s="915" customFormat="1">
      <c r="A84" s="103">
        <v>72</v>
      </c>
      <c r="B84" s="1679"/>
      <c r="C84" s="19"/>
      <c r="D84" s="1559"/>
      <c r="E84" s="917"/>
      <c r="AP84" s="1029"/>
    </row>
    <row r="85" spans="1:42" s="915" customFormat="1">
      <c r="A85" s="103">
        <v>73</v>
      </c>
      <c r="B85" s="1679"/>
      <c r="C85" s="19"/>
      <c r="D85" s="1559"/>
      <c r="E85" s="917"/>
      <c r="AP85" s="1029"/>
    </row>
    <row r="86" spans="1:42" s="915" customFormat="1">
      <c r="A86" s="103">
        <v>74</v>
      </c>
      <c r="B86" s="1679"/>
      <c r="C86" s="19"/>
      <c r="D86" s="1559"/>
      <c r="E86" s="917"/>
      <c r="AP86" s="1029"/>
    </row>
    <row r="87" spans="1:42" s="915" customFormat="1">
      <c r="A87" s="103">
        <v>75</v>
      </c>
      <c r="B87" s="1679"/>
      <c r="C87" s="19"/>
      <c r="D87" s="1559"/>
      <c r="E87" s="917"/>
      <c r="AP87" s="1029"/>
    </row>
    <row r="88" spans="1:42" s="915" customFormat="1">
      <c r="A88" s="103">
        <v>76</v>
      </c>
      <c r="B88" s="1679"/>
      <c r="C88" s="19"/>
      <c r="D88" s="1559"/>
      <c r="E88" s="917"/>
      <c r="AP88" s="1029"/>
    </row>
    <row r="89" spans="1:42" s="915" customFormat="1">
      <c r="A89" s="103">
        <v>77</v>
      </c>
      <c r="B89" s="1679"/>
      <c r="C89" s="19"/>
      <c r="D89" s="1559"/>
      <c r="E89" s="917"/>
      <c r="AP89" s="1029"/>
    </row>
    <row r="90" spans="1:42" s="915" customFormat="1">
      <c r="A90" s="103">
        <v>78</v>
      </c>
      <c r="B90" s="1679"/>
      <c r="C90" s="19"/>
      <c r="D90" s="1559"/>
      <c r="E90" s="917"/>
      <c r="AP90" s="1029"/>
    </row>
    <row r="91" spans="1:42" s="915" customFormat="1">
      <c r="A91" s="103">
        <v>79</v>
      </c>
      <c r="B91" s="1679"/>
      <c r="C91" s="19"/>
      <c r="D91" s="1559"/>
      <c r="E91" s="917"/>
      <c r="AP91" s="1029"/>
    </row>
    <row r="92" spans="1:42" s="915" customFormat="1">
      <c r="A92" s="103">
        <v>80</v>
      </c>
      <c r="B92" s="1679"/>
      <c r="C92" s="19"/>
      <c r="D92" s="1559"/>
      <c r="E92" s="917"/>
      <c r="AP92" s="1029"/>
    </row>
    <row r="93" spans="1:42" s="915" customFormat="1">
      <c r="A93" s="103">
        <v>81</v>
      </c>
      <c r="B93" s="1679"/>
      <c r="C93" s="19"/>
      <c r="D93" s="1559"/>
      <c r="E93" s="917"/>
      <c r="AP93" s="1029"/>
    </row>
    <row r="94" spans="1:42" s="915" customFormat="1">
      <c r="A94" s="103">
        <v>82</v>
      </c>
      <c r="B94" s="1679"/>
      <c r="C94" s="19"/>
      <c r="D94" s="1559"/>
      <c r="E94" s="917"/>
      <c r="AP94" s="1029"/>
    </row>
    <row r="95" spans="1:42" s="915" customFormat="1">
      <c r="A95" s="103">
        <v>83</v>
      </c>
      <c r="B95" s="1679"/>
      <c r="C95" s="19"/>
      <c r="D95" s="1559"/>
      <c r="E95" s="917"/>
      <c r="AP95" s="1029"/>
    </row>
    <row r="96" spans="1:42" s="915" customFormat="1">
      <c r="A96" s="103">
        <v>84</v>
      </c>
      <c r="B96" s="1679"/>
      <c r="C96" s="19"/>
      <c r="D96" s="1559"/>
      <c r="E96" s="917"/>
      <c r="AP96" s="1029"/>
    </row>
    <row r="97" spans="1:42" s="915" customFormat="1">
      <c r="A97" s="103">
        <v>85</v>
      </c>
      <c r="B97" s="1679"/>
      <c r="C97" s="19"/>
      <c r="D97" s="1559"/>
      <c r="E97" s="917"/>
      <c r="AP97" s="1029"/>
    </row>
    <row r="98" spans="1:42" s="915" customFormat="1">
      <c r="A98" s="103">
        <v>86</v>
      </c>
      <c r="B98" s="1679"/>
      <c r="C98" s="19"/>
      <c r="D98" s="1559"/>
      <c r="E98" s="917"/>
      <c r="AP98" s="1029"/>
    </row>
    <row r="99" spans="1:42" s="915" customFormat="1">
      <c r="A99" s="103">
        <v>87</v>
      </c>
      <c r="B99" s="1679"/>
      <c r="C99" s="19"/>
      <c r="D99" s="1559"/>
      <c r="E99" s="917"/>
      <c r="AP99" s="1029"/>
    </row>
    <row r="100" spans="1:42" s="915" customFormat="1">
      <c r="A100" s="103">
        <v>88</v>
      </c>
      <c r="B100" s="1679"/>
      <c r="C100" s="19"/>
      <c r="D100" s="1559"/>
      <c r="E100" s="917"/>
      <c r="AP100" s="1029"/>
    </row>
    <row r="101" spans="1:42" s="915" customFormat="1">
      <c r="A101" s="103">
        <v>89</v>
      </c>
      <c r="B101" s="1679"/>
      <c r="C101" s="19"/>
      <c r="D101" s="1559"/>
      <c r="E101" s="917"/>
      <c r="AP101" s="1029"/>
    </row>
    <row r="102" spans="1:42" s="915" customFormat="1">
      <c r="A102" s="103">
        <v>90</v>
      </c>
      <c r="B102" s="1679"/>
      <c r="C102" s="19"/>
      <c r="D102" s="1559"/>
      <c r="E102" s="917"/>
      <c r="AP102" s="1029"/>
    </row>
    <row r="103" spans="1:42" s="915" customFormat="1">
      <c r="A103" s="103">
        <v>91</v>
      </c>
      <c r="B103" s="1679"/>
      <c r="C103" s="19"/>
      <c r="D103" s="1559"/>
      <c r="E103" s="917"/>
      <c r="AP103" s="1029"/>
    </row>
    <row r="104" spans="1:42" s="915" customFormat="1">
      <c r="A104" s="103">
        <v>92</v>
      </c>
      <c r="B104" s="1679"/>
      <c r="C104" s="19"/>
      <c r="D104" s="1559"/>
      <c r="E104" s="917"/>
      <c r="AP104" s="1029"/>
    </row>
    <row r="105" spans="1:42" s="915" customFormat="1">
      <c r="A105" s="103">
        <v>93</v>
      </c>
      <c r="B105" s="1679"/>
      <c r="C105" s="19"/>
      <c r="D105" s="1559"/>
      <c r="E105" s="917"/>
      <c r="AP105" s="1029"/>
    </row>
    <row r="106" spans="1:42" s="915" customFormat="1">
      <c r="A106" s="103">
        <v>94</v>
      </c>
      <c r="B106" s="1679"/>
      <c r="C106" s="19"/>
      <c r="D106" s="1559"/>
      <c r="E106" s="917"/>
      <c r="AP106" s="1029"/>
    </row>
    <row r="107" spans="1:42" s="915" customFormat="1">
      <c r="A107" s="103">
        <v>95</v>
      </c>
      <c r="B107" s="1679"/>
      <c r="C107" s="19"/>
      <c r="D107" s="1559"/>
      <c r="E107" s="917"/>
      <c r="AP107" s="1029"/>
    </row>
    <row r="108" spans="1:42" s="915" customFormat="1">
      <c r="A108" s="103">
        <v>96</v>
      </c>
      <c r="B108" s="1679"/>
      <c r="C108" s="19"/>
      <c r="D108" s="1559"/>
      <c r="E108" s="917"/>
      <c r="AP108" s="1029"/>
    </row>
    <row r="109" spans="1:42" s="915" customFormat="1">
      <c r="A109" s="103">
        <v>97</v>
      </c>
      <c r="B109" s="1679"/>
      <c r="C109" s="19"/>
      <c r="D109" s="1559"/>
      <c r="E109" s="917"/>
      <c r="AP109" s="1029"/>
    </row>
    <row r="110" spans="1:42" s="915" customFormat="1">
      <c r="A110" s="103">
        <v>98</v>
      </c>
      <c r="B110" s="1679"/>
      <c r="C110" s="19"/>
      <c r="D110" s="1559"/>
      <c r="E110" s="917"/>
      <c r="AP110" s="1029"/>
    </row>
    <row r="111" spans="1:42" s="915" customFormat="1">
      <c r="A111" s="103">
        <v>99</v>
      </c>
      <c r="B111" s="1679"/>
      <c r="C111" s="19"/>
      <c r="D111" s="1559"/>
      <c r="E111" s="917"/>
      <c r="AP111" s="1029"/>
    </row>
    <row r="112" spans="1:42" s="915" customFormat="1">
      <c r="A112" s="103">
        <v>100</v>
      </c>
      <c r="B112" s="1679"/>
      <c r="C112" s="19"/>
      <c r="D112" s="1559"/>
      <c r="E112" s="917"/>
      <c r="AP112" s="1029"/>
    </row>
    <row r="113" spans="1:42" s="915" customFormat="1">
      <c r="A113" s="103">
        <v>101</v>
      </c>
      <c r="B113" s="1679"/>
      <c r="C113" s="19"/>
      <c r="D113" s="1559"/>
      <c r="E113" s="917"/>
      <c r="AP113" s="1029"/>
    </row>
    <row r="114" spans="1:42" s="915" customFormat="1">
      <c r="A114" s="103">
        <v>102</v>
      </c>
      <c r="B114" s="1679"/>
      <c r="C114" s="19"/>
      <c r="D114" s="1559"/>
      <c r="E114" s="917"/>
      <c r="AP114" s="1029"/>
    </row>
    <row r="115" spans="1:42" s="915" customFormat="1">
      <c r="A115" s="103">
        <v>103</v>
      </c>
      <c r="B115" s="1679"/>
      <c r="C115" s="19"/>
      <c r="D115" s="1559"/>
      <c r="E115" s="917"/>
      <c r="AP115" s="1029"/>
    </row>
    <row r="116" spans="1:42" s="915" customFormat="1">
      <c r="A116" s="103">
        <v>104</v>
      </c>
      <c r="B116" s="1679"/>
      <c r="C116" s="19"/>
      <c r="D116" s="1559"/>
      <c r="E116" s="917"/>
      <c r="AP116" s="1029"/>
    </row>
    <row r="117" spans="1:42" s="915" customFormat="1">
      <c r="A117" s="103">
        <v>105</v>
      </c>
      <c r="B117" s="1679"/>
      <c r="C117" s="19"/>
      <c r="D117" s="1559"/>
      <c r="E117" s="917"/>
      <c r="AP117" s="1029"/>
    </row>
    <row r="118" spans="1:42" s="915" customFormat="1">
      <c r="A118" s="103">
        <v>106</v>
      </c>
      <c r="B118" s="1679"/>
      <c r="C118" s="19"/>
      <c r="D118" s="1559"/>
      <c r="E118" s="917"/>
      <c r="AP118" s="1029"/>
    </row>
    <row r="119" spans="1:42" s="915" customFormat="1">
      <c r="A119" s="103">
        <v>107</v>
      </c>
      <c r="B119" s="1679"/>
      <c r="C119" s="19"/>
      <c r="D119" s="1559"/>
      <c r="E119" s="917"/>
      <c r="AP119" s="1029"/>
    </row>
    <row r="120" spans="1:42" s="915" customFormat="1">
      <c r="A120" s="103">
        <v>108</v>
      </c>
      <c r="B120" s="1679"/>
      <c r="C120" s="19"/>
      <c r="D120" s="1559"/>
      <c r="E120" s="917"/>
      <c r="AP120" s="1029"/>
    </row>
    <row r="121" spans="1:42" s="915" customFormat="1">
      <c r="A121" s="103">
        <v>109</v>
      </c>
      <c r="B121" s="1679"/>
      <c r="C121" s="19"/>
      <c r="D121" s="1559"/>
      <c r="E121" s="917"/>
      <c r="AP121" s="1029"/>
    </row>
    <row r="122" spans="1:42" s="915" customFormat="1">
      <c r="A122" s="103">
        <v>110</v>
      </c>
      <c r="B122" s="1679"/>
      <c r="C122" s="19"/>
      <c r="D122" s="1559"/>
      <c r="E122" s="917"/>
      <c r="AP122" s="1029"/>
    </row>
    <row r="123" spans="1:42" s="915" customFormat="1">
      <c r="A123" s="103">
        <v>111</v>
      </c>
      <c r="B123" s="1679"/>
      <c r="C123" s="19"/>
      <c r="D123" s="1559"/>
      <c r="E123" s="917"/>
      <c r="AP123" s="1029"/>
    </row>
    <row r="124" spans="1:42" s="915" customFormat="1">
      <c r="A124" s="103">
        <v>112</v>
      </c>
      <c r="B124" s="1679"/>
      <c r="C124" s="19"/>
      <c r="D124" s="1559"/>
      <c r="E124" s="917"/>
      <c r="AP124" s="1029"/>
    </row>
    <row r="125" spans="1:42" s="915" customFormat="1" ht="14.15" customHeight="1">
      <c r="A125" s="103">
        <v>113</v>
      </c>
      <c r="B125" s="1679"/>
      <c r="C125" s="19"/>
      <c r="D125" s="1559"/>
      <c r="E125" s="917"/>
      <c r="AP125" s="1029"/>
    </row>
    <row r="126" spans="1:42" s="915" customFormat="1" ht="14.5" customHeight="1" thickBot="1">
      <c r="A126" s="103">
        <v>114</v>
      </c>
      <c r="B126" s="1679"/>
      <c r="C126" s="19"/>
      <c r="D126" s="1559"/>
      <c r="E126" s="917"/>
      <c r="AP126" s="1029"/>
    </row>
    <row r="127" spans="1:42" ht="14.5" hidden="1" thickBot="1">
      <c r="A127" s="1236"/>
      <c r="B127" s="1237"/>
      <c r="C127" s="1237"/>
      <c r="D127" s="1238"/>
      <c r="E127" s="838"/>
      <c r="AP127" s="1029"/>
    </row>
    <row r="128" spans="1:42" ht="14.5" thickBot="1">
      <c r="A128" s="1215" t="s">
        <v>396</v>
      </c>
      <c r="B128" s="1167"/>
      <c r="C128" s="31"/>
      <c r="D128" s="28">
        <f>SUM(D12:D126)</f>
        <v>0</v>
      </c>
      <c r="AP128" s="1029"/>
    </row>
    <row r="129" spans="1:42">
      <c r="A129" s="1216"/>
      <c r="AP129" s="1029"/>
    </row>
    <row r="130" spans="1:42" ht="14.5" hidden="1" thickBot="1">
      <c r="A130" s="1217" t="s">
        <v>874</v>
      </c>
      <c r="B130" s="1044">
        <f>D128</f>
        <v>0</v>
      </c>
      <c r="C130" s="536"/>
      <c r="D130" s="547"/>
      <c r="AP130" s="1029"/>
    </row>
    <row r="131" spans="1:42">
      <c r="A131" s="1216"/>
      <c r="AP131" s="1029"/>
    </row>
    <row r="132" spans="1:42">
      <c r="A132" s="1216"/>
      <c r="AP132" s="1029"/>
    </row>
    <row r="133" spans="1:42">
      <c r="A133" s="1216"/>
      <c r="AP133" s="1029"/>
    </row>
    <row r="134" spans="1:42">
      <c r="A134" s="1216"/>
      <c r="AP134" s="1029"/>
    </row>
    <row r="135" spans="1:42">
      <c r="A135" s="1216"/>
      <c r="AP135" s="1029"/>
    </row>
    <row r="136" spans="1:42">
      <c r="A136" s="1216"/>
      <c r="AP136" s="1029"/>
    </row>
    <row r="137" spans="1:42">
      <c r="A137" s="1216"/>
      <c r="AP137" s="1029"/>
    </row>
    <row r="138" spans="1:42">
      <c r="A138" s="1216"/>
      <c r="AP138" s="1029"/>
    </row>
    <row r="139" spans="1:42">
      <c r="A139" s="1216"/>
      <c r="AP139" s="1029"/>
    </row>
    <row r="140" spans="1:42">
      <c r="A140" s="1216"/>
      <c r="AP140" s="1029"/>
    </row>
    <row r="141" spans="1:42">
      <c r="A141" s="1216"/>
      <c r="AP141" s="1029"/>
    </row>
    <row r="142" spans="1:42">
      <c r="A142" s="1216"/>
      <c r="AP142" s="1029"/>
    </row>
    <row r="143" spans="1:42">
      <c r="A143" s="1216"/>
      <c r="AP143" s="1029"/>
    </row>
    <row r="144" spans="1:42">
      <c r="A144" s="1216"/>
      <c r="AP144" s="1029"/>
    </row>
    <row r="145" spans="1:42">
      <c r="A145" s="1216"/>
      <c r="AP145" s="1029"/>
    </row>
    <row r="146" spans="1:42">
      <c r="A146" s="1216"/>
      <c r="AP146" s="1029"/>
    </row>
    <row r="147" spans="1:42">
      <c r="A147" s="1216"/>
      <c r="AP147" s="1029"/>
    </row>
    <row r="148" spans="1:42">
      <c r="A148" s="1216"/>
      <c r="AP148" s="1029"/>
    </row>
    <row r="149" spans="1:42">
      <c r="A149" s="1216"/>
      <c r="AP149" s="1029"/>
    </row>
    <row r="150" spans="1:42">
      <c r="A150" s="1216"/>
      <c r="AP150" s="1029"/>
    </row>
    <row r="151" spans="1:42">
      <c r="A151" s="1216"/>
      <c r="AP151" s="1029"/>
    </row>
    <row r="152" spans="1:42">
      <c r="A152" s="1216"/>
      <c r="AP152" s="1029"/>
    </row>
    <row r="153" spans="1:42">
      <c r="A153" s="1216"/>
      <c r="AP153" s="1029"/>
    </row>
    <row r="154" spans="1:42">
      <c r="A154" s="1216"/>
      <c r="AP154" s="1029"/>
    </row>
    <row r="155" spans="1:42">
      <c r="A155" s="1216"/>
      <c r="AP155" s="1029"/>
    </row>
    <row r="156" spans="1:42">
      <c r="A156" s="1216"/>
      <c r="AP156" s="1029"/>
    </row>
    <row r="157" spans="1:42">
      <c r="A157" s="1216"/>
      <c r="AP157" s="1029"/>
    </row>
    <row r="158" spans="1:42">
      <c r="A158" s="1216"/>
      <c r="AP158" s="1029"/>
    </row>
    <row r="159" spans="1:42">
      <c r="A159" s="1216"/>
      <c r="AP159" s="1029"/>
    </row>
    <row r="160" spans="1:42">
      <c r="A160" s="1216"/>
      <c r="AP160" s="1029"/>
    </row>
    <row r="161" spans="1:42">
      <c r="A161" s="1216"/>
      <c r="AP161" s="1029"/>
    </row>
    <row r="162" spans="1:42">
      <c r="A162" s="1216"/>
      <c r="AP162" s="1029"/>
    </row>
    <row r="163" spans="1:42">
      <c r="A163" s="1216"/>
      <c r="AP163" s="1029"/>
    </row>
    <row r="164" spans="1:42">
      <c r="A164" s="1216"/>
      <c r="AP164" s="1029"/>
    </row>
    <row r="165" spans="1:42">
      <c r="A165" s="1216"/>
      <c r="AP165" s="1029"/>
    </row>
    <row r="166" spans="1:42">
      <c r="A166" s="1216"/>
      <c r="AP166" s="1029"/>
    </row>
    <row r="167" spans="1:42">
      <c r="A167" s="1216"/>
      <c r="AP167" s="1029"/>
    </row>
    <row r="168" spans="1:42">
      <c r="A168" s="1216"/>
      <c r="AP168" s="1029"/>
    </row>
    <row r="169" spans="1:42">
      <c r="A169" s="1216"/>
      <c r="AP169" s="1029"/>
    </row>
    <row r="170" spans="1:42">
      <c r="A170" s="1216"/>
      <c r="AP170" s="1029"/>
    </row>
    <row r="171" spans="1:42">
      <c r="A171" s="1216"/>
      <c r="AP171" s="1029"/>
    </row>
    <row r="172" spans="1:42">
      <c r="A172" s="1216"/>
      <c r="AP172" s="1029"/>
    </row>
    <row r="173" spans="1:42">
      <c r="A173" s="1216"/>
      <c r="AP173" s="1029"/>
    </row>
    <row r="174" spans="1:42">
      <c r="A174" s="1216"/>
      <c r="AP174" s="1029"/>
    </row>
    <row r="175" spans="1:42">
      <c r="A175" s="1216"/>
      <c r="AP175" s="1029"/>
    </row>
    <row r="176" spans="1:42">
      <c r="A176" s="1216"/>
      <c r="AP176" s="1029"/>
    </row>
    <row r="177" spans="1:42">
      <c r="A177" s="1216"/>
      <c r="AP177" s="1029"/>
    </row>
    <row r="178" spans="1:42">
      <c r="A178" s="1216"/>
      <c r="AP178" s="1029"/>
    </row>
    <row r="179" spans="1:42">
      <c r="A179" s="1216"/>
      <c r="AP179" s="1029"/>
    </row>
    <row r="180" spans="1:42">
      <c r="A180" s="1216"/>
      <c r="AP180" s="1029"/>
    </row>
    <row r="181" spans="1:42">
      <c r="A181" s="1216"/>
      <c r="AP181" s="1029"/>
    </row>
    <row r="182" spans="1:42">
      <c r="A182" s="1216"/>
      <c r="AP182" s="1029"/>
    </row>
    <row r="183" spans="1:42">
      <c r="A183" s="1216"/>
      <c r="AP183" s="1029"/>
    </row>
    <row r="184" spans="1:42">
      <c r="A184" s="1216"/>
      <c r="AP184" s="1029"/>
    </row>
    <row r="185" spans="1:42">
      <c r="A185" s="1216"/>
      <c r="AP185" s="1029"/>
    </row>
    <row r="186" spans="1:42">
      <c r="A186" s="1216"/>
      <c r="AP186" s="1029"/>
    </row>
    <row r="187" spans="1:42">
      <c r="A187" s="1216"/>
      <c r="AP187" s="1029"/>
    </row>
    <row r="188" spans="1:42">
      <c r="A188" s="1216"/>
      <c r="AP188" s="1029"/>
    </row>
    <row r="189" spans="1:42">
      <c r="A189" s="1216"/>
      <c r="AP189" s="1029"/>
    </row>
    <row r="190" spans="1:42">
      <c r="A190" s="1216"/>
      <c r="AP190" s="1029"/>
    </row>
    <row r="191" spans="1:42">
      <c r="A191" s="1216"/>
      <c r="AP191" s="1029"/>
    </row>
    <row r="192" spans="1:42">
      <c r="A192" s="1216"/>
      <c r="AP192" s="1029"/>
    </row>
    <row r="193" spans="1:42">
      <c r="A193" s="1216"/>
      <c r="AP193" s="1029"/>
    </row>
    <row r="194" spans="1:42">
      <c r="A194" s="1216"/>
      <c r="AP194" s="1029"/>
    </row>
    <row r="195" spans="1:42">
      <c r="A195" s="1216"/>
      <c r="AP195" s="1029"/>
    </row>
    <row r="196" spans="1:42">
      <c r="A196" s="1216"/>
      <c r="AP196" s="1029"/>
    </row>
    <row r="197" spans="1:42">
      <c r="A197" s="1216"/>
      <c r="AP197" s="1029"/>
    </row>
    <row r="198" spans="1:42">
      <c r="A198" s="1216"/>
      <c r="AP198" s="1029"/>
    </row>
    <row r="199" spans="1:42">
      <c r="A199" s="1216"/>
      <c r="AP199" s="1029"/>
    </row>
    <row r="200" spans="1:42">
      <c r="A200" s="1216"/>
      <c r="AP200" s="1029"/>
    </row>
    <row r="201" spans="1:42">
      <c r="A201" s="1216"/>
      <c r="AP201" s="1029"/>
    </row>
    <row r="202" spans="1:42">
      <c r="A202" s="1216"/>
      <c r="AP202" s="1029"/>
    </row>
    <row r="203" spans="1:42">
      <c r="A203" s="1216"/>
      <c r="AP203" s="1029"/>
    </row>
    <row r="204" spans="1:42">
      <c r="A204" s="1216"/>
      <c r="AP204" s="1029"/>
    </row>
    <row r="205" spans="1:42">
      <c r="A205" s="1216"/>
      <c r="AP205" s="1029"/>
    </row>
    <row r="206" spans="1:42">
      <c r="A206" s="1216"/>
      <c r="AP206" s="1029"/>
    </row>
    <row r="207" spans="1:42">
      <c r="A207" s="1216"/>
      <c r="AP207" s="1029"/>
    </row>
    <row r="208" spans="1:42">
      <c r="A208" s="1216"/>
      <c r="AP208" s="1029"/>
    </row>
    <row r="209" spans="1:42">
      <c r="A209" s="1216"/>
      <c r="AP209" s="1029"/>
    </row>
    <row r="210" spans="1:42">
      <c r="A210" s="1216"/>
      <c r="AP210" s="1029"/>
    </row>
    <row r="211" spans="1:42">
      <c r="A211" s="1216"/>
      <c r="AP211" s="1029"/>
    </row>
    <row r="212" spans="1:42">
      <c r="A212" s="1216"/>
      <c r="AP212" s="1029"/>
    </row>
    <row r="213" spans="1:42">
      <c r="A213" s="1216"/>
      <c r="AP213" s="1029"/>
    </row>
    <row r="214" spans="1:42">
      <c r="A214" s="1216"/>
      <c r="AP214" s="1029"/>
    </row>
    <row r="215" spans="1:42">
      <c r="A215" s="1216"/>
      <c r="AP215" s="1029"/>
    </row>
    <row r="216" spans="1:42">
      <c r="A216" s="1216"/>
      <c r="AP216" s="1029"/>
    </row>
    <row r="217" spans="1:42">
      <c r="A217" s="1216"/>
      <c r="AP217" s="1029"/>
    </row>
    <row r="218" spans="1:42">
      <c r="A218" s="1216"/>
      <c r="AP218" s="1029"/>
    </row>
    <row r="219" spans="1:42">
      <c r="A219" s="1216"/>
      <c r="AP219" s="1029"/>
    </row>
    <row r="220" spans="1:42">
      <c r="A220" s="1216"/>
      <c r="AP220" s="1029"/>
    </row>
    <row r="221" spans="1:42">
      <c r="A221" s="1216"/>
      <c r="AP221" s="1029"/>
    </row>
    <row r="222" spans="1:42">
      <c r="A222" s="1216"/>
      <c r="AP222" s="1029"/>
    </row>
    <row r="223" spans="1:42">
      <c r="A223" s="1216"/>
      <c r="AP223" s="1029"/>
    </row>
    <row r="224" spans="1:42">
      <c r="A224" s="1216"/>
      <c r="AP224" s="1029"/>
    </row>
    <row r="225" spans="1:42">
      <c r="A225" s="1216"/>
      <c r="AP225" s="1029"/>
    </row>
    <row r="226" spans="1:42">
      <c r="A226" s="1216"/>
      <c r="AP226" s="1029"/>
    </row>
    <row r="227" spans="1:42">
      <c r="A227" s="1216"/>
      <c r="AP227" s="1029"/>
    </row>
    <row r="228" spans="1:42">
      <c r="A228" s="1216"/>
      <c r="AP228" s="1029"/>
    </row>
    <row r="229" spans="1:42">
      <c r="A229" s="1216"/>
      <c r="AP229" s="1029"/>
    </row>
    <row r="230" spans="1:42">
      <c r="A230" s="1216"/>
      <c r="AP230" s="1029"/>
    </row>
    <row r="231" spans="1:42">
      <c r="A231" s="1216"/>
      <c r="AP231" s="1029"/>
    </row>
    <row r="232" spans="1:42">
      <c r="A232" s="1216"/>
      <c r="AP232" s="1029"/>
    </row>
    <row r="233" spans="1:42">
      <c r="A233" s="1216"/>
      <c r="AP233" s="1029"/>
    </row>
    <row r="234" spans="1:42">
      <c r="A234" s="1216"/>
      <c r="AP234" s="1029"/>
    </row>
    <row r="235" spans="1:42">
      <c r="A235" s="1216"/>
      <c r="AP235" s="1029"/>
    </row>
    <row r="236" spans="1:42">
      <c r="A236" s="1216"/>
      <c r="AP236" s="1029"/>
    </row>
    <row r="237" spans="1:42">
      <c r="A237" s="1216"/>
      <c r="AP237" s="1029"/>
    </row>
    <row r="238" spans="1:42">
      <c r="A238" s="1216"/>
      <c r="AP238" s="1029"/>
    </row>
    <row r="239" spans="1:42">
      <c r="A239" s="1216"/>
      <c r="AP239" s="1029"/>
    </row>
    <row r="240" spans="1:42">
      <c r="A240" s="1216"/>
      <c r="AP240" s="1029"/>
    </row>
    <row r="241" spans="1:42">
      <c r="A241" s="1216"/>
      <c r="AP241" s="1029"/>
    </row>
    <row r="242" spans="1:42">
      <c r="A242" s="1216"/>
      <c r="AP242" s="1029"/>
    </row>
    <row r="243" spans="1:42">
      <c r="A243" s="1216"/>
      <c r="AP243" s="1029"/>
    </row>
    <row r="244" spans="1:42">
      <c r="A244" s="1216"/>
      <c r="AP244" s="1029"/>
    </row>
    <row r="245" spans="1:42">
      <c r="A245" s="1216"/>
    </row>
    <row r="246" spans="1:42">
      <c r="A246" s="1216"/>
    </row>
    <row r="247" spans="1:42">
      <c r="A247" s="1216"/>
    </row>
    <row r="248" spans="1:42">
      <c r="A248" s="1216"/>
    </row>
    <row r="249" spans="1:42">
      <c r="A249" s="1216"/>
    </row>
    <row r="250" spans="1:42">
      <c r="A250" s="1216"/>
    </row>
    <row r="251" spans="1:42">
      <c r="A251" s="1216"/>
    </row>
    <row r="252" spans="1:42">
      <c r="A252" s="1216"/>
    </row>
    <row r="253" spans="1:42">
      <c r="A253" s="1216"/>
    </row>
    <row r="254" spans="1:42">
      <c r="A254" s="1216"/>
    </row>
    <row r="255" spans="1:42">
      <c r="A255" s="1216"/>
    </row>
    <row r="256" spans="1:42">
      <c r="A256" s="1216"/>
    </row>
    <row r="257" spans="1:1">
      <c r="A257" s="1216"/>
    </row>
    <row r="258" spans="1:1">
      <c r="A258" s="1216"/>
    </row>
    <row r="259" spans="1:1">
      <c r="A259" s="1216"/>
    </row>
    <row r="260" spans="1:1">
      <c r="A260" s="1216"/>
    </row>
    <row r="261" spans="1:1">
      <c r="A261" s="1216"/>
    </row>
    <row r="262" spans="1:1">
      <c r="A262" s="1216"/>
    </row>
    <row r="263" spans="1:1">
      <c r="A263" s="1216"/>
    </row>
    <row r="264" spans="1:1">
      <c r="A264" s="1216"/>
    </row>
    <row r="265" spans="1:1">
      <c r="A265" s="1216"/>
    </row>
    <row r="266" spans="1:1">
      <c r="A266" s="1216"/>
    </row>
    <row r="267" spans="1:1">
      <c r="A267" s="1216"/>
    </row>
    <row r="268" spans="1:1">
      <c r="A268" s="1216"/>
    </row>
    <row r="269" spans="1:1">
      <c r="A269" s="1216"/>
    </row>
    <row r="270" spans="1:1">
      <c r="A270" s="1216"/>
    </row>
    <row r="271" spans="1:1">
      <c r="A271" s="1216"/>
    </row>
    <row r="272" spans="1:1">
      <c r="A272" s="1216"/>
    </row>
    <row r="273" spans="1:1">
      <c r="A273" s="1216"/>
    </row>
    <row r="274" spans="1:1">
      <c r="A274" s="1216"/>
    </row>
    <row r="275" spans="1:1">
      <c r="A275" s="1216"/>
    </row>
    <row r="276" spans="1:1">
      <c r="A276" s="1216"/>
    </row>
    <row r="277" spans="1:1">
      <c r="A277" s="1216"/>
    </row>
    <row r="278" spans="1:1">
      <c r="A278" s="1216"/>
    </row>
    <row r="279" spans="1:1">
      <c r="A279" s="1216"/>
    </row>
    <row r="280" spans="1:1">
      <c r="A280" s="1216"/>
    </row>
    <row r="281" spans="1:1">
      <c r="A281" s="1216"/>
    </row>
    <row r="282" spans="1:1">
      <c r="A282" s="1216"/>
    </row>
    <row r="283" spans="1:1">
      <c r="A283" s="1216"/>
    </row>
    <row r="284" spans="1:1">
      <c r="A284" s="1216"/>
    </row>
    <row r="285" spans="1:1">
      <c r="A285" s="1216"/>
    </row>
    <row r="286" spans="1:1">
      <c r="A286" s="1216"/>
    </row>
    <row r="287" spans="1:1">
      <c r="A287" s="1216"/>
    </row>
    <row r="288" spans="1:1">
      <c r="A288" s="1216"/>
    </row>
    <row r="289" spans="1:1">
      <c r="A289" s="1216"/>
    </row>
    <row r="290" spans="1:1">
      <c r="A290" s="1216"/>
    </row>
    <row r="291" spans="1:1">
      <c r="A291" s="1216"/>
    </row>
    <row r="292" spans="1:1">
      <c r="A292" s="1216"/>
    </row>
    <row r="293" spans="1:1">
      <c r="A293" s="1216"/>
    </row>
    <row r="294" spans="1:1">
      <c r="A294" s="1216"/>
    </row>
    <row r="295" spans="1:1">
      <c r="A295" s="1216"/>
    </row>
    <row r="296" spans="1:1">
      <c r="A296" s="1216"/>
    </row>
    <row r="297" spans="1:1">
      <c r="A297" s="1216"/>
    </row>
    <row r="298" spans="1:1">
      <c r="A298" s="1216"/>
    </row>
    <row r="299" spans="1:1">
      <c r="A299" s="1216"/>
    </row>
    <row r="300" spans="1:1">
      <c r="A300" s="1216"/>
    </row>
    <row r="301" spans="1:1">
      <c r="A301" s="1216"/>
    </row>
    <row r="302" spans="1:1">
      <c r="A302" s="1216"/>
    </row>
    <row r="303" spans="1:1">
      <c r="A303" s="1216"/>
    </row>
    <row r="304" spans="1:1">
      <c r="A304" s="1216"/>
    </row>
    <row r="305" spans="1:1">
      <c r="A305" s="1216"/>
    </row>
    <row r="306" spans="1:1">
      <c r="A306" s="1216"/>
    </row>
    <row r="307" spans="1:1">
      <c r="A307" s="1216"/>
    </row>
    <row r="308" spans="1:1">
      <c r="A308" s="1216"/>
    </row>
    <row r="309" spans="1:1">
      <c r="A309" s="1216"/>
    </row>
    <row r="310" spans="1:1">
      <c r="A310" s="1216"/>
    </row>
    <row r="311" spans="1:1">
      <c r="A311" s="1216"/>
    </row>
    <row r="312" spans="1:1">
      <c r="A312" s="1216"/>
    </row>
    <row r="313" spans="1:1">
      <c r="A313" s="1216"/>
    </row>
    <row r="314" spans="1:1">
      <c r="A314" s="1216"/>
    </row>
    <row r="315" spans="1:1">
      <c r="A315" s="1216"/>
    </row>
    <row r="316" spans="1:1">
      <c r="A316" s="1216"/>
    </row>
    <row r="317" spans="1:1">
      <c r="A317" s="1216"/>
    </row>
    <row r="318" spans="1:1">
      <c r="A318" s="1216"/>
    </row>
    <row r="319" spans="1:1">
      <c r="A319" s="1216"/>
    </row>
    <row r="320" spans="1:1">
      <c r="A320" s="1216"/>
    </row>
    <row r="321" spans="1:1">
      <c r="A321" s="1216"/>
    </row>
    <row r="322" spans="1:1">
      <c r="A322" s="1216"/>
    </row>
    <row r="323" spans="1:1">
      <c r="A323" s="1216"/>
    </row>
    <row r="324" spans="1:1">
      <c r="A324" s="1216"/>
    </row>
    <row r="325" spans="1:1">
      <c r="A325" s="1216"/>
    </row>
    <row r="326" spans="1:1">
      <c r="A326" s="1216"/>
    </row>
    <row r="327" spans="1:1">
      <c r="A327" s="1216"/>
    </row>
    <row r="328" spans="1:1">
      <c r="A328" s="1216"/>
    </row>
    <row r="329" spans="1:1">
      <c r="A329" s="1216"/>
    </row>
    <row r="330" spans="1:1">
      <c r="A330" s="1216"/>
    </row>
    <row r="331" spans="1:1">
      <c r="A331" s="1216"/>
    </row>
    <row r="332" spans="1:1">
      <c r="A332" s="1216"/>
    </row>
    <row r="333" spans="1:1">
      <c r="A333" s="1216"/>
    </row>
    <row r="334" spans="1:1">
      <c r="A334" s="1216"/>
    </row>
    <row r="335" spans="1:1">
      <c r="A335" s="1216"/>
    </row>
    <row r="336" spans="1:1">
      <c r="A336" s="1216"/>
    </row>
    <row r="337" spans="1:1">
      <c r="A337" s="1216"/>
    </row>
    <row r="338" spans="1:1">
      <c r="A338" s="1216"/>
    </row>
    <row r="339" spans="1:1">
      <c r="A339" s="1216"/>
    </row>
    <row r="340" spans="1:1">
      <c r="A340" s="1216"/>
    </row>
    <row r="341" spans="1:1">
      <c r="A341" s="1216"/>
    </row>
    <row r="342" spans="1:1">
      <c r="A342" s="1216"/>
    </row>
    <row r="343" spans="1:1">
      <c r="A343" s="1216"/>
    </row>
    <row r="344" spans="1:1">
      <c r="A344" s="1216"/>
    </row>
    <row r="345" spans="1:1">
      <c r="A345" s="1216"/>
    </row>
    <row r="346" spans="1:1">
      <c r="A346" s="1216"/>
    </row>
    <row r="347" spans="1:1">
      <c r="A347" s="1216"/>
    </row>
    <row r="348" spans="1:1">
      <c r="A348" s="1216"/>
    </row>
    <row r="349" spans="1:1">
      <c r="A349" s="1216"/>
    </row>
    <row r="350" spans="1:1">
      <c r="A350" s="1216"/>
    </row>
    <row r="351" spans="1:1">
      <c r="A351" s="1216"/>
    </row>
    <row r="352" spans="1:1">
      <c r="A352" s="1216"/>
    </row>
    <row r="353" spans="1:1">
      <c r="A353" s="1216"/>
    </row>
    <row r="354" spans="1:1">
      <c r="A354" s="1216"/>
    </row>
    <row r="355" spans="1:1">
      <c r="A355" s="1216"/>
    </row>
    <row r="356" spans="1:1">
      <c r="A356" s="1216"/>
    </row>
    <row r="357" spans="1:1">
      <c r="A357" s="1216"/>
    </row>
    <row r="358" spans="1:1">
      <c r="A358" s="1216"/>
    </row>
    <row r="359" spans="1:1">
      <c r="A359" s="1216"/>
    </row>
    <row r="360" spans="1:1">
      <c r="A360" s="1216"/>
    </row>
    <row r="361" spans="1:1">
      <c r="A361" s="1216"/>
    </row>
    <row r="362" spans="1:1">
      <c r="A362" s="1216"/>
    </row>
    <row r="363" spans="1:1">
      <c r="A363" s="1216"/>
    </row>
    <row r="364" spans="1:1">
      <c r="A364" s="1216"/>
    </row>
    <row r="365" spans="1:1">
      <c r="A365" s="1216"/>
    </row>
    <row r="366" spans="1:1">
      <c r="A366" s="1216"/>
    </row>
    <row r="367" spans="1:1">
      <c r="A367" s="1216"/>
    </row>
    <row r="368" spans="1:1">
      <c r="A368" s="1216"/>
    </row>
    <row r="369" spans="1:1">
      <c r="A369" s="1216"/>
    </row>
    <row r="370" spans="1:1">
      <c r="A370" s="1216"/>
    </row>
    <row r="371" spans="1:1">
      <c r="A371" s="1216"/>
    </row>
    <row r="372" spans="1:1">
      <c r="A372" s="1216"/>
    </row>
    <row r="373" spans="1:1">
      <c r="A373" s="1216"/>
    </row>
    <row r="374" spans="1:1">
      <c r="A374" s="1216"/>
    </row>
    <row r="375" spans="1:1">
      <c r="A375" s="1216"/>
    </row>
    <row r="376" spans="1:1">
      <c r="A376" s="1216"/>
    </row>
    <row r="377" spans="1:1">
      <c r="A377" s="1216"/>
    </row>
    <row r="378" spans="1:1">
      <c r="A378" s="1216"/>
    </row>
    <row r="379" spans="1:1">
      <c r="A379" s="1216"/>
    </row>
    <row r="380" spans="1:1">
      <c r="A380" s="1216"/>
    </row>
    <row r="381" spans="1:1">
      <c r="A381" s="1216"/>
    </row>
    <row r="382" spans="1:1">
      <c r="A382" s="1216"/>
    </row>
    <row r="383" spans="1:1">
      <c r="A383" s="1216"/>
    </row>
    <row r="384" spans="1:1">
      <c r="A384" s="1216"/>
    </row>
    <row r="385" spans="1:1">
      <c r="A385" s="1216"/>
    </row>
    <row r="386" spans="1:1">
      <c r="A386" s="1216"/>
    </row>
    <row r="387" spans="1:1">
      <c r="A387" s="1216"/>
    </row>
    <row r="388" spans="1:1">
      <c r="A388" s="1216"/>
    </row>
    <row r="389" spans="1:1">
      <c r="A389" s="1216"/>
    </row>
    <row r="390" spans="1:1">
      <c r="A390" s="1216"/>
    </row>
    <row r="391" spans="1:1">
      <c r="A391" s="1216"/>
    </row>
    <row r="392" spans="1:1">
      <c r="A392" s="1216"/>
    </row>
    <row r="393" spans="1:1">
      <c r="A393" s="1216"/>
    </row>
    <row r="394" spans="1:1">
      <c r="A394" s="1216"/>
    </row>
    <row r="395" spans="1:1">
      <c r="A395" s="1216"/>
    </row>
    <row r="396" spans="1:1">
      <c r="A396" s="1216"/>
    </row>
    <row r="397" spans="1:1">
      <c r="A397" s="1216"/>
    </row>
    <row r="398" spans="1:1">
      <c r="A398" s="1216"/>
    </row>
    <row r="399" spans="1:1">
      <c r="A399" s="1216"/>
    </row>
    <row r="400" spans="1:1">
      <c r="A400" s="1216"/>
    </row>
    <row r="401" spans="1:1">
      <c r="A401" s="1216"/>
    </row>
    <row r="402" spans="1:1">
      <c r="A402" s="1216"/>
    </row>
    <row r="403" spans="1:1">
      <c r="A403" s="1216"/>
    </row>
    <row r="404" spans="1:1">
      <c r="A404" s="1216"/>
    </row>
    <row r="405" spans="1:1">
      <c r="A405" s="1216"/>
    </row>
    <row r="406" spans="1:1">
      <c r="A406" s="1216"/>
    </row>
    <row r="407" spans="1:1">
      <c r="A407" s="1216"/>
    </row>
    <row r="408" spans="1:1">
      <c r="A408" s="1216"/>
    </row>
    <row r="409" spans="1:1">
      <c r="A409" s="1216"/>
    </row>
    <row r="410" spans="1:1">
      <c r="A410" s="1216"/>
    </row>
    <row r="411" spans="1:1">
      <c r="A411" s="1216"/>
    </row>
    <row r="412" spans="1:1">
      <c r="A412" s="1216"/>
    </row>
    <row r="413" spans="1:1">
      <c r="A413" s="1216"/>
    </row>
    <row r="414" spans="1:1">
      <c r="A414" s="1216"/>
    </row>
    <row r="415" spans="1:1">
      <c r="A415" s="1216"/>
    </row>
    <row r="416" spans="1:1">
      <c r="A416" s="1216"/>
    </row>
    <row r="417" spans="1:1">
      <c r="A417" s="1216"/>
    </row>
    <row r="418" spans="1:1">
      <c r="A418" s="1216"/>
    </row>
    <row r="419" spans="1:1">
      <c r="A419" s="1216"/>
    </row>
    <row r="420" spans="1:1">
      <c r="A420" s="1216"/>
    </row>
    <row r="421" spans="1:1">
      <c r="A421" s="1216"/>
    </row>
  </sheetData>
  <sheetProtection sheet="1" objects="1" scenarios="1" formatColumns="0"/>
  <sortState ref="A13:E17">
    <sortCondition descending="1" ref="D13"/>
  </sortState>
  <mergeCells count="6">
    <mergeCell ref="A4:D4"/>
    <mergeCell ref="A5:D6"/>
    <mergeCell ref="C8:C10"/>
    <mergeCell ref="D8:D10"/>
    <mergeCell ref="B8:B10"/>
    <mergeCell ref="A8:A10"/>
  </mergeCells>
  <conditionalFormatting sqref="E130:E1048576 E1:E66">
    <cfRule type="duplicateValues" dxfId="31" priority="46"/>
  </conditionalFormatting>
  <conditionalFormatting sqref="E130:E1048576 E1:E127">
    <cfRule type="duplicateValues" dxfId="30" priority="96"/>
  </conditionalFormatting>
  <conditionalFormatting sqref="E67:E127">
    <cfRule type="duplicateValues" dxfId="29" priority="98"/>
  </conditionalFormatting>
  <pageMargins left="1.38" right="0.70866141732283505" top="0.74803149606299202" bottom="0.74803149606299202" header="0.31496062992126" footer="0.31496062992126"/>
  <pageSetup paperSize="9" scale="80" fitToHeight="5" orientation="portrait" r:id="rId1"/>
  <headerFooter>
    <oddFooter>&amp;R&amp;"-,Bold"&amp;10&amp;P  /  &amp;N</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35"/>
  <sheetViews>
    <sheetView showGridLines="0" zoomScaleNormal="100" zoomScaleSheetLayoutView="100" workbookViewId="0">
      <selection activeCell="F21" sqref="F21"/>
    </sheetView>
  </sheetViews>
  <sheetFormatPr defaultColWidth="8.81640625" defaultRowHeight="14"/>
  <cols>
    <col min="1" max="1" width="6.81640625" style="511" customWidth="1"/>
    <col min="2" max="2" width="60.81640625" style="511" customWidth="1"/>
    <col min="3" max="3" width="4.81640625" style="511" customWidth="1"/>
    <col min="4" max="4" width="12.81640625" style="511" customWidth="1"/>
    <col min="5" max="5" width="14.54296875" style="511" customWidth="1"/>
    <col min="6" max="8" width="4.81640625" style="511" customWidth="1"/>
    <col min="9" max="19" width="4.81640625" style="511" hidden="1" customWidth="1"/>
    <col min="20" max="16384" width="8.81640625" style="511"/>
  </cols>
  <sheetData>
    <row r="1" spans="1:24" ht="14.5">
      <c r="A1" s="1588" t="str">
        <f>"Client  Name:    "&amp;FORM!E8</f>
        <v xml:space="preserve">Client  Name:    </v>
      </c>
      <c r="B1" s="1070"/>
      <c r="C1" s="1051"/>
      <c r="D1" s="1070"/>
      <c r="E1" s="1051"/>
      <c r="F1" s="1070"/>
      <c r="X1" s="1094"/>
    </row>
    <row r="2" spans="1:24" ht="14.5" customHeight="1">
      <c r="A2" s="1588" t="str">
        <f>"Assigned No:    "&amp;FORM!S6</f>
        <v xml:space="preserve">Assigned No:    </v>
      </c>
      <c r="B2" s="1071"/>
      <c r="C2" s="1051"/>
      <c r="D2" s="1070"/>
      <c r="E2" s="1051"/>
      <c r="F2" s="1070"/>
    </row>
    <row r="3" spans="1:24" ht="14.5" customHeight="1">
      <c r="A3" s="1589" t="str">
        <f>CONCATENATE(PROPER(Basic!B18),":",,"          ",TEXT(FORM!G4,"dd-mmmm-yyyy"))</f>
        <v xml:space="preserve">:          </v>
      </c>
      <c r="B3" s="1070"/>
      <c r="C3" s="1051"/>
      <c r="D3" s="1070"/>
      <c r="E3" s="1051"/>
      <c r="F3" s="1070"/>
    </row>
    <row r="5" spans="1:24" ht="12.75" customHeight="1">
      <c r="A5" s="2133" t="s">
        <v>1312</v>
      </c>
      <c r="B5" s="2133"/>
      <c r="C5" s="2133"/>
      <c r="D5" s="2133"/>
    </row>
    <row r="6" spans="1:24">
      <c r="A6" s="2133"/>
      <c r="B6" s="2133"/>
      <c r="C6" s="2133"/>
      <c r="D6" s="2133"/>
    </row>
    <row r="8" spans="1:24" ht="14.5" customHeight="1">
      <c r="A8" s="2224" t="s">
        <v>27</v>
      </c>
      <c r="B8" s="2225"/>
      <c r="C8" s="2191"/>
      <c r="D8" s="2230" t="s">
        <v>435</v>
      </c>
    </row>
    <row r="9" spans="1:24">
      <c r="A9" s="2226"/>
      <c r="B9" s="2227"/>
      <c r="C9" s="2192"/>
      <c r="D9" s="2217"/>
    </row>
    <row r="10" spans="1:24" ht="14.5" thickBot="1">
      <c r="A10" s="2228"/>
      <c r="B10" s="2229"/>
      <c r="C10" s="2193"/>
      <c r="D10" s="2218"/>
    </row>
    <row r="11" spans="1:24" ht="3" customHeight="1" thickBot="1">
      <c r="A11" s="530"/>
      <c r="D11" s="531"/>
    </row>
    <row r="12" spans="1:24" ht="1" customHeight="1" thickBot="1">
      <c r="A12" s="1156"/>
      <c r="B12" s="1157"/>
      <c r="C12" s="1158"/>
      <c r="D12" s="1159"/>
    </row>
    <row r="13" spans="1:24">
      <c r="A13" s="1162">
        <v>1</v>
      </c>
      <c r="B13" s="1164" t="str">
        <f>IFERROR(INDEX('8'!$B:$B,MATCH('9'!E13,'8'!$E:$E,0)),"")</f>
        <v/>
      </c>
      <c r="C13" s="1160"/>
      <c r="D13" s="1680" t="str">
        <f>IFERROR(INDEX('8'!$D:$D,MATCH(E13,'8'!$E:$E,0)),"")</f>
        <v/>
      </c>
      <c r="E13" s="546"/>
    </row>
    <row r="14" spans="1:24">
      <c r="A14" s="48">
        <f>A13+1</f>
        <v>2</v>
      </c>
      <c r="B14" s="1165" t="str">
        <f>IFERROR(INDEX('8'!$B:$B,MATCH('9'!E14,'8'!$E:$E,0)),"")</f>
        <v/>
      </c>
      <c r="C14" s="19"/>
      <c r="D14" s="1681" t="str">
        <f>IFERROR(INDEX('8'!$D:$D,MATCH(E14,'8'!$E:$E,0)),"")</f>
        <v/>
      </c>
      <c r="E14" s="546"/>
    </row>
    <row r="15" spans="1:24">
      <c r="A15" s="48">
        <f t="shared" ref="A15:A31" si="0">A14+1</f>
        <v>3</v>
      </c>
      <c r="B15" s="1165" t="str">
        <f>IFERROR(INDEX('8'!$B:$B,MATCH('9'!E15,'8'!$E:$E,0)),"")</f>
        <v/>
      </c>
      <c r="C15" s="19"/>
      <c r="D15" s="1681" t="str">
        <f>IFERROR(INDEX('8'!$D:$D,MATCH(E15,'8'!$E:$E,0)),"")</f>
        <v/>
      </c>
      <c r="E15" s="546"/>
    </row>
    <row r="16" spans="1:24">
      <c r="A16" s="48">
        <f t="shared" si="0"/>
        <v>4</v>
      </c>
      <c r="B16" s="1165" t="str">
        <f>IFERROR(INDEX('8'!$B:$B,MATCH('9'!E16,'8'!$E:$E,0)),"")</f>
        <v/>
      </c>
      <c r="C16" s="19"/>
      <c r="D16" s="1681" t="str">
        <f>IFERROR(INDEX('8'!$D:$D,MATCH(E16,'8'!$E:$E,0)),"")</f>
        <v/>
      </c>
      <c r="E16" s="546"/>
    </row>
    <row r="17" spans="1:5">
      <c r="A17" s="48">
        <f t="shared" si="0"/>
        <v>5</v>
      </c>
      <c r="B17" s="1165" t="str">
        <f>IFERROR(INDEX('8'!$B:$B,MATCH('9'!E17,'8'!$E:$E,0)),"")</f>
        <v/>
      </c>
      <c r="C17" s="19"/>
      <c r="D17" s="1681" t="str">
        <f>IFERROR(INDEX('8'!$D:$D,MATCH(E17,'8'!$E:$E,0)),"")</f>
        <v/>
      </c>
      <c r="E17" s="546"/>
    </row>
    <row r="18" spans="1:5">
      <c r="A18" s="48">
        <f t="shared" si="0"/>
        <v>6</v>
      </c>
      <c r="B18" s="1165" t="str">
        <f>IFERROR(INDEX('8'!$B:$B,MATCH('9'!E18,'8'!$E:$E,0)),"")</f>
        <v/>
      </c>
      <c r="C18" s="19"/>
      <c r="D18" s="1681" t="str">
        <f>IFERROR(INDEX('8'!$D:$D,MATCH(E18,'8'!$E:$E,0)),"")</f>
        <v/>
      </c>
      <c r="E18" s="546"/>
    </row>
    <row r="19" spans="1:5">
      <c r="A19" s="48">
        <f t="shared" si="0"/>
        <v>7</v>
      </c>
      <c r="B19" s="1165" t="str">
        <f>IFERROR(INDEX('8'!$B:$B,MATCH('9'!E19,'8'!$E:$E,0)),"")</f>
        <v/>
      </c>
      <c r="C19" s="19"/>
      <c r="D19" s="1681" t="str">
        <f>IFERROR(INDEX('8'!$D:$D,MATCH(E19,'8'!$E:$E,0)),"")</f>
        <v/>
      </c>
      <c r="E19" s="546"/>
    </row>
    <row r="20" spans="1:5">
      <c r="A20" s="48">
        <f t="shared" si="0"/>
        <v>8</v>
      </c>
      <c r="B20" s="1165" t="str">
        <f>IFERROR(INDEX('8'!$B:$B,MATCH('9'!E20,'8'!$E:$E,0)),"")</f>
        <v/>
      </c>
      <c r="C20" s="19"/>
      <c r="D20" s="1681" t="str">
        <f>IFERROR(INDEX('8'!$D:$D,MATCH(E20,'8'!$E:$E,0)),"")</f>
        <v/>
      </c>
      <c r="E20" s="546"/>
    </row>
    <row r="21" spans="1:5">
      <c r="A21" s="48">
        <f t="shared" si="0"/>
        <v>9</v>
      </c>
      <c r="B21" s="1165" t="str">
        <f>IFERROR(INDEX('8'!$B:$B,MATCH('9'!E21,'8'!$E:$E,0)),"")</f>
        <v/>
      </c>
      <c r="C21" s="19"/>
      <c r="D21" s="1681" t="str">
        <f>IFERROR(INDEX('8'!$D:$D,MATCH(E21,'8'!$E:$E,0)),"")</f>
        <v/>
      </c>
      <c r="E21" s="546"/>
    </row>
    <row r="22" spans="1:5" s="1094" customFormat="1">
      <c r="A22" s="48">
        <f t="shared" si="0"/>
        <v>10</v>
      </c>
      <c r="B22" s="1166" t="str">
        <f>IFERROR(INDEX('8'!$B:$B,MATCH('9'!E22,'8'!$E:$E,0)),"")</f>
        <v/>
      </c>
      <c r="C22" s="1163"/>
      <c r="D22" s="1682" t="str">
        <f>IFERROR(INDEX('8'!$D:$D,MATCH(E22,'8'!$E:$E,0)),"")</f>
        <v/>
      </c>
      <c r="E22" s="546"/>
    </row>
    <row r="23" spans="1:5" s="1094" customFormat="1">
      <c r="A23" s="48">
        <f t="shared" si="0"/>
        <v>11</v>
      </c>
      <c r="B23" s="1166" t="str">
        <f>IFERROR(INDEX('8'!$B:$B,MATCH('9'!E23,'8'!$E:$E,0)),"")</f>
        <v/>
      </c>
      <c r="C23" s="1163"/>
      <c r="D23" s="1682" t="str">
        <f>IFERROR(INDEX('8'!$D:$D,MATCH(E23,'8'!$E:$E,0)),"")</f>
        <v/>
      </c>
      <c r="E23" s="546"/>
    </row>
    <row r="24" spans="1:5" s="1094" customFormat="1">
      <c r="A24" s="48">
        <f t="shared" si="0"/>
        <v>12</v>
      </c>
      <c r="B24" s="1166" t="str">
        <f>IFERROR(INDEX('8'!$B:$B,MATCH('9'!E24,'8'!$E:$E,0)),"")</f>
        <v/>
      </c>
      <c r="C24" s="1163"/>
      <c r="D24" s="1682" t="str">
        <f>IFERROR(INDEX('8'!$D:$D,MATCH(E24,'8'!$E:$E,0)),"")</f>
        <v/>
      </c>
      <c r="E24" s="546"/>
    </row>
    <row r="25" spans="1:5" s="1094" customFormat="1">
      <c r="A25" s="48">
        <f t="shared" si="0"/>
        <v>13</v>
      </c>
      <c r="B25" s="1166" t="str">
        <f>IFERROR(INDEX('8'!$B:$B,MATCH('9'!E25,'8'!$E:$E,0)),"")</f>
        <v/>
      </c>
      <c r="C25" s="1163"/>
      <c r="D25" s="1682" t="str">
        <f>IFERROR(INDEX('8'!$D:$D,MATCH(E25,'8'!$E:$E,0)),"")</f>
        <v/>
      </c>
      <c r="E25" s="546"/>
    </row>
    <row r="26" spans="1:5" s="1094" customFormat="1">
      <c r="A26" s="48">
        <f t="shared" si="0"/>
        <v>14</v>
      </c>
      <c r="B26" s="1166" t="str">
        <f>IFERROR(INDEX('8'!$B:$B,MATCH('9'!E26,'8'!$E:$E,0)),"")</f>
        <v/>
      </c>
      <c r="C26" s="1163"/>
      <c r="D26" s="1682" t="str">
        <f>IFERROR(INDEX('8'!$D:$D,MATCH(E26,'8'!$E:$E,0)),"")</f>
        <v/>
      </c>
      <c r="E26" s="546"/>
    </row>
    <row r="27" spans="1:5" s="1094" customFormat="1">
      <c r="A27" s="48">
        <f t="shared" si="0"/>
        <v>15</v>
      </c>
      <c r="B27" s="1166" t="str">
        <f>IFERROR(INDEX('8'!$B:$B,MATCH('9'!E27,'8'!$E:$E,0)),"")</f>
        <v/>
      </c>
      <c r="C27" s="1163"/>
      <c r="D27" s="1682" t="str">
        <f>IFERROR(INDEX('8'!$D:$D,MATCH(E27,'8'!$E:$E,0)),"")</f>
        <v/>
      </c>
      <c r="E27" s="546"/>
    </row>
    <row r="28" spans="1:5" s="1094" customFormat="1">
      <c r="A28" s="48">
        <f t="shared" si="0"/>
        <v>16</v>
      </c>
      <c r="B28" s="1166" t="str">
        <f>IFERROR(INDEX('8'!$B:$B,MATCH('9'!E28,'8'!$E:$E,0)),"")</f>
        <v/>
      </c>
      <c r="C28" s="1163"/>
      <c r="D28" s="1682" t="str">
        <f>IFERROR(INDEX('8'!$D:$D,MATCH(E28,'8'!$E:$E,0)),"")</f>
        <v/>
      </c>
      <c r="E28" s="546"/>
    </row>
    <row r="29" spans="1:5" s="1094" customFormat="1">
      <c r="A29" s="48">
        <f t="shared" si="0"/>
        <v>17</v>
      </c>
      <c r="B29" s="1166" t="str">
        <f>IFERROR(INDEX('8'!$B:$B,MATCH('9'!E29,'8'!$E:$E,0)),"")</f>
        <v/>
      </c>
      <c r="C29" s="1163"/>
      <c r="D29" s="1682" t="str">
        <f>IFERROR(INDEX('8'!$D:$D,MATCH(E29,'8'!$E:$E,0)),"")</f>
        <v/>
      </c>
      <c r="E29" s="546"/>
    </row>
    <row r="30" spans="1:5" s="1094" customFormat="1">
      <c r="A30" s="48">
        <f t="shared" si="0"/>
        <v>18</v>
      </c>
      <c r="B30" s="1166" t="str">
        <f>IFERROR(INDEX('8'!$B:$B,MATCH('9'!E30,'8'!$E:$E,0)),"")</f>
        <v/>
      </c>
      <c r="C30" s="1163"/>
      <c r="D30" s="1682" t="str">
        <f>IFERROR(INDEX('8'!$D:$D,MATCH(E30,'8'!$E:$E,0)),"")</f>
        <v/>
      </c>
      <c r="E30" s="546"/>
    </row>
    <row r="31" spans="1:5">
      <c r="A31" s="48">
        <f t="shared" si="0"/>
        <v>19</v>
      </c>
      <c r="B31" s="1213" t="str">
        <f>IFERROR(INDEX('8'!$B:$B,MATCH('9'!E31,'8'!$E:$E,0)),"")</f>
        <v/>
      </c>
      <c r="C31" s="1214"/>
      <c r="D31" s="1683" t="str">
        <f>IFERROR(INDEX('8'!$D:$D,MATCH(E31,'8'!$E:$E,0)),"")</f>
        <v/>
      </c>
      <c r="E31" s="546"/>
    </row>
    <row r="32" spans="1:5" ht="3" customHeight="1" thickBot="1">
      <c r="A32" s="540"/>
      <c r="B32" s="1211"/>
      <c r="C32" s="1211"/>
      <c r="D32" s="1212"/>
    </row>
    <row r="33" spans="1:6" ht="20.149999999999999" customHeight="1" thickBot="1">
      <c r="A33" s="2174" t="s">
        <v>396</v>
      </c>
      <c r="B33" s="2175"/>
      <c r="C33" s="1161"/>
      <c r="D33" s="29">
        <f>SUM(D13:D31)</f>
        <v>0</v>
      </c>
      <c r="F33" s="9"/>
    </row>
    <row r="35" spans="1:6" ht="14.5" hidden="1" thickBot="1">
      <c r="A35" s="1041" t="s">
        <v>874</v>
      </c>
      <c r="B35" s="1044">
        <f>D33</f>
        <v>0</v>
      </c>
    </row>
  </sheetData>
  <sheetProtection formatColumns="0"/>
  <mergeCells count="5">
    <mergeCell ref="A33:B33"/>
    <mergeCell ref="A5:D6"/>
    <mergeCell ref="A8:B10"/>
    <mergeCell ref="C8:C10"/>
    <mergeCell ref="D8:D10"/>
  </mergeCells>
  <conditionalFormatting sqref="B13:B31">
    <cfRule type="expression" dxfId="28" priority="12">
      <formula>D13=0</formula>
    </cfRule>
  </conditionalFormatting>
  <pageMargins left="1.33" right="1.24" top="0.75" bottom="0.75" header="0.3" footer="0.3"/>
  <pageSetup paperSize="9" scale="80" orientation="portrait" r:id="rId1"/>
  <headerFooter>
    <oddFooter>&amp;R&amp;"-,Bold"&amp;10&amp;P  /  &amp;N</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OFFSET('8'!$E$13,0,0,COUNTA('8'!$E$13:$E2000))</xm:f>
          </x14:formula1>
          <xm:sqref>E13:E31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O177"/>
  <sheetViews>
    <sheetView showGridLines="0" topLeftCell="A5" zoomScaleNormal="100" zoomScaleSheetLayoutView="100" workbookViewId="0">
      <selection activeCell="A11" sqref="A11"/>
    </sheetView>
  </sheetViews>
  <sheetFormatPr defaultColWidth="8.81640625" defaultRowHeight="15.5"/>
  <cols>
    <col min="1" max="1" width="27.7265625" style="548" customWidth="1"/>
    <col min="2" max="10" width="21.453125" style="548" customWidth="1"/>
    <col min="11" max="11" width="16.7265625" style="548" customWidth="1"/>
    <col min="12" max="13" width="21.453125" style="548" customWidth="1"/>
    <col min="14" max="19" width="4.81640625" style="548" customWidth="1"/>
    <col min="20" max="16384" width="8.81640625" style="548"/>
  </cols>
  <sheetData>
    <row r="1" spans="1:13">
      <c r="A1" s="1588" t="str">
        <f>"Client  Name:    "&amp;FORM!E8</f>
        <v xml:space="preserve">Client  Name:    </v>
      </c>
      <c r="B1" s="1070"/>
      <c r="C1" s="1051"/>
      <c r="D1" s="1070"/>
      <c r="E1" s="1051"/>
      <c r="F1" s="1070"/>
      <c r="M1" s="550" t="s">
        <v>1313</v>
      </c>
    </row>
    <row r="2" spans="1:13" ht="14.5" customHeight="1">
      <c r="A2" s="1588" t="str">
        <f>"Assigned No:    "&amp;FORM!S6</f>
        <v xml:space="preserve">Assigned No:    </v>
      </c>
      <c r="B2" s="1071"/>
      <c r="C2" s="1051"/>
      <c r="D2" s="1070"/>
      <c r="E2" s="1051"/>
      <c r="F2" s="1070"/>
    </row>
    <row r="3" spans="1:13" ht="14.5" customHeight="1">
      <c r="A3" s="1589" t="str">
        <f>CONCATENATE(PROPER(Basic!B18),":",,"          ",TEXT(FORM!G4,"dd-mmmm-yyyy"))</f>
        <v xml:space="preserve">:          </v>
      </c>
      <c r="B3" s="1070"/>
      <c r="C3" s="1051"/>
      <c r="D3" s="1070"/>
      <c r="E3" s="1051"/>
      <c r="F3" s="1070"/>
    </row>
    <row r="5" spans="1:13">
      <c r="A5" s="2133" t="s">
        <v>1314</v>
      </c>
      <c r="B5" s="2133"/>
      <c r="C5" s="2133"/>
      <c r="D5" s="2133"/>
      <c r="E5" s="2233"/>
      <c r="F5" s="2233"/>
      <c r="G5" s="2233"/>
      <c r="H5" s="2233"/>
      <c r="I5" s="2233"/>
      <c r="J5" s="2233"/>
      <c r="K5" s="2233"/>
      <c r="L5" s="2233"/>
      <c r="M5" s="2233"/>
    </row>
    <row r="6" spans="1:13">
      <c r="A6" s="2133"/>
      <c r="B6" s="2133"/>
      <c r="C6" s="2133"/>
      <c r="D6" s="2133"/>
      <c r="E6" s="2233"/>
      <c r="F6" s="2233"/>
      <c r="G6" s="2233"/>
      <c r="H6" s="2233"/>
      <c r="I6" s="2233"/>
      <c r="J6" s="2233"/>
      <c r="K6" s="2233"/>
      <c r="L6" s="2233"/>
      <c r="M6" s="2233"/>
    </row>
    <row r="7" spans="1:13" ht="16" thickBot="1">
      <c r="G7" s="907"/>
    </row>
    <row r="8" spans="1:13" ht="30" customHeight="1">
      <c r="A8" s="2236" t="s">
        <v>1221</v>
      </c>
      <c r="B8" s="2231" t="s">
        <v>1315</v>
      </c>
      <c r="C8" s="2231" t="s">
        <v>1316</v>
      </c>
      <c r="D8" s="2231" t="s">
        <v>1317</v>
      </c>
      <c r="E8" s="2231" t="s">
        <v>1318</v>
      </c>
      <c r="F8" s="2231" t="s">
        <v>1319</v>
      </c>
      <c r="G8" s="2231" t="s">
        <v>1320</v>
      </c>
      <c r="H8" s="2231" t="s">
        <v>1321</v>
      </c>
      <c r="I8" s="2231" t="s">
        <v>1322</v>
      </c>
      <c r="J8" s="2231" t="s">
        <v>1323</v>
      </c>
      <c r="K8" s="2231" t="s">
        <v>1324</v>
      </c>
      <c r="L8" s="2231" t="s">
        <v>1325</v>
      </c>
      <c r="M8" s="2234" t="s">
        <v>1326</v>
      </c>
    </row>
    <row r="9" spans="1:13" ht="30" customHeight="1">
      <c r="A9" s="2237"/>
      <c r="B9" s="2232"/>
      <c r="C9" s="2232"/>
      <c r="D9" s="2232"/>
      <c r="E9" s="2232"/>
      <c r="F9" s="2232"/>
      <c r="G9" s="2232"/>
      <c r="H9" s="2232"/>
      <c r="I9" s="2232"/>
      <c r="J9" s="2232"/>
      <c r="K9" s="2232"/>
      <c r="L9" s="2232"/>
      <c r="M9" s="2235"/>
    </row>
    <row r="10" spans="1:13" ht="65.150000000000006" customHeight="1">
      <c r="A10" s="2237"/>
      <c r="B10" s="2232"/>
      <c r="C10" s="2232"/>
      <c r="D10" s="2232"/>
      <c r="E10" s="2232"/>
      <c r="F10" s="2232"/>
      <c r="G10" s="2232"/>
      <c r="H10" s="2232"/>
      <c r="I10" s="2232"/>
      <c r="J10" s="2232"/>
      <c r="K10" s="2232"/>
      <c r="L10" s="2232"/>
      <c r="M10" s="2235"/>
    </row>
    <row r="11" spans="1:13" ht="16" thickBot="1">
      <c r="A11" s="551"/>
      <c r="B11" s="552">
        <v>1</v>
      </c>
      <c r="C11" s="552">
        <v>2</v>
      </c>
      <c r="D11" s="552">
        <v>3</v>
      </c>
      <c r="E11" s="552" t="s">
        <v>1327</v>
      </c>
      <c r="F11" s="552">
        <v>5</v>
      </c>
      <c r="G11" s="552">
        <v>6</v>
      </c>
      <c r="H11" s="552">
        <v>7</v>
      </c>
      <c r="I11" s="552" t="s">
        <v>1328</v>
      </c>
      <c r="J11" s="553" t="s">
        <v>1329</v>
      </c>
      <c r="K11" s="552">
        <v>10</v>
      </c>
      <c r="L11" s="552" t="s">
        <v>1330</v>
      </c>
      <c r="M11" s="554" t="s">
        <v>1331</v>
      </c>
    </row>
    <row r="12" spans="1:13" ht="1" customHeight="1" thickBot="1">
      <c r="A12" s="555"/>
      <c r="B12" s="556"/>
      <c r="C12" s="556"/>
      <c r="D12" s="557"/>
      <c r="G12" s="907"/>
    </row>
    <row r="13" spans="1:13" s="560" customFormat="1" ht="30" customHeight="1">
      <c r="A13" s="1345" t="s">
        <v>1243</v>
      </c>
      <c r="B13" s="558"/>
      <c r="C13" s="558"/>
      <c r="D13" s="558"/>
      <c r="E13" s="1404">
        <f t="shared" ref="E13:E18" si="0">B13+C13-D13</f>
        <v>0</v>
      </c>
      <c r="F13" s="558"/>
      <c r="G13" s="1173" t="str">
        <f t="shared" ref="G13:G18" si="1">IFERROR(H13/E13,"")</f>
        <v/>
      </c>
      <c r="H13" s="558">
        <v>0</v>
      </c>
      <c r="I13" s="1139">
        <f t="shared" ref="I13:I18" si="2">F13+H13</f>
        <v>0</v>
      </c>
      <c r="J13" s="1408">
        <f t="shared" ref="J13:J18" si="3">E13-I13</f>
        <v>0</v>
      </c>
      <c r="K13" s="1176">
        <v>0</v>
      </c>
      <c r="L13" s="1413">
        <v>0</v>
      </c>
      <c r="M13" s="1417">
        <f>J13</f>
        <v>0</v>
      </c>
    </row>
    <row r="14" spans="1:13" s="560" customFormat="1" ht="30" customHeight="1">
      <c r="A14" s="561" t="s">
        <v>2746</v>
      </c>
      <c r="B14" s="562"/>
      <c r="C14" s="562"/>
      <c r="D14" s="562"/>
      <c r="E14" s="1405">
        <f t="shared" si="0"/>
        <v>0</v>
      </c>
      <c r="F14" s="562"/>
      <c r="G14" s="1174" t="str">
        <f t="shared" si="1"/>
        <v/>
      </c>
      <c r="H14" s="562"/>
      <c r="I14" s="1140">
        <f t="shared" si="2"/>
        <v>0</v>
      </c>
      <c r="J14" s="1409">
        <f t="shared" si="3"/>
        <v>0</v>
      </c>
      <c r="K14" s="1177">
        <v>0</v>
      </c>
      <c r="L14" s="1414">
        <v>0</v>
      </c>
      <c r="M14" s="1418">
        <f t="shared" ref="M14:M18" si="4">J14</f>
        <v>0</v>
      </c>
    </row>
    <row r="15" spans="1:13" s="560" customFormat="1" ht="51.75" customHeight="1">
      <c r="A15" s="561" t="s">
        <v>2744</v>
      </c>
      <c r="B15" s="562"/>
      <c r="C15" s="562"/>
      <c r="D15" s="562"/>
      <c r="E15" s="1405">
        <f t="shared" si="0"/>
        <v>0</v>
      </c>
      <c r="F15" s="562"/>
      <c r="G15" s="1175" t="str">
        <f t="shared" si="1"/>
        <v/>
      </c>
      <c r="H15" s="562">
        <v>0</v>
      </c>
      <c r="I15" s="1140">
        <f t="shared" si="2"/>
        <v>0</v>
      </c>
      <c r="J15" s="1409">
        <f t="shared" si="3"/>
        <v>0</v>
      </c>
      <c r="K15" s="1177">
        <v>0</v>
      </c>
      <c r="L15" s="1414">
        <v>0</v>
      </c>
      <c r="M15" s="1418">
        <f t="shared" si="4"/>
        <v>0</v>
      </c>
    </row>
    <row r="16" spans="1:13" s="560" customFormat="1" ht="80.5">
      <c r="A16" s="561" t="s">
        <v>2745</v>
      </c>
      <c r="B16" s="562"/>
      <c r="C16" s="562"/>
      <c r="D16" s="562"/>
      <c r="E16" s="1405">
        <f t="shared" si="0"/>
        <v>0</v>
      </c>
      <c r="F16" s="562"/>
      <c r="G16" s="1174" t="str">
        <f t="shared" si="1"/>
        <v/>
      </c>
      <c r="H16" s="562"/>
      <c r="I16" s="1140">
        <f t="shared" si="2"/>
        <v>0</v>
      </c>
      <c r="J16" s="1409">
        <f t="shared" si="3"/>
        <v>0</v>
      </c>
      <c r="K16" s="1177">
        <v>0</v>
      </c>
      <c r="L16" s="1414">
        <v>0</v>
      </c>
      <c r="M16" s="1418">
        <f t="shared" si="4"/>
        <v>0</v>
      </c>
    </row>
    <row r="17" spans="1:15" s="560" customFormat="1" ht="67.5">
      <c r="A17" s="1219" t="s">
        <v>2747</v>
      </c>
      <c r="B17" s="908"/>
      <c r="C17" s="908"/>
      <c r="D17" s="908"/>
      <c r="E17" s="1406">
        <f t="shared" si="0"/>
        <v>0</v>
      </c>
      <c r="F17" s="908"/>
      <c r="G17" s="1220" t="str">
        <f t="shared" si="1"/>
        <v/>
      </c>
      <c r="H17" s="908">
        <v>0</v>
      </c>
      <c r="I17" s="1210">
        <f t="shared" si="2"/>
        <v>0</v>
      </c>
      <c r="J17" s="1410">
        <f t="shared" si="3"/>
        <v>0</v>
      </c>
      <c r="K17" s="1221">
        <v>0</v>
      </c>
      <c r="L17" s="1415">
        <v>0</v>
      </c>
      <c r="M17" s="1419">
        <f t="shared" si="4"/>
        <v>0</v>
      </c>
    </row>
    <row r="18" spans="1:15" s="560" customFormat="1" ht="80.5">
      <c r="A18" s="1222" t="s">
        <v>2748</v>
      </c>
      <c r="B18" s="1223"/>
      <c r="C18" s="1223"/>
      <c r="D18" s="1223"/>
      <c r="E18" s="1407">
        <f t="shared" si="0"/>
        <v>0</v>
      </c>
      <c r="F18" s="1223"/>
      <c r="G18" s="1224" t="str">
        <f t="shared" si="1"/>
        <v/>
      </c>
      <c r="H18" s="1223">
        <v>0</v>
      </c>
      <c r="I18" s="1411">
        <f t="shared" si="2"/>
        <v>0</v>
      </c>
      <c r="J18" s="1412">
        <f t="shared" si="3"/>
        <v>0</v>
      </c>
      <c r="K18" s="1225">
        <v>0</v>
      </c>
      <c r="L18" s="1416">
        <v>0</v>
      </c>
      <c r="M18" s="1420">
        <f t="shared" si="4"/>
        <v>0</v>
      </c>
    </row>
    <row r="19" spans="1:15" ht="1" customHeight="1" thickBot="1">
      <c r="A19" s="555"/>
      <c r="B19" s="556"/>
      <c r="C19" s="556"/>
      <c r="D19" s="557"/>
      <c r="G19" s="907"/>
      <c r="K19" s="906"/>
    </row>
    <row r="20" spans="1:15" ht="20.149999999999999" customHeight="1" thickBot="1">
      <c r="A20" s="1150" t="s">
        <v>396</v>
      </c>
      <c r="B20" s="571">
        <f>SUM(B13:B18)</f>
        <v>0</v>
      </c>
      <c r="C20" s="571">
        <f>SUM(C13:C18)</f>
        <v>0</v>
      </c>
      <c r="D20" s="571">
        <f>SUM(D13:D18)</f>
        <v>0</v>
      </c>
      <c r="E20" s="571">
        <f>SUM(E13:E18)</f>
        <v>0</v>
      </c>
      <c r="F20" s="571">
        <f>SUM(F13:F18)</f>
        <v>0</v>
      </c>
      <c r="G20" s="571"/>
      <c r="H20" s="571">
        <f>SUM(H13:H18)</f>
        <v>0</v>
      </c>
      <c r="I20" s="571">
        <f>SUM(I13:I18)</f>
        <v>0</v>
      </c>
      <c r="J20" s="571">
        <f>SUM(J13:J18)</f>
        <v>0</v>
      </c>
      <c r="K20" s="571"/>
      <c r="L20" s="571">
        <f>SUM(L13:L18)</f>
        <v>0</v>
      </c>
      <c r="M20" s="572">
        <f>SUM(M13:M18)</f>
        <v>0</v>
      </c>
    </row>
    <row r="21" spans="1:15" ht="22.5" customHeight="1">
      <c r="G21" s="907"/>
      <c r="K21" s="906"/>
    </row>
    <row r="22" spans="1:15" ht="22.5" hidden="1" customHeight="1">
      <c r="G22" s="1651"/>
      <c r="H22" s="1095"/>
      <c r="I22" s="573"/>
      <c r="J22" s="1095"/>
      <c r="K22" s="1652"/>
      <c r="L22" s="1095"/>
      <c r="M22" s="645"/>
      <c r="N22" s="1095"/>
      <c r="O22" s="1095"/>
    </row>
    <row r="23" spans="1:15" ht="22.5" hidden="1" customHeight="1">
      <c r="G23" s="1651"/>
      <c r="H23" s="1095"/>
      <c r="I23" s="573"/>
      <c r="J23" s="1095"/>
      <c r="K23" s="1652"/>
      <c r="L23" s="1095"/>
      <c r="M23" s="1095"/>
      <c r="N23" s="1095"/>
      <c r="O23" s="1095"/>
    </row>
    <row r="24" spans="1:15" ht="22.5" hidden="1" customHeight="1">
      <c r="G24" s="1651"/>
      <c r="H24" s="1095"/>
      <c r="I24" s="1095"/>
      <c r="J24" s="1095"/>
      <c r="K24" s="1652"/>
      <c r="L24" s="1095"/>
      <c r="M24" s="645"/>
      <c r="N24" s="1095"/>
      <c r="O24" s="1095"/>
    </row>
    <row r="25" spans="1:15" ht="22.5" hidden="1" customHeight="1">
      <c r="G25" s="1651"/>
      <c r="H25" s="1095"/>
      <c r="I25" s="1095"/>
      <c r="J25" s="1095"/>
      <c r="K25" s="1652"/>
      <c r="L25" s="1095"/>
      <c r="M25" s="1095"/>
      <c r="N25" s="1095"/>
      <c r="O25" s="1095"/>
    </row>
    <row r="26" spans="1:15" ht="22.5" hidden="1" customHeight="1" thickBot="1">
      <c r="G26" s="1651"/>
      <c r="H26" s="1095"/>
      <c r="I26" s="1095"/>
      <c r="J26" s="1095"/>
      <c r="K26" s="1652"/>
      <c r="L26" s="1095"/>
      <c r="M26" s="645"/>
      <c r="N26" s="1095"/>
      <c r="O26" s="1095"/>
    </row>
    <row r="27" spans="1:15" ht="22.5" hidden="1" customHeight="1" thickBot="1">
      <c r="A27" s="1041" t="s">
        <v>874</v>
      </c>
      <c r="B27" s="1042"/>
      <c r="G27" s="1651"/>
      <c r="H27" s="1095"/>
      <c r="I27" s="1095"/>
      <c r="J27" s="1095"/>
      <c r="K27" s="1652"/>
      <c r="L27" s="1095"/>
      <c r="M27" s="1095"/>
      <c r="N27" s="1095"/>
      <c r="O27" s="1095"/>
    </row>
    <row r="28" spans="1:15" ht="8.5" customHeight="1">
      <c r="G28" s="907"/>
      <c r="K28" s="906"/>
    </row>
    <row r="29" spans="1:15">
      <c r="G29" s="907"/>
      <c r="K29" s="906"/>
    </row>
    <row r="30" spans="1:15">
      <c r="G30" s="907"/>
      <c r="K30" s="906"/>
    </row>
    <row r="31" spans="1:15">
      <c r="G31" s="907"/>
      <c r="K31" s="906"/>
    </row>
    <row r="32" spans="1:15">
      <c r="G32" s="907"/>
      <c r="K32" s="906"/>
    </row>
    <row r="33" spans="7:11">
      <c r="G33" s="907"/>
      <c r="K33" s="906"/>
    </row>
    <row r="34" spans="7:11">
      <c r="G34" s="907"/>
      <c r="K34" s="906"/>
    </row>
    <row r="35" spans="7:11">
      <c r="G35" s="907"/>
      <c r="K35" s="906"/>
    </row>
    <row r="36" spans="7:11">
      <c r="G36" s="907"/>
      <c r="K36" s="906"/>
    </row>
    <row r="37" spans="7:11">
      <c r="G37" s="907"/>
      <c r="K37" s="906"/>
    </row>
    <row r="38" spans="7:11">
      <c r="G38" s="907"/>
      <c r="K38" s="906"/>
    </row>
    <row r="39" spans="7:11">
      <c r="G39" s="907"/>
      <c r="K39" s="906"/>
    </row>
    <row r="40" spans="7:11">
      <c r="G40" s="907"/>
      <c r="K40" s="906"/>
    </row>
    <row r="41" spans="7:11">
      <c r="G41" s="907"/>
      <c r="K41" s="906"/>
    </row>
    <row r="42" spans="7:11">
      <c r="G42" s="907"/>
      <c r="K42" s="906"/>
    </row>
    <row r="43" spans="7:11">
      <c r="G43" s="907"/>
      <c r="K43" s="906"/>
    </row>
    <row r="44" spans="7:11">
      <c r="G44" s="907"/>
      <c r="K44" s="906"/>
    </row>
    <row r="45" spans="7:11">
      <c r="G45" s="907"/>
      <c r="K45" s="906"/>
    </row>
    <row r="46" spans="7:11">
      <c r="G46" s="907"/>
      <c r="K46" s="906"/>
    </row>
    <row r="47" spans="7:11">
      <c r="G47" s="907"/>
      <c r="K47" s="906"/>
    </row>
    <row r="48" spans="7:11">
      <c r="G48" s="907"/>
      <c r="K48" s="906"/>
    </row>
    <row r="49" spans="7:11">
      <c r="G49" s="907"/>
      <c r="K49" s="906"/>
    </row>
    <row r="50" spans="7:11">
      <c r="G50" s="907"/>
      <c r="K50" s="906"/>
    </row>
    <row r="51" spans="7:11">
      <c r="G51" s="907"/>
      <c r="K51" s="906"/>
    </row>
    <row r="52" spans="7:11">
      <c r="G52" s="907"/>
      <c r="K52" s="906"/>
    </row>
    <row r="53" spans="7:11">
      <c r="G53" s="907"/>
      <c r="K53" s="906"/>
    </row>
    <row r="54" spans="7:11">
      <c r="G54" s="907"/>
      <c r="K54" s="906"/>
    </row>
    <row r="55" spans="7:11">
      <c r="G55" s="907"/>
      <c r="K55" s="906"/>
    </row>
    <row r="56" spans="7:11">
      <c r="G56" s="907"/>
      <c r="K56" s="906"/>
    </row>
    <row r="57" spans="7:11">
      <c r="G57" s="907"/>
      <c r="K57" s="906"/>
    </row>
    <row r="58" spans="7:11">
      <c r="G58" s="907"/>
      <c r="K58" s="906"/>
    </row>
    <row r="59" spans="7:11">
      <c r="G59" s="907"/>
      <c r="K59" s="906"/>
    </row>
    <row r="60" spans="7:11">
      <c r="G60" s="907"/>
      <c r="K60" s="906"/>
    </row>
    <row r="61" spans="7:11">
      <c r="G61" s="907"/>
      <c r="K61" s="906"/>
    </row>
    <row r="62" spans="7:11">
      <c r="G62" s="907"/>
      <c r="K62" s="906"/>
    </row>
    <row r="63" spans="7:11">
      <c r="G63" s="907"/>
      <c r="K63" s="906"/>
    </row>
    <row r="64" spans="7:11">
      <c r="G64" s="907"/>
      <c r="K64" s="906"/>
    </row>
    <row r="65" spans="7:11">
      <c r="G65" s="907"/>
      <c r="K65" s="906"/>
    </row>
    <row r="66" spans="7:11">
      <c r="G66" s="907"/>
      <c r="K66" s="906"/>
    </row>
    <row r="67" spans="7:11">
      <c r="G67" s="907"/>
      <c r="K67" s="906"/>
    </row>
    <row r="68" spans="7:11">
      <c r="G68" s="907"/>
      <c r="K68" s="906"/>
    </row>
    <row r="69" spans="7:11">
      <c r="G69" s="907"/>
      <c r="K69" s="906"/>
    </row>
    <row r="70" spans="7:11">
      <c r="G70" s="907"/>
      <c r="K70" s="906"/>
    </row>
    <row r="71" spans="7:11">
      <c r="G71" s="907"/>
      <c r="K71" s="906"/>
    </row>
    <row r="72" spans="7:11">
      <c r="G72" s="907"/>
      <c r="K72" s="906"/>
    </row>
    <row r="73" spans="7:11">
      <c r="G73" s="907"/>
      <c r="K73" s="906"/>
    </row>
    <row r="74" spans="7:11">
      <c r="G74" s="907"/>
      <c r="K74" s="906"/>
    </row>
    <row r="75" spans="7:11">
      <c r="G75" s="907"/>
      <c r="K75" s="906"/>
    </row>
    <row r="76" spans="7:11">
      <c r="G76" s="907"/>
      <c r="K76" s="906"/>
    </row>
    <row r="77" spans="7:11">
      <c r="G77" s="907"/>
      <c r="K77" s="906"/>
    </row>
    <row r="78" spans="7:11">
      <c r="G78" s="907"/>
      <c r="K78" s="906"/>
    </row>
    <row r="79" spans="7:11">
      <c r="G79" s="907"/>
      <c r="K79" s="906"/>
    </row>
    <row r="80" spans="7:11">
      <c r="G80" s="907"/>
      <c r="K80" s="906"/>
    </row>
    <row r="81" spans="7:11">
      <c r="G81" s="907"/>
      <c r="K81" s="906"/>
    </row>
    <row r="82" spans="7:11">
      <c r="G82" s="907"/>
      <c r="K82" s="906"/>
    </row>
    <row r="83" spans="7:11">
      <c r="G83" s="907"/>
      <c r="K83" s="906"/>
    </row>
    <row r="84" spans="7:11">
      <c r="G84" s="907"/>
      <c r="K84" s="906"/>
    </row>
    <row r="85" spans="7:11">
      <c r="G85" s="907"/>
      <c r="K85" s="906"/>
    </row>
    <row r="86" spans="7:11">
      <c r="G86" s="907"/>
      <c r="K86" s="906"/>
    </row>
    <row r="87" spans="7:11">
      <c r="G87" s="907"/>
      <c r="K87" s="906"/>
    </row>
    <row r="88" spans="7:11">
      <c r="G88" s="907"/>
      <c r="K88" s="906"/>
    </row>
    <row r="89" spans="7:11">
      <c r="G89" s="907"/>
      <c r="K89" s="906"/>
    </row>
    <row r="90" spans="7:11">
      <c r="G90" s="907"/>
      <c r="K90" s="906"/>
    </row>
    <row r="91" spans="7:11">
      <c r="G91" s="907"/>
      <c r="K91" s="906"/>
    </row>
    <row r="92" spans="7:11">
      <c r="G92" s="907"/>
      <c r="K92" s="906"/>
    </row>
    <row r="93" spans="7:11">
      <c r="G93" s="907"/>
      <c r="K93" s="906"/>
    </row>
    <row r="94" spans="7:11">
      <c r="G94" s="907"/>
      <c r="K94" s="906"/>
    </row>
    <row r="95" spans="7:11">
      <c r="G95" s="907"/>
      <c r="K95" s="906"/>
    </row>
    <row r="96" spans="7:11">
      <c r="G96" s="907"/>
      <c r="K96" s="906"/>
    </row>
    <row r="97" spans="7:11">
      <c r="G97" s="907"/>
      <c r="K97" s="906"/>
    </row>
    <row r="98" spans="7:11">
      <c r="G98" s="907"/>
      <c r="K98" s="906"/>
    </row>
    <row r="99" spans="7:11">
      <c r="G99" s="907"/>
      <c r="K99" s="906"/>
    </row>
    <row r="100" spans="7:11">
      <c r="G100" s="907"/>
      <c r="K100" s="906"/>
    </row>
    <row r="101" spans="7:11">
      <c r="G101" s="907"/>
      <c r="K101" s="906"/>
    </row>
    <row r="102" spans="7:11">
      <c r="G102" s="907"/>
      <c r="K102" s="906"/>
    </row>
    <row r="103" spans="7:11">
      <c r="G103" s="907"/>
      <c r="K103" s="906"/>
    </row>
    <row r="104" spans="7:11">
      <c r="G104" s="907"/>
      <c r="K104" s="906"/>
    </row>
    <row r="105" spans="7:11">
      <c r="G105" s="907"/>
      <c r="K105" s="906"/>
    </row>
    <row r="106" spans="7:11">
      <c r="G106" s="907"/>
      <c r="K106" s="906"/>
    </row>
    <row r="107" spans="7:11">
      <c r="G107" s="907"/>
      <c r="K107" s="906"/>
    </row>
    <row r="108" spans="7:11">
      <c r="G108" s="907"/>
      <c r="K108" s="906"/>
    </row>
    <row r="109" spans="7:11">
      <c r="G109" s="907"/>
      <c r="K109" s="906"/>
    </row>
    <row r="110" spans="7:11">
      <c r="G110" s="907"/>
      <c r="K110" s="906"/>
    </row>
    <row r="111" spans="7:11">
      <c r="G111" s="907"/>
      <c r="K111" s="906"/>
    </row>
    <row r="112" spans="7:11">
      <c r="G112" s="907"/>
      <c r="K112" s="906"/>
    </row>
    <row r="113" spans="7:11">
      <c r="G113" s="907"/>
      <c r="K113" s="906"/>
    </row>
    <row r="114" spans="7:11">
      <c r="G114" s="907"/>
      <c r="K114" s="906"/>
    </row>
    <row r="115" spans="7:11">
      <c r="G115" s="907"/>
      <c r="K115" s="906"/>
    </row>
    <row r="116" spans="7:11">
      <c r="G116" s="907"/>
      <c r="K116" s="906"/>
    </row>
    <row r="117" spans="7:11">
      <c r="G117" s="907"/>
      <c r="K117" s="906"/>
    </row>
    <row r="118" spans="7:11">
      <c r="G118" s="907"/>
      <c r="K118" s="906"/>
    </row>
    <row r="119" spans="7:11">
      <c r="G119" s="907"/>
      <c r="K119" s="906"/>
    </row>
    <row r="120" spans="7:11">
      <c r="G120" s="907"/>
      <c r="K120" s="906"/>
    </row>
    <row r="121" spans="7:11">
      <c r="G121" s="907"/>
      <c r="K121" s="906"/>
    </row>
    <row r="122" spans="7:11">
      <c r="G122" s="907"/>
      <c r="K122" s="906"/>
    </row>
    <row r="123" spans="7:11">
      <c r="G123" s="907"/>
      <c r="K123" s="906"/>
    </row>
    <row r="124" spans="7:11">
      <c r="G124" s="907"/>
      <c r="K124" s="906"/>
    </row>
    <row r="125" spans="7:11">
      <c r="G125" s="907"/>
      <c r="K125" s="906"/>
    </row>
    <row r="126" spans="7:11">
      <c r="G126" s="907"/>
      <c r="K126" s="906"/>
    </row>
    <row r="127" spans="7:11">
      <c r="G127" s="907"/>
      <c r="K127" s="906"/>
    </row>
    <row r="128" spans="7:11">
      <c r="G128" s="907"/>
      <c r="K128" s="906"/>
    </row>
    <row r="129" spans="7:11">
      <c r="G129" s="907"/>
      <c r="K129" s="906"/>
    </row>
    <row r="130" spans="7:11">
      <c r="G130" s="907"/>
      <c r="K130" s="906"/>
    </row>
    <row r="131" spans="7:11">
      <c r="G131" s="907"/>
      <c r="K131" s="906"/>
    </row>
    <row r="132" spans="7:11">
      <c r="G132" s="907"/>
      <c r="K132" s="906"/>
    </row>
    <row r="133" spans="7:11">
      <c r="G133" s="907"/>
      <c r="K133" s="906"/>
    </row>
    <row r="134" spans="7:11">
      <c r="G134" s="907"/>
      <c r="K134" s="906"/>
    </row>
    <row r="135" spans="7:11">
      <c r="G135" s="907"/>
      <c r="K135" s="906"/>
    </row>
    <row r="136" spans="7:11">
      <c r="G136" s="907"/>
      <c r="K136" s="906"/>
    </row>
    <row r="137" spans="7:11">
      <c r="G137" s="907"/>
      <c r="K137" s="906"/>
    </row>
    <row r="138" spans="7:11">
      <c r="G138" s="907"/>
      <c r="K138" s="906"/>
    </row>
    <row r="139" spans="7:11">
      <c r="G139" s="907"/>
      <c r="K139" s="906"/>
    </row>
    <row r="140" spans="7:11">
      <c r="G140" s="907"/>
      <c r="K140" s="906"/>
    </row>
    <row r="141" spans="7:11">
      <c r="G141" s="907"/>
      <c r="K141" s="906"/>
    </row>
    <row r="142" spans="7:11">
      <c r="G142" s="907"/>
      <c r="K142" s="906"/>
    </row>
    <row r="143" spans="7:11">
      <c r="G143" s="907"/>
      <c r="K143" s="906"/>
    </row>
    <row r="144" spans="7:11">
      <c r="G144" s="907"/>
      <c r="K144" s="906"/>
    </row>
    <row r="145" spans="7:11">
      <c r="G145" s="907"/>
      <c r="K145" s="906"/>
    </row>
    <row r="146" spans="7:11">
      <c r="G146" s="907"/>
      <c r="K146" s="906"/>
    </row>
    <row r="147" spans="7:11">
      <c r="G147" s="907"/>
      <c r="K147" s="906"/>
    </row>
    <row r="148" spans="7:11">
      <c r="G148" s="907"/>
      <c r="K148" s="906"/>
    </row>
    <row r="149" spans="7:11">
      <c r="G149" s="907"/>
      <c r="K149" s="906"/>
    </row>
    <row r="150" spans="7:11">
      <c r="G150" s="907"/>
      <c r="K150" s="906"/>
    </row>
    <row r="151" spans="7:11">
      <c r="G151" s="907"/>
      <c r="K151" s="906"/>
    </row>
    <row r="152" spans="7:11">
      <c r="G152" s="907"/>
      <c r="K152" s="906"/>
    </row>
    <row r="153" spans="7:11">
      <c r="G153" s="907"/>
      <c r="K153" s="906"/>
    </row>
    <row r="154" spans="7:11">
      <c r="G154" s="907"/>
      <c r="K154" s="906"/>
    </row>
    <row r="155" spans="7:11">
      <c r="G155" s="907"/>
      <c r="K155" s="906"/>
    </row>
    <row r="156" spans="7:11">
      <c r="G156" s="907"/>
      <c r="K156" s="906"/>
    </row>
    <row r="157" spans="7:11">
      <c r="G157" s="907"/>
      <c r="K157" s="906"/>
    </row>
    <row r="158" spans="7:11">
      <c r="G158" s="907"/>
      <c r="K158" s="906"/>
    </row>
    <row r="159" spans="7:11">
      <c r="G159" s="907"/>
      <c r="K159" s="906"/>
    </row>
    <row r="160" spans="7:11">
      <c r="G160" s="907"/>
      <c r="K160" s="906"/>
    </row>
    <row r="161" spans="7:11">
      <c r="G161" s="907"/>
      <c r="K161" s="906"/>
    </row>
    <row r="162" spans="7:11">
      <c r="G162" s="907"/>
      <c r="K162" s="906"/>
    </row>
    <row r="163" spans="7:11">
      <c r="G163" s="907"/>
      <c r="K163" s="906"/>
    </row>
    <row r="164" spans="7:11">
      <c r="G164" s="907"/>
      <c r="K164" s="906"/>
    </row>
    <row r="165" spans="7:11">
      <c r="G165" s="907"/>
    </row>
    <row r="166" spans="7:11">
      <c r="G166" s="907"/>
    </row>
    <row r="167" spans="7:11">
      <c r="G167" s="907"/>
    </row>
    <row r="168" spans="7:11">
      <c r="G168" s="907"/>
    </row>
    <row r="169" spans="7:11">
      <c r="G169" s="907"/>
    </row>
    <row r="170" spans="7:11">
      <c r="G170" s="907"/>
    </row>
    <row r="171" spans="7:11">
      <c r="G171" s="907"/>
    </row>
    <row r="172" spans="7:11">
      <c r="G172" s="907"/>
    </row>
    <row r="173" spans="7:11">
      <c r="G173" s="907"/>
    </row>
    <row r="174" spans="7:11">
      <c r="G174" s="907"/>
    </row>
    <row r="175" spans="7:11">
      <c r="G175" s="907"/>
    </row>
    <row r="176" spans="7:11">
      <c r="G176" s="907"/>
    </row>
    <row r="177" spans="7:7">
      <c r="G177" s="907"/>
    </row>
  </sheetData>
  <sheetProtection sheet="1" objects="1" scenarios="1"/>
  <mergeCells count="14">
    <mergeCell ref="D8:D10"/>
    <mergeCell ref="A5:M6"/>
    <mergeCell ref="K8:K10"/>
    <mergeCell ref="L8:L10"/>
    <mergeCell ref="M8:M10"/>
    <mergeCell ref="E8:E10"/>
    <mergeCell ref="F8:F10"/>
    <mergeCell ref="G8:G10"/>
    <mergeCell ref="H8:H10"/>
    <mergeCell ref="I8:I10"/>
    <mergeCell ref="J8:J10"/>
    <mergeCell ref="A8:A10"/>
    <mergeCell ref="B8:B10"/>
    <mergeCell ref="C8:C10"/>
  </mergeCells>
  <pageMargins left="0.71" right="0.70866141732283505" top="0.74803149606299202" bottom="0.74803149606299202" header="0.31496062992126" footer="0.31496062992126"/>
  <pageSetup paperSize="9" scale="47" orientation="landscape"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Q27"/>
  <sheetViews>
    <sheetView showGridLines="0" zoomScaleNormal="100" zoomScaleSheetLayoutView="100" workbookViewId="0"/>
  </sheetViews>
  <sheetFormatPr defaultColWidth="8.81640625" defaultRowHeight="15.5"/>
  <cols>
    <col min="1" max="1" width="30.453125" style="548" customWidth="1"/>
    <col min="2" max="7" width="20.453125" style="548" customWidth="1"/>
    <col min="8" max="8" width="24.453125" style="548" customWidth="1"/>
    <col min="9" max="9" width="20.453125" style="548" customWidth="1"/>
    <col min="10" max="10" width="17.1796875" style="548" customWidth="1"/>
    <col min="11" max="15" width="20.453125" style="548" customWidth="1"/>
    <col min="16" max="16" width="4.81640625" style="548" customWidth="1"/>
    <col min="17" max="19" width="7.54296875" style="548" customWidth="1"/>
    <col min="20" max="16384" width="8.81640625" style="548"/>
  </cols>
  <sheetData>
    <row r="1" spans="1:15">
      <c r="A1" s="1588" t="str">
        <f>"Client  Name:    "&amp;FORM!E8</f>
        <v xml:space="preserve">Client  Name:    </v>
      </c>
      <c r="B1" s="1070"/>
      <c r="C1" s="1057"/>
      <c r="D1" s="1057"/>
      <c r="E1" s="549"/>
      <c r="F1" s="1057"/>
      <c r="O1" s="550" t="s">
        <v>1219</v>
      </c>
    </row>
    <row r="2" spans="1:15" ht="14.5" customHeight="1">
      <c r="A2" s="1588" t="str">
        <f>"Assigned No:    "&amp;FORM!S6</f>
        <v xml:space="preserve">Assigned No:    </v>
      </c>
      <c r="B2" s="1071"/>
      <c r="C2" s="1055"/>
      <c r="D2" s="1055"/>
      <c r="E2" s="1055"/>
      <c r="F2" s="1055"/>
    </row>
    <row r="3" spans="1:15" ht="14.5" customHeight="1">
      <c r="A3" s="1589" t="str">
        <f>CONCATENATE(PROPER(Basic!B18),":",,"          ",TEXT(FORM!G4,"dd-mmmm-yyyy"))</f>
        <v xml:space="preserve">:          </v>
      </c>
      <c r="B3" s="1070"/>
      <c r="C3" s="1057"/>
      <c r="D3" s="1057"/>
      <c r="E3" s="1057"/>
      <c r="F3" s="1057"/>
    </row>
    <row r="5" spans="1:15">
      <c r="A5" s="2133" t="s">
        <v>1220</v>
      </c>
      <c r="B5" s="2133"/>
      <c r="C5" s="2133"/>
      <c r="D5" s="2133"/>
      <c r="E5" s="2233"/>
      <c r="F5" s="2233"/>
      <c r="G5" s="2233"/>
      <c r="H5" s="2233"/>
      <c r="I5" s="2233"/>
      <c r="J5" s="2233"/>
      <c r="K5" s="2233"/>
      <c r="L5" s="2233"/>
      <c r="M5" s="2233"/>
      <c r="N5" s="2233"/>
      <c r="O5" s="2233"/>
    </row>
    <row r="6" spans="1:15">
      <c r="A6" s="2133"/>
      <c r="B6" s="2133"/>
      <c r="C6" s="2133"/>
      <c r="D6" s="2133"/>
      <c r="E6" s="2233"/>
      <c r="F6" s="2233"/>
      <c r="G6" s="2233"/>
      <c r="H6" s="2233"/>
      <c r="I6" s="2233"/>
      <c r="J6" s="2233"/>
      <c r="K6" s="2233"/>
      <c r="L6" s="2233"/>
      <c r="M6" s="2233"/>
      <c r="N6" s="2233"/>
      <c r="O6" s="2233"/>
    </row>
    <row r="8" spans="1:15" ht="56.15" customHeight="1">
      <c r="A8" s="2236" t="s">
        <v>1221</v>
      </c>
      <c r="B8" s="2238" t="s">
        <v>1222</v>
      </c>
      <c r="C8" s="2238" t="s">
        <v>1223</v>
      </c>
      <c r="D8" s="2238" t="s">
        <v>1224</v>
      </c>
      <c r="E8" s="2238" t="s">
        <v>1225</v>
      </c>
      <c r="F8" s="2238" t="s">
        <v>1226</v>
      </c>
      <c r="G8" s="2238" t="s">
        <v>1227</v>
      </c>
      <c r="H8" s="2238" t="s">
        <v>1228</v>
      </c>
      <c r="I8" s="2238" t="s">
        <v>1229</v>
      </c>
      <c r="J8" s="2238" t="s">
        <v>1230</v>
      </c>
      <c r="K8" s="2238" t="s">
        <v>1231</v>
      </c>
      <c r="L8" s="2238" t="s">
        <v>1232</v>
      </c>
      <c r="M8" s="2238" t="s">
        <v>1233</v>
      </c>
      <c r="N8" s="2238" t="s">
        <v>1234</v>
      </c>
      <c r="O8" s="2241" t="s">
        <v>1235</v>
      </c>
    </row>
    <row r="9" spans="1:15" ht="30" customHeight="1">
      <c r="A9" s="2237"/>
      <c r="B9" s="2239"/>
      <c r="C9" s="2239"/>
      <c r="D9" s="2239"/>
      <c r="E9" s="2239"/>
      <c r="F9" s="2239"/>
      <c r="G9" s="2239"/>
      <c r="H9" s="2239"/>
      <c r="I9" s="2239"/>
      <c r="J9" s="2239"/>
      <c r="K9" s="2239"/>
      <c r="L9" s="2239"/>
      <c r="M9" s="2239"/>
      <c r="N9" s="2239"/>
      <c r="O9" s="2242"/>
    </row>
    <row r="10" spans="1:15" ht="55" customHeight="1">
      <c r="A10" s="2237"/>
      <c r="B10" s="2240"/>
      <c r="C10" s="2240"/>
      <c r="D10" s="2240"/>
      <c r="E10" s="2240"/>
      <c r="F10" s="2240"/>
      <c r="G10" s="2240"/>
      <c r="H10" s="2240"/>
      <c r="I10" s="2240"/>
      <c r="J10" s="2240"/>
      <c r="K10" s="2240"/>
      <c r="L10" s="2240"/>
      <c r="M10" s="2240"/>
      <c r="N10" s="2240"/>
      <c r="O10" s="2243"/>
    </row>
    <row r="11" spans="1:15" ht="43" customHeight="1" thickBot="1">
      <c r="A11" s="551"/>
      <c r="B11" s="552">
        <v>1</v>
      </c>
      <c r="C11" s="552">
        <v>2</v>
      </c>
      <c r="D11" s="552">
        <v>3</v>
      </c>
      <c r="E11" s="552" t="s">
        <v>1236</v>
      </c>
      <c r="F11" s="552">
        <v>5</v>
      </c>
      <c r="G11" s="552">
        <v>6</v>
      </c>
      <c r="H11" s="552" t="s">
        <v>1237</v>
      </c>
      <c r="I11" s="552" t="s">
        <v>1238</v>
      </c>
      <c r="J11" s="553">
        <v>9</v>
      </c>
      <c r="K11" s="552" t="s">
        <v>1239</v>
      </c>
      <c r="L11" s="552" t="s">
        <v>1240</v>
      </c>
      <c r="M11" s="552">
        <v>12</v>
      </c>
      <c r="N11" s="552" t="s">
        <v>1241</v>
      </c>
      <c r="O11" s="554" t="s">
        <v>1242</v>
      </c>
    </row>
    <row r="12" spans="1:15" ht="3" customHeight="1" thickBot="1">
      <c r="A12" s="555"/>
      <c r="B12" s="605"/>
      <c r="C12" s="605"/>
      <c r="D12" s="606"/>
      <c r="H12" s="605"/>
      <c r="K12" s="605"/>
    </row>
    <row r="13" spans="1:15" s="560" customFormat="1">
      <c r="A13" s="1345" t="s">
        <v>1243</v>
      </c>
      <c r="B13" s="558"/>
      <c r="C13" s="558"/>
      <c r="D13" s="558"/>
      <c r="E13" s="1413">
        <f t="shared" ref="E13:E18" si="0">ROUND((C13+D13)/2,0)</f>
        <v>0</v>
      </c>
      <c r="F13" s="558"/>
      <c r="G13" s="558"/>
      <c r="H13" s="1423">
        <f t="shared" ref="H13:H18" si="1">ROUND((F13+G13)/2,0)</f>
        <v>0</v>
      </c>
      <c r="I13" s="1139">
        <f t="shared" ref="I13:I18" si="2">B13+E13-H13</f>
        <v>0</v>
      </c>
      <c r="J13" s="1346">
        <v>0</v>
      </c>
      <c r="K13" s="1139">
        <f t="shared" ref="K13:K18" si="3">ROUND(I13*J13,0)</f>
        <v>0</v>
      </c>
      <c r="L13" s="1413">
        <f t="shared" ref="L13:L18" si="4">I13-K13</f>
        <v>0</v>
      </c>
      <c r="M13" s="558">
        <v>0</v>
      </c>
      <c r="N13" s="1139">
        <f t="shared" ref="N13:N18" si="5">IF((M13-(L13*4%))&lt;0,0,(M13-(L13*4%)))</f>
        <v>0</v>
      </c>
      <c r="O13" s="1417">
        <f t="shared" ref="O13:O18" si="6">L13+N13</f>
        <v>0</v>
      </c>
    </row>
    <row r="14" spans="1:15" s="560" customFormat="1">
      <c r="A14" s="561" t="s">
        <v>2746</v>
      </c>
      <c r="B14" s="562"/>
      <c r="C14" s="562"/>
      <c r="D14" s="562"/>
      <c r="E14" s="1414">
        <f t="shared" si="0"/>
        <v>0</v>
      </c>
      <c r="F14" s="908"/>
      <c r="G14" s="562"/>
      <c r="H14" s="1140">
        <f t="shared" si="1"/>
        <v>0</v>
      </c>
      <c r="I14" s="1140">
        <f t="shared" si="2"/>
        <v>0</v>
      </c>
      <c r="J14" s="1347">
        <v>0.05</v>
      </c>
      <c r="K14" s="1140">
        <f t="shared" si="3"/>
        <v>0</v>
      </c>
      <c r="L14" s="1414">
        <f t="shared" si="4"/>
        <v>0</v>
      </c>
      <c r="M14" s="562">
        <v>0</v>
      </c>
      <c r="N14" s="1140">
        <f t="shared" si="5"/>
        <v>0</v>
      </c>
      <c r="O14" s="1418">
        <f t="shared" si="6"/>
        <v>0</v>
      </c>
    </row>
    <row r="15" spans="1:15" s="560" customFormat="1" ht="28.5">
      <c r="A15" s="561" t="s">
        <v>2744</v>
      </c>
      <c r="B15" s="562"/>
      <c r="C15" s="562"/>
      <c r="D15" s="562"/>
      <c r="E15" s="1421">
        <f t="shared" si="0"/>
        <v>0</v>
      </c>
      <c r="F15" s="562"/>
      <c r="G15" s="905"/>
      <c r="H15" s="1140">
        <f t="shared" si="1"/>
        <v>0</v>
      </c>
      <c r="I15" s="1140">
        <f t="shared" si="2"/>
        <v>0</v>
      </c>
      <c r="J15" s="1347">
        <v>0.1</v>
      </c>
      <c r="K15" s="1140">
        <f t="shared" si="3"/>
        <v>0</v>
      </c>
      <c r="L15" s="1414">
        <f t="shared" si="4"/>
        <v>0</v>
      </c>
      <c r="M15" s="562">
        <v>0</v>
      </c>
      <c r="N15" s="1140">
        <f t="shared" si="5"/>
        <v>0</v>
      </c>
      <c r="O15" s="1418">
        <f t="shared" si="6"/>
        <v>0</v>
      </c>
    </row>
    <row r="16" spans="1:15" s="560" customFormat="1" ht="67.5">
      <c r="A16" s="561" t="s">
        <v>2745</v>
      </c>
      <c r="B16" s="562"/>
      <c r="C16" s="562"/>
      <c r="D16" s="562"/>
      <c r="E16" s="1414">
        <f t="shared" si="0"/>
        <v>0</v>
      </c>
      <c r="F16" s="909"/>
      <c r="G16" s="562"/>
      <c r="H16" s="1140">
        <f t="shared" si="1"/>
        <v>0</v>
      </c>
      <c r="I16" s="1140">
        <f t="shared" si="2"/>
        <v>0</v>
      </c>
      <c r="J16" s="1347">
        <v>0.25</v>
      </c>
      <c r="K16" s="1140">
        <f t="shared" si="3"/>
        <v>0</v>
      </c>
      <c r="L16" s="1414">
        <f t="shared" si="4"/>
        <v>0</v>
      </c>
      <c r="M16" s="562">
        <v>0</v>
      </c>
      <c r="N16" s="1140">
        <f t="shared" si="5"/>
        <v>0</v>
      </c>
      <c r="O16" s="1418">
        <f t="shared" si="6"/>
        <v>0</v>
      </c>
    </row>
    <row r="17" spans="1:17" s="560" customFormat="1" ht="67.5">
      <c r="A17" s="1219" t="s">
        <v>2747</v>
      </c>
      <c r="B17" s="562"/>
      <c r="C17" s="562"/>
      <c r="D17" s="562"/>
      <c r="E17" s="1414">
        <f t="shared" si="0"/>
        <v>0</v>
      </c>
      <c r="F17" s="562"/>
      <c r="G17" s="562"/>
      <c r="H17" s="1140">
        <f t="shared" si="1"/>
        <v>0</v>
      </c>
      <c r="I17" s="1140">
        <f t="shared" si="2"/>
        <v>0</v>
      </c>
      <c r="J17" s="1347">
        <v>0.2</v>
      </c>
      <c r="K17" s="1140">
        <f t="shared" si="3"/>
        <v>0</v>
      </c>
      <c r="L17" s="1414">
        <f t="shared" si="4"/>
        <v>0</v>
      </c>
      <c r="M17" s="562">
        <v>0</v>
      </c>
      <c r="N17" s="1140">
        <f t="shared" si="5"/>
        <v>0</v>
      </c>
      <c r="O17" s="1418">
        <f t="shared" si="6"/>
        <v>0</v>
      </c>
    </row>
    <row r="18" spans="1:17" s="560" customFormat="1" ht="67.5">
      <c r="A18" s="1222" t="s">
        <v>2748</v>
      </c>
      <c r="B18" s="1226"/>
      <c r="C18" s="1226"/>
      <c r="D18" s="1226"/>
      <c r="E18" s="1422">
        <f t="shared" si="0"/>
        <v>0</v>
      </c>
      <c r="F18" s="1226"/>
      <c r="G18" s="1226"/>
      <c r="H18" s="1424">
        <f t="shared" si="1"/>
        <v>0</v>
      </c>
      <c r="I18" s="1424">
        <f t="shared" si="2"/>
        <v>0</v>
      </c>
      <c r="J18" s="1348">
        <v>0.1</v>
      </c>
      <c r="K18" s="1424">
        <f t="shared" si="3"/>
        <v>0</v>
      </c>
      <c r="L18" s="1422">
        <f t="shared" si="4"/>
        <v>0</v>
      </c>
      <c r="M18" s="1226">
        <v>0</v>
      </c>
      <c r="N18" s="1424">
        <f t="shared" si="5"/>
        <v>0</v>
      </c>
      <c r="O18" s="1425">
        <f t="shared" si="6"/>
        <v>0</v>
      </c>
    </row>
    <row r="19" spans="1:17" ht="3" customHeight="1" thickBot="1">
      <c r="A19" s="555"/>
      <c r="B19" s="556"/>
      <c r="C19" s="556"/>
      <c r="D19" s="557"/>
    </row>
    <row r="20" spans="1:17" ht="20.149999999999999" customHeight="1" thickBot="1">
      <c r="A20" s="1150" t="s">
        <v>396</v>
      </c>
      <c r="B20" s="571">
        <f t="shared" ref="B20:I20" si="7">SUM(B13:B18)</f>
        <v>0</v>
      </c>
      <c r="C20" s="571">
        <f t="shared" si="7"/>
        <v>0</v>
      </c>
      <c r="D20" s="571">
        <f t="shared" si="7"/>
        <v>0</v>
      </c>
      <c r="E20" s="571">
        <f t="shared" si="7"/>
        <v>0</v>
      </c>
      <c r="F20" s="571">
        <f t="shared" si="7"/>
        <v>0</v>
      </c>
      <c r="G20" s="571">
        <f t="shared" si="7"/>
        <v>0</v>
      </c>
      <c r="H20" s="571">
        <f t="shared" si="7"/>
        <v>0</v>
      </c>
      <c r="I20" s="571">
        <f t="shared" si="7"/>
        <v>0</v>
      </c>
      <c r="J20" s="571"/>
      <c r="K20" s="571">
        <f>SUM(K13:K18)</f>
        <v>0</v>
      </c>
      <c r="L20" s="571">
        <f>SUM(L13:L18)</f>
        <v>0</v>
      </c>
      <c r="M20" s="571">
        <f>SUM(M13:M18)</f>
        <v>0</v>
      </c>
      <c r="N20" s="571">
        <f>SUM(N13:N18)</f>
        <v>0</v>
      </c>
      <c r="O20" s="571">
        <f>SUM(O13:O18)</f>
        <v>0</v>
      </c>
    </row>
    <row r="21" spans="1:17" ht="37.5" customHeight="1"/>
    <row r="22" spans="1:17" hidden="1">
      <c r="I22" s="1095"/>
      <c r="J22" s="1095"/>
      <c r="K22" s="573"/>
      <c r="L22" s="1095"/>
      <c r="M22" s="1095"/>
      <c r="N22" s="1095"/>
      <c r="O22" s="645"/>
      <c r="P22" s="1095"/>
      <c r="Q22" s="1095"/>
    </row>
    <row r="23" spans="1:17" hidden="1">
      <c r="I23" s="1095"/>
      <c r="J23" s="1095"/>
      <c r="K23" s="573"/>
      <c r="L23" s="1095"/>
      <c r="M23" s="1095"/>
      <c r="N23" s="1095"/>
      <c r="O23" s="1095"/>
      <c r="P23" s="1095"/>
      <c r="Q23" s="1095"/>
    </row>
    <row r="24" spans="1:17" hidden="1">
      <c r="I24" s="1095"/>
      <c r="J24" s="1095"/>
      <c r="K24" s="1095"/>
      <c r="L24" s="1095"/>
      <c r="M24" s="1095"/>
      <c r="N24" s="1095"/>
      <c r="O24" s="645"/>
      <c r="P24" s="1095"/>
      <c r="Q24" s="1095"/>
    </row>
    <row r="25" spans="1:17" hidden="1">
      <c r="I25" s="1095"/>
      <c r="J25" s="1095"/>
      <c r="K25" s="1095"/>
      <c r="L25" s="1095"/>
      <c r="M25" s="1095"/>
      <c r="N25" s="1095"/>
      <c r="O25" s="1095"/>
      <c r="P25" s="1095"/>
      <c r="Q25" s="1095"/>
    </row>
    <row r="26" spans="1:17" ht="16" hidden="1" thickBot="1">
      <c r="I26" s="1095"/>
      <c r="J26" s="1095"/>
      <c r="K26" s="1095"/>
      <c r="L26" s="1095"/>
      <c r="M26" s="1095"/>
      <c r="N26" s="1095"/>
      <c r="O26" s="645"/>
      <c r="P26" s="1095"/>
      <c r="Q26" s="1095"/>
    </row>
    <row r="27" spans="1:17" ht="16" hidden="1" thickBot="1">
      <c r="A27" s="1041" t="s">
        <v>874</v>
      </c>
      <c r="B27" s="1044"/>
      <c r="I27" s="1095"/>
      <c r="J27" s="1095"/>
      <c r="K27" s="1095"/>
      <c r="L27" s="1095"/>
      <c r="M27" s="1095"/>
      <c r="N27" s="1095"/>
      <c r="O27" s="1095"/>
      <c r="P27" s="1095"/>
      <c r="Q27" s="1095"/>
    </row>
  </sheetData>
  <sheetProtection sheet="1" objects="1" scenarios="1"/>
  <mergeCells count="16">
    <mergeCell ref="A5:O6"/>
    <mergeCell ref="A8:A10"/>
    <mergeCell ref="B8:B10"/>
    <mergeCell ref="O8:O10"/>
    <mergeCell ref="L8:L10"/>
    <mergeCell ref="M8:M10"/>
    <mergeCell ref="G8:G10"/>
    <mergeCell ref="H8:H10"/>
    <mergeCell ref="I8:I10"/>
    <mergeCell ref="J8:J10"/>
    <mergeCell ref="K8:K10"/>
    <mergeCell ref="N8:N10"/>
    <mergeCell ref="C8:C10"/>
    <mergeCell ref="D8:D10"/>
    <mergeCell ref="E8:E10"/>
    <mergeCell ref="F8:F10"/>
  </mergeCells>
  <pageMargins left="0.70866141732283472" right="0.70866141732283472" top="0.74803149606299213" bottom="0.74803149606299213" header="0.31496062992125984" footer="0.31496062992125984"/>
  <pageSetup paperSize="9" scale="41" orientation="landscape"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A1:C21"/>
  <sheetViews>
    <sheetView zoomScaleNormal="100" zoomScaleSheetLayoutView="100" workbookViewId="0">
      <selection activeCell="A7" sqref="A7:C7"/>
    </sheetView>
  </sheetViews>
  <sheetFormatPr defaultRowHeight="14.5"/>
  <cols>
    <col min="1" max="1" width="87.7265625" bestFit="1" customWidth="1"/>
    <col min="2" max="2" width="10.7265625" customWidth="1"/>
    <col min="3" max="3" width="21.54296875" customWidth="1"/>
  </cols>
  <sheetData>
    <row r="1" spans="1:3">
      <c r="A1" s="1588" t="str">
        <f>"Client  Name:    "&amp;FORM!E8</f>
        <v xml:space="preserve">Client  Name:    </v>
      </c>
      <c r="B1" s="1094"/>
      <c r="C1" s="1094"/>
    </row>
    <row r="2" spans="1:3">
      <c r="A2" s="1588" t="str">
        <f>"Assigned No:    "&amp;FORM!S6</f>
        <v xml:space="preserve">Assigned No:    </v>
      </c>
      <c r="B2" s="1094"/>
      <c r="C2" s="1094"/>
    </row>
    <row r="3" spans="1:3">
      <c r="A3" s="1589" t="str">
        <f>CONCATENATE(PROPER(Basic!B18),":",,"          ",TEXT(FORM!G4,"dd-mmmm-yyyy"))</f>
        <v xml:space="preserve">:          </v>
      </c>
      <c r="B3" s="1094"/>
      <c r="C3" s="1094"/>
    </row>
    <row r="4" spans="1:3" ht="16" thickBot="1">
      <c r="A4" s="1079"/>
      <c r="B4" s="1079"/>
      <c r="C4" s="1080"/>
    </row>
    <row r="5" spans="1:3" ht="41.25" customHeight="1" thickBot="1">
      <c r="A5" s="2212" t="s">
        <v>2273</v>
      </c>
      <c r="B5" s="2213"/>
      <c r="C5" s="2214"/>
    </row>
    <row r="6" spans="1:3">
      <c r="A6" s="1080"/>
      <c r="B6" s="1080"/>
      <c r="C6" s="1080"/>
    </row>
    <row r="7" spans="1:3" ht="20.25" customHeight="1">
      <c r="A7" s="2244" t="s">
        <v>2768</v>
      </c>
      <c r="B7" s="2244"/>
      <c r="C7" s="2244"/>
    </row>
    <row r="8" spans="1:3">
      <c r="A8" s="1081"/>
      <c r="B8" s="1081"/>
      <c r="C8" s="1081"/>
    </row>
    <row r="9" spans="1:3">
      <c r="A9" s="1081"/>
      <c r="B9" s="1081"/>
      <c r="C9" s="1081"/>
    </row>
    <row r="10" spans="1:3" ht="15.5">
      <c r="A10" s="1082" t="s">
        <v>2769</v>
      </c>
      <c r="B10" s="1089" t="s">
        <v>390</v>
      </c>
      <c r="C10" s="1426">
        <f>IF(FORM!I11=100%,0,FORM!Q58)</f>
        <v>0</v>
      </c>
    </row>
    <row r="11" spans="1:3" ht="15.5">
      <c r="A11" s="1082" t="s">
        <v>2261</v>
      </c>
      <c r="B11" s="1089" t="s">
        <v>401</v>
      </c>
      <c r="C11" s="1426">
        <f>IF(FORM!I11=100%,0,'10B'!K20)</f>
        <v>0</v>
      </c>
    </row>
    <row r="12" spans="1:3" ht="15.5">
      <c r="A12" s="1428" t="s">
        <v>2771</v>
      </c>
      <c r="B12" s="1429" t="s">
        <v>2262</v>
      </c>
      <c r="C12" s="1427">
        <f>C10-C11</f>
        <v>0</v>
      </c>
    </row>
    <row r="15" spans="1:3" ht="19.5" customHeight="1">
      <c r="A15" s="2244" t="s">
        <v>2770</v>
      </c>
      <c r="B15" s="2244"/>
      <c r="C15" s="2244"/>
    </row>
    <row r="17" spans="1:3" ht="15.5">
      <c r="A17" s="1082" t="s">
        <v>2772</v>
      </c>
      <c r="B17" s="1089"/>
      <c r="C17" s="1426">
        <f>IF(FORM!I11=100%,0,'10B'!O20)</f>
        <v>0</v>
      </c>
    </row>
    <row r="18" spans="1:3" s="1341" customFormat="1" ht="15.5">
      <c r="A18" s="1082" t="s">
        <v>2774</v>
      </c>
      <c r="B18" s="1089"/>
      <c r="C18" s="1426">
        <f>IF(FORM!I11=100%,'10A'!M20,0)</f>
        <v>0</v>
      </c>
    </row>
    <row r="19" spans="1:3" ht="15.5">
      <c r="A19" s="1082" t="s">
        <v>2775</v>
      </c>
      <c r="B19" s="1089"/>
      <c r="C19" s="1426">
        <f>IF(FORM!I11=100%,0,'10B'!D20*50%)</f>
        <v>0</v>
      </c>
    </row>
    <row r="20" spans="1:3" s="1341" customFormat="1" ht="15.5">
      <c r="A20" s="1082" t="s">
        <v>2776</v>
      </c>
      <c r="B20" s="1089"/>
      <c r="C20" s="1426">
        <f>IF(FORM!I11=100%,0,'10B'!G20*50%)</f>
        <v>0</v>
      </c>
    </row>
    <row r="21" spans="1:3" ht="15.5">
      <c r="A21" s="1428" t="s">
        <v>2773</v>
      </c>
      <c r="B21" s="1429"/>
      <c r="C21" s="1427">
        <f>C17+C18+C19-C20</f>
        <v>0</v>
      </c>
    </row>
  </sheetData>
  <sheetProtection sheet="1" objects="1" scenarios="1"/>
  <mergeCells count="3">
    <mergeCell ref="A5:C5"/>
    <mergeCell ref="A7:C7"/>
    <mergeCell ref="A15:C15"/>
  </mergeCells>
  <pageMargins left="0.7" right="0.7" top="0.75" bottom="0.75" header="0.3" footer="0.3"/>
  <pageSetup paperSize="9" scale="67"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N19"/>
  <sheetViews>
    <sheetView showGridLines="0" topLeftCell="A2" zoomScaleNormal="100" zoomScaleSheetLayoutView="100" workbookViewId="0">
      <selection activeCell="A15" sqref="A15"/>
    </sheetView>
  </sheetViews>
  <sheetFormatPr defaultColWidth="8.81640625" defaultRowHeight="15.5"/>
  <cols>
    <col min="1" max="1" width="23.81640625" style="548" customWidth="1"/>
    <col min="2" max="10" width="18.453125" style="548" customWidth="1"/>
    <col min="11" max="11" width="25.453125" style="548" customWidth="1"/>
    <col min="12" max="13" width="18.453125" style="548" customWidth="1"/>
    <col min="14" max="14" width="14.54296875" style="548" customWidth="1"/>
    <col min="15" max="27" width="4.81640625" style="548" customWidth="1"/>
    <col min="28" max="28" width="8.81640625" style="548" customWidth="1"/>
    <col min="29" max="16384" width="8.81640625" style="548"/>
  </cols>
  <sheetData>
    <row r="1" spans="1:14">
      <c r="A1" s="1588" t="str">
        <f>"Client  Name:    "&amp;FORM!E8</f>
        <v xml:space="preserve">Client  Name:    </v>
      </c>
      <c r="B1" s="1070"/>
      <c r="C1" s="1057"/>
      <c r="D1" s="1057"/>
      <c r="E1" s="549"/>
      <c r="F1" s="1057"/>
      <c r="N1" s="550" t="s">
        <v>829</v>
      </c>
    </row>
    <row r="2" spans="1:14" ht="14.5" customHeight="1">
      <c r="A2" s="1588" t="str">
        <f>"Assigned No:    "&amp;FORM!S6</f>
        <v xml:space="preserve">Assigned No:    </v>
      </c>
      <c r="B2" s="1071"/>
      <c r="C2" s="1055"/>
      <c r="D2" s="1055"/>
      <c r="E2" s="1055"/>
      <c r="F2" s="1055"/>
    </row>
    <row r="3" spans="1:14" ht="14.5" customHeight="1">
      <c r="A3" s="1589" t="str">
        <f>CONCATENATE(PROPER(Basic!B18),":",,"          ",TEXT(FORM!G4,"dd-mmmm-yyyy"))</f>
        <v xml:space="preserve">:          </v>
      </c>
      <c r="B3" s="1070"/>
      <c r="C3" s="1057"/>
      <c r="D3" s="1057"/>
      <c r="E3" s="1057"/>
      <c r="F3" s="1057"/>
    </row>
    <row r="5" spans="1:14">
      <c r="A5" s="2133" t="s">
        <v>830</v>
      </c>
      <c r="B5" s="2133"/>
      <c r="C5" s="2133"/>
      <c r="D5" s="2133"/>
      <c r="E5" s="2233"/>
      <c r="F5" s="2233"/>
      <c r="G5" s="2233"/>
      <c r="H5" s="2233"/>
      <c r="I5" s="2233"/>
      <c r="J5" s="2233"/>
      <c r="K5" s="2233"/>
      <c r="L5" s="2233"/>
      <c r="M5" s="2233"/>
      <c r="N5" s="2233"/>
    </row>
    <row r="6" spans="1:14">
      <c r="A6" s="2133"/>
      <c r="B6" s="2133"/>
      <c r="C6" s="2133"/>
      <c r="D6" s="2133"/>
      <c r="E6" s="2233"/>
      <c r="F6" s="2233"/>
      <c r="G6" s="2233"/>
      <c r="H6" s="2233"/>
      <c r="I6" s="2233"/>
      <c r="J6" s="2233"/>
      <c r="K6" s="2233"/>
      <c r="L6" s="2233"/>
      <c r="M6" s="2233"/>
      <c r="N6" s="2233"/>
    </row>
    <row r="7" spans="1:14" ht="1.5" customHeight="1" thickBot="1"/>
    <row r="8" spans="1:14" ht="74.150000000000006" customHeight="1">
      <c r="A8" s="2236" t="s">
        <v>802</v>
      </c>
      <c r="B8" s="2238" t="s">
        <v>792</v>
      </c>
      <c r="C8" s="2238" t="s">
        <v>831</v>
      </c>
      <c r="D8" s="2245" t="s">
        <v>772</v>
      </c>
      <c r="E8" s="2246"/>
      <c r="F8" s="2246"/>
      <c r="G8" s="2247"/>
      <c r="H8" s="2245" t="s">
        <v>832</v>
      </c>
      <c r="I8" s="2246"/>
      <c r="J8" s="2246"/>
      <c r="K8" s="2238" t="s">
        <v>833</v>
      </c>
      <c r="L8" s="2245" t="s">
        <v>834</v>
      </c>
      <c r="M8" s="2247"/>
      <c r="N8" s="2241" t="s">
        <v>796</v>
      </c>
    </row>
    <row r="9" spans="1:14" ht="30" customHeight="1">
      <c r="A9" s="2237"/>
      <c r="B9" s="2239"/>
      <c r="C9" s="2239"/>
      <c r="D9" s="2239" t="s">
        <v>835</v>
      </c>
      <c r="E9" s="2239" t="s">
        <v>836</v>
      </c>
      <c r="F9" s="2239" t="s">
        <v>837</v>
      </c>
      <c r="G9" s="2239" t="s">
        <v>838</v>
      </c>
      <c r="H9" s="2239" t="s">
        <v>839</v>
      </c>
      <c r="I9" s="2239" t="s">
        <v>840</v>
      </c>
      <c r="J9" s="2239" t="s">
        <v>841</v>
      </c>
      <c r="K9" s="2239"/>
      <c r="L9" s="2239" t="s">
        <v>842</v>
      </c>
      <c r="M9" s="2239" t="s">
        <v>843</v>
      </c>
      <c r="N9" s="2242"/>
    </row>
    <row r="10" spans="1:14" ht="30" customHeight="1">
      <c r="A10" s="2237"/>
      <c r="B10" s="2240"/>
      <c r="C10" s="2240"/>
      <c r="D10" s="2248"/>
      <c r="E10" s="2248"/>
      <c r="F10" s="2248"/>
      <c r="G10" s="2248"/>
      <c r="H10" s="2248"/>
      <c r="I10" s="2248"/>
      <c r="J10" s="2248"/>
      <c r="K10" s="2240"/>
      <c r="L10" s="2248"/>
      <c r="M10" s="2248"/>
      <c r="N10" s="2243"/>
    </row>
    <row r="11" spans="1:14" ht="16" thickBot="1">
      <c r="A11" s="574">
        <v>1</v>
      </c>
      <c r="B11" s="552">
        <v>2</v>
      </c>
      <c r="C11" s="552">
        <v>3</v>
      </c>
      <c r="D11" s="552">
        <v>4</v>
      </c>
      <c r="E11" s="552">
        <v>5</v>
      </c>
      <c r="F11" s="552">
        <v>6</v>
      </c>
      <c r="G11" s="552">
        <v>7</v>
      </c>
      <c r="H11" s="552">
        <v>8</v>
      </c>
      <c r="I11" s="552">
        <v>9</v>
      </c>
      <c r="J11" s="553">
        <v>10</v>
      </c>
      <c r="K11" s="575">
        <v>11</v>
      </c>
      <c r="L11" s="552">
        <v>12</v>
      </c>
      <c r="M11" s="552">
        <v>13</v>
      </c>
      <c r="N11" s="554"/>
    </row>
    <row r="12" spans="1:14" ht="1" customHeight="1" thickBot="1">
      <c r="A12" s="555"/>
      <c r="B12" s="556"/>
      <c r="C12" s="556"/>
      <c r="D12" s="557"/>
    </row>
    <row r="13" spans="1:14" ht="1" customHeight="1">
      <c r="A13" s="1227"/>
      <c r="B13" s="1132"/>
      <c r="C13" s="1228"/>
      <c r="D13" s="1132"/>
      <c r="E13" s="1132"/>
      <c r="F13" s="1132"/>
      <c r="G13" s="1132"/>
      <c r="H13" s="1132"/>
      <c r="I13" s="1132"/>
      <c r="J13" s="1132"/>
      <c r="K13" s="1132"/>
      <c r="L13" s="1132"/>
      <c r="M13" s="1132"/>
      <c r="N13" s="1134"/>
    </row>
    <row r="14" spans="1:14" s="560" customFormat="1" ht="32.5" customHeight="1">
      <c r="A14" s="1229" t="s">
        <v>844</v>
      </c>
      <c r="B14" s="1230"/>
      <c r="C14" s="1231"/>
      <c r="D14" s="1230">
        <v>0</v>
      </c>
      <c r="E14" s="1230">
        <v>0</v>
      </c>
      <c r="F14" s="1230">
        <v>0</v>
      </c>
      <c r="G14" s="1495">
        <v>0</v>
      </c>
      <c r="H14" s="1230">
        <v>0</v>
      </c>
      <c r="I14" s="1230">
        <v>0</v>
      </c>
      <c r="J14" s="1230">
        <v>0</v>
      </c>
      <c r="K14" s="1430">
        <f t="shared" ref="K14:K15" si="0">B14+SUM(D14:G14)-SUM(H14:J14)</f>
        <v>0</v>
      </c>
      <c r="L14" s="1230">
        <v>0</v>
      </c>
      <c r="M14" s="1230">
        <f t="shared" ref="M14:M15" si="1">D14+E14-L14</f>
        <v>0</v>
      </c>
      <c r="N14" s="1232">
        <f t="shared" ref="N14:N15" si="2">B14+L14</f>
        <v>0</v>
      </c>
    </row>
    <row r="15" spans="1:14" s="560" customFormat="1" ht="32.5" customHeight="1">
      <c r="A15" s="1229" t="s">
        <v>815</v>
      </c>
      <c r="B15" s="1230"/>
      <c r="C15" s="1231"/>
      <c r="D15" s="1230">
        <v>0</v>
      </c>
      <c r="E15" s="1230">
        <v>0</v>
      </c>
      <c r="F15" s="1230">
        <v>0</v>
      </c>
      <c r="G15" s="1230">
        <v>0</v>
      </c>
      <c r="H15" s="1230">
        <v>0</v>
      </c>
      <c r="I15" s="1230">
        <v>0</v>
      </c>
      <c r="J15" s="1230">
        <v>0</v>
      </c>
      <c r="K15" s="1430">
        <f t="shared" si="0"/>
        <v>0</v>
      </c>
      <c r="L15" s="1230">
        <v>0</v>
      </c>
      <c r="M15" s="1230">
        <f t="shared" si="1"/>
        <v>0</v>
      </c>
      <c r="N15" s="1232">
        <f t="shared" si="2"/>
        <v>0</v>
      </c>
    </row>
    <row r="16" spans="1:14" ht="2.5" customHeight="1" thickBot="1">
      <c r="A16" s="555"/>
      <c r="B16" s="556"/>
      <c r="C16" s="556"/>
      <c r="D16" s="557"/>
    </row>
    <row r="17" spans="1:14" ht="20.149999999999999" customHeight="1" thickBot="1">
      <c r="A17" s="1150" t="s">
        <v>396</v>
      </c>
      <c r="B17" s="571">
        <f>SUM(B14:B15)</f>
        <v>0</v>
      </c>
      <c r="C17" s="571"/>
      <c r="D17" s="571">
        <f t="shared" ref="D17:N17" si="3">SUM(D14:D15)</f>
        <v>0</v>
      </c>
      <c r="E17" s="571">
        <f t="shared" si="3"/>
        <v>0</v>
      </c>
      <c r="F17" s="571">
        <f t="shared" si="3"/>
        <v>0</v>
      </c>
      <c r="G17" s="571">
        <f t="shared" si="3"/>
        <v>0</v>
      </c>
      <c r="H17" s="571">
        <f t="shared" si="3"/>
        <v>0</v>
      </c>
      <c r="I17" s="571">
        <f t="shared" si="3"/>
        <v>0</v>
      </c>
      <c r="J17" s="571">
        <f t="shared" si="3"/>
        <v>0</v>
      </c>
      <c r="K17" s="571">
        <f t="shared" si="3"/>
        <v>0</v>
      </c>
      <c r="L17" s="571">
        <f t="shared" si="3"/>
        <v>0</v>
      </c>
      <c r="M17" s="571">
        <f t="shared" si="3"/>
        <v>0</v>
      </c>
      <c r="N17" s="571">
        <f t="shared" si="3"/>
        <v>0</v>
      </c>
    </row>
    <row r="19" spans="1:14" ht="16" hidden="1" thickBot="1">
      <c r="A19" s="1041" t="s">
        <v>874</v>
      </c>
      <c r="B19" s="1042"/>
    </row>
  </sheetData>
  <sheetProtection sheet="1" objects="1" scenarios="1"/>
  <mergeCells count="18">
    <mergeCell ref="A5:N6"/>
    <mergeCell ref="A8:A10"/>
    <mergeCell ref="B8:B10"/>
    <mergeCell ref="C8:C10"/>
    <mergeCell ref="N8:N10"/>
    <mergeCell ref="L8:M8"/>
    <mergeCell ref="L9:L10"/>
    <mergeCell ref="M9:M10"/>
    <mergeCell ref="D9:D10"/>
    <mergeCell ref="E9:E10"/>
    <mergeCell ref="F9:F10"/>
    <mergeCell ref="G9:G10"/>
    <mergeCell ref="D8:G8"/>
    <mergeCell ref="H9:H10"/>
    <mergeCell ref="K8:K10"/>
    <mergeCell ref="I9:I10"/>
    <mergeCell ref="J9:J10"/>
    <mergeCell ref="H8:J8"/>
  </mergeCells>
  <pageMargins left="0.70866141732283472" right="0.70866141732283472" top="0.74803149606299213" bottom="0.74803149606299213" header="0.31496062992125984" footer="0.31496062992125984"/>
  <pageSetup paperSize="9" scale="49" orientation="landscape" r:id="rId1"/>
  <ignoredErrors>
    <ignoredError sqref="M14:N15" unlockedFormula="1"/>
  </ignoredErrors>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I31"/>
  <sheetViews>
    <sheetView showGridLines="0" zoomScaleNormal="100" workbookViewId="0">
      <selection activeCell="A4" sqref="A4"/>
    </sheetView>
  </sheetViews>
  <sheetFormatPr defaultColWidth="8.81640625" defaultRowHeight="15.5"/>
  <cols>
    <col min="1" max="1" width="9.7265625" style="548" customWidth="1"/>
    <col min="2" max="2" width="40.81640625" style="548" customWidth="1"/>
    <col min="3" max="8" width="17.453125" style="548" customWidth="1"/>
    <col min="9" max="9" width="19.26953125" style="548" customWidth="1"/>
    <col min="10" max="22" width="4.81640625" style="548" customWidth="1"/>
    <col min="23" max="23" width="8.81640625" style="548" customWidth="1"/>
    <col min="24" max="16384" width="8.81640625" style="548"/>
  </cols>
  <sheetData>
    <row r="1" spans="1:9">
      <c r="A1" s="1588" t="str">
        <f>"Client  Name:    "&amp;FORM!E8</f>
        <v xml:space="preserve">Client  Name:    </v>
      </c>
      <c r="B1" s="1070"/>
      <c r="C1" s="1057"/>
      <c r="D1" s="1057"/>
      <c r="E1" s="549"/>
      <c r="F1" s="1057"/>
      <c r="I1" s="550" t="s">
        <v>822</v>
      </c>
    </row>
    <row r="2" spans="1:9" ht="14.5" customHeight="1">
      <c r="A2" s="1588" t="str">
        <f>"Assigned No:    "&amp;FORM!S6</f>
        <v xml:space="preserve">Assigned No:    </v>
      </c>
      <c r="B2" s="1071"/>
      <c r="C2" s="1055"/>
      <c r="D2" s="1055"/>
      <c r="E2" s="1055"/>
      <c r="F2" s="1055"/>
    </row>
    <row r="3" spans="1:9" ht="14.5" customHeight="1">
      <c r="A3" s="1589" t="str">
        <f>CONCATENATE(PROPER(Basic!B18),":",,"          ",TEXT(FORM!G4,"dd-mmmm-yyyy"))</f>
        <v xml:space="preserve">:          </v>
      </c>
      <c r="B3" s="1070"/>
      <c r="C3" s="1057"/>
      <c r="D3" s="1057"/>
      <c r="E3" s="1057"/>
      <c r="F3" s="1057"/>
    </row>
    <row r="5" spans="1:9">
      <c r="A5" s="2133" t="s">
        <v>823</v>
      </c>
      <c r="B5" s="2133"/>
      <c r="C5" s="2133"/>
      <c r="D5" s="2133"/>
      <c r="E5" s="2233"/>
      <c r="F5" s="2233"/>
      <c r="G5" s="2233"/>
      <c r="H5" s="2233"/>
      <c r="I5" s="2233"/>
    </row>
    <row r="6" spans="1:9">
      <c r="A6" s="2133"/>
      <c r="B6" s="2133"/>
      <c r="C6" s="2133"/>
      <c r="D6" s="2133"/>
      <c r="E6" s="2233"/>
      <c r="F6" s="2233"/>
      <c r="G6" s="2233"/>
      <c r="H6" s="2233"/>
      <c r="I6" s="2233"/>
    </row>
    <row r="8" spans="1:9" ht="52.5" customHeight="1">
      <c r="A8" s="2249" t="s">
        <v>27</v>
      </c>
      <c r="B8" s="2250"/>
      <c r="C8" s="2238" t="s">
        <v>792</v>
      </c>
      <c r="D8" s="2238" t="s">
        <v>442</v>
      </c>
      <c r="E8" s="2238" t="s">
        <v>443</v>
      </c>
      <c r="F8" s="2238" t="s">
        <v>444</v>
      </c>
      <c r="G8" s="2238" t="s">
        <v>824</v>
      </c>
      <c r="H8" s="2245" t="s">
        <v>825</v>
      </c>
      <c r="I8" s="2256"/>
    </row>
    <row r="9" spans="1:9" ht="16" customHeight="1">
      <c r="A9" s="2251"/>
      <c r="B9" s="2252"/>
      <c r="C9" s="2239"/>
      <c r="D9" s="2239"/>
      <c r="E9" s="2239"/>
      <c r="F9" s="2239"/>
      <c r="G9" s="2239"/>
      <c r="H9" s="2239" t="s">
        <v>826</v>
      </c>
      <c r="I9" s="2242" t="s">
        <v>827</v>
      </c>
    </row>
    <row r="10" spans="1:9" ht="16" customHeight="1">
      <c r="A10" s="2253"/>
      <c r="B10" s="2254"/>
      <c r="C10" s="2240"/>
      <c r="D10" s="2240"/>
      <c r="E10" s="2240"/>
      <c r="F10" s="2240"/>
      <c r="G10" s="2240"/>
      <c r="H10" s="2248"/>
      <c r="I10" s="2255"/>
    </row>
    <row r="11" spans="1:9" ht="16" thickBot="1">
      <c r="A11" s="582"/>
      <c r="B11" s="583">
        <v>1</v>
      </c>
      <c r="C11" s="552">
        <v>2</v>
      </c>
      <c r="D11" s="552">
        <v>3</v>
      </c>
      <c r="E11" s="552">
        <v>4</v>
      </c>
      <c r="F11" s="552" t="s">
        <v>828</v>
      </c>
      <c r="G11" s="552">
        <v>6</v>
      </c>
      <c r="H11" s="552">
        <v>7</v>
      </c>
      <c r="I11" s="554">
        <v>8</v>
      </c>
    </row>
    <row r="12" spans="1:9" ht="1" customHeight="1" thickBot="1">
      <c r="A12" s="555"/>
      <c r="B12" s="556"/>
      <c r="C12" s="556"/>
      <c r="D12" s="557"/>
    </row>
    <row r="13" spans="1:9" ht="25" customHeight="1">
      <c r="A13" s="584">
        <v>1</v>
      </c>
      <c r="B13" s="585"/>
      <c r="C13" s="558"/>
      <c r="D13" s="562">
        <v>0</v>
      </c>
      <c r="E13" s="558">
        <v>0</v>
      </c>
      <c r="F13" s="1139">
        <f t="shared" ref="F13:F27" si="0">C13+D13-E13</f>
        <v>0</v>
      </c>
      <c r="G13" s="1152">
        <f>F13</f>
        <v>0</v>
      </c>
      <c r="H13" s="558">
        <v>0</v>
      </c>
      <c r="I13" s="1138">
        <f t="shared" ref="I13:I21" si="1">G13-H13</f>
        <v>0</v>
      </c>
    </row>
    <row r="14" spans="1:9" ht="25" customHeight="1">
      <c r="A14" s="586">
        <f>A13+1</f>
        <v>2</v>
      </c>
      <c r="B14" s="587"/>
      <c r="C14" s="562"/>
      <c r="D14" s="562">
        <v>0</v>
      </c>
      <c r="E14" s="562">
        <v>0</v>
      </c>
      <c r="F14" s="1140">
        <f t="shared" si="0"/>
        <v>0</v>
      </c>
      <c r="G14" s="1046">
        <f>C14-E14</f>
        <v>0</v>
      </c>
      <c r="H14" s="562">
        <v>0</v>
      </c>
      <c r="I14" s="1138">
        <f t="shared" si="1"/>
        <v>0</v>
      </c>
    </row>
    <row r="15" spans="1:9" ht="25" customHeight="1">
      <c r="A15" s="586">
        <f t="shared" ref="A15:A27" si="2">A14+1</f>
        <v>3</v>
      </c>
      <c r="B15" s="587"/>
      <c r="C15" s="562"/>
      <c r="D15" s="562">
        <v>0</v>
      </c>
      <c r="E15" s="562">
        <v>0</v>
      </c>
      <c r="F15" s="1140">
        <f t="shared" si="0"/>
        <v>0</v>
      </c>
      <c r="G15" s="1046">
        <f t="shared" ref="G15:G27" si="3">C15-E15</f>
        <v>0</v>
      </c>
      <c r="H15" s="562">
        <v>0</v>
      </c>
      <c r="I15" s="1138">
        <f t="shared" si="1"/>
        <v>0</v>
      </c>
    </row>
    <row r="16" spans="1:9" ht="25" customHeight="1">
      <c r="A16" s="586">
        <f t="shared" si="2"/>
        <v>4</v>
      </c>
      <c r="B16" s="587"/>
      <c r="C16" s="562"/>
      <c r="D16" s="562">
        <v>0</v>
      </c>
      <c r="E16" s="562">
        <v>0</v>
      </c>
      <c r="F16" s="1140">
        <f t="shared" si="0"/>
        <v>0</v>
      </c>
      <c r="G16" s="1046">
        <f t="shared" si="3"/>
        <v>0</v>
      </c>
      <c r="H16" s="562">
        <v>0</v>
      </c>
      <c r="I16" s="1138">
        <f t="shared" si="1"/>
        <v>0</v>
      </c>
    </row>
    <row r="17" spans="1:9" ht="25" customHeight="1">
      <c r="A17" s="586">
        <f t="shared" si="2"/>
        <v>5</v>
      </c>
      <c r="B17" s="587"/>
      <c r="C17" s="562"/>
      <c r="D17" s="562">
        <v>0</v>
      </c>
      <c r="E17" s="562">
        <v>0</v>
      </c>
      <c r="F17" s="1140">
        <f t="shared" si="0"/>
        <v>0</v>
      </c>
      <c r="G17" s="1046">
        <f t="shared" si="3"/>
        <v>0</v>
      </c>
      <c r="H17" s="562">
        <v>0</v>
      </c>
      <c r="I17" s="1138">
        <f t="shared" si="1"/>
        <v>0</v>
      </c>
    </row>
    <row r="18" spans="1:9" ht="25" customHeight="1">
      <c r="A18" s="586">
        <f t="shared" si="2"/>
        <v>6</v>
      </c>
      <c r="B18" s="588"/>
      <c r="C18" s="562"/>
      <c r="D18" s="562">
        <v>0</v>
      </c>
      <c r="E18" s="562">
        <v>0</v>
      </c>
      <c r="F18" s="1140">
        <f t="shared" si="0"/>
        <v>0</v>
      </c>
      <c r="G18" s="1046">
        <f t="shared" si="3"/>
        <v>0</v>
      </c>
      <c r="H18" s="562">
        <v>0</v>
      </c>
      <c r="I18" s="1138">
        <f t="shared" si="1"/>
        <v>0</v>
      </c>
    </row>
    <row r="19" spans="1:9" ht="25" customHeight="1">
      <c r="A19" s="586">
        <f t="shared" si="2"/>
        <v>7</v>
      </c>
      <c r="B19" s="588"/>
      <c r="C19" s="562"/>
      <c r="D19" s="562">
        <v>0</v>
      </c>
      <c r="E19" s="562">
        <v>0</v>
      </c>
      <c r="F19" s="1140">
        <f t="shared" si="0"/>
        <v>0</v>
      </c>
      <c r="G19" s="1046">
        <f t="shared" si="3"/>
        <v>0</v>
      </c>
      <c r="H19" s="562">
        <v>0</v>
      </c>
      <c r="I19" s="1138">
        <f t="shared" si="1"/>
        <v>0</v>
      </c>
    </row>
    <row r="20" spans="1:9" ht="25" customHeight="1">
      <c r="A20" s="586">
        <f t="shared" si="2"/>
        <v>8</v>
      </c>
      <c r="B20" s="588"/>
      <c r="C20" s="562"/>
      <c r="D20" s="562">
        <v>0</v>
      </c>
      <c r="E20" s="562">
        <v>0</v>
      </c>
      <c r="F20" s="1140">
        <f t="shared" si="0"/>
        <v>0</v>
      </c>
      <c r="G20" s="1046">
        <f t="shared" si="3"/>
        <v>0</v>
      </c>
      <c r="H20" s="562">
        <v>0</v>
      </c>
      <c r="I20" s="1138">
        <f t="shared" si="1"/>
        <v>0</v>
      </c>
    </row>
    <row r="21" spans="1:9" ht="25" customHeight="1">
      <c r="A21" s="586">
        <f t="shared" si="2"/>
        <v>9</v>
      </c>
      <c r="B21" s="588"/>
      <c r="C21" s="562"/>
      <c r="D21" s="562">
        <v>0</v>
      </c>
      <c r="E21" s="562">
        <v>0</v>
      </c>
      <c r="F21" s="1140">
        <f t="shared" si="0"/>
        <v>0</v>
      </c>
      <c r="G21" s="1046">
        <f t="shared" si="3"/>
        <v>0</v>
      </c>
      <c r="H21" s="562">
        <v>0</v>
      </c>
      <c r="I21" s="1138">
        <f t="shared" si="1"/>
        <v>0</v>
      </c>
    </row>
    <row r="22" spans="1:9" ht="25" customHeight="1">
      <c r="A22" s="586">
        <f t="shared" si="2"/>
        <v>10</v>
      </c>
      <c r="B22" s="588"/>
      <c r="C22" s="562"/>
      <c r="D22" s="562">
        <v>0</v>
      </c>
      <c r="E22" s="562">
        <v>0</v>
      </c>
      <c r="F22" s="1140">
        <f t="shared" si="0"/>
        <v>0</v>
      </c>
      <c r="G22" s="1046">
        <f t="shared" si="3"/>
        <v>0</v>
      </c>
      <c r="H22" s="562">
        <v>0</v>
      </c>
      <c r="I22" s="1138">
        <f t="shared" ref="I22:I27" si="4">G22-H22</f>
        <v>0</v>
      </c>
    </row>
    <row r="23" spans="1:9" ht="25" customHeight="1">
      <c r="A23" s="586">
        <f t="shared" si="2"/>
        <v>11</v>
      </c>
      <c r="B23" s="588"/>
      <c r="C23" s="562"/>
      <c r="D23" s="562">
        <v>0</v>
      </c>
      <c r="E23" s="562">
        <v>0</v>
      </c>
      <c r="F23" s="1140">
        <f t="shared" si="0"/>
        <v>0</v>
      </c>
      <c r="G23" s="1046">
        <f t="shared" si="3"/>
        <v>0</v>
      </c>
      <c r="H23" s="562">
        <v>0</v>
      </c>
      <c r="I23" s="1138">
        <f t="shared" si="4"/>
        <v>0</v>
      </c>
    </row>
    <row r="24" spans="1:9" ht="25" customHeight="1">
      <c r="A24" s="586">
        <f t="shared" si="2"/>
        <v>12</v>
      </c>
      <c r="B24" s="588"/>
      <c r="C24" s="562"/>
      <c r="D24" s="562">
        <v>0</v>
      </c>
      <c r="E24" s="562">
        <v>0</v>
      </c>
      <c r="F24" s="1140">
        <f t="shared" si="0"/>
        <v>0</v>
      </c>
      <c r="G24" s="1046">
        <f t="shared" si="3"/>
        <v>0</v>
      </c>
      <c r="H24" s="562">
        <v>0</v>
      </c>
      <c r="I24" s="1138">
        <f t="shared" si="4"/>
        <v>0</v>
      </c>
    </row>
    <row r="25" spans="1:9" ht="25" customHeight="1">
      <c r="A25" s="586">
        <f t="shared" si="2"/>
        <v>13</v>
      </c>
      <c r="B25" s="588"/>
      <c r="C25" s="562"/>
      <c r="D25" s="562">
        <v>0</v>
      </c>
      <c r="E25" s="562">
        <v>0</v>
      </c>
      <c r="F25" s="1140">
        <f t="shared" si="0"/>
        <v>0</v>
      </c>
      <c r="G25" s="1046">
        <f t="shared" si="3"/>
        <v>0</v>
      </c>
      <c r="H25" s="562">
        <v>0</v>
      </c>
      <c r="I25" s="1138">
        <f t="shared" si="4"/>
        <v>0</v>
      </c>
    </row>
    <row r="26" spans="1:9" s="799" customFormat="1" ht="25" customHeight="1">
      <c r="A26" s="586">
        <f t="shared" si="2"/>
        <v>14</v>
      </c>
      <c r="B26" s="588"/>
      <c r="C26" s="562"/>
      <c r="D26" s="562">
        <v>0</v>
      </c>
      <c r="E26" s="562">
        <v>0</v>
      </c>
      <c r="F26" s="1140">
        <f t="shared" si="0"/>
        <v>0</v>
      </c>
      <c r="G26" s="1046">
        <f t="shared" si="3"/>
        <v>0</v>
      </c>
      <c r="H26" s="562">
        <v>0</v>
      </c>
      <c r="I26" s="1138">
        <f t="shared" si="4"/>
        <v>0</v>
      </c>
    </row>
    <row r="27" spans="1:9" s="799" customFormat="1" ht="25" customHeight="1">
      <c r="A27" s="586">
        <f t="shared" si="2"/>
        <v>15</v>
      </c>
      <c r="B27" s="588"/>
      <c r="C27" s="562"/>
      <c r="D27" s="562">
        <v>0</v>
      </c>
      <c r="E27" s="562">
        <v>0</v>
      </c>
      <c r="F27" s="1140">
        <f t="shared" si="0"/>
        <v>0</v>
      </c>
      <c r="G27" s="1046">
        <f t="shared" si="3"/>
        <v>0</v>
      </c>
      <c r="H27" s="562">
        <v>0</v>
      </c>
      <c r="I27" s="1138">
        <f t="shared" si="4"/>
        <v>0</v>
      </c>
    </row>
    <row r="28" spans="1:9" ht="3" customHeight="1" thickBot="1">
      <c r="A28" s="555"/>
      <c r="B28" s="556"/>
      <c r="C28" s="556"/>
      <c r="D28" s="557"/>
    </row>
    <row r="29" spans="1:9" ht="33" customHeight="1" thickBot="1">
      <c r="A29" s="570" t="s">
        <v>396</v>
      </c>
      <c r="B29" s="590" t="s">
        <v>821</v>
      </c>
      <c r="C29" s="571">
        <f t="shared" ref="C29:I29" si="5">SUM(C13:C27)</f>
        <v>0</v>
      </c>
      <c r="D29" s="571">
        <f t="shared" si="5"/>
        <v>0</v>
      </c>
      <c r="E29" s="571">
        <f t="shared" si="5"/>
        <v>0</v>
      </c>
      <c r="F29" s="571">
        <f t="shared" si="5"/>
        <v>0</v>
      </c>
      <c r="G29" s="571">
        <f t="shared" si="5"/>
        <v>0</v>
      </c>
      <c r="H29" s="571">
        <f t="shared" si="5"/>
        <v>0</v>
      </c>
      <c r="I29" s="571">
        <f t="shared" si="5"/>
        <v>0</v>
      </c>
    </row>
    <row r="30" spans="1:9" ht="16" thickBot="1"/>
    <row r="31" spans="1:9" ht="16" thickBot="1">
      <c r="A31" s="1041" t="s">
        <v>874</v>
      </c>
      <c r="B31" s="1042"/>
    </row>
  </sheetData>
  <sheetProtection sheet="1" objects="1" scenarios="1"/>
  <mergeCells count="10">
    <mergeCell ref="A5:I6"/>
    <mergeCell ref="C8:C10"/>
    <mergeCell ref="A8:B10"/>
    <mergeCell ref="I9:I10"/>
    <mergeCell ref="D8:D10"/>
    <mergeCell ref="E8:E10"/>
    <mergeCell ref="F8:F10"/>
    <mergeCell ref="G8:G10"/>
    <mergeCell ref="H8:I8"/>
    <mergeCell ref="H9:H10"/>
  </mergeCells>
  <pageMargins left="0.70866141732283472" right="0.70866141732283472" top="0.74803149606299213" bottom="0.74803149606299213" header="0.31496062992125984" footer="0.31496062992125984"/>
  <pageSetup paperSize="9" scale="73" orientation="landscape" r:id="rId1"/>
  <ignoredErrors>
    <ignoredError sqref="I14:I25" unlockedFormula="1"/>
  </ignoredError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H31"/>
  <sheetViews>
    <sheetView showGridLines="0" zoomScaleNormal="100" workbookViewId="0">
      <selection activeCell="G13" sqref="G13"/>
    </sheetView>
  </sheetViews>
  <sheetFormatPr defaultColWidth="8.81640625" defaultRowHeight="15.5"/>
  <cols>
    <col min="1" max="1" width="9.26953125" style="548" customWidth="1"/>
    <col min="2" max="2" width="40.81640625" style="548" customWidth="1"/>
    <col min="3" max="6" width="22.1796875" style="548" customWidth="1"/>
    <col min="7" max="7" width="33.453125" style="548" customWidth="1"/>
    <col min="8" max="20" width="4.81640625" style="548" customWidth="1"/>
    <col min="21" max="21" width="8.81640625" style="548" customWidth="1"/>
    <col min="22" max="16384" width="8.81640625" style="548"/>
  </cols>
  <sheetData>
    <row r="1" spans="1:8">
      <c r="A1" s="1472" t="str">
        <f>"Client  Name:    "&amp;FORM!E8</f>
        <v xml:space="preserve">Client  Name:    </v>
      </c>
      <c r="B1" s="1070"/>
      <c r="C1" s="1057"/>
      <c r="D1" s="1057"/>
      <c r="E1" s="549"/>
      <c r="F1" s="1057"/>
      <c r="G1" s="550" t="s">
        <v>816</v>
      </c>
      <c r="H1" s="548" t="s">
        <v>430</v>
      </c>
    </row>
    <row r="2" spans="1:8" ht="25.5" customHeight="1">
      <c r="A2" s="1472" t="str">
        <f>"Assigned No:    "&amp;FORM!S6</f>
        <v xml:space="preserve">Assigned No:    </v>
      </c>
      <c r="B2" s="1071"/>
      <c r="C2" s="1055"/>
      <c r="D2" s="1055"/>
      <c r="E2" s="1055"/>
      <c r="F2" s="1055"/>
    </row>
    <row r="3" spans="1:8" ht="23.15" customHeight="1">
      <c r="A3" s="1476" t="str">
        <f>CONCATENATE(PROPER(Basic!B18),":",,"          ",TEXT(FORM!G4,"dd-mmmm-yyyy"))</f>
        <v xml:space="preserve">:          </v>
      </c>
      <c r="B3" s="1070"/>
      <c r="C3" s="1057"/>
      <c r="D3" s="1057"/>
      <c r="E3" s="1057"/>
      <c r="F3" s="1057"/>
    </row>
    <row r="5" spans="1:8">
      <c r="A5" s="2133" t="s">
        <v>817</v>
      </c>
      <c r="B5" s="2133"/>
      <c r="C5" s="2133"/>
      <c r="D5" s="2133"/>
      <c r="E5" s="2233"/>
      <c r="F5" s="2233"/>
      <c r="G5" s="2233"/>
    </row>
    <row r="6" spans="1:8">
      <c r="A6" s="2133"/>
      <c r="B6" s="2133"/>
      <c r="C6" s="2133"/>
      <c r="D6" s="2133"/>
      <c r="E6" s="2233"/>
      <c r="F6" s="2233"/>
      <c r="G6" s="2233"/>
    </row>
    <row r="7" spans="1:8" ht="9" customHeight="1" thickBot="1"/>
    <row r="8" spans="1:8" ht="16" customHeight="1">
      <c r="A8" s="2249" t="s">
        <v>818</v>
      </c>
      <c r="B8" s="2250"/>
      <c r="C8" s="2238" t="s">
        <v>792</v>
      </c>
      <c r="D8" s="2238" t="s">
        <v>443</v>
      </c>
      <c r="E8" s="2238" t="s">
        <v>442</v>
      </c>
      <c r="F8" s="2238" t="s">
        <v>444</v>
      </c>
      <c r="G8" s="2241" t="s">
        <v>819</v>
      </c>
    </row>
    <row r="9" spans="1:8" ht="16" customHeight="1">
      <c r="A9" s="2251"/>
      <c r="B9" s="2252"/>
      <c r="C9" s="2239"/>
      <c r="D9" s="2239"/>
      <c r="E9" s="2239"/>
      <c r="F9" s="2239"/>
      <c r="G9" s="2257"/>
    </row>
    <row r="10" spans="1:8" ht="53.5" customHeight="1">
      <c r="A10" s="2253"/>
      <c r="B10" s="2254"/>
      <c r="C10" s="2240"/>
      <c r="D10" s="2240"/>
      <c r="E10" s="2240"/>
      <c r="F10" s="2240"/>
      <c r="G10" s="2255"/>
    </row>
    <row r="11" spans="1:8" ht="28.5" customHeight="1" thickBot="1">
      <c r="A11" s="582"/>
      <c r="B11" s="583">
        <v>1</v>
      </c>
      <c r="C11" s="552">
        <v>2</v>
      </c>
      <c r="D11" s="552">
        <v>3</v>
      </c>
      <c r="E11" s="552">
        <v>4</v>
      </c>
      <c r="F11" s="552" t="s">
        <v>820</v>
      </c>
      <c r="G11" s="554"/>
    </row>
    <row r="12" spans="1:8" ht="1" customHeight="1" thickBot="1">
      <c r="A12" s="555"/>
      <c r="B12" s="556"/>
      <c r="C12" s="556"/>
      <c r="D12" s="557"/>
    </row>
    <row r="13" spans="1:8" ht="33" customHeight="1">
      <c r="A13" s="584">
        <v>1</v>
      </c>
      <c r="B13" s="585"/>
      <c r="C13" s="558"/>
      <c r="D13" s="558">
        <v>0</v>
      </c>
      <c r="E13" s="558">
        <v>0</v>
      </c>
      <c r="F13" s="1431">
        <f>C13+D13-E13</f>
        <v>0</v>
      </c>
      <c r="G13" s="591"/>
    </row>
    <row r="14" spans="1:8" ht="33" customHeight="1">
      <c r="A14" s="586">
        <f>A13+1</f>
        <v>2</v>
      </c>
      <c r="B14" s="587"/>
      <c r="C14" s="562"/>
      <c r="D14" s="562">
        <v>0</v>
      </c>
      <c r="E14" s="562">
        <v>0</v>
      </c>
      <c r="F14" s="1140">
        <f>C14+D14-E14</f>
        <v>0</v>
      </c>
      <c r="G14" s="592"/>
    </row>
    <row r="15" spans="1:8" ht="33" customHeight="1">
      <c r="A15" s="586">
        <f t="shared" ref="A15:A27" si="0">A14+1</f>
        <v>3</v>
      </c>
      <c r="B15" s="587"/>
      <c r="C15" s="562"/>
      <c r="D15" s="562">
        <v>0</v>
      </c>
      <c r="E15" s="562">
        <v>0</v>
      </c>
      <c r="F15" s="1423">
        <f>C15+D15-E15</f>
        <v>0</v>
      </c>
      <c r="G15" s="592"/>
    </row>
    <row r="16" spans="1:8" ht="33" customHeight="1">
      <c r="A16" s="586">
        <f t="shared" si="0"/>
        <v>4</v>
      </c>
      <c r="B16" s="587"/>
      <c r="C16" s="562"/>
      <c r="D16" s="562">
        <v>0</v>
      </c>
      <c r="E16" s="562">
        <v>0</v>
      </c>
      <c r="F16" s="1140">
        <f t="shared" ref="F16:F27" si="1">C16+D16-E16</f>
        <v>0</v>
      </c>
      <c r="G16" s="592"/>
    </row>
    <row r="17" spans="1:7" ht="33" customHeight="1">
      <c r="A17" s="586">
        <f t="shared" si="0"/>
        <v>5</v>
      </c>
      <c r="B17" s="587"/>
      <c r="C17" s="562"/>
      <c r="D17" s="562">
        <v>0</v>
      </c>
      <c r="E17" s="562">
        <v>0</v>
      </c>
      <c r="F17" s="1140">
        <f t="shared" si="1"/>
        <v>0</v>
      </c>
      <c r="G17" s="592"/>
    </row>
    <row r="18" spans="1:7" ht="33" customHeight="1">
      <c r="A18" s="586">
        <f t="shared" si="0"/>
        <v>6</v>
      </c>
      <c r="B18" s="587"/>
      <c r="C18" s="562"/>
      <c r="D18" s="562">
        <v>0</v>
      </c>
      <c r="E18" s="562">
        <v>0</v>
      </c>
      <c r="F18" s="1140">
        <f t="shared" si="1"/>
        <v>0</v>
      </c>
      <c r="G18" s="592"/>
    </row>
    <row r="19" spans="1:7" ht="33" customHeight="1">
      <c r="A19" s="586">
        <f t="shared" si="0"/>
        <v>7</v>
      </c>
      <c r="B19" s="587"/>
      <c r="C19" s="562"/>
      <c r="D19" s="562">
        <v>0</v>
      </c>
      <c r="E19" s="562">
        <v>0</v>
      </c>
      <c r="F19" s="1140">
        <f t="shared" si="1"/>
        <v>0</v>
      </c>
      <c r="G19" s="592"/>
    </row>
    <row r="20" spans="1:7" ht="33" customHeight="1">
      <c r="A20" s="586">
        <f t="shared" si="0"/>
        <v>8</v>
      </c>
      <c r="B20" s="587"/>
      <c r="C20" s="562"/>
      <c r="D20" s="562">
        <v>0</v>
      </c>
      <c r="E20" s="562">
        <v>0</v>
      </c>
      <c r="F20" s="1140">
        <f t="shared" si="1"/>
        <v>0</v>
      </c>
      <c r="G20" s="592"/>
    </row>
    <row r="21" spans="1:7" ht="33" customHeight="1">
      <c r="A21" s="586">
        <f t="shared" si="0"/>
        <v>9</v>
      </c>
      <c r="B21" s="587"/>
      <c r="C21" s="562"/>
      <c r="D21" s="562">
        <v>0</v>
      </c>
      <c r="E21" s="562">
        <v>0</v>
      </c>
      <c r="F21" s="1140">
        <f t="shared" si="1"/>
        <v>0</v>
      </c>
      <c r="G21" s="592"/>
    </row>
    <row r="22" spans="1:7" ht="33" customHeight="1">
      <c r="A22" s="586">
        <f t="shared" si="0"/>
        <v>10</v>
      </c>
      <c r="B22" s="588"/>
      <c r="C22" s="562"/>
      <c r="D22" s="562">
        <v>0</v>
      </c>
      <c r="E22" s="562">
        <v>0</v>
      </c>
      <c r="F22" s="1140">
        <f t="shared" si="1"/>
        <v>0</v>
      </c>
      <c r="G22" s="593"/>
    </row>
    <row r="23" spans="1:7" ht="33" customHeight="1">
      <c r="A23" s="586">
        <f t="shared" si="0"/>
        <v>11</v>
      </c>
      <c r="B23" s="588"/>
      <c r="C23" s="562"/>
      <c r="D23" s="562">
        <v>0</v>
      </c>
      <c r="E23" s="562">
        <v>0</v>
      </c>
      <c r="F23" s="1140">
        <f t="shared" si="1"/>
        <v>0</v>
      </c>
      <c r="G23" s="593"/>
    </row>
    <row r="24" spans="1:7" ht="33" customHeight="1">
      <c r="A24" s="586">
        <f t="shared" si="0"/>
        <v>12</v>
      </c>
      <c r="B24" s="588"/>
      <c r="C24" s="562"/>
      <c r="D24" s="562">
        <v>0</v>
      </c>
      <c r="E24" s="562">
        <v>0</v>
      </c>
      <c r="F24" s="1140">
        <f t="shared" si="1"/>
        <v>0</v>
      </c>
      <c r="G24" s="593"/>
    </row>
    <row r="25" spans="1:7" ht="33" customHeight="1">
      <c r="A25" s="586">
        <f t="shared" si="0"/>
        <v>13</v>
      </c>
      <c r="B25" s="588"/>
      <c r="C25" s="562"/>
      <c r="D25" s="562">
        <v>0</v>
      </c>
      <c r="E25" s="562">
        <v>0</v>
      </c>
      <c r="F25" s="1140">
        <f t="shared" si="1"/>
        <v>0</v>
      </c>
      <c r="G25" s="593"/>
    </row>
    <row r="26" spans="1:7" ht="33" customHeight="1">
      <c r="A26" s="586">
        <f t="shared" si="0"/>
        <v>14</v>
      </c>
      <c r="B26" s="588"/>
      <c r="C26" s="562"/>
      <c r="D26" s="562">
        <v>0</v>
      </c>
      <c r="E26" s="562">
        <v>0</v>
      </c>
      <c r="F26" s="1140">
        <f t="shared" si="1"/>
        <v>0</v>
      </c>
      <c r="G26" s="593"/>
    </row>
    <row r="27" spans="1:7" ht="33" customHeight="1">
      <c r="A27" s="1234">
        <f t="shared" si="0"/>
        <v>15</v>
      </c>
      <c r="B27" s="1233"/>
      <c r="C27" s="1226"/>
      <c r="D27" s="1226">
        <v>0</v>
      </c>
      <c r="E27" s="1226">
        <v>0</v>
      </c>
      <c r="F27" s="1432">
        <f t="shared" si="1"/>
        <v>0</v>
      </c>
      <c r="G27" s="1235"/>
    </row>
    <row r="28" spans="1:7" ht="1" customHeight="1" thickBot="1">
      <c r="A28" s="555"/>
      <c r="B28" s="556"/>
      <c r="C28" s="556"/>
      <c r="D28" s="557"/>
    </row>
    <row r="29" spans="1:7" ht="20.149999999999999" customHeight="1" thickBot="1">
      <c r="A29" s="570" t="s">
        <v>396</v>
      </c>
      <c r="B29" s="590" t="s">
        <v>821</v>
      </c>
      <c r="C29" s="571">
        <f>SUM(C13:C27)</f>
        <v>0</v>
      </c>
      <c r="D29" s="571">
        <f>SUM(D13:D27)</f>
        <v>0</v>
      </c>
      <c r="E29" s="571">
        <f>SUM(E13:E27)</f>
        <v>0</v>
      </c>
      <c r="F29" s="571">
        <f>SUM(F13:F27)</f>
        <v>0</v>
      </c>
      <c r="G29" s="572"/>
    </row>
    <row r="30" spans="1:7" ht="16" thickBot="1"/>
    <row r="31" spans="1:7" ht="16" thickBot="1">
      <c r="A31" s="1041" t="s">
        <v>874</v>
      </c>
      <c r="B31" s="1042"/>
    </row>
  </sheetData>
  <sheetProtection sheet="1" objects="1" scenarios="1"/>
  <mergeCells count="7">
    <mergeCell ref="A5:G6"/>
    <mergeCell ref="A8:B10"/>
    <mergeCell ref="C8:C10"/>
    <mergeCell ref="D8:D10"/>
    <mergeCell ref="E8:E10"/>
    <mergeCell ref="F8:F10"/>
    <mergeCell ref="G8:G10"/>
  </mergeCells>
  <pageMargins left="0.70866141732283472" right="0.70866141732283472" top="0.74803149606299213" bottom="0.74803149606299213" header="0.31496062992125984" footer="0.31496062992125984"/>
  <pageSetup paperSize="9" scale="50" orientation="portrait" r:id="rId1"/>
  <ignoredErrors>
    <ignoredError sqref="F27" unlockedFormula="1"/>
  </ignoredError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L24"/>
  <sheetViews>
    <sheetView showGridLines="0" topLeftCell="B1" zoomScaleNormal="100" zoomScaleSheetLayoutView="80" workbookViewId="0">
      <selection activeCell="L14" sqref="L14"/>
    </sheetView>
  </sheetViews>
  <sheetFormatPr defaultColWidth="8.81640625" defaultRowHeight="15.5"/>
  <cols>
    <col min="1" max="1" width="33.1796875" style="548" bestFit="1" customWidth="1"/>
    <col min="2" max="2" width="23.453125" style="548" customWidth="1"/>
    <col min="3" max="3" width="21.1796875" style="548" customWidth="1"/>
    <col min="4" max="4" width="23.54296875" style="548" customWidth="1"/>
    <col min="5" max="5" width="21.1796875" style="548" customWidth="1"/>
    <col min="6" max="6" width="21" style="548" customWidth="1"/>
    <col min="7" max="8" width="27.1796875" style="548" customWidth="1"/>
    <col min="9" max="12" width="21.1796875" style="548" customWidth="1"/>
    <col min="13" max="25" width="4.81640625" style="548" customWidth="1"/>
    <col min="26" max="26" width="8.81640625" style="548" customWidth="1"/>
    <col min="27" max="16384" width="8.81640625" style="548"/>
  </cols>
  <sheetData>
    <row r="1" spans="1:12">
      <c r="A1" s="1472" t="str">
        <f>"Client  Name:    "&amp;FORM!E8</f>
        <v xml:space="preserve">Client  Name:    </v>
      </c>
      <c r="B1" s="1070"/>
      <c r="C1" s="1057"/>
      <c r="D1" s="1057"/>
      <c r="E1" s="549"/>
      <c r="F1" s="1057"/>
      <c r="G1" s="1057"/>
      <c r="L1" s="550" t="s">
        <v>800</v>
      </c>
    </row>
    <row r="2" spans="1:12" ht="21" customHeight="1">
      <c r="A2" s="1472" t="str">
        <f>"Assigned No:    "&amp;FORM!S6</f>
        <v xml:space="preserve">Assigned No:    </v>
      </c>
      <c r="B2" s="1071"/>
      <c r="C2" s="1055"/>
      <c r="D2" s="1055"/>
      <c r="E2" s="1055"/>
      <c r="F2" s="1055"/>
      <c r="G2" s="1055"/>
    </row>
    <row r="3" spans="1:12" ht="26.15" customHeight="1">
      <c r="A3" s="1476" t="str">
        <f>CONCATENATE(PROPER(Basic!B18),":",,"          ",TEXT(FORM!G4,"dd-mmmm-yyyy"))</f>
        <v xml:space="preserve">:          </v>
      </c>
      <c r="B3" s="1070"/>
      <c r="C3" s="1057"/>
      <c r="D3" s="1057"/>
      <c r="E3" s="1057"/>
      <c r="F3" s="1057"/>
      <c r="G3" s="1057"/>
    </row>
    <row r="4" spans="1:12">
      <c r="A4" s="594"/>
      <c r="B4" s="594"/>
    </row>
    <row r="5" spans="1:12">
      <c r="A5" s="2133" t="s">
        <v>801</v>
      </c>
      <c r="B5" s="2133"/>
      <c r="C5" s="2133"/>
      <c r="D5" s="2133"/>
      <c r="E5" s="2233"/>
      <c r="F5" s="2233"/>
      <c r="G5" s="2233"/>
      <c r="H5" s="2233"/>
      <c r="I5" s="2233"/>
      <c r="J5" s="2233"/>
      <c r="K5" s="2233"/>
      <c r="L5" s="2233"/>
    </row>
    <row r="6" spans="1:12">
      <c r="A6" s="2133"/>
      <c r="B6" s="2133"/>
      <c r="C6" s="2133"/>
      <c r="D6" s="2133"/>
      <c r="E6" s="2233"/>
      <c r="F6" s="2233"/>
      <c r="G6" s="2233"/>
      <c r="H6" s="2233"/>
      <c r="I6" s="2233"/>
      <c r="J6" s="2233"/>
      <c r="K6" s="2233"/>
      <c r="L6" s="2233"/>
    </row>
    <row r="8" spans="1:12" ht="49" customHeight="1">
      <c r="A8" s="2236" t="s">
        <v>802</v>
      </c>
      <c r="B8" s="2245" t="s">
        <v>792</v>
      </c>
      <c r="C8" s="2259"/>
      <c r="D8" s="2245" t="s">
        <v>803</v>
      </c>
      <c r="E8" s="2246"/>
      <c r="F8" s="2246"/>
      <c r="G8" s="2245" t="s">
        <v>804</v>
      </c>
      <c r="H8" s="2246"/>
      <c r="I8" s="2245" t="s">
        <v>805</v>
      </c>
      <c r="J8" s="2259"/>
      <c r="K8" s="2238" t="s">
        <v>806</v>
      </c>
      <c r="L8" s="2238" t="s">
        <v>807</v>
      </c>
    </row>
    <row r="9" spans="1:12" ht="30" customHeight="1">
      <c r="A9" s="2237"/>
      <c r="B9" s="2258" t="s">
        <v>808</v>
      </c>
      <c r="C9" s="2258" t="s">
        <v>809</v>
      </c>
      <c r="D9" s="2239" t="s">
        <v>810</v>
      </c>
      <c r="E9" s="2239" t="s">
        <v>811</v>
      </c>
      <c r="F9" s="2239" t="s">
        <v>812</v>
      </c>
      <c r="G9" s="2258" t="s">
        <v>2788</v>
      </c>
      <c r="H9" s="2239" t="s">
        <v>813</v>
      </c>
      <c r="I9" s="2258" t="s">
        <v>808</v>
      </c>
      <c r="J9" s="2258" t="s">
        <v>809</v>
      </c>
      <c r="K9" s="2239"/>
      <c r="L9" s="2239"/>
    </row>
    <row r="10" spans="1:12" ht="30" customHeight="1">
      <c r="A10" s="2237"/>
      <c r="B10" s="2240"/>
      <c r="C10" s="2240"/>
      <c r="D10" s="2248"/>
      <c r="E10" s="2248"/>
      <c r="F10" s="2248"/>
      <c r="G10" s="2240"/>
      <c r="H10" s="2248"/>
      <c r="I10" s="2240"/>
      <c r="J10" s="2240"/>
      <c r="K10" s="2240"/>
      <c r="L10" s="2240"/>
    </row>
    <row r="11" spans="1:12" ht="31.5" thickBot="1">
      <c r="A11" s="595"/>
      <c r="B11" s="552">
        <v>1</v>
      </c>
      <c r="C11" s="552">
        <v>2</v>
      </c>
      <c r="D11" s="552">
        <v>3</v>
      </c>
      <c r="E11" s="552">
        <v>4</v>
      </c>
      <c r="F11" s="552">
        <v>5</v>
      </c>
      <c r="G11" s="552">
        <v>6</v>
      </c>
      <c r="H11" s="553">
        <v>7</v>
      </c>
      <c r="I11" s="1457" t="s">
        <v>2793</v>
      </c>
      <c r="J11" s="1457" t="s">
        <v>2794</v>
      </c>
      <c r="K11" s="596">
        <v>10</v>
      </c>
      <c r="L11" s="554">
        <v>11</v>
      </c>
    </row>
    <row r="12" spans="1:12" ht="1" customHeight="1" thickBot="1">
      <c r="A12" s="555"/>
      <c r="B12" s="556"/>
      <c r="C12" s="556"/>
      <c r="D12" s="557"/>
    </row>
    <row r="13" spans="1:12" ht="1" customHeight="1">
      <c r="A13" s="597"/>
      <c r="B13" s="598"/>
      <c r="C13" s="576"/>
      <c r="D13" s="576"/>
      <c r="E13" s="576"/>
      <c r="F13" s="576"/>
      <c r="G13" s="576"/>
      <c r="H13" s="576"/>
      <c r="I13" s="576"/>
      <c r="J13" s="576"/>
      <c r="K13" s="599"/>
      <c r="L13" s="577"/>
    </row>
    <row r="14" spans="1:12" ht="30" customHeight="1">
      <c r="A14" s="578" t="s">
        <v>814</v>
      </c>
      <c r="B14" s="562"/>
      <c r="C14" s="562"/>
      <c r="D14" s="562"/>
      <c r="E14" s="562"/>
      <c r="F14" s="562"/>
      <c r="G14" s="562"/>
      <c r="H14" s="562"/>
      <c r="I14" s="1140">
        <f>IF(I22&gt;0,I22,IF(J22&lt;1,-J22,0))</f>
        <v>0</v>
      </c>
      <c r="J14" s="1140">
        <f>IF(J22&gt;0,J22,IF(I22&lt;1,-I22,0))</f>
        <v>0</v>
      </c>
      <c r="K14" s="564">
        <f>MIN(I14,B14)</f>
        <v>0</v>
      </c>
      <c r="L14" s="601">
        <f>J14</f>
        <v>0</v>
      </c>
    </row>
    <row r="15" spans="1:12" ht="56.15" customHeight="1">
      <c r="A15" s="578" t="s">
        <v>815</v>
      </c>
      <c r="B15" s="562"/>
      <c r="C15" s="562"/>
      <c r="D15" s="562"/>
      <c r="E15" s="562"/>
      <c r="F15" s="562"/>
      <c r="G15" s="562"/>
      <c r="H15" s="562"/>
      <c r="I15" s="1140">
        <f>IF(I23&gt;0,I23,IF(J23&lt;1,-J23,0))</f>
        <v>0</v>
      </c>
      <c r="J15" s="1140">
        <f t="shared" ref="J15" si="0">IF(J23&gt;0,J23,IF(I23&lt;1,-I23,0))</f>
        <v>0</v>
      </c>
      <c r="K15" s="564">
        <f>MIN(I15,B15)</f>
        <v>0</v>
      </c>
      <c r="L15" s="601">
        <f>J15</f>
        <v>0</v>
      </c>
    </row>
    <row r="16" spans="1:12" ht="2.5" customHeight="1" thickBot="1">
      <c r="A16" s="555"/>
      <c r="B16" s="556"/>
      <c r="C16" s="556"/>
      <c r="D16" s="557"/>
    </row>
    <row r="17" spans="1:12" ht="56.15" customHeight="1" thickBot="1">
      <c r="A17" s="1150" t="s">
        <v>396</v>
      </c>
      <c r="B17" s="571">
        <f t="shared" ref="B17:L17" si="1">SUM(B13:B15)</f>
        <v>0</v>
      </c>
      <c r="C17" s="571">
        <f t="shared" si="1"/>
        <v>0</v>
      </c>
      <c r="D17" s="571">
        <f t="shared" si="1"/>
        <v>0</v>
      </c>
      <c r="E17" s="571">
        <f t="shared" si="1"/>
        <v>0</v>
      </c>
      <c r="F17" s="571">
        <f t="shared" si="1"/>
        <v>0</v>
      </c>
      <c r="G17" s="571">
        <f t="shared" si="1"/>
        <v>0</v>
      </c>
      <c r="H17" s="571">
        <f t="shared" si="1"/>
        <v>0</v>
      </c>
      <c r="I17" s="571">
        <f t="shared" si="1"/>
        <v>0</v>
      </c>
      <c r="J17" s="571">
        <f t="shared" si="1"/>
        <v>0</v>
      </c>
      <c r="K17" s="571">
        <f t="shared" si="1"/>
        <v>0</v>
      </c>
      <c r="L17" s="571">
        <f t="shared" si="1"/>
        <v>0</v>
      </c>
    </row>
    <row r="19" spans="1:12" ht="16" hidden="1" thickBot="1">
      <c r="A19" s="1041" t="s">
        <v>874</v>
      </c>
      <c r="B19" s="1042"/>
    </row>
    <row r="20" spans="1:12">
      <c r="E20" s="645"/>
    </row>
    <row r="22" spans="1:12" ht="25" hidden="1">
      <c r="H22" s="1450"/>
      <c r="I22" s="1454">
        <f>IF(C14&lt;1,B14+D14+E14+F14-G14-H14,0)</f>
        <v>0</v>
      </c>
      <c r="J22" s="1454">
        <f>IF(B14&lt;1,C14-D14-E14-F14+G14+H14,0)</f>
        <v>0</v>
      </c>
      <c r="K22" s="1451" t="s">
        <v>2789</v>
      </c>
    </row>
    <row r="23" spans="1:12" hidden="1">
      <c r="I23" s="1454">
        <f>IF(C15&lt;1,B15+D15+E15+F15-G15-H15,0)</f>
        <v>0</v>
      </c>
      <c r="J23" s="1454">
        <f>IF(B15&lt;1,C15-D15-E15-F15+G15+H15,0)</f>
        <v>0</v>
      </c>
      <c r="K23" s="1451" t="s">
        <v>2789</v>
      </c>
    </row>
    <row r="24" spans="1:12" hidden="1"/>
  </sheetData>
  <sheetProtection sheet="1" objects="1" scenarios="1"/>
  <mergeCells count="17">
    <mergeCell ref="I8:J8"/>
    <mergeCell ref="I9:I10"/>
    <mergeCell ref="J9:J10"/>
    <mergeCell ref="K8:K10"/>
    <mergeCell ref="G8:H8"/>
    <mergeCell ref="A5:L6"/>
    <mergeCell ref="A8:A10"/>
    <mergeCell ref="L8:L10"/>
    <mergeCell ref="D9:D10"/>
    <mergeCell ref="E9:E10"/>
    <mergeCell ref="F9:F10"/>
    <mergeCell ref="G9:G10"/>
    <mergeCell ref="H9:H10"/>
    <mergeCell ref="D8:F8"/>
    <mergeCell ref="B8:C8"/>
    <mergeCell ref="C9:C10"/>
    <mergeCell ref="B9:B10"/>
  </mergeCells>
  <pageMargins left="0.70866141732283472" right="0.70866141732283472" top="0.74803149606299213" bottom="0.74803149606299213" header="0.31496062992125984" footer="0.31496062992125984"/>
  <pageSetup paperSize="9" scale="46" orientation="landscape"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I31"/>
  <sheetViews>
    <sheetView showGridLines="0" zoomScale="82" zoomScaleNormal="82" workbookViewId="0">
      <selection activeCell="D15" sqref="D15"/>
    </sheetView>
  </sheetViews>
  <sheetFormatPr defaultColWidth="8.81640625" defaultRowHeight="15.5"/>
  <cols>
    <col min="1" max="1" width="30.81640625" style="548" customWidth="1"/>
    <col min="2" max="9" width="19.54296875" style="548" customWidth="1"/>
    <col min="10" max="22" width="4.81640625" style="548" customWidth="1"/>
    <col min="23" max="23" width="8.81640625" style="548" customWidth="1"/>
    <col min="24" max="16384" width="8.81640625" style="548"/>
  </cols>
  <sheetData>
    <row r="1" spans="1:9">
      <c r="A1" s="1113" t="str">
        <f>"Client  Name:    "&amp;FORM!E8</f>
        <v xml:space="preserve">Client  Name:    </v>
      </c>
      <c r="B1" s="1070"/>
      <c r="C1" s="549"/>
      <c r="D1" s="1057"/>
      <c r="E1" s="1057"/>
      <c r="I1" s="550" t="s">
        <v>788</v>
      </c>
    </row>
    <row r="2" spans="1:9" ht="22" customHeight="1">
      <c r="A2" s="1113" t="str">
        <f>"Assigned No:    "&amp;FORM!S6</f>
        <v xml:space="preserve">Assigned No:    </v>
      </c>
      <c r="B2" s="1071"/>
      <c r="C2" s="1055"/>
      <c r="D2" s="1055"/>
      <c r="E2" s="1055"/>
    </row>
    <row r="3" spans="1:9" ht="22" customHeight="1">
      <c r="A3" s="1121" t="str">
        <f>CONCATENATE(PROPER(Basic!B18),":",,"          ",TEXT(FORM!G4,"dd-mmmm-yyyy"))</f>
        <v xml:space="preserve">:          </v>
      </c>
      <c r="B3" s="1070"/>
      <c r="C3" s="1057"/>
      <c r="D3" s="1057"/>
      <c r="E3" s="1057"/>
    </row>
    <row r="4" spans="1:9">
      <c r="A4" s="594"/>
    </row>
    <row r="5" spans="1:9">
      <c r="A5" s="2133" t="s">
        <v>789</v>
      </c>
      <c r="B5" s="2133"/>
      <c r="C5" s="2233"/>
      <c r="D5" s="2233"/>
      <c r="E5" s="2233"/>
      <c r="F5" s="2233"/>
      <c r="G5" s="2233"/>
      <c r="H5" s="2233"/>
      <c r="I5" s="2233"/>
    </row>
    <row r="6" spans="1:9">
      <c r="A6" s="2133"/>
      <c r="B6" s="2133"/>
      <c r="C6" s="2233"/>
      <c r="D6" s="2233"/>
      <c r="E6" s="2233"/>
      <c r="F6" s="2233"/>
      <c r="G6" s="2233"/>
      <c r="H6" s="2233"/>
      <c r="I6" s="2233"/>
    </row>
    <row r="8" spans="1:9" ht="59.15" customHeight="1">
      <c r="A8" s="2260" t="s">
        <v>790</v>
      </c>
      <c r="B8" s="2238" t="s">
        <v>791</v>
      </c>
      <c r="C8" s="2238" t="s">
        <v>792</v>
      </c>
      <c r="D8" s="2238" t="s">
        <v>793</v>
      </c>
      <c r="E8" s="2238" t="s">
        <v>794</v>
      </c>
      <c r="F8" s="2238" t="s">
        <v>444</v>
      </c>
      <c r="G8" s="2245" t="s">
        <v>795</v>
      </c>
      <c r="H8" s="2247"/>
      <c r="I8" s="2241" t="s">
        <v>796</v>
      </c>
    </row>
    <row r="9" spans="1:9" ht="30" customHeight="1">
      <c r="A9" s="2261"/>
      <c r="B9" s="2239"/>
      <c r="C9" s="2239"/>
      <c r="D9" s="2239"/>
      <c r="E9" s="2239"/>
      <c r="F9" s="2239"/>
      <c r="G9" s="2239" t="s">
        <v>797</v>
      </c>
      <c r="H9" s="2239" t="s">
        <v>798</v>
      </c>
      <c r="I9" s="2242"/>
    </row>
    <row r="10" spans="1:9" ht="30" customHeight="1">
      <c r="A10" s="2262"/>
      <c r="B10" s="2240"/>
      <c r="C10" s="2240"/>
      <c r="D10" s="2240"/>
      <c r="E10" s="2240"/>
      <c r="F10" s="2240"/>
      <c r="G10" s="2248"/>
      <c r="H10" s="2248"/>
      <c r="I10" s="2243"/>
    </row>
    <row r="11" spans="1:9" ht="16" thickBot="1">
      <c r="A11" s="582">
        <v>1</v>
      </c>
      <c r="B11" s="552">
        <v>2</v>
      </c>
      <c r="C11" s="552">
        <v>3</v>
      </c>
      <c r="D11" s="552">
        <v>4</v>
      </c>
      <c r="E11" s="552">
        <v>5</v>
      </c>
      <c r="F11" s="552" t="s">
        <v>799</v>
      </c>
      <c r="G11" s="552"/>
      <c r="H11" s="552"/>
      <c r="I11" s="554"/>
    </row>
    <row r="12" spans="1:9" ht="1" customHeight="1" thickBot="1">
      <c r="A12" s="555"/>
      <c r="B12" s="557"/>
    </row>
    <row r="13" spans="1:9" ht="1" customHeight="1">
      <c r="A13" s="597"/>
      <c r="B13" s="576"/>
      <c r="C13" s="576"/>
      <c r="D13" s="576"/>
      <c r="E13" s="576"/>
      <c r="F13" s="576"/>
      <c r="G13" s="576"/>
      <c r="H13" s="576"/>
      <c r="I13" s="577"/>
    </row>
    <row r="14" spans="1:9" ht="25" customHeight="1">
      <c r="A14" s="603"/>
      <c r="B14" s="562"/>
      <c r="C14" s="562"/>
      <c r="D14" s="562">
        <v>0</v>
      </c>
      <c r="E14" s="562">
        <v>0</v>
      </c>
      <c r="F14" s="1140">
        <f>C14+E14-D14</f>
        <v>0</v>
      </c>
      <c r="G14" s="562">
        <v>0</v>
      </c>
      <c r="H14" s="562">
        <f>E14-G14</f>
        <v>0</v>
      </c>
      <c r="I14" s="579">
        <f>C14-D14+G14</f>
        <v>0</v>
      </c>
    </row>
    <row r="15" spans="1:9">
      <c r="A15" s="603"/>
      <c r="B15" s="562"/>
      <c r="C15" s="562"/>
      <c r="D15" s="562">
        <v>0</v>
      </c>
      <c r="E15" s="562">
        <v>0</v>
      </c>
      <c r="F15" s="1140">
        <f>C15+E15-D15</f>
        <v>0</v>
      </c>
      <c r="G15" s="562">
        <v>0</v>
      </c>
      <c r="H15" s="562">
        <f>E15-G15</f>
        <v>0</v>
      </c>
      <c r="I15" s="579">
        <f>C15-D15+G15</f>
        <v>0</v>
      </c>
    </row>
    <row r="16" spans="1:9">
      <c r="A16" s="603"/>
      <c r="B16" s="562"/>
      <c r="C16" s="562"/>
      <c r="D16" s="562">
        <v>0</v>
      </c>
      <c r="E16" s="562">
        <v>0</v>
      </c>
      <c r="F16" s="1140">
        <f>C16+E16-D16</f>
        <v>0</v>
      </c>
      <c r="G16" s="562">
        <v>0</v>
      </c>
      <c r="H16" s="562">
        <f>E16-G16</f>
        <v>0</v>
      </c>
      <c r="I16" s="579">
        <f>C16-D16+G16</f>
        <v>0</v>
      </c>
    </row>
    <row r="17" spans="1:9">
      <c r="A17" s="603"/>
      <c r="B17" s="562"/>
      <c r="C17" s="562"/>
      <c r="D17" s="562">
        <v>0</v>
      </c>
      <c r="E17" s="562">
        <v>0</v>
      </c>
      <c r="F17" s="1140">
        <f>C17+E17-D17</f>
        <v>0</v>
      </c>
      <c r="G17" s="562">
        <v>0</v>
      </c>
      <c r="H17" s="562">
        <f>E17-G17</f>
        <v>0</v>
      </c>
      <c r="I17" s="579">
        <f>C17-D17+G17</f>
        <v>0</v>
      </c>
    </row>
    <row r="18" spans="1:9">
      <c r="A18" s="603"/>
      <c r="B18" s="562"/>
      <c r="C18" s="562"/>
      <c r="D18" s="562">
        <v>0</v>
      </c>
      <c r="E18" s="562">
        <v>0</v>
      </c>
      <c r="F18" s="1140">
        <f>C18+E18-D18</f>
        <v>0</v>
      </c>
      <c r="G18" s="562">
        <v>0</v>
      </c>
      <c r="H18" s="562">
        <f>E18-G18</f>
        <v>0</v>
      </c>
      <c r="I18" s="579">
        <f>C18-D18+G18</f>
        <v>0</v>
      </c>
    </row>
    <row r="19" spans="1:9" ht="25" customHeight="1">
      <c r="A19" s="603"/>
      <c r="B19" s="562"/>
      <c r="C19" s="562"/>
      <c r="D19" s="562">
        <v>0</v>
      </c>
      <c r="E19" s="562">
        <v>0</v>
      </c>
      <c r="F19" s="1140">
        <f t="shared" ref="F19:F27" si="0">C19+E19-D19</f>
        <v>0</v>
      </c>
      <c r="G19" s="562">
        <v>0</v>
      </c>
      <c r="H19" s="562">
        <f t="shared" ref="H19:H27" si="1">E19-G19</f>
        <v>0</v>
      </c>
      <c r="I19" s="579">
        <f t="shared" ref="I19:I27" si="2">C19-D19+G19</f>
        <v>0</v>
      </c>
    </row>
    <row r="20" spans="1:9" ht="25" customHeight="1">
      <c r="A20" s="603"/>
      <c r="B20" s="562"/>
      <c r="C20" s="562"/>
      <c r="D20" s="562">
        <v>0</v>
      </c>
      <c r="E20" s="562">
        <v>0</v>
      </c>
      <c r="F20" s="1140">
        <f>C20+E20-D20</f>
        <v>0</v>
      </c>
      <c r="G20" s="562">
        <v>0</v>
      </c>
      <c r="H20" s="562">
        <f>E20-G20</f>
        <v>0</v>
      </c>
      <c r="I20" s="579">
        <f>C20-D20+G20</f>
        <v>0</v>
      </c>
    </row>
    <row r="21" spans="1:9" ht="25" customHeight="1">
      <c r="A21" s="603"/>
      <c r="B21" s="562"/>
      <c r="C21" s="562"/>
      <c r="D21" s="562">
        <v>0</v>
      </c>
      <c r="E21" s="562">
        <v>0</v>
      </c>
      <c r="F21" s="1140">
        <f>C21+E21-D21</f>
        <v>0</v>
      </c>
      <c r="G21" s="562">
        <v>0</v>
      </c>
      <c r="H21" s="562">
        <f>E21-G21</f>
        <v>0</v>
      </c>
      <c r="I21" s="579">
        <f>C21-D21+G21</f>
        <v>0</v>
      </c>
    </row>
    <row r="22" spans="1:9" ht="25" customHeight="1">
      <c r="A22" s="603"/>
      <c r="B22" s="562"/>
      <c r="C22" s="562"/>
      <c r="D22" s="562">
        <v>0</v>
      </c>
      <c r="E22" s="562">
        <v>0</v>
      </c>
      <c r="F22" s="1140">
        <f>C22+E22-D22</f>
        <v>0</v>
      </c>
      <c r="G22" s="562">
        <v>0</v>
      </c>
      <c r="H22" s="562">
        <f>E22-G22</f>
        <v>0</v>
      </c>
      <c r="I22" s="579">
        <f>C22-D22+G22</f>
        <v>0</v>
      </c>
    </row>
    <row r="23" spans="1:9" ht="25" customHeight="1">
      <c r="A23" s="603"/>
      <c r="B23" s="562"/>
      <c r="C23" s="562"/>
      <c r="D23" s="562">
        <v>0</v>
      </c>
      <c r="E23" s="562">
        <v>0</v>
      </c>
      <c r="F23" s="1140">
        <f>C23+E23-D23</f>
        <v>0</v>
      </c>
      <c r="G23" s="562">
        <v>0</v>
      </c>
      <c r="H23" s="562">
        <f>E23-G23</f>
        <v>0</v>
      </c>
      <c r="I23" s="579">
        <f>C23-D23+G23</f>
        <v>0</v>
      </c>
    </row>
    <row r="24" spans="1:9" ht="25" customHeight="1">
      <c r="A24" s="603"/>
      <c r="B24" s="562"/>
      <c r="C24" s="562"/>
      <c r="D24" s="562">
        <v>0</v>
      </c>
      <c r="E24" s="562">
        <v>0</v>
      </c>
      <c r="F24" s="1140">
        <f>C24+E24-D24</f>
        <v>0</v>
      </c>
      <c r="G24" s="562">
        <v>0</v>
      </c>
      <c r="H24" s="600">
        <f>E24-G24</f>
        <v>0</v>
      </c>
      <c r="I24" s="601">
        <f>C24-D24+G24</f>
        <v>0</v>
      </c>
    </row>
    <row r="25" spans="1:9" ht="25" customHeight="1">
      <c r="A25" s="603"/>
      <c r="B25" s="562"/>
      <c r="C25" s="562"/>
      <c r="D25" s="562">
        <v>0</v>
      </c>
      <c r="E25" s="562">
        <v>0</v>
      </c>
      <c r="F25" s="1140">
        <f t="shared" si="0"/>
        <v>0</v>
      </c>
      <c r="G25" s="562">
        <v>0</v>
      </c>
      <c r="H25" s="600">
        <f t="shared" si="1"/>
        <v>0</v>
      </c>
      <c r="I25" s="601">
        <f t="shared" si="2"/>
        <v>0</v>
      </c>
    </row>
    <row r="26" spans="1:9" ht="25" customHeight="1">
      <c r="A26" s="603"/>
      <c r="B26" s="562"/>
      <c r="C26" s="562"/>
      <c r="D26" s="562">
        <v>0</v>
      </c>
      <c r="E26" s="562">
        <v>0</v>
      </c>
      <c r="F26" s="1140">
        <f t="shared" si="0"/>
        <v>0</v>
      </c>
      <c r="G26" s="562">
        <v>0</v>
      </c>
      <c r="H26" s="600">
        <f t="shared" si="1"/>
        <v>0</v>
      </c>
      <c r="I26" s="601">
        <f t="shared" si="2"/>
        <v>0</v>
      </c>
    </row>
    <row r="27" spans="1:9" ht="25" customHeight="1">
      <c r="A27" s="603"/>
      <c r="B27" s="562"/>
      <c r="C27" s="562"/>
      <c r="D27" s="562">
        <v>0</v>
      </c>
      <c r="E27" s="562">
        <v>0</v>
      </c>
      <c r="F27" s="1140">
        <f t="shared" si="0"/>
        <v>0</v>
      </c>
      <c r="G27" s="562">
        <v>0</v>
      </c>
      <c r="H27" s="600">
        <f t="shared" si="1"/>
        <v>0</v>
      </c>
      <c r="I27" s="601">
        <f t="shared" si="2"/>
        <v>0</v>
      </c>
    </row>
    <row r="28" spans="1:9" ht="1" customHeight="1" thickBot="1">
      <c r="A28" s="555"/>
      <c r="B28" s="557"/>
    </row>
    <row r="29" spans="1:9" ht="20.149999999999999" customHeight="1" thickBot="1">
      <c r="A29" s="1150" t="s">
        <v>396</v>
      </c>
      <c r="B29" s="590"/>
      <c r="C29" s="571">
        <f t="shared" ref="C29:I29" si="3">SUM(C13:C27)</f>
        <v>0</v>
      </c>
      <c r="D29" s="571">
        <f t="shared" si="3"/>
        <v>0</v>
      </c>
      <c r="E29" s="571">
        <f t="shared" si="3"/>
        <v>0</v>
      </c>
      <c r="F29" s="571">
        <f t="shared" si="3"/>
        <v>0</v>
      </c>
      <c r="G29" s="571">
        <f t="shared" si="3"/>
        <v>0</v>
      </c>
      <c r="H29" s="571">
        <f t="shared" si="3"/>
        <v>0</v>
      </c>
      <c r="I29" s="572">
        <f t="shared" si="3"/>
        <v>0</v>
      </c>
    </row>
    <row r="31" spans="1:9" ht="16" hidden="1" thickBot="1">
      <c r="A31" s="1041" t="s">
        <v>874</v>
      </c>
      <c r="B31" s="1042"/>
    </row>
  </sheetData>
  <sheetProtection sheet="1" objects="1" scenarios="1"/>
  <mergeCells count="11">
    <mergeCell ref="A5:I6"/>
    <mergeCell ref="A8:A10"/>
    <mergeCell ref="G8:H8"/>
    <mergeCell ref="I8:I10"/>
    <mergeCell ref="E8:E10"/>
    <mergeCell ref="H9:H10"/>
    <mergeCell ref="B8:B10"/>
    <mergeCell ref="C8:C10"/>
    <mergeCell ref="D8:D10"/>
    <mergeCell ref="F8:F10"/>
    <mergeCell ref="G9:G10"/>
  </mergeCells>
  <dataValidations count="1">
    <dataValidation type="list" allowBlank="1" showInputMessage="1" showErrorMessage="1" sqref="B14:B23">
      <formula1>"Local,Foreign"</formula1>
    </dataValidation>
  </dataValidations>
  <printOptions horizontalCentered="1"/>
  <pageMargins left="0.70866141732283472" right="0.70866141732283472" top="0.74803149606299213" bottom="0.74803149606299213" header="0.31496062992125984" footer="0.31496062992125984"/>
  <pageSetup paperSize="9" scale="66" orientation="landscape" r:id="rId1"/>
  <ignoredErrors>
    <ignoredError sqref="H19:I23 H14:I15 H16:I18" unlockedFormula="1"/>
  </ignoredError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M28"/>
  <sheetViews>
    <sheetView showGridLines="0" topLeftCell="A2" zoomScaleNormal="100" zoomScaleSheetLayoutView="100" workbookViewId="0">
      <selection activeCell="F22" sqref="F22"/>
    </sheetView>
  </sheetViews>
  <sheetFormatPr defaultColWidth="8.81640625" defaultRowHeight="15.5"/>
  <cols>
    <col min="1" max="1" width="14.81640625" style="548" customWidth="1"/>
    <col min="2" max="2" width="13" style="548" customWidth="1"/>
    <col min="3" max="3" width="12.81640625" style="548" customWidth="1"/>
    <col min="4" max="4" width="13.453125" style="548" customWidth="1"/>
    <col min="5" max="5" width="18.54296875" style="548" customWidth="1"/>
    <col min="6" max="6" width="16.81640625" style="548" bestFit="1" customWidth="1"/>
    <col min="7" max="7" width="15.81640625" style="548" bestFit="1" customWidth="1"/>
    <col min="8" max="8" width="10.81640625" style="548" bestFit="1" customWidth="1"/>
    <col min="9" max="9" width="8.81640625" style="548" bestFit="1" customWidth="1"/>
    <col min="10" max="10" width="4.81640625" style="548" customWidth="1"/>
    <col min="11" max="13" width="10.81640625" style="548" bestFit="1" customWidth="1"/>
    <col min="14" max="14" width="5.81640625" style="548" bestFit="1" customWidth="1"/>
    <col min="15" max="19" width="4.81640625" style="548" customWidth="1"/>
    <col min="20" max="20" width="8.81640625" style="548" customWidth="1"/>
    <col min="21" max="16384" width="8.81640625" style="548"/>
  </cols>
  <sheetData>
    <row r="1" spans="1:13">
      <c r="A1" s="1113" t="str">
        <f>"Client  Name:    "&amp;FORM!E8</f>
        <v xml:space="preserve">Client  Name:    </v>
      </c>
      <c r="B1" s="1070"/>
      <c r="C1" s="1057"/>
      <c r="D1" s="549"/>
      <c r="E1" s="1057"/>
      <c r="F1" s="550" t="s">
        <v>845</v>
      </c>
    </row>
    <row r="2" spans="1:13" ht="14.5" customHeight="1">
      <c r="A2" s="1113" t="str">
        <f>"Assigned No:    "&amp;FORM!S6</f>
        <v xml:space="preserve">Assigned No:    </v>
      </c>
      <c r="B2" s="1071"/>
      <c r="C2" s="1055"/>
      <c r="D2" s="1055"/>
      <c r="E2" s="1055"/>
      <c r="F2" s="1055"/>
    </row>
    <row r="3" spans="1:13" ht="14.5" customHeight="1">
      <c r="A3" s="1121" t="str">
        <f>CONCATENATE(PROPER(Basic!B18),":",,"          ",TEXT(FORM!G4,"dd-mmmm-yyyy"))</f>
        <v xml:space="preserve">:          </v>
      </c>
      <c r="B3" s="1070"/>
      <c r="C3" s="1057"/>
      <c r="D3" s="1057"/>
      <c r="E3" s="1057"/>
      <c r="F3" s="1057"/>
    </row>
    <row r="5" spans="1:13" ht="15" customHeight="1">
      <c r="A5" s="2133" t="s">
        <v>846</v>
      </c>
      <c r="B5" s="2133"/>
      <c r="C5" s="2133"/>
      <c r="D5" s="2233"/>
      <c r="E5" s="2233"/>
      <c r="F5" s="2233"/>
    </row>
    <row r="6" spans="1:13" ht="15" customHeight="1">
      <c r="A6" s="2133"/>
      <c r="B6" s="2133"/>
      <c r="C6" s="2133"/>
      <c r="D6" s="2233"/>
      <c r="E6" s="2233"/>
      <c r="F6" s="2233"/>
    </row>
    <row r="8" spans="1:13" ht="15" customHeight="1">
      <c r="A8" s="2260" t="s">
        <v>27</v>
      </c>
      <c r="B8" s="2269"/>
      <c r="C8" s="2269"/>
      <c r="D8" s="2272"/>
      <c r="E8" s="2238" t="s">
        <v>435</v>
      </c>
      <c r="F8" s="2241" t="s">
        <v>435</v>
      </c>
    </row>
    <row r="9" spans="1:13" ht="15" customHeight="1">
      <c r="A9" s="2261"/>
      <c r="B9" s="2270"/>
      <c r="C9" s="2270"/>
      <c r="D9" s="2273"/>
      <c r="E9" s="2239"/>
      <c r="F9" s="2242"/>
    </row>
    <row r="10" spans="1:13" ht="15" customHeight="1" thickBot="1">
      <c r="A10" s="2268"/>
      <c r="B10" s="2271"/>
      <c r="C10" s="2271"/>
      <c r="D10" s="2274"/>
      <c r="E10" s="2267"/>
      <c r="F10" s="2266"/>
    </row>
    <row r="11" spans="1:13" ht="1" customHeight="1" thickBot="1">
      <c r="A11" s="604"/>
      <c r="B11" s="605"/>
      <c r="C11" s="606"/>
      <c r="D11" s="607"/>
      <c r="E11" s="607"/>
      <c r="F11" s="608"/>
    </row>
    <row r="12" spans="1:13" ht="20.149999999999999" customHeight="1">
      <c r="A12" s="610" t="s">
        <v>847</v>
      </c>
      <c r="B12" s="611"/>
      <c r="C12" s="611"/>
      <c r="D12" s="612"/>
      <c r="E12" s="563"/>
      <c r="F12" s="613"/>
    </row>
    <row r="13" spans="1:13" ht="20.149999999999999" customHeight="1">
      <c r="A13" s="610" t="s">
        <v>848</v>
      </c>
      <c r="B13" s="611"/>
      <c r="C13" s="611"/>
      <c r="D13" s="612"/>
      <c r="E13" s="1405">
        <f>IF((FORM!T34+FORM!T48)&lt;1,0,IF(FORM!Q12&gt;1%,FORM!T49,0))</f>
        <v>0</v>
      </c>
      <c r="F13" s="614"/>
    </row>
    <row r="14" spans="1:13" ht="20.149999999999999" customHeight="1">
      <c r="A14" s="610" t="s">
        <v>849</v>
      </c>
      <c r="B14" s="611"/>
      <c r="C14" s="611"/>
      <c r="D14" s="612"/>
      <c r="E14" s="1405">
        <f>IF(FORM!Q12&gt;1%,FORM!Q41,0)</f>
        <v>0</v>
      </c>
      <c r="F14" s="615"/>
    </row>
    <row r="15" spans="1:13" ht="32.25" customHeight="1">
      <c r="A15" s="2275" t="s">
        <v>850</v>
      </c>
      <c r="B15" s="2276"/>
      <c r="C15" s="2276"/>
      <c r="D15" s="2277"/>
      <c r="E15" s="619"/>
      <c r="F15" s="613">
        <f>E13-E14</f>
        <v>0</v>
      </c>
    </row>
    <row r="16" spans="1:13" ht="20.149999999999999" customHeight="1">
      <c r="A16" s="610" t="s">
        <v>851</v>
      </c>
      <c r="B16" s="611"/>
      <c r="C16" s="611"/>
      <c r="D16" s="612"/>
      <c r="E16" s="1405">
        <f>IF((FORM!T34+FORM!T48)&lt;1,0,IF(FORM!Q12&gt;1%,FORM!T75-SUM(FORM!Q95:S110)+'20'!D37,0))</f>
        <v>0</v>
      </c>
      <c r="F16" s="614"/>
      <c r="H16" s="918"/>
      <c r="I16" s="918"/>
      <c r="J16" s="918"/>
      <c r="K16" s="918"/>
      <c r="L16" s="918"/>
      <c r="M16" s="916"/>
    </row>
    <row r="17" spans="1:13" ht="20.149999999999999" customHeight="1">
      <c r="A17" s="610" t="s">
        <v>852</v>
      </c>
      <c r="B17" s="611"/>
      <c r="C17" s="611"/>
      <c r="D17" s="612"/>
      <c r="E17" s="1405">
        <f>IF(FORM!Q12&gt;1%,FORM!Q67,0)</f>
        <v>0</v>
      </c>
      <c r="F17" s="615"/>
      <c r="G17" s="795"/>
      <c r="H17" s="918"/>
      <c r="I17" s="918"/>
      <c r="J17" s="918"/>
      <c r="K17" s="918"/>
      <c r="L17" s="918"/>
      <c r="M17" s="916"/>
    </row>
    <row r="18" spans="1:13" ht="41.25" customHeight="1">
      <c r="A18" s="2275" t="s">
        <v>853</v>
      </c>
      <c r="B18" s="2276"/>
      <c r="C18" s="2276"/>
      <c r="D18" s="2277"/>
      <c r="E18" s="619"/>
      <c r="F18" s="613">
        <f>E16-E17</f>
        <v>0</v>
      </c>
      <c r="H18" s="918"/>
      <c r="I18" s="918"/>
      <c r="J18" s="918"/>
      <c r="K18" s="918"/>
      <c r="L18" s="918"/>
      <c r="M18" s="916"/>
    </row>
    <row r="19" spans="1:13" ht="20.149999999999999" customHeight="1">
      <c r="A19" s="610" t="s">
        <v>854</v>
      </c>
      <c r="B19" s="611"/>
      <c r="C19" s="611"/>
      <c r="D19" s="612"/>
      <c r="E19" s="562"/>
      <c r="F19" s="566">
        <f>F15-F18</f>
        <v>0</v>
      </c>
      <c r="H19" s="916"/>
      <c r="I19" s="916"/>
      <c r="J19" s="916"/>
      <c r="K19" s="916"/>
      <c r="L19" s="916"/>
      <c r="M19" s="916"/>
    </row>
    <row r="20" spans="1:13" ht="20.149999999999999" customHeight="1">
      <c r="A20" s="610" t="s">
        <v>855</v>
      </c>
      <c r="B20" s="611"/>
      <c r="C20" s="611"/>
      <c r="D20" s="612"/>
      <c r="E20" s="1140">
        <f>IF(F19&lt;0,0,ROUND(F19*50%,0))</f>
        <v>0</v>
      </c>
      <c r="F20" s="614"/>
      <c r="H20" s="916"/>
      <c r="I20" s="916"/>
      <c r="J20" s="916"/>
      <c r="K20" s="916"/>
      <c r="L20" s="916"/>
      <c r="M20" s="916"/>
    </row>
    <row r="21" spans="1:13" ht="20.149999999999999" customHeight="1">
      <c r="A21" s="610" t="s">
        <v>856</v>
      </c>
      <c r="B21" s="611"/>
      <c r="C21" s="611"/>
      <c r="D21" s="612"/>
      <c r="E21" s="1140">
        <f>IF(F19&lt;0,0,E14)</f>
        <v>0</v>
      </c>
      <c r="F21" s="615"/>
    </row>
    <row r="22" spans="1:13" ht="20.149999999999999" customHeight="1">
      <c r="A22" s="616" t="s">
        <v>857</v>
      </c>
      <c r="B22" s="617"/>
      <c r="C22" s="617"/>
      <c r="D22" s="618"/>
      <c r="E22" s="619"/>
      <c r="F22" s="1433">
        <f>E20+E21</f>
        <v>0</v>
      </c>
    </row>
    <row r="23" spans="1:13" ht="35.25" customHeight="1">
      <c r="A23" s="2278" t="s">
        <v>858</v>
      </c>
      <c r="B23" s="2279"/>
      <c r="C23" s="2279"/>
      <c r="D23" s="2280"/>
      <c r="E23" s="562"/>
      <c r="F23" s="1418">
        <f>IF(F19&lt;0,0,E17)</f>
        <v>0</v>
      </c>
    </row>
    <row r="24" spans="1:13" ht="43.5" customHeight="1">
      <c r="A24" s="2275" t="s">
        <v>859</v>
      </c>
      <c r="B24" s="2276"/>
      <c r="C24" s="2276"/>
      <c r="D24" s="2277"/>
      <c r="E24" s="619"/>
      <c r="F24" s="1433">
        <f>IF((F22-F23)&lt;0,(F23-F22),0)</f>
        <v>0</v>
      </c>
    </row>
    <row r="25" spans="1:13" ht="30" customHeight="1">
      <c r="A25" s="2263" t="s">
        <v>860</v>
      </c>
      <c r="B25" s="2264"/>
      <c r="C25" s="2264"/>
      <c r="D25" s="2265"/>
      <c r="E25" s="620"/>
      <c r="F25" s="1670">
        <f>ROUND(F24*(1-Basic!B23),0)</f>
        <v>0</v>
      </c>
    </row>
    <row r="26" spans="1:13" ht="20.149999999999999" customHeight="1" thickBot="1">
      <c r="A26" s="621"/>
      <c r="B26" s="622"/>
      <c r="C26" s="622"/>
      <c r="D26" s="623"/>
      <c r="E26" s="567"/>
      <c r="F26" s="589"/>
    </row>
    <row r="28" spans="1:13" ht="16" hidden="1" thickBot="1">
      <c r="A28" s="1041" t="s">
        <v>874</v>
      </c>
      <c r="B28" s="1042"/>
    </row>
  </sheetData>
  <sheetProtection sheet="1" objects="1" scenarios="1"/>
  <mergeCells count="12">
    <mergeCell ref="A25:D25"/>
    <mergeCell ref="F8:F10"/>
    <mergeCell ref="E8:E10"/>
    <mergeCell ref="A5:F6"/>
    <mergeCell ref="A8:A10"/>
    <mergeCell ref="B8:B10"/>
    <mergeCell ref="C8:C10"/>
    <mergeCell ref="D8:D10"/>
    <mergeCell ref="A18:D18"/>
    <mergeCell ref="A15:D15"/>
    <mergeCell ref="A24:D24"/>
    <mergeCell ref="A23:D23"/>
  </mergeCells>
  <pageMargins left="0.70866141732283472" right="0.70866141732283472" top="0.74803149606299213" bottom="0.74803149606299213" header="0.31496062992125984" footer="0.31496062992125984"/>
  <pageSetup paperSize="9" scale="97" orientation="portrait" r:id="rId1"/>
  <ignoredErrors>
    <ignoredError sqref="E18:F18 E15:F15 E24 F13 F14 E19:F19 E20:F20 E23 E22:F22 F21" unlockedFormula="1"/>
  </ignoredError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249977111117893"/>
  </sheetPr>
  <dimension ref="A1:D33"/>
  <sheetViews>
    <sheetView zoomScaleNormal="100" zoomScaleSheetLayoutView="100" workbookViewId="0">
      <selection activeCell="E26" sqref="E26"/>
    </sheetView>
  </sheetViews>
  <sheetFormatPr defaultColWidth="9.1796875" defaultRowHeight="14"/>
  <cols>
    <col min="1" max="1" width="56.26953125" style="1074" customWidth="1"/>
    <col min="2" max="2" width="16.26953125" style="1074" bestFit="1" customWidth="1"/>
    <col min="3" max="3" width="18.54296875" style="1074" customWidth="1"/>
    <col min="4" max="4" width="3.54296875" style="1074" customWidth="1"/>
    <col min="5" max="16384" width="9.1796875" style="1074"/>
  </cols>
  <sheetData>
    <row r="1" spans="1:3" s="1094" customFormat="1">
      <c r="A1" s="1113" t="str">
        <f>"Client  Name:    "&amp;FORM!E8</f>
        <v xml:space="preserve">Client  Name:    </v>
      </c>
    </row>
    <row r="2" spans="1:3" s="1094" customFormat="1">
      <c r="A2" s="1113" t="str">
        <f>"Assigned No:    "&amp;FORM!S6</f>
        <v xml:space="preserve">Assigned No:    </v>
      </c>
    </row>
    <row r="3" spans="1:3" s="1094" customFormat="1">
      <c r="A3" s="1121" t="str">
        <f>CONCATENATE(PROPER(Basic!B18),":",,"          ",TEXT(FORM!G4,"dd-mmmm-yyyy"))</f>
        <v xml:space="preserve">:          </v>
      </c>
    </row>
    <row r="4" spans="1:3" ht="16" thickBot="1">
      <c r="A4" s="1079"/>
      <c r="B4" s="1079"/>
      <c r="C4" s="1080"/>
    </row>
    <row r="5" spans="1:3" ht="27" customHeight="1" thickBot="1">
      <c r="A5" s="2212" t="s">
        <v>2273</v>
      </c>
      <c r="B5" s="2213"/>
      <c r="C5" s="2214"/>
    </row>
    <row r="6" spans="1:3">
      <c r="A6" s="1080"/>
      <c r="B6" s="1080"/>
      <c r="C6" s="1080"/>
    </row>
    <row r="7" spans="1:3" s="1075" customFormat="1" ht="25.5" customHeight="1">
      <c r="A7" s="2244" t="s">
        <v>2268</v>
      </c>
      <c r="B7" s="2244"/>
      <c r="C7" s="2244"/>
    </row>
    <row r="8" spans="1:3">
      <c r="A8" s="1081"/>
      <c r="B8" s="1081"/>
      <c r="C8" s="1081"/>
    </row>
    <row r="9" spans="1:3">
      <c r="A9" s="1081"/>
      <c r="B9" s="1081"/>
      <c r="C9" s="1081"/>
    </row>
    <row r="10" spans="1:3" ht="15.5">
      <c r="A10" s="1082" t="s">
        <v>2260</v>
      </c>
      <c r="B10" s="1089" t="s">
        <v>390</v>
      </c>
      <c r="C10" s="1426">
        <f>C25</f>
        <v>0</v>
      </c>
    </row>
    <row r="11" spans="1:3" ht="15.5">
      <c r="A11" s="1082" t="s">
        <v>2261</v>
      </c>
      <c r="B11" s="1089" t="s">
        <v>401</v>
      </c>
      <c r="C11" s="1426">
        <f>C32</f>
        <v>0</v>
      </c>
    </row>
    <row r="12" spans="1:3" ht="15.5">
      <c r="A12" s="1082"/>
      <c r="B12" s="1089"/>
      <c r="C12" s="1088"/>
    </row>
    <row r="13" spans="1:3" ht="15.5">
      <c r="A13" s="1082"/>
      <c r="B13" s="1089" t="s">
        <v>2262</v>
      </c>
      <c r="C13" s="1671">
        <f>C10-C11</f>
        <v>0</v>
      </c>
    </row>
    <row r="14" spans="1:3" ht="15.5">
      <c r="A14" s="1082" t="s">
        <v>2263</v>
      </c>
      <c r="B14" s="1089" t="s">
        <v>2264</v>
      </c>
      <c r="C14" s="1426">
        <f>IF(C13&lt;0,0,ROUND((C13*0.5),0))</f>
        <v>0</v>
      </c>
    </row>
    <row r="15" spans="1:3" ht="15.5">
      <c r="A15" s="1083" t="s">
        <v>2265</v>
      </c>
      <c r="B15" s="1090" t="s">
        <v>403</v>
      </c>
      <c r="C15" s="1426">
        <f>IF(C13&lt;0,0,C24)</f>
        <v>0</v>
      </c>
    </row>
    <row r="16" spans="1:3" ht="15.5">
      <c r="A16" s="1083" t="s">
        <v>396</v>
      </c>
      <c r="B16" s="1090" t="s">
        <v>2266</v>
      </c>
      <c r="C16" s="1426">
        <f>C15+C14</f>
        <v>0</v>
      </c>
    </row>
    <row r="17" spans="1:3" ht="15.5">
      <c r="A17" s="1083" t="s">
        <v>2272</v>
      </c>
      <c r="B17" s="1090" t="s">
        <v>1251</v>
      </c>
      <c r="C17" s="1426">
        <f>IF(C13&lt;0,0,C31)</f>
        <v>0</v>
      </c>
    </row>
    <row r="18" spans="1:3" ht="31">
      <c r="A18" s="1434" t="s">
        <v>2277</v>
      </c>
      <c r="B18" s="1435" t="s">
        <v>2278</v>
      </c>
      <c r="C18" s="1669">
        <f>IF((C16-C17)&lt;0,(C17-C16),0)</f>
        <v>0</v>
      </c>
    </row>
    <row r="19" spans="1:3">
      <c r="A19" s="1084"/>
      <c r="B19" s="1084"/>
      <c r="C19" s="1084"/>
    </row>
    <row r="20" spans="1:3">
      <c r="A20" s="1084"/>
      <c r="B20" s="1084"/>
      <c r="C20" s="1084"/>
    </row>
    <row r="21" spans="1:3">
      <c r="A21" s="1084"/>
      <c r="B21" s="1084"/>
      <c r="C21" s="1084"/>
    </row>
    <row r="22" spans="1:3" s="1075" customFormat="1" ht="31.5" customHeight="1">
      <c r="A22" s="2281" t="s">
        <v>2260</v>
      </c>
      <c r="B22" s="2281"/>
      <c r="C22" s="2281"/>
    </row>
    <row r="23" spans="1:3" ht="15.5">
      <c r="A23" s="1085" t="s">
        <v>2275</v>
      </c>
      <c r="B23" s="1085"/>
      <c r="C23" s="1426">
        <f>IF(FORM!$Q$12&gt;1%,FORM!T49,0)</f>
        <v>0</v>
      </c>
    </row>
    <row r="24" spans="1:3" ht="15.5">
      <c r="A24" s="1085" t="s">
        <v>2276</v>
      </c>
      <c r="B24" s="1085"/>
      <c r="C24" s="1426">
        <f>IF(FORM!$Q$12&gt;1%,FORM!Q41,0)</f>
        <v>0</v>
      </c>
    </row>
    <row r="25" spans="1:3" ht="15.5">
      <c r="A25" s="1436"/>
      <c r="B25" s="1437" t="s">
        <v>390</v>
      </c>
      <c r="C25" s="1438">
        <f>C23-C24</f>
        <v>0</v>
      </c>
    </row>
    <row r="26" spans="1:3">
      <c r="A26" s="1084"/>
      <c r="B26" s="1084"/>
      <c r="C26" s="1084"/>
    </row>
    <row r="27" spans="1:3" s="1075" customFormat="1" ht="30" customHeight="1">
      <c r="A27" s="2281" t="s">
        <v>2267</v>
      </c>
      <c r="B27" s="2281"/>
      <c r="C27" s="2281"/>
    </row>
    <row r="28" spans="1:3" ht="15.5">
      <c r="A28" s="1086" t="s">
        <v>2269</v>
      </c>
      <c r="B28" s="1087"/>
      <c r="C28" s="1426">
        <f>IF(FORM!$Q$12&gt;1%,FORM!T75,0)</f>
        <v>0</v>
      </c>
    </row>
    <row r="29" spans="1:3" ht="15.5">
      <c r="A29" s="1086" t="s">
        <v>2270</v>
      </c>
      <c r="B29" s="1085"/>
      <c r="C29" s="1426">
        <f>IF(FORM!$Q$12&gt;1%,FORM!T111,0)</f>
        <v>0</v>
      </c>
    </row>
    <row r="30" spans="1:3" ht="15.5">
      <c r="A30" s="1086" t="s">
        <v>2271</v>
      </c>
      <c r="B30" s="1085"/>
      <c r="C30" s="1426">
        <f>IF(FORM!$Q$12&gt;1%,'20'!D37,0)</f>
        <v>0</v>
      </c>
    </row>
    <row r="31" spans="1:3" ht="15.5">
      <c r="A31" s="1083" t="s">
        <v>2274</v>
      </c>
      <c r="B31" s="1085"/>
      <c r="C31" s="1426">
        <f>IF(FORM!Q12&gt;1%,FORM!Q67,0)</f>
        <v>0</v>
      </c>
    </row>
    <row r="32" spans="1:3" ht="15.5">
      <c r="A32" s="1436"/>
      <c r="B32" s="1437" t="s">
        <v>401</v>
      </c>
      <c r="C32" s="1427">
        <f>C28-C29+C30-C31</f>
        <v>0</v>
      </c>
    </row>
    <row r="33" spans="4:4">
      <c r="D33" s="1091"/>
    </row>
  </sheetData>
  <sheetProtection sheet="1" objects="1" scenarios="1"/>
  <mergeCells count="4">
    <mergeCell ref="A7:C7"/>
    <mergeCell ref="A22:C22"/>
    <mergeCell ref="A27:C27"/>
    <mergeCell ref="A5:C5"/>
  </mergeCells>
  <pageMargins left="0.86" right="0.7" top="0.75" bottom="0.75" header="0.3" footer="0.3"/>
  <pageSetup paperSize="9" scale="90"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S55"/>
  <sheetViews>
    <sheetView showGridLines="0" zoomScaleNormal="100" zoomScaleSheetLayoutView="100" zoomScalePageLayoutView="70" workbookViewId="0">
      <selection activeCell="K15" sqref="K15"/>
    </sheetView>
  </sheetViews>
  <sheetFormatPr defaultColWidth="8.81640625" defaultRowHeight="15.5"/>
  <cols>
    <col min="1" max="1" width="25.81640625" style="548" customWidth="1"/>
    <col min="2" max="2" width="12.81640625" style="548" customWidth="1"/>
    <col min="3" max="3" width="13.453125" style="548" customWidth="1"/>
    <col min="4" max="4" width="19" style="548" bestFit="1" customWidth="1"/>
    <col min="5" max="7" width="13.453125" style="548" customWidth="1"/>
    <col min="8" max="8" width="17.453125" style="548" customWidth="1"/>
    <col min="9" max="9" width="16.26953125" style="548" customWidth="1"/>
    <col min="10" max="10" width="15.453125" style="548" customWidth="1"/>
    <col min="11" max="11" width="16.7265625" style="548" customWidth="1"/>
    <col min="12" max="12" width="16.453125" style="548" customWidth="1"/>
    <col min="13" max="14" width="4.81640625" style="548" customWidth="1"/>
    <col min="15" max="15" width="15.54296875" style="548" bestFit="1" customWidth="1"/>
    <col min="16" max="19" width="4.81640625" style="548" hidden="1" customWidth="1"/>
    <col min="20" max="20" width="4.81640625" style="548" customWidth="1"/>
    <col min="21" max="21" width="8.81640625" style="548" customWidth="1"/>
    <col min="22" max="16384" width="8.81640625" style="548"/>
  </cols>
  <sheetData>
    <row r="1" spans="1:15">
      <c r="A1" s="1113" t="str">
        <f>"Client  Name:    "&amp;FORM!E8</f>
        <v xml:space="preserve">Client  Name:    </v>
      </c>
      <c r="B1" s="1070"/>
      <c r="C1" s="1057"/>
      <c r="D1" s="549"/>
      <c r="E1" s="1057"/>
      <c r="F1" s="1057"/>
      <c r="L1" s="550" t="s">
        <v>861</v>
      </c>
    </row>
    <row r="2" spans="1:15" ht="14.5" customHeight="1">
      <c r="A2" s="1113" t="str">
        <f>"Assigned No:    "&amp;FORM!S6</f>
        <v xml:space="preserve">Assigned No:    </v>
      </c>
      <c r="B2" s="1071"/>
      <c r="C2" s="1055"/>
      <c r="D2" s="1055"/>
      <c r="E2" s="1055"/>
      <c r="F2" s="1055"/>
    </row>
    <row r="3" spans="1:15" ht="14.5" customHeight="1">
      <c r="A3" s="1121" t="str">
        <f>CONCATENATE(PROPER(Basic!B18),":",,"          ",TEXT(FORM!G4,"dd-mmmm-yyyy"))</f>
        <v xml:space="preserve">:          </v>
      </c>
      <c r="B3" s="1070"/>
      <c r="C3" s="1057"/>
      <c r="D3" s="1057"/>
      <c r="E3" s="1057"/>
      <c r="F3" s="1057"/>
    </row>
    <row r="4" spans="1:15">
      <c r="A4" s="594"/>
    </row>
    <row r="5" spans="1:15">
      <c r="A5" s="2133" t="s">
        <v>862</v>
      </c>
      <c r="B5" s="2133"/>
      <c r="C5" s="2133"/>
      <c r="D5" s="2233"/>
      <c r="E5" s="2233"/>
      <c r="F5" s="2233"/>
      <c r="G5" s="2233"/>
      <c r="H5" s="2233"/>
      <c r="I5" s="2233"/>
      <c r="J5" s="2233"/>
      <c r="K5" s="2233"/>
      <c r="L5" s="2233"/>
    </row>
    <row r="6" spans="1:15">
      <c r="A6" s="2133"/>
      <c r="B6" s="2133"/>
      <c r="C6" s="2133"/>
      <c r="D6" s="2233"/>
      <c r="E6" s="2233"/>
      <c r="F6" s="2233"/>
      <c r="G6" s="2233"/>
      <c r="H6" s="2233"/>
      <c r="I6" s="2233"/>
      <c r="J6" s="2233"/>
      <c r="K6" s="2233"/>
      <c r="L6" s="2233"/>
    </row>
    <row r="7" spans="1:15" ht="5.5" customHeight="1" thickBot="1"/>
    <row r="8" spans="1:15" ht="30" customHeight="1">
      <c r="A8" s="2288" t="s">
        <v>863</v>
      </c>
      <c r="B8" s="2285" t="s">
        <v>791</v>
      </c>
      <c r="C8" s="2285" t="s">
        <v>864</v>
      </c>
      <c r="D8" s="2285" t="s">
        <v>865</v>
      </c>
      <c r="E8" s="2285" t="s">
        <v>866</v>
      </c>
      <c r="F8" s="2285" t="s">
        <v>867</v>
      </c>
      <c r="G8" s="2285" t="s">
        <v>868</v>
      </c>
      <c r="H8" s="2285" t="s">
        <v>869</v>
      </c>
      <c r="I8" s="2285" t="s">
        <v>870</v>
      </c>
      <c r="J8" s="2285" t="s">
        <v>871</v>
      </c>
      <c r="K8" s="2285" t="s">
        <v>872</v>
      </c>
      <c r="L8" s="2282" t="s">
        <v>873</v>
      </c>
    </row>
    <row r="9" spans="1:15" ht="30" customHeight="1">
      <c r="A9" s="2289"/>
      <c r="B9" s="2286"/>
      <c r="C9" s="2286"/>
      <c r="D9" s="2286"/>
      <c r="E9" s="2286"/>
      <c r="F9" s="2286"/>
      <c r="G9" s="2286"/>
      <c r="H9" s="2286"/>
      <c r="I9" s="2286"/>
      <c r="J9" s="2286"/>
      <c r="K9" s="2286"/>
      <c r="L9" s="2283"/>
    </row>
    <row r="10" spans="1:15" ht="38.5" customHeight="1">
      <c r="A10" s="2289"/>
      <c r="B10" s="2287"/>
      <c r="C10" s="2287"/>
      <c r="D10" s="2287"/>
      <c r="E10" s="2287"/>
      <c r="F10" s="2287"/>
      <c r="G10" s="2287"/>
      <c r="H10" s="2287"/>
      <c r="I10" s="2287"/>
      <c r="J10" s="2287"/>
      <c r="K10" s="2287"/>
      <c r="L10" s="2284"/>
    </row>
    <row r="11" spans="1:15" ht="23.5" thickBot="1">
      <c r="A11" s="574">
        <v>1</v>
      </c>
      <c r="B11" s="552">
        <v>2</v>
      </c>
      <c r="C11" s="552">
        <v>3</v>
      </c>
      <c r="D11" s="552">
        <v>4</v>
      </c>
      <c r="E11" s="552">
        <v>5</v>
      </c>
      <c r="F11" s="552">
        <v>6</v>
      </c>
      <c r="G11" s="552">
        <v>7</v>
      </c>
      <c r="H11" s="552">
        <v>8</v>
      </c>
      <c r="I11" s="1149" t="s">
        <v>2289</v>
      </c>
      <c r="J11" s="624">
        <v>10</v>
      </c>
      <c r="K11" s="624">
        <v>11</v>
      </c>
      <c r="L11" s="554">
        <v>10</v>
      </c>
    </row>
    <row r="12" spans="1:15" ht="1" customHeight="1" thickBot="1">
      <c r="A12" s="555"/>
      <c r="B12" s="556"/>
      <c r="C12" s="557"/>
    </row>
    <row r="13" spans="1:15" ht="1" customHeight="1" thickBot="1">
      <c r="A13" s="1131"/>
      <c r="B13" s="1132"/>
      <c r="C13" s="1132"/>
      <c r="D13" s="1132"/>
      <c r="E13" s="1132"/>
      <c r="F13" s="1132"/>
      <c r="G13" s="1132"/>
      <c r="H13" s="1132"/>
      <c r="I13" s="1132"/>
      <c r="J13" s="1133"/>
      <c r="K13" s="1133"/>
      <c r="L13" s="1134"/>
    </row>
    <row r="14" spans="1:15" ht="30" customHeight="1">
      <c r="A14" s="1135"/>
      <c r="B14" s="1136"/>
      <c r="C14" s="558"/>
      <c r="D14" s="558"/>
      <c r="E14" s="558"/>
      <c r="F14" s="558"/>
      <c r="G14" s="558"/>
      <c r="H14" s="558"/>
      <c r="I14" s="1139">
        <f>C14+D14-E14-F14+G14+H14</f>
        <v>0</v>
      </c>
      <c r="J14" s="1146">
        <f>I14-G14</f>
        <v>0</v>
      </c>
      <c r="K14" s="1144"/>
      <c r="L14" s="1617">
        <f>K14-E14</f>
        <v>0</v>
      </c>
      <c r="O14" s="1616"/>
    </row>
    <row r="15" spans="1:15" ht="30" customHeight="1">
      <c r="A15" s="625"/>
      <c r="B15" s="626"/>
      <c r="C15" s="562"/>
      <c r="D15" s="562"/>
      <c r="E15" s="562"/>
      <c r="F15" s="562"/>
      <c r="G15" s="562"/>
      <c r="H15" s="562"/>
      <c r="I15" s="1140">
        <f t="shared" ref="I15:I28" si="0">C15+D15-E15-F15+G15+H15</f>
        <v>0</v>
      </c>
      <c r="J15" s="1147">
        <f t="shared" ref="J15:J28" si="1">I15-G15</f>
        <v>0</v>
      </c>
      <c r="K15" s="1145"/>
      <c r="L15" s="1138">
        <f t="shared" ref="L15:L28" si="2">K15-E15</f>
        <v>0</v>
      </c>
      <c r="O15" s="1615"/>
    </row>
    <row r="16" spans="1:15" ht="30" customHeight="1">
      <c r="A16" s="625"/>
      <c r="B16" s="626"/>
      <c r="C16" s="562"/>
      <c r="D16" s="562"/>
      <c r="E16" s="562"/>
      <c r="F16" s="562"/>
      <c r="G16" s="562"/>
      <c r="H16" s="562"/>
      <c r="I16" s="1140">
        <f t="shared" si="0"/>
        <v>0</v>
      </c>
      <c r="J16" s="1147">
        <f t="shared" si="1"/>
        <v>0</v>
      </c>
      <c r="K16" s="1145"/>
      <c r="L16" s="1138">
        <f t="shared" si="2"/>
        <v>0</v>
      </c>
      <c r="O16" s="1614"/>
    </row>
    <row r="17" spans="1:12" ht="30" customHeight="1">
      <c r="A17" s="625"/>
      <c r="B17" s="626"/>
      <c r="C17" s="562"/>
      <c r="D17" s="562"/>
      <c r="E17" s="562"/>
      <c r="F17" s="562"/>
      <c r="G17" s="562"/>
      <c r="H17" s="562"/>
      <c r="I17" s="1140">
        <f t="shared" si="0"/>
        <v>0</v>
      </c>
      <c r="J17" s="1147">
        <f t="shared" si="1"/>
        <v>0</v>
      </c>
      <c r="K17" s="1145"/>
      <c r="L17" s="1138">
        <f t="shared" si="2"/>
        <v>0</v>
      </c>
    </row>
    <row r="18" spans="1:12" ht="30" customHeight="1">
      <c r="A18" s="625"/>
      <c r="B18" s="626"/>
      <c r="C18" s="562"/>
      <c r="D18" s="562"/>
      <c r="E18" s="562"/>
      <c r="F18" s="562"/>
      <c r="G18" s="562"/>
      <c r="H18" s="562"/>
      <c r="I18" s="1140">
        <f t="shared" si="0"/>
        <v>0</v>
      </c>
      <c r="J18" s="1147">
        <f t="shared" si="1"/>
        <v>0</v>
      </c>
      <c r="K18" s="1145"/>
      <c r="L18" s="1138">
        <f t="shared" si="2"/>
        <v>0</v>
      </c>
    </row>
    <row r="19" spans="1:12" ht="30" customHeight="1">
      <c r="A19" s="625"/>
      <c r="B19" s="626"/>
      <c r="C19" s="562"/>
      <c r="D19" s="562"/>
      <c r="E19" s="562"/>
      <c r="F19" s="562"/>
      <c r="G19" s="562"/>
      <c r="H19" s="562"/>
      <c r="I19" s="1140">
        <f t="shared" si="0"/>
        <v>0</v>
      </c>
      <c r="J19" s="1147">
        <f t="shared" si="1"/>
        <v>0</v>
      </c>
      <c r="K19" s="1145"/>
      <c r="L19" s="1138">
        <f t="shared" si="2"/>
        <v>0</v>
      </c>
    </row>
    <row r="20" spans="1:12" ht="30" customHeight="1">
      <c r="A20" s="625"/>
      <c r="B20" s="626"/>
      <c r="C20" s="562"/>
      <c r="D20" s="562"/>
      <c r="E20" s="562"/>
      <c r="F20" s="562"/>
      <c r="G20" s="562"/>
      <c r="H20" s="562"/>
      <c r="I20" s="1140">
        <f t="shared" si="0"/>
        <v>0</v>
      </c>
      <c r="J20" s="1147">
        <f t="shared" si="1"/>
        <v>0</v>
      </c>
      <c r="K20" s="1145"/>
      <c r="L20" s="1138">
        <f t="shared" si="2"/>
        <v>0</v>
      </c>
    </row>
    <row r="21" spans="1:12" ht="30" customHeight="1">
      <c r="A21" s="625"/>
      <c r="B21" s="626"/>
      <c r="C21" s="562"/>
      <c r="D21" s="562"/>
      <c r="E21" s="562"/>
      <c r="F21" s="562"/>
      <c r="G21" s="562"/>
      <c r="H21" s="562"/>
      <c r="I21" s="1140">
        <f t="shared" si="0"/>
        <v>0</v>
      </c>
      <c r="J21" s="1147">
        <f t="shared" si="1"/>
        <v>0</v>
      </c>
      <c r="K21" s="1145"/>
      <c r="L21" s="1138">
        <f t="shared" si="2"/>
        <v>0</v>
      </c>
    </row>
    <row r="22" spans="1:12" ht="30" customHeight="1">
      <c r="A22" s="625"/>
      <c r="B22" s="626"/>
      <c r="C22" s="562"/>
      <c r="D22" s="562"/>
      <c r="E22" s="562"/>
      <c r="F22" s="562"/>
      <c r="G22" s="562"/>
      <c r="H22" s="562"/>
      <c r="I22" s="1140">
        <f t="shared" si="0"/>
        <v>0</v>
      </c>
      <c r="J22" s="1147">
        <f t="shared" si="1"/>
        <v>0</v>
      </c>
      <c r="K22" s="1145"/>
      <c r="L22" s="1138">
        <f t="shared" si="2"/>
        <v>0</v>
      </c>
    </row>
    <row r="23" spans="1:12" ht="30" customHeight="1">
      <c r="A23" s="625"/>
      <c r="B23" s="626"/>
      <c r="C23" s="562"/>
      <c r="D23" s="562"/>
      <c r="E23" s="562"/>
      <c r="F23" s="562"/>
      <c r="G23" s="562"/>
      <c r="H23" s="562"/>
      <c r="I23" s="1140">
        <f t="shared" si="0"/>
        <v>0</v>
      </c>
      <c r="J23" s="1147">
        <f t="shared" si="1"/>
        <v>0</v>
      </c>
      <c r="K23" s="1145"/>
      <c r="L23" s="1138">
        <f t="shared" si="2"/>
        <v>0</v>
      </c>
    </row>
    <row r="24" spans="1:12" ht="30" customHeight="1">
      <c r="A24" s="625"/>
      <c r="B24" s="626"/>
      <c r="C24" s="562"/>
      <c r="D24" s="562"/>
      <c r="E24" s="562"/>
      <c r="F24" s="562"/>
      <c r="G24" s="562"/>
      <c r="H24" s="562"/>
      <c r="I24" s="1140">
        <f t="shared" si="0"/>
        <v>0</v>
      </c>
      <c r="J24" s="1147">
        <f t="shared" si="1"/>
        <v>0</v>
      </c>
      <c r="K24" s="1145"/>
      <c r="L24" s="1138">
        <f t="shared" si="2"/>
        <v>0</v>
      </c>
    </row>
    <row r="25" spans="1:12" s="1095" customFormat="1" ht="30" customHeight="1">
      <c r="A25" s="625"/>
      <c r="B25" s="626"/>
      <c r="C25" s="562"/>
      <c r="D25" s="562"/>
      <c r="E25" s="562"/>
      <c r="F25" s="562"/>
      <c r="G25" s="562"/>
      <c r="H25" s="562"/>
      <c r="I25" s="1140">
        <f t="shared" si="0"/>
        <v>0</v>
      </c>
      <c r="J25" s="1147">
        <f t="shared" si="1"/>
        <v>0</v>
      </c>
      <c r="K25" s="1145"/>
      <c r="L25" s="1138">
        <f t="shared" si="2"/>
        <v>0</v>
      </c>
    </row>
    <row r="26" spans="1:12" s="1095" customFormat="1" ht="30" customHeight="1">
      <c r="A26" s="625"/>
      <c r="B26" s="626"/>
      <c r="C26" s="562"/>
      <c r="D26" s="562"/>
      <c r="E26" s="562"/>
      <c r="F26" s="562"/>
      <c r="G26" s="562"/>
      <c r="H26" s="562"/>
      <c r="I26" s="1140">
        <f t="shared" si="0"/>
        <v>0</v>
      </c>
      <c r="J26" s="1147">
        <f t="shared" si="1"/>
        <v>0</v>
      </c>
      <c r="K26" s="1145"/>
      <c r="L26" s="1138">
        <f t="shared" si="2"/>
        <v>0</v>
      </c>
    </row>
    <row r="27" spans="1:12" s="1095" customFormat="1" ht="30" customHeight="1">
      <c r="A27" s="625"/>
      <c r="B27" s="626"/>
      <c r="C27" s="562"/>
      <c r="D27" s="562"/>
      <c r="E27" s="562"/>
      <c r="F27" s="562"/>
      <c r="G27" s="562"/>
      <c r="H27" s="562"/>
      <c r="I27" s="1140">
        <f t="shared" si="0"/>
        <v>0</v>
      </c>
      <c r="J27" s="1147">
        <f t="shared" si="1"/>
        <v>0</v>
      </c>
      <c r="K27" s="1145"/>
      <c r="L27" s="1138">
        <f t="shared" si="2"/>
        <v>0</v>
      </c>
    </row>
    <row r="28" spans="1:12" s="1095" customFormat="1" ht="30" customHeight="1">
      <c r="A28" s="625"/>
      <c r="B28" s="626"/>
      <c r="C28" s="562"/>
      <c r="D28" s="562"/>
      <c r="E28" s="562"/>
      <c r="F28" s="562"/>
      <c r="G28" s="562"/>
      <c r="H28" s="562"/>
      <c r="I28" s="1140">
        <f t="shared" si="0"/>
        <v>0</v>
      </c>
      <c r="J28" s="1147">
        <f t="shared" si="1"/>
        <v>0</v>
      </c>
      <c r="K28" s="1145"/>
      <c r="L28" s="1138">
        <f t="shared" si="2"/>
        <v>0</v>
      </c>
    </row>
    <row r="29" spans="1:12" s="1095" customFormat="1" ht="30" customHeight="1">
      <c r="A29" s="625"/>
      <c r="B29" s="626"/>
      <c r="C29" s="562"/>
      <c r="D29" s="562"/>
      <c r="E29" s="562"/>
      <c r="F29" s="562"/>
      <c r="G29" s="562"/>
      <c r="H29" s="562"/>
      <c r="I29" s="1140">
        <f t="shared" ref="I29" si="3">C29+D29-E29-F29+G29+H29</f>
        <v>0</v>
      </c>
      <c r="J29" s="1147">
        <f t="shared" ref="J29" si="4">I29-G29</f>
        <v>0</v>
      </c>
      <c r="K29" s="1145"/>
      <c r="L29" s="1138">
        <f t="shared" ref="L29" si="5">K29-E29</f>
        <v>0</v>
      </c>
    </row>
    <row r="30" spans="1:12" s="1095" customFormat="1" ht="30" customHeight="1">
      <c r="A30" s="625"/>
      <c r="B30" s="626"/>
      <c r="C30" s="562"/>
      <c r="D30" s="562"/>
      <c r="E30" s="562"/>
      <c r="F30" s="562"/>
      <c r="G30" s="562"/>
      <c r="H30" s="562"/>
      <c r="I30" s="1140">
        <f t="shared" ref="I30" si="6">C30+D30-E30-F30+G30+H30</f>
        <v>0</v>
      </c>
      <c r="J30" s="1147">
        <f t="shared" ref="J30" si="7">I30-G30</f>
        <v>0</v>
      </c>
      <c r="K30" s="1145"/>
      <c r="L30" s="1138">
        <f t="shared" ref="L30" si="8">K30-E30</f>
        <v>0</v>
      </c>
    </row>
    <row r="31" spans="1:12" s="1095" customFormat="1" ht="30" customHeight="1">
      <c r="A31" s="625"/>
      <c r="B31" s="626"/>
      <c r="C31" s="562"/>
      <c r="D31" s="562"/>
      <c r="E31" s="562"/>
      <c r="F31" s="562"/>
      <c r="G31" s="562"/>
      <c r="H31" s="562"/>
      <c r="I31" s="1140">
        <f t="shared" ref="I31" si="9">C31+D31-E31-F31+G31+H31</f>
        <v>0</v>
      </c>
      <c r="J31" s="1147">
        <f t="shared" ref="J31" si="10">I31-G31</f>
        <v>0</v>
      </c>
      <c r="K31" s="1145"/>
      <c r="L31" s="1138">
        <f t="shared" ref="L31" si="11">K31-E31</f>
        <v>0</v>
      </c>
    </row>
    <row r="32" spans="1:12" ht="3.65" customHeight="1" thickBot="1">
      <c r="A32" s="555"/>
      <c r="B32" s="556"/>
      <c r="C32" s="557"/>
      <c r="D32" s="1095">
        <v>200</v>
      </c>
      <c r="E32" s="1095"/>
      <c r="F32" s="1095"/>
      <c r="G32" s="1095">
        <v>20</v>
      </c>
      <c r="H32" s="1095"/>
      <c r="I32" s="1095">
        <f t="shared" ref="I32" si="12">C32+D32-E32-F32+G32+H32</f>
        <v>220</v>
      </c>
      <c r="J32" s="1148">
        <f t="shared" ref="J32" si="13">I32-G32</f>
        <v>200</v>
      </c>
      <c r="K32" s="1095"/>
      <c r="L32" s="1143">
        <f t="shared" ref="L32" si="14">K32-E32</f>
        <v>0</v>
      </c>
    </row>
    <row r="33" spans="1:12" ht="20.149999999999999" customHeight="1" thickBot="1">
      <c r="A33" s="1150" t="s">
        <v>396</v>
      </c>
      <c r="B33" s="571"/>
      <c r="C33" s="571">
        <f t="shared" ref="C33:L33" si="15">SUM(C13:C31)</f>
        <v>0</v>
      </c>
      <c r="D33" s="571">
        <f t="shared" si="15"/>
        <v>0</v>
      </c>
      <c r="E33" s="571">
        <f t="shared" si="15"/>
        <v>0</v>
      </c>
      <c r="F33" s="571">
        <f t="shared" si="15"/>
        <v>0</v>
      </c>
      <c r="G33" s="571">
        <f t="shared" si="15"/>
        <v>0</v>
      </c>
      <c r="H33" s="571">
        <f t="shared" si="15"/>
        <v>0</v>
      </c>
      <c r="I33" s="571">
        <f t="shared" si="15"/>
        <v>0</v>
      </c>
      <c r="J33" s="571">
        <f t="shared" si="15"/>
        <v>0</v>
      </c>
      <c r="K33" s="571">
        <f t="shared" si="15"/>
        <v>0</v>
      </c>
      <c r="L33" s="571">
        <f t="shared" si="15"/>
        <v>0</v>
      </c>
    </row>
    <row r="35" spans="1:12" ht="16" hidden="1" thickBot="1">
      <c r="A35" s="1041" t="s">
        <v>874</v>
      </c>
      <c r="B35" s="1044">
        <f>L33</f>
        <v>0</v>
      </c>
    </row>
    <row r="55" spans="8:8">
      <c r="H55" s="1613"/>
    </row>
  </sheetData>
  <sheetProtection sheet="1" objects="1" scenarios="1" formatColumns="0"/>
  <mergeCells count="13">
    <mergeCell ref="L8:L10"/>
    <mergeCell ref="H8:H10"/>
    <mergeCell ref="I8:I10"/>
    <mergeCell ref="G8:G10"/>
    <mergeCell ref="A5:L6"/>
    <mergeCell ref="A8:A10"/>
    <mergeCell ref="B8:B10"/>
    <mergeCell ref="C8:C10"/>
    <mergeCell ref="D8:D10"/>
    <mergeCell ref="E8:E10"/>
    <mergeCell ref="F8:F10"/>
    <mergeCell ref="J8:J10"/>
    <mergeCell ref="K8:K10"/>
  </mergeCells>
  <dataValidations count="1">
    <dataValidation type="list" allowBlank="1" showInputMessage="1" showErrorMessage="1" sqref="B14:B31">
      <formula1>"Local,Foreign"</formula1>
    </dataValidation>
  </dataValidations>
  <printOptions horizontalCentered="1"/>
  <pageMargins left="0.19" right="0.18" top="0.74803149606299202" bottom="2.2000000000000002" header="0.31496062992126" footer="0.31496062992126"/>
  <pageSetup paperSize="9" scale="50" fitToHeight="100" orientation="portrait" r:id="rId1"/>
  <headerFooter>
    <oddFooter>&amp;R&amp;"-,Bold"&amp;P  /  &amp;N</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O40"/>
  <sheetViews>
    <sheetView showGridLines="0" zoomScaleNormal="100" zoomScaleSheetLayoutView="98" workbookViewId="0">
      <selection activeCell="K2" sqref="K2"/>
    </sheetView>
  </sheetViews>
  <sheetFormatPr defaultColWidth="8.81640625" defaultRowHeight="15.5"/>
  <cols>
    <col min="1" max="1" width="25.81640625" style="548" customWidth="1"/>
    <col min="2" max="2" width="13" style="548" customWidth="1"/>
    <col min="3" max="3" width="8.81640625" style="548" customWidth="1"/>
    <col min="4" max="4" width="15.54296875" style="548" customWidth="1"/>
    <col min="5" max="5" width="13.453125" style="548" customWidth="1"/>
    <col min="6" max="6" width="15.26953125" style="548" customWidth="1"/>
    <col min="7" max="9" width="13.453125" style="548" customWidth="1"/>
    <col min="10" max="10" width="15.26953125" style="548" customWidth="1"/>
    <col min="11" max="11" width="16.453125" style="548" customWidth="1"/>
    <col min="12" max="12" width="13.453125" style="548" customWidth="1"/>
    <col min="13" max="13" width="15.54296875" style="548" customWidth="1"/>
    <col min="14" max="14" width="4.81640625" style="548" customWidth="1"/>
    <col min="15" max="15" width="16" style="548" bestFit="1" customWidth="1"/>
    <col min="16" max="19" width="4.81640625" style="548" customWidth="1"/>
    <col min="20" max="16384" width="8.81640625" style="548"/>
  </cols>
  <sheetData>
    <row r="1" spans="1:15">
      <c r="A1" s="1113" t="str">
        <f>"Client  Name:    "&amp;FORM!E8</f>
        <v xml:space="preserve">Client  Name:    </v>
      </c>
      <c r="B1" s="1070"/>
      <c r="C1" s="1057"/>
      <c r="D1" s="549"/>
      <c r="E1" s="1057"/>
      <c r="F1" s="1057"/>
      <c r="M1" s="550" t="s">
        <v>904</v>
      </c>
    </row>
    <row r="2" spans="1:15" ht="14.5" customHeight="1">
      <c r="A2" s="1113" t="str">
        <f>"Assigned No:    "&amp;FORM!S6</f>
        <v xml:space="preserve">Assigned No:    </v>
      </c>
      <c r="B2" s="1071"/>
      <c r="C2" s="1055"/>
      <c r="D2" s="1055"/>
      <c r="E2" s="1055"/>
      <c r="F2" s="1055"/>
    </row>
    <row r="3" spans="1:15" ht="14.5" customHeight="1">
      <c r="A3" s="1121" t="str">
        <f>CONCATENATE(PROPER(Basic!B18),":",,"          ",TEXT(FORM!G4,"dd-mmmm-yyyy"))</f>
        <v xml:space="preserve">:          </v>
      </c>
      <c r="B3" s="1070"/>
      <c r="C3" s="1057"/>
      <c r="D3" s="1057"/>
      <c r="E3" s="1057"/>
      <c r="F3" s="1057"/>
    </row>
    <row r="4" spans="1:15">
      <c r="A4" s="594"/>
    </row>
    <row r="5" spans="1:15">
      <c r="A5" s="2133" t="s">
        <v>905</v>
      </c>
      <c r="B5" s="2133"/>
      <c r="C5" s="2133"/>
      <c r="D5" s="2233"/>
      <c r="E5" s="2233"/>
      <c r="F5" s="2233"/>
      <c r="G5" s="2233"/>
      <c r="H5" s="2233"/>
      <c r="I5" s="2233"/>
      <c r="J5" s="2233"/>
      <c r="K5" s="2233"/>
      <c r="L5" s="2233"/>
      <c r="M5" s="2233"/>
    </row>
    <row r="6" spans="1:15">
      <c r="A6" s="2133"/>
      <c r="B6" s="2133"/>
      <c r="C6" s="2133"/>
      <c r="D6" s="2233"/>
      <c r="E6" s="2233"/>
      <c r="F6" s="2233"/>
      <c r="G6" s="2233"/>
      <c r="H6" s="2233"/>
      <c r="I6" s="2233"/>
      <c r="J6" s="2233"/>
      <c r="K6" s="2233"/>
      <c r="L6" s="2233"/>
      <c r="M6" s="2233"/>
    </row>
    <row r="8" spans="1:15" ht="32.15" customHeight="1">
      <c r="A8" s="2288" t="s">
        <v>863</v>
      </c>
      <c r="B8" s="2285" t="s">
        <v>791</v>
      </c>
      <c r="C8" s="2285" t="s">
        <v>906</v>
      </c>
      <c r="D8" s="2285" t="s">
        <v>864</v>
      </c>
      <c r="E8" s="2285" t="s">
        <v>865</v>
      </c>
      <c r="F8" s="2285" t="s">
        <v>866</v>
      </c>
      <c r="G8" s="2285" t="s">
        <v>907</v>
      </c>
      <c r="H8" s="2292" t="s">
        <v>908</v>
      </c>
      <c r="I8" s="2293"/>
      <c r="J8" s="2285" t="s">
        <v>870</v>
      </c>
      <c r="K8" s="2285" t="s">
        <v>871</v>
      </c>
      <c r="L8" s="2285" t="s">
        <v>872</v>
      </c>
      <c r="M8" s="2282" t="s">
        <v>873</v>
      </c>
    </row>
    <row r="9" spans="1:15" ht="18" customHeight="1">
      <c r="A9" s="2289"/>
      <c r="B9" s="2286"/>
      <c r="C9" s="2286"/>
      <c r="D9" s="2286"/>
      <c r="E9" s="2290"/>
      <c r="F9" s="2290"/>
      <c r="G9" s="2286"/>
      <c r="H9" s="2294" t="s">
        <v>909</v>
      </c>
      <c r="I9" s="2294" t="s">
        <v>910</v>
      </c>
      <c r="J9" s="2286"/>
      <c r="K9" s="2286"/>
      <c r="L9" s="2286"/>
      <c r="M9" s="2283"/>
    </row>
    <row r="10" spans="1:15" ht="37.5" customHeight="1">
      <c r="A10" s="2289"/>
      <c r="B10" s="2287"/>
      <c r="C10" s="2287"/>
      <c r="D10" s="2287"/>
      <c r="E10" s="2291"/>
      <c r="F10" s="2291"/>
      <c r="G10" s="2287"/>
      <c r="H10" s="2291"/>
      <c r="I10" s="2291"/>
      <c r="J10" s="2287"/>
      <c r="K10" s="2287"/>
      <c r="L10" s="2287"/>
      <c r="M10" s="2284"/>
    </row>
    <row r="11" spans="1:15" ht="16" thickBot="1">
      <c r="A11" s="574">
        <v>1</v>
      </c>
      <c r="B11" s="552">
        <v>2</v>
      </c>
      <c r="C11" s="552">
        <v>3</v>
      </c>
      <c r="D11" s="552">
        <v>4</v>
      </c>
      <c r="E11" s="552">
        <v>5</v>
      </c>
      <c r="F11" s="552">
        <v>6</v>
      </c>
      <c r="G11" s="552">
        <v>7</v>
      </c>
      <c r="H11" s="552">
        <v>8</v>
      </c>
      <c r="I11" s="552">
        <v>9</v>
      </c>
      <c r="J11" s="552" t="s">
        <v>911</v>
      </c>
      <c r="K11" s="624">
        <v>11</v>
      </c>
      <c r="L11" s="624">
        <v>12</v>
      </c>
      <c r="M11" s="554" t="s">
        <v>912</v>
      </c>
    </row>
    <row r="12" spans="1:15" ht="1" customHeight="1" thickBot="1">
      <c r="A12" s="555"/>
      <c r="B12" s="1141"/>
      <c r="C12" s="1142"/>
      <c r="D12" s="1095"/>
      <c r="E12" s="1095"/>
      <c r="F12" s="1095"/>
      <c r="G12" s="1095"/>
      <c r="H12" s="1095"/>
      <c r="I12" s="1095"/>
      <c r="J12" s="1095"/>
      <c r="K12" s="1095"/>
      <c r="L12" s="1095"/>
      <c r="M12" s="1143"/>
    </row>
    <row r="13" spans="1:15" ht="1" customHeight="1" thickBot="1">
      <c r="A13" s="1131"/>
      <c r="B13" s="1132"/>
      <c r="C13" s="1132"/>
      <c r="D13" s="1132"/>
      <c r="E13" s="1132"/>
      <c r="F13" s="1132"/>
      <c r="G13" s="1132"/>
      <c r="H13" s="1132"/>
      <c r="I13" s="1132"/>
      <c r="J13" s="1132"/>
      <c r="K13" s="1133"/>
      <c r="L13" s="1133"/>
      <c r="M13" s="1134"/>
    </row>
    <row r="14" spans="1:15" ht="25" customHeight="1">
      <c r="A14" s="1135"/>
      <c r="B14" s="1136"/>
      <c r="C14" s="1311"/>
      <c r="D14" s="558"/>
      <c r="E14" s="558"/>
      <c r="F14" s="558"/>
      <c r="G14" s="558"/>
      <c r="H14" s="558"/>
      <c r="I14" s="558"/>
      <c r="J14" s="1139">
        <f>D14+E14-F14+G14-H14-I14</f>
        <v>0</v>
      </c>
      <c r="K14" s="1152">
        <f>J14-G14</f>
        <v>0</v>
      </c>
      <c r="L14" s="1152"/>
      <c r="M14" s="1137">
        <f>L14-F14</f>
        <v>0</v>
      </c>
    </row>
    <row r="15" spans="1:15" ht="25" customHeight="1">
      <c r="A15" s="625"/>
      <c r="B15" s="626"/>
      <c r="C15" s="1312"/>
      <c r="D15" s="562"/>
      <c r="E15" s="562"/>
      <c r="F15" s="562"/>
      <c r="G15" s="562"/>
      <c r="H15" s="562"/>
      <c r="I15" s="562"/>
      <c r="J15" s="1140">
        <f t="shared" ref="J15:J31" si="0">D15+E15-F15+G15-H15-I15</f>
        <v>0</v>
      </c>
      <c r="K15" s="1046">
        <f t="shared" ref="K15:K31" si="1">J15-G15</f>
        <v>0</v>
      </c>
      <c r="L15" s="1046"/>
      <c r="M15" s="1138">
        <f t="shared" ref="M15:M31" si="2">L15-F15</f>
        <v>0</v>
      </c>
      <c r="O15" s="1620"/>
    </row>
    <row r="16" spans="1:15" ht="25" customHeight="1">
      <c r="A16" s="625"/>
      <c r="B16" s="626"/>
      <c r="C16" s="1312"/>
      <c r="D16" s="562"/>
      <c r="E16" s="562"/>
      <c r="F16" s="562"/>
      <c r="G16" s="562"/>
      <c r="H16" s="562"/>
      <c r="I16" s="562"/>
      <c r="J16" s="1140">
        <f t="shared" si="0"/>
        <v>0</v>
      </c>
      <c r="K16" s="1046">
        <f t="shared" si="1"/>
        <v>0</v>
      </c>
      <c r="L16" s="1046"/>
      <c r="M16" s="1138">
        <f t="shared" si="2"/>
        <v>0</v>
      </c>
      <c r="O16" s="1620"/>
    </row>
    <row r="17" spans="1:13" ht="25" customHeight="1">
      <c r="A17" s="625"/>
      <c r="B17" s="626"/>
      <c r="C17" s="1312"/>
      <c r="D17" s="562"/>
      <c r="E17" s="562"/>
      <c r="F17" s="562"/>
      <c r="G17" s="562"/>
      <c r="H17" s="562"/>
      <c r="I17" s="562"/>
      <c r="J17" s="1140">
        <f t="shared" si="0"/>
        <v>0</v>
      </c>
      <c r="K17" s="1046">
        <f t="shared" si="1"/>
        <v>0</v>
      </c>
      <c r="L17" s="1046"/>
      <c r="M17" s="1138">
        <f t="shared" si="2"/>
        <v>0</v>
      </c>
    </row>
    <row r="18" spans="1:13" ht="25" customHeight="1">
      <c r="A18" s="625"/>
      <c r="B18" s="626"/>
      <c r="C18" s="1312"/>
      <c r="D18" s="562"/>
      <c r="E18" s="562"/>
      <c r="F18" s="562"/>
      <c r="G18" s="562"/>
      <c r="H18" s="562"/>
      <c r="I18" s="562"/>
      <c r="J18" s="1140">
        <f t="shared" si="0"/>
        <v>0</v>
      </c>
      <c r="K18" s="1046">
        <f t="shared" si="1"/>
        <v>0</v>
      </c>
      <c r="L18" s="1046"/>
      <c r="M18" s="1138">
        <f t="shared" si="2"/>
        <v>0</v>
      </c>
    </row>
    <row r="19" spans="1:13" ht="25" customHeight="1">
      <c r="A19" s="625"/>
      <c r="B19" s="626"/>
      <c r="C19" s="1312"/>
      <c r="D19" s="562"/>
      <c r="E19" s="562"/>
      <c r="F19" s="562"/>
      <c r="G19" s="562"/>
      <c r="H19" s="562"/>
      <c r="I19" s="562"/>
      <c r="J19" s="1140">
        <f t="shared" si="0"/>
        <v>0</v>
      </c>
      <c r="K19" s="1046">
        <f t="shared" si="1"/>
        <v>0</v>
      </c>
      <c r="L19" s="1046"/>
      <c r="M19" s="1138">
        <f t="shared" si="2"/>
        <v>0</v>
      </c>
    </row>
    <row r="20" spans="1:13" ht="25" customHeight="1">
      <c r="A20" s="625"/>
      <c r="B20" s="626"/>
      <c r="C20" s="1312"/>
      <c r="D20" s="562"/>
      <c r="E20" s="562"/>
      <c r="F20" s="562"/>
      <c r="G20" s="562"/>
      <c r="H20" s="562"/>
      <c r="I20" s="562"/>
      <c r="J20" s="1140">
        <f t="shared" si="0"/>
        <v>0</v>
      </c>
      <c r="K20" s="1046">
        <f t="shared" si="1"/>
        <v>0</v>
      </c>
      <c r="L20" s="1046"/>
      <c r="M20" s="1138">
        <f t="shared" si="2"/>
        <v>0</v>
      </c>
    </row>
    <row r="21" spans="1:13" ht="25" customHeight="1">
      <c r="A21" s="625"/>
      <c r="B21" s="626"/>
      <c r="C21" s="1312"/>
      <c r="D21" s="562"/>
      <c r="E21" s="562"/>
      <c r="F21" s="562"/>
      <c r="G21" s="562"/>
      <c r="H21" s="562"/>
      <c r="I21" s="562"/>
      <c r="J21" s="1140">
        <f t="shared" si="0"/>
        <v>0</v>
      </c>
      <c r="K21" s="1046">
        <f t="shared" si="1"/>
        <v>0</v>
      </c>
      <c r="L21" s="1046"/>
      <c r="M21" s="1138">
        <f t="shared" si="2"/>
        <v>0</v>
      </c>
    </row>
    <row r="22" spans="1:13" ht="25" customHeight="1">
      <c r="A22" s="625"/>
      <c r="B22" s="626"/>
      <c r="C22" s="1312"/>
      <c r="D22" s="562"/>
      <c r="E22" s="562"/>
      <c r="F22" s="562"/>
      <c r="G22" s="562"/>
      <c r="H22" s="562"/>
      <c r="I22" s="562"/>
      <c r="J22" s="1140">
        <f t="shared" si="0"/>
        <v>0</v>
      </c>
      <c r="K22" s="1046">
        <f t="shared" si="1"/>
        <v>0</v>
      </c>
      <c r="L22" s="1046"/>
      <c r="M22" s="1138">
        <f t="shared" si="2"/>
        <v>0</v>
      </c>
    </row>
    <row r="23" spans="1:13" ht="25" customHeight="1">
      <c r="A23" s="625"/>
      <c r="B23" s="626"/>
      <c r="C23" s="1312"/>
      <c r="D23" s="562"/>
      <c r="E23" s="562"/>
      <c r="F23" s="562"/>
      <c r="G23" s="562"/>
      <c r="H23" s="562"/>
      <c r="I23" s="562"/>
      <c r="J23" s="1140">
        <f t="shared" si="0"/>
        <v>0</v>
      </c>
      <c r="K23" s="1046">
        <f t="shared" si="1"/>
        <v>0</v>
      </c>
      <c r="L23" s="1046"/>
      <c r="M23" s="1138">
        <f t="shared" si="2"/>
        <v>0</v>
      </c>
    </row>
    <row r="24" spans="1:13" ht="25" customHeight="1">
      <c r="A24" s="625"/>
      <c r="B24" s="626"/>
      <c r="C24" s="1312"/>
      <c r="D24" s="562"/>
      <c r="E24" s="562"/>
      <c r="F24" s="562"/>
      <c r="G24" s="562"/>
      <c r="H24" s="562"/>
      <c r="I24" s="562"/>
      <c r="J24" s="1140">
        <f t="shared" si="0"/>
        <v>0</v>
      </c>
      <c r="K24" s="1046">
        <f t="shared" si="1"/>
        <v>0</v>
      </c>
      <c r="L24" s="1046"/>
      <c r="M24" s="1138">
        <f t="shared" si="2"/>
        <v>0</v>
      </c>
    </row>
    <row r="25" spans="1:13" ht="25" customHeight="1">
      <c r="A25" s="625"/>
      <c r="B25" s="626"/>
      <c r="C25" s="1312"/>
      <c r="D25" s="562"/>
      <c r="E25" s="562"/>
      <c r="F25" s="562"/>
      <c r="G25" s="562"/>
      <c r="H25" s="562"/>
      <c r="I25" s="562"/>
      <c r="J25" s="1140">
        <f t="shared" si="0"/>
        <v>0</v>
      </c>
      <c r="K25" s="1046">
        <f t="shared" si="1"/>
        <v>0</v>
      </c>
      <c r="L25" s="1046"/>
      <c r="M25" s="1138">
        <f t="shared" si="2"/>
        <v>0</v>
      </c>
    </row>
    <row r="26" spans="1:13" s="1095" customFormat="1" ht="25" customHeight="1">
      <c r="A26" s="625"/>
      <c r="B26" s="626"/>
      <c r="C26" s="1312"/>
      <c r="D26" s="562"/>
      <c r="E26" s="562"/>
      <c r="F26" s="562"/>
      <c r="G26" s="562"/>
      <c r="H26" s="562"/>
      <c r="I26" s="562"/>
      <c r="J26" s="1140">
        <f t="shared" si="0"/>
        <v>0</v>
      </c>
      <c r="K26" s="1153">
        <f t="shared" si="1"/>
        <v>0</v>
      </c>
      <c r="L26" s="1153"/>
      <c r="M26" s="1154">
        <f t="shared" si="2"/>
        <v>0</v>
      </c>
    </row>
    <row r="27" spans="1:13" s="1095" customFormat="1" ht="25" customHeight="1">
      <c r="A27" s="625"/>
      <c r="B27" s="626"/>
      <c r="C27" s="1312"/>
      <c r="D27" s="562"/>
      <c r="E27" s="562"/>
      <c r="F27" s="562"/>
      <c r="G27" s="562"/>
      <c r="H27" s="562"/>
      <c r="I27" s="562"/>
      <c r="J27" s="1140">
        <f t="shared" si="0"/>
        <v>0</v>
      </c>
      <c r="K27" s="1153">
        <f t="shared" si="1"/>
        <v>0</v>
      </c>
      <c r="L27" s="1153"/>
      <c r="M27" s="1154">
        <f t="shared" si="2"/>
        <v>0</v>
      </c>
    </row>
    <row r="28" spans="1:13" s="1095" customFormat="1" ht="25" customHeight="1">
      <c r="A28" s="625"/>
      <c r="B28" s="626"/>
      <c r="C28" s="1312"/>
      <c r="D28" s="562"/>
      <c r="E28" s="562"/>
      <c r="F28" s="562"/>
      <c r="G28" s="562"/>
      <c r="H28" s="562"/>
      <c r="I28" s="562"/>
      <c r="J28" s="1140">
        <f t="shared" si="0"/>
        <v>0</v>
      </c>
      <c r="K28" s="1153">
        <f t="shared" si="1"/>
        <v>0</v>
      </c>
      <c r="L28" s="1153"/>
      <c r="M28" s="1154">
        <f t="shared" si="2"/>
        <v>0</v>
      </c>
    </row>
    <row r="29" spans="1:13" s="1095" customFormat="1" ht="25" customHeight="1">
      <c r="A29" s="625"/>
      <c r="B29" s="626"/>
      <c r="C29" s="1312"/>
      <c r="D29" s="562"/>
      <c r="E29" s="562"/>
      <c r="F29" s="562"/>
      <c r="G29" s="562"/>
      <c r="H29" s="562"/>
      <c r="I29" s="562"/>
      <c r="J29" s="1140">
        <f t="shared" si="0"/>
        <v>0</v>
      </c>
      <c r="K29" s="1153">
        <f t="shared" si="1"/>
        <v>0</v>
      </c>
      <c r="L29" s="1153"/>
      <c r="M29" s="1154">
        <f t="shared" si="2"/>
        <v>0</v>
      </c>
    </row>
    <row r="30" spans="1:13" s="1095" customFormat="1" ht="25" customHeight="1">
      <c r="A30" s="625"/>
      <c r="B30" s="626"/>
      <c r="C30" s="1312"/>
      <c r="D30" s="562"/>
      <c r="E30" s="562"/>
      <c r="F30" s="562"/>
      <c r="G30" s="562"/>
      <c r="H30" s="562"/>
      <c r="I30" s="562"/>
      <c r="J30" s="1140">
        <f t="shared" si="0"/>
        <v>0</v>
      </c>
      <c r="K30" s="1046">
        <f t="shared" si="1"/>
        <v>0</v>
      </c>
      <c r="L30" s="1046"/>
      <c r="M30" s="1138">
        <f t="shared" si="2"/>
        <v>0</v>
      </c>
    </row>
    <row r="31" spans="1:13" s="1095" customFormat="1" ht="25" customHeight="1">
      <c r="A31" s="625"/>
      <c r="B31" s="626"/>
      <c r="C31" s="1312"/>
      <c r="D31" s="562"/>
      <c r="E31" s="562"/>
      <c r="F31" s="562"/>
      <c r="G31" s="562"/>
      <c r="H31" s="562"/>
      <c r="I31" s="562"/>
      <c r="J31" s="1140">
        <f t="shared" si="0"/>
        <v>0</v>
      </c>
      <c r="K31" s="1153">
        <f t="shared" si="1"/>
        <v>0</v>
      </c>
      <c r="L31" s="1153"/>
      <c r="M31" s="1154">
        <f t="shared" si="2"/>
        <v>0</v>
      </c>
    </row>
    <row r="32" spans="1:13" s="1095" customFormat="1" ht="25" customHeight="1">
      <c r="A32" s="625"/>
      <c r="B32" s="626"/>
      <c r="C32" s="1312"/>
      <c r="D32" s="562"/>
      <c r="E32" s="562"/>
      <c r="F32" s="562"/>
      <c r="G32" s="562"/>
      <c r="H32" s="562"/>
      <c r="I32" s="562"/>
      <c r="J32" s="1140">
        <f t="shared" ref="J32:J33" si="3">D32+E32-F32+G32-H32-I32</f>
        <v>0</v>
      </c>
      <c r="K32" s="1153">
        <f t="shared" ref="K32:K33" si="4">J32-G32</f>
        <v>0</v>
      </c>
      <c r="L32" s="1153"/>
      <c r="M32" s="1154">
        <f t="shared" ref="M32:M33" si="5">L32-F32</f>
        <v>0</v>
      </c>
    </row>
    <row r="33" spans="1:13" s="1095" customFormat="1" ht="25" customHeight="1">
      <c r="A33" s="625"/>
      <c r="B33" s="626"/>
      <c r="C33" s="1312"/>
      <c r="D33" s="562"/>
      <c r="E33" s="562"/>
      <c r="F33" s="562"/>
      <c r="G33" s="562"/>
      <c r="H33" s="562"/>
      <c r="I33" s="562"/>
      <c r="J33" s="1140">
        <f t="shared" si="3"/>
        <v>0</v>
      </c>
      <c r="K33" s="1153">
        <f t="shared" si="4"/>
        <v>0</v>
      </c>
      <c r="L33" s="1153"/>
      <c r="M33" s="1154">
        <f t="shared" si="5"/>
        <v>0</v>
      </c>
    </row>
    <row r="34" spans="1:13" s="1095" customFormat="1" ht="25" customHeight="1">
      <c r="A34" s="625"/>
      <c r="B34" s="626"/>
      <c r="C34" s="1312"/>
      <c r="D34" s="562"/>
      <c r="E34" s="562"/>
      <c r="F34" s="562"/>
      <c r="G34" s="562"/>
      <c r="H34" s="562"/>
      <c r="I34" s="562"/>
      <c r="J34" s="1140">
        <f t="shared" ref="J34:J37" si="6">D34+E34-F34+G34-H34-I34</f>
        <v>0</v>
      </c>
      <c r="K34" s="1153">
        <f t="shared" ref="K34:K37" si="7">J34-G34</f>
        <v>0</v>
      </c>
      <c r="L34" s="1153"/>
      <c r="M34" s="1154">
        <f t="shared" ref="M34:M37" si="8">L34-F34</f>
        <v>0</v>
      </c>
    </row>
    <row r="35" spans="1:13" s="1095" customFormat="1" ht="25" customHeight="1">
      <c r="A35" s="625"/>
      <c r="B35" s="626"/>
      <c r="C35" s="1312"/>
      <c r="D35" s="562"/>
      <c r="E35" s="562"/>
      <c r="F35" s="562"/>
      <c r="G35" s="562"/>
      <c r="H35" s="562"/>
      <c r="I35" s="562"/>
      <c r="J35" s="1140">
        <f t="shared" ref="J35" si="9">D35+E35-F35+G35-H35-I35</f>
        <v>0</v>
      </c>
      <c r="K35" s="1153">
        <f t="shared" ref="K35" si="10">J35-G35</f>
        <v>0</v>
      </c>
      <c r="L35" s="1153"/>
      <c r="M35" s="1154">
        <f t="shared" ref="M35" si="11">L35-F35</f>
        <v>0</v>
      </c>
    </row>
    <row r="36" spans="1:13" s="1095" customFormat="1" ht="25" customHeight="1">
      <c r="A36" s="625"/>
      <c r="B36" s="626"/>
      <c r="C36" s="1312"/>
      <c r="D36" s="562"/>
      <c r="E36" s="562"/>
      <c r="F36" s="562"/>
      <c r="G36" s="562"/>
      <c r="H36" s="562"/>
      <c r="I36" s="562"/>
      <c r="J36" s="1140">
        <f t="shared" ref="J36" si="12">D36+E36-F36+G36-H36-I36</f>
        <v>0</v>
      </c>
      <c r="K36" s="1153">
        <f t="shared" ref="K36" si="13">J36-G36</f>
        <v>0</v>
      </c>
      <c r="L36" s="1153"/>
      <c r="M36" s="1154">
        <f t="shared" ref="M36" si="14">L36-F36</f>
        <v>0</v>
      </c>
    </row>
    <row r="37" spans="1:13" ht="2.5" customHeight="1" thickBot="1">
      <c r="A37" s="555"/>
      <c r="B37" s="1142"/>
      <c r="C37" s="1095"/>
      <c r="D37" s="1095"/>
      <c r="E37" s="1095"/>
      <c r="F37" s="1095"/>
      <c r="G37" s="1095"/>
      <c r="H37" s="1095"/>
      <c r="I37" s="1095"/>
      <c r="J37" s="1095">
        <f t="shared" si="6"/>
        <v>0</v>
      </c>
      <c r="K37" s="1095">
        <f t="shared" si="7"/>
        <v>0</v>
      </c>
      <c r="L37" s="1095"/>
      <c r="M37" s="1143">
        <f t="shared" si="8"/>
        <v>0</v>
      </c>
    </row>
    <row r="38" spans="1:13" ht="29.15" customHeight="1" thickBot="1">
      <c r="A38" s="1150" t="s">
        <v>396</v>
      </c>
      <c r="B38" s="571"/>
      <c r="C38" s="571"/>
      <c r="D38" s="571">
        <f t="shared" ref="D38:M38" si="15">SUM(D14:D36)</f>
        <v>0</v>
      </c>
      <c r="E38" s="571">
        <f t="shared" si="15"/>
        <v>0</v>
      </c>
      <c r="F38" s="571">
        <f t="shared" si="15"/>
        <v>0</v>
      </c>
      <c r="G38" s="571">
        <f t="shared" si="15"/>
        <v>0</v>
      </c>
      <c r="H38" s="571">
        <f t="shared" si="15"/>
        <v>0</v>
      </c>
      <c r="I38" s="571">
        <f t="shared" si="15"/>
        <v>0</v>
      </c>
      <c r="J38" s="571">
        <f t="shared" si="15"/>
        <v>0</v>
      </c>
      <c r="K38" s="571">
        <f t="shared" si="15"/>
        <v>0</v>
      </c>
      <c r="L38" s="571">
        <f t="shared" si="15"/>
        <v>0</v>
      </c>
      <c r="M38" s="571">
        <f t="shared" si="15"/>
        <v>0</v>
      </c>
    </row>
    <row r="39" spans="1:13" ht="16" thickBot="1"/>
    <row r="40" spans="1:13" ht="16" thickBot="1">
      <c r="A40" s="1041" t="s">
        <v>874</v>
      </c>
      <c r="B40" s="1044">
        <f>M38</f>
        <v>0</v>
      </c>
    </row>
  </sheetData>
  <sheetProtection sheet="1" objects="1" scenarios="1" formatColumns="0"/>
  <mergeCells count="15">
    <mergeCell ref="E8:E10"/>
    <mergeCell ref="G8:G10"/>
    <mergeCell ref="J8:J10"/>
    <mergeCell ref="A5:M6"/>
    <mergeCell ref="A8:A10"/>
    <mergeCell ref="B8:B10"/>
    <mergeCell ref="C8:C10"/>
    <mergeCell ref="D8:D10"/>
    <mergeCell ref="M8:M10"/>
    <mergeCell ref="F8:F10"/>
    <mergeCell ref="H8:I8"/>
    <mergeCell ref="H9:H10"/>
    <mergeCell ref="I9:I10"/>
    <mergeCell ref="K8:K10"/>
    <mergeCell ref="L8:L10"/>
  </mergeCells>
  <dataValidations count="1">
    <dataValidation type="list" allowBlank="1" showInputMessage="1" showErrorMessage="1" sqref="B14:B36">
      <formula1>"Local,Foreign"</formula1>
    </dataValidation>
  </dataValidations>
  <printOptions horizontalCentered="1"/>
  <pageMargins left="0.19" right="0.19" top="0.74803149606299202" bottom="0.74803149606299202" header="0.31496062992126" footer="0.31496062992126"/>
  <pageSetup paperSize="9" scale="55" fitToHeight="100" orientation="portrait" r:id="rId1"/>
  <headerFooter>
    <oddFooter>&amp;R&amp;"-,Bold"&amp;10&amp;P  /  &amp;N</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O23"/>
  <sheetViews>
    <sheetView showGridLines="0" zoomScaleNormal="100" zoomScaleSheetLayoutView="100" workbookViewId="0">
      <selection activeCell="F30" sqref="F30"/>
    </sheetView>
  </sheetViews>
  <sheetFormatPr defaultColWidth="8.81640625" defaultRowHeight="15.5"/>
  <cols>
    <col min="1" max="1" width="21.81640625" style="450" customWidth="1"/>
    <col min="2" max="2" width="19.453125" style="450" customWidth="1"/>
    <col min="3" max="3" width="21.81640625" style="450" customWidth="1"/>
    <col min="4" max="4" width="13.453125" style="450" customWidth="1"/>
    <col min="5" max="5" width="15.453125" style="450" customWidth="1"/>
    <col min="6" max="6" width="13.453125" style="450" customWidth="1"/>
    <col min="7" max="7" width="16.54296875" style="450" customWidth="1"/>
    <col min="8" max="8" width="17.81640625" style="450" customWidth="1"/>
    <col min="9" max="9" width="20.54296875" style="450" bestFit="1" customWidth="1"/>
    <col min="10" max="10" width="13" style="450" customWidth="1"/>
    <col min="11" max="11" width="16.1796875" style="450" customWidth="1"/>
    <col min="12" max="12" width="17.1796875" style="450" bestFit="1" customWidth="1"/>
    <col min="13" max="13" width="18.453125" style="450" bestFit="1" customWidth="1"/>
    <col min="14" max="14" width="18.1796875" style="450" customWidth="1"/>
    <col min="15" max="22" width="4.81640625" style="450" customWidth="1"/>
    <col min="23" max="23" width="8.81640625" style="450" customWidth="1"/>
    <col min="24" max="16384" width="8.81640625" style="450"/>
  </cols>
  <sheetData>
    <row r="1" spans="1:14">
      <c r="A1" s="1113" t="str">
        <f>"Client  Name:    "&amp;FORM!E8</f>
        <v xml:space="preserve">Client  Name:    </v>
      </c>
      <c r="B1" s="1070"/>
      <c r="C1" s="1059"/>
      <c r="D1" s="628"/>
      <c r="E1" s="1059"/>
      <c r="F1" s="1059"/>
      <c r="N1" s="550" t="s">
        <v>889</v>
      </c>
    </row>
    <row r="2" spans="1:14" ht="24" customHeight="1">
      <c r="A2" s="1113" t="str">
        <f>"Assigned No:    "&amp;FORM!S6</f>
        <v xml:space="preserve">Assigned No:    </v>
      </c>
      <c r="B2" s="1071"/>
      <c r="C2" s="1058"/>
      <c r="D2" s="1058"/>
      <c r="E2" s="1058"/>
      <c r="F2" s="1058"/>
    </row>
    <row r="3" spans="1:14" ht="24" customHeight="1">
      <c r="A3" s="1121" t="str">
        <f>CONCATENATE(PROPER(Basic!B18),":",,"          ",TEXT(FORM!G4,"dd-mmmm-yyyy"))</f>
        <v xml:space="preserve">:          </v>
      </c>
      <c r="B3" s="1070"/>
      <c r="C3" s="1059"/>
      <c r="D3" s="1059"/>
      <c r="E3" s="1059"/>
      <c r="F3" s="1059"/>
    </row>
    <row r="4" spans="1:14">
      <c r="A4" s="594"/>
    </row>
    <row r="5" spans="1:14">
      <c r="A5" s="2133" t="s">
        <v>890</v>
      </c>
      <c r="B5" s="2133"/>
      <c r="C5" s="2133"/>
      <c r="D5" s="2306"/>
      <c r="E5" s="2306"/>
      <c r="F5" s="2306"/>
      <c r="G5" s="2306"/>
      <c r="H5" s="2306"/>
      <c r="I5" s="2306"/>
    </row>
    <row r="6" spans="1:14">
      <c r="A6" s="2133"/>
      <c r="B6" s="2133"/>
      <c r="C6" s="2133"/>
      <c r="D6" s="2306"/>
      <c r="E6" s="2306"/>
      <c r="F6" s="2306"/>
      <c r="G6" s="2306"/>
      <c r="H6" s="2306"/>
      <c r="I6" s="2306"/>
    </row>
    <row r="8" spans="1:14" ht="45" customHeight="1" thickBot="1">
      <c r="A8" s="2307" t="s">
        <v>802</v>
      </c>
      <c r="B8" s="2304" t="s">
        <v>891</v>
      </c>
      <c r="C8" s="2305"/>
      <c r="D8" s="2303" t="s">
        <v>892</v>
      </c>
      <c r="E8" s="2303" t="s">
        <v>893</v>
      </c>
      <c r="F8" s="2303" t="s">
        <v>894</v>
      </c>
      <c r="G8" s="2303" t="s">
        <v>895</v>
      </c>
      <c r="H8" s="2303" t="s">
        <v>896</v>
      </c>
      <c r="I8" s="2304" t="s">
        <v>897</v>
      </c>
      <c r="J8" s="2305"/>
      <c r="K8" s="2303" t="s">
        <v>898</v>
      </c>
      <c r="L8" s="2303" t="s">
        <v>13</v>
      </c>
      <c r="M8" s="2295" t="s">
        <v>899</v>
      </c>
      <c r="N8" s="2296"/>
    </row>
    <row r="9" spans="1:14" ht="48.65" customHeight="1">
      <c r="A9" s="2308"/>
      <c r="B9" s="2297" t="s">
        <v>900</v>
      </c>
      <c r="C9" s="2299" t="s">
        <v>901</v>
      </c>
      <c r="D9" s="2299"/>
      <c r="E9" s="2299"/>
      <c r="F9" s="2299"/>
      <c r="G9" s="2299"/>
      <c r="H9" s="2299"/>
      <c r="I9" s="2297" t="s">
        <v>902</v>
      </c>
      <c r="J9" s="2299" t="s">
        <v>903</v>
      </c>
      <c r="K9" s="2299"/>
      <c r="L9" s="2299"/>
      <c r="M9" s="2297" t="s">
        <v>900</v>
      </c>
      <c r="N9" s="2301" t="s">
        <v>901</v>
      </c>
    </row>
    <row r="10" spans="1:14" ht="45" customHeight="1">
      <c r="A10" s="2308"/>
      <c r="B10" s="2298"/>
      <c r="C10" s="2300"/>
      <c r="D10" s="2298"/>
      <c r="E10" s="2298"/>
      <c r="F10" s="2298"/>
      <c r="G10" s="2298"/>
      <c r="H10" s="2298"/>
      <c r="I10" s="2298"/>
      <c r="J10" s="2300"/>
      <c r="K10" s="2298"/>
      <c r="L10" s="2298"/>
      <c r="M10" s="2298"/>
      <c r="N10" s="2302"/>
    </row>
    <row r="11" spans="1:14" ht="29.5" thickBot="1">
      <c r="A11" s="629">
        <v>1</v>
      </c>
      <c r="B11" s="630">
        <v>2</v>
      </c>
      <c r="C11" s="630">
        <v>3</v>
      </c>
      <c r="D11" s="630">
        <v>4</v>
      </c>
      <c r="E11" s="630">
        <v>5</v>
      </c>
      <c r="F11" s="630">
        <v>6</v>
      </c>
      <c r="G11" s="630">
        <v>7</v>
      </c>
      <c r="H11" s="630">
        <v>8</v>
      </c>
      <c r="I11" s="630">
        <v>9</v>
      </c>
      <c r="J11" s="630">
        <v>10</v>
      </c>
      <c r="K11" s="630">
        <v>11</v>
      </c>
      <c r="L11" s="631">
        <v>12</v>
      </c>
      <c r="M11" s="1396" t="s">
        <v>2784</v>
      </c>
      <c r="N11" s="1397" t="s">
        <v>2785</v>
      </c>
    </row>
    <row r="12" spans="1:14" ht="1" customHeight="1" thickBot="1">
      <c r="A12" s="632"/>
      <c r="B12" s="633"/>
      <c r="C12" s="633"/>
      <c r="D12" s="633"/>
      <c r="E12" s="633"/>
      <c r="F12" s="633"/>
      <c r="G12" s="633"/>
      <c r="H12" s="633"/>
    </row>
    <row r="13" spans="1:14" ht="1" customHeight="1">
      <c r="A13" s="597"/>
      <c r="B13" s="576"/>
      <c r="C13" s="576"/>
      <c r="D13" s="576"/>
      <c r="E13" s="576"/>
      <c r="F13" s="576"/>
      <c r="G13" s="576"/>
      <c r="H13" s="576"/>
      <c r="I13" s="576"/>
      <c r="J13" s="576"/>
      <c r="K13" s="576"/>
      <c r="L13" s="576"/>
      <c r="M13" s="599"/>
      <c r="N13" s="577"/>
    </row>
    <row r="14" spans="1:14" ht="41.15" customHeight="1">
      <c r="A14" s="634" t="s">
        <v>814</v>
      </c>
      <c r="B14" s="562"/>
      <c r="C14" s="562"/>
      <c r="D14" s="562"/>
      <c r="E14" s="562"/>
      <c r="F14" s="562"/>
      <c r="G14" s="562"/>
      <c r="H14" s="562"/>
      <c r="I14" s="562"/>
      <c r="J14" s="562"/>
      <c r="K14" s="562"/>
      <c r="L14" s="562"/>
      <c r="M14" s="1409">
        <f>IF(M20&gt;0,M20,IF(N20&lt;1,-N20,0))</f>
        <v>0</v>
      </c>
      <c r="N14" s="1418">
        <f>IF(N20&gt;0,N20,IF(M20&lt;1,-M20,0))</f>
        <v>0</v>
      </c>
    </row>
    <row r="15" spans="1:14" ht="19.5" customHeight="1">
      <c r="A15" s="634" t="s">
        <v>815</v>
      </c>
      <c r="B15" s="562"/>
      <c r="C15" s="562"/>
      <c r="D15" s="562"/>
      <c r="E15" s="562"/>
      <c r="F15" s="562"/>
      <c r="G15" s="562"/>
      <c r="H15" s="562"/>
      <c r="I15" s="562"/>
      <c r="J15" s="562"/>
      <c r="K15" s="562"/>
      <c r="L15" s="562"/>
      <c r="M15" s="1409">
        <f>IF(M21&gt;0,M21,IF(N21&lt;1,-N21,0))</f>
        <v>0</v>
      </c>
      <c r="N15" s="1418">
        <f>IF(N21&gt;0,N21,IF(M21&lt;1,-M21,0))</f>
        <v>0</v>
      </c>
    </row>
    <row r="16" spans="1:14" ht="3.65" customHeight="1" thickBot="1">
      <c r="A16" s="632"/>
      <c r="B16" s="556"/>
      <c r="C16" s="556"/>
      <c r="D16" s="556"/>
      <c r="E16" s="556"/>
      <c r="F16" s="556"/>
      <c r="G16" s="556"/>
      <c r="H16" s="556"/>
      <c r="I16" s="548"/>
      <c r="J16" s="548"/>
      <c r="K16" s="548"/>
      <c r="L16" s="548"/>
      <c r="M16" s="548"/>
      <c r="N16" s="548"/>
    </row>
    <row r="17" spans="1:15" ht="19.5" customHeight="1" thickBot="1">
      <c r="A17" s="570" t="s">
        <v>396</v>
      </c>
      <c r="B17" s="571">
        <f t="shared" ref="B17:N17" si="0">SUM(B14:B15)</f>
        <v>0</v>
      </c>
      <c r="C17" s="571">
        <f t="shared" si="0"/>
        <v>0</v>
      </c>
      <c r="D17" s="571">
        <f t="shared" si="0"/>
        <v>0</v>
      </c>
      <c r="E17" s="571">
        <f t="shared" si="0"/>
        <v>0</v>
      </c>
      <c r="F17" s="571">
        <f t="shared" si="0"/>
        <v>0</v>
      </c>
      <c r="G17" s="571">
        <f t="shared" si="0"/>
        <v>0</v>
      </c>
      <c r="H17" s="571">
        <f t="shared" si="0"/>
        <v>0</v>
      </c>
      <c r="I17" s="571">
        <f t="shared" si="0"/>
        <v>0</v>
      </c>
      <c r="J17" s="571">
        <f t="shared" si="0"/>
        <v>0</v>
      </c>
      <c r="K17" s="571">
        <f t="shared" si="0"/>
        <v>0</v>
      </c>
      <c r="L17" s="571">
        <f t="shared" si="0"/>
        <v>0</v>
      </c>
      <c r="M17" s="571">
        <f t="shared" si="0"/>
        <v>0</v>
      </c>
      <c r="N17" s="572">
        <f t="shared" si="0"/>
        <v>0</v>
      </c>
    </row>
    <row r="19" spans="1:15" ht="16" hidden="1" thickBot="1">
      <c r="A19" s="1041" t="s">
        <v>874</v>
      </c>
      <c r="B19" s="1042"/>
    </row>
    <row r="20" spans="1:15" hidden="1">
      <c r="M20" s="1453">
        <f>IF(C14&lt;1,B14+D14+E14+F14-G14-H14-I14-J14-K14-L14,0)</f>
        <v>0</v>
      </c>
      <c r="N20" s="1453">
        <f>IF(B14&lt;1,C14-D14-E14-F14+G14+H14+I14+J14+K14+L14,0)</f>
        <v>0</v>
      </c>
      <c r="O20" s="1386" t="s">
        <v>2789</v>
      </c>
    </row>
    <row r="21" spans="1:15" hidden="1">
      <c r="M21" s="1453">
        <f>IF(C15&lt;1,B15+D15+E15+F15-G15-H15-I15-J15-K15-L15,0)</f>
        <v>0</v>
      </c>
      <c r="N21" s="1453">
        <f>IF(B15&lt;1,C15-D15-E15-F15+G15+H15+I15+J15+K15+L15,0)</f>
        <v>0</v>
      </c>
      <c r="O21" s="1386" t="s">
        <v>2789</v>
      </c>
    </row>
    <row r="22" spans="1:15" hidden="1">
      <c r="B22" s="1391"/>
    </row>
    <row r="23" spans="1:15" hidden="1">
      <c r="B23" s="1392"/>
    </row>
  </sheetData>
  <sheetProtection sheet="1" objects="1" scenarios="1"/>
  <mergeCells count="18">
    <mergeCell ref="A5:I6"/>
    <mergeCell ref="A8:A10"/>
    <mergeCell ref="H8:H10"/>
    <mergeCell ref="B8:C8"/>
    <mergeCell ref="D8:D10"/>
    <mergeCell ref="E8:E10"/>
    <mergeCell ref="M8:N8"/>
    <mergeCell ref="B9:B10"/>
    <mergeCell ref="C9:C10"/>
    <mergeCell ref="I9:I10"/>
    <mergeCell ref="J9:J10"/>
    <mergeCell ref="M9:M10"/>
    <mergeCell ref="N9:N10"/>
    <mergeCell ref="F8:F10"/>
    <mergeCell ref="G8:G10"/>
    <mergeCell ref="I8:J8"/>
    <mergeCell ref="K8:K10"/>
    <mergeCell ref="L8:L10"/>
  </mergeCells>
  <printOptions horizontalCentered="1"/>
  <pageMargins left="0.70866141732283472" right="0.70866141732283472" top="0.74803149606299213" bottom="0.74803149606299213" header="0.31496062992125984" footer="0.31496062992125984"/>
  <pageSetup paperSize="9" scale="54" orientation="landscape"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S26"/>
  <sheetViews>
    <sheetView showGridLines="0" zoomScaleNormal="100" workbookViewId="0">
      <selection activeCell="C1" sqref="C1"/>
    </sheetView>
  </sheetViews>
  <sheetFormatPr defaultColWidth="8.81640625" defaultRowHeight="15.5"/>
  <cols>
    <col min="1" max="1" width="18.453125" style="548" bestFit="1" customWidth="1"/>
    <col min="2" max="5" width="13.453125" style="548" customWidth="1"/>
    <col min="6" max="6" width="4.81640625" style="548" customWidth="1"/>
    <col min="7" max="7" width="13.81640625" style="548" bestFit="1" customWidth="1"/>
    <col min="8" max="19" width="4.81640625" style="548" customWidth="1"/>
    <col min="20" max="16384" width="8.81640625" style="548"/>
  </cols>
  <sheetData>
    <row r="1" spans="1:19">
      <c r="A1" s="1113" t="str">
        <f>"Client  Name:    "&amp;FORM!E8</f>
        <v xml:space="preserve">Client  Name:    </v>
      </c>
      <c r="B1" s="1070"/>
      <c r="C1" s="1057"/>
      <c r="D1" s="549"/>
      <c r="E1" s="550" t="s">
        <v>882</v>
      </c>
      <c r="F1" s="1057"/>
    </row>
    <row r="2" spans="1:19" ht="14.5" customHeight="1">
      <c r="A2" s="1113" t="str">
        <f>"Assigned No:    "&amp;FORM!S6</f>
        <v xml:space="preserve">Assigned No:    </v>
      </c>
      <c r="B2" s="1071"/>
      <c r="C2" s="1054"/>
      <c r="D2" s="1054"/>
      <c r="E2" s="1054"/>
      <c r="F2" s="1054"/>
    </row>
    <row r="3" spans="1:19" ht="14.5" customHeight="1">
      <c r="A3" s="1121" t="str">
        <f>CONCATENATE(PROPER(Basic!B18),":",,"          ",TEXT(FORM!G4,"dd-mmmm-yyyy"))</f>
        <v xml:space="preserve">:          </v>
      </c>
      <c r="B3" s="1070"/>
      <c r="C3" s="1056"/>
      <c r="D3" s="1056"/>
      <c r="E3" s="1056"/>
      <c r="F3" s="1056"/>
    </row>
    <row r="4" spans="1:19">
      <c r="A4" s="594"/>
    </row>
    <row r="5" spans="1:19" ht="15.65" customHeight="1">
      <c r="A5" s="2133" t="s">
        <v>883</v>
      </c>
      <c r="B5" s="2133"/>
      <c r="C5" s="2133"/>
      <c r="D5" s="2133"/>
      <c r="E5" s="2133"/>
    </row>
    <row r="6" spans="1:19" ht="7.5" customHeight="1">
      <c r="A6" s="2133"/>
      <c r="B6" s="2133"/>
      <c r="C6" s="2133"/>
      <c r="D6" s="2133"/>
      <c r="E6" s="2133"/>
    </row>
    <row r="7" spans="1:19" ht="1" customHeight="1" thickBot="1"/>
    <row r="8" spans="1:19" ht="15.65" customHeight="1">
      <c r="A8" s="2317" t="s">
        <v>884</v>
      </c>
      <c r="B8" s="2314" t="s">
        <v>885</v>
      </c>
      <c r="C8" s="2314" t="s">
        <v>886</v>
      </c>
      <c r="D8" s="2314" t="s">
        <v>887</v>
      </c>
      <c r="E8" s="2311" t="s">
        <v>888</v>
      </c>
    </row>
    <row r="9" spans="1:19">
      <c r="A9" s="2318"/>
      <c r="B9" s="2315"/>
      <c r="C9" s="2315"/>
      <c r="D9" s="2315"/>
      <c r="E9" s="2312"/>
    </row>
    <row r="10" spans="1:19">
      <c r="A10" s="2318"/>
      <c r="B10" s="2315"/>
      <c r="C10" s="2315"/>
      <c r="D10" s="2315"/>
      <c r="E10" s="2312"/>
    </row>
    <row r="11" spans="1:19" ht="16" thickBot="1">
      <c r="A11" s="2319"/>
      <c r="B11" s="2316"/>
      <c r="C11" s="2316"/>
      <c r="D11" s="2316"/>
      <c r="E11" s="2313"/>
    </row>
    <row r="12" spans="1:19" ht="1" customHeight="1" thickBot="1">
      <c r="A12" s="555"/>
      <c r="B12" s="556"/>
      <c r="C12" s="557"/>
    </row>
    <row r="13" spans="1:19" ht="1" customHeight="1">
      <c r="A13" s="2309"/>
      <c r="B13" s="2310"/>
      <c r="C13" s="576"/>
      <c r="D13" s="576"/>
      <c r="E13" s="577"/>
    </row>
    <row r="14" spans="1:19" ht="25" customHeight="1">
      <c r="A14" s="636">
        <v>2011</v>
      </c>
      <c r="B14" s="562"/>
      <c r="C14" s="562"/>
      <c r="D14" s="562"/>
      <c r="E14" s="579"/>
    </row>
    <row r="15" spans="1:19" ht="25" customHeight="1">
      <c r="A15" s="636">
        <v>2012</v>
      </c>
      <c r="B15" s="562"/>
      <c r="C15" s="562"/>
      <c r="D15" s="562"/>
      <c r="E15" s="579"/>
    </row>
    <row r="16" spans="1:19" ht="25" customHeight="1">
      <c r="A16" s="636">
        <v>2013</v>
      </c>
      <c r="B16" s="562"/>
      <c r="C16" s="562"/>
      <c r="D16" s="562"/>
      <c r="E16" s="579"/>
      <c r="S16" s="1048"/>
    </row>
    <row r="17" spans="1:19" ht="25" customHeight="1">
      <c r="A17" s="636">
        <v>2014</v>
      </c>
      <c r="B17" s="562"/>
      <c r="C17" s="562"/>
      <c r="D17" s="562"/>
      <c r="E17" s="579"/>
      <c r="K17" s="777"/>
      <c r="S17" s="1048"/>
    </row>
    <row r="18" spans="1:19" ht="25" customHeight="1">
      <c r="A18" s="636">
        <v>2015</v>
      </c>
      <c r="B18" s="562"/>
      <c r="C18" s="562"/>
      <c r="D18" s="562"/>
      <c r="E18" s="579"/>
      <c r="S18" s="1048"/>
    </row>
    <row r="19" spans="1:19" ht="25" customHeight="1">
      <c r="A19" s="636">
        <v>2016</v>
      </c>
      <c r="B19" s="562"/>
      <c r="C19" s="562"/>
      <c r="D19" s="562"/>
      <c r="E19" s="579"/>
      <c r="S19" s="1048"/>
    </row>
    <row r="20" spans="1:19" ht="25" customHeight="1">
      <c r="A20" s="636">
        <v>2017</v>
      </c>
      <c r="B20" s="562"/>
      <c r="C20" s="562"/>
      <c r="D20" s="562"/>
      <c r="E20" s="579"/>
    </row>
    <row r="21" spans="1:19" s="1095" customFormat="1" ht="25" customHeight="1">
      <c r="A21" s="636">
        <v>2018</v>
      </c>
      <c r="B21" s="562"/>
      <c r="C21" s="562"/>
      <c r="D21" s="562"/>
      <c r="E21" s="579"/>
    </row>
    <row r="22" spans="1:19" ht="25" customHeight="1">
      <c r="A22" s="636">
        <v>2019</v>
      </c>
      <c r="B22" s="562"/>
      <c r="C22" s="562"/>
      <c r="D22" s="562"/>
      <c r="E22" s="579"/>
      <c r="G22" s="639"/>
    </row>
    <row r="23" spans="1:19" ht="2.5" customHeight="1" thickBot="1">
      <c r="A23" s="640"/>
      <c r="B23" s="641"/>
      <c r="C23" s="642"/>
      <c r="D23" s="643"/>
      <c r="E23" s="643"/>
    </row>
    <row r="24" spans="1:19" ht="25" customHeight="1" thickBot="1">
      <c r="A24" s="637" t="s">
        <v>396</v>
      </c>
      <c r="B24" s="638"/>
      <c r="C24" s="638"/>
      <c r="D24" s="1493">
        <f>D22</f>
        <v>0</v>
      </c>
      <c r="E24" s="1494">
        <f>SUM(E14:E22)</f>
        <v>0</v>
      </c>
    </row>
    <row r="26" spans="1:19" ht="16" hidden="1" thickBot="1">
      <c r="A26" s="1041" t="s">
        <v>874</v>
      </c>
      <c r="B26" s="1044">
        <f>D24</f>
        <v>0</v>
      </c>
    </row>
  </sheetData>
  <mergeCells count="7">
    <mergeCell ref="A5:E6"/>
    <mergeCell ref="A13:B13"/>
    <mergeCell ref="E8:E11"/>
    <mergeCell ref="D8:D11"/>
    <mergeCell ref="C8:C11"/>
    <mergeCell ref="B8:B11"/>
    <mergeCell ref="A8:A11"/>
  </mergeCells>
  <dataValidations count="1">
    <dataValidation type="list" allowBlank="1" showInputMessage="1" showErrorMessage="1" sqref="B14:B22">
      <formula1>"Profit,Loss"</formula1>
    </dataValidation>
  </dataValidations>
  <pageMargins left="0.7" right="0.7" top="0.75" bottom="0.75" header="0.3" footer="0.3"/>
  <pageSetup paperSize="9"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F19"/>
  <sheetViews>
    <sheetView showGridLines="0" zoomScale="82" zoomScaleNormal="82" workbookViewId="0">
      <selection activeCell="C1" sqref="C1"/>
    </sheetView>
  </sheetViews>
  <sheetFormatPr defaultColWidth="8.81640625" defaultRowHeight="15.5"/>
  <cols>
    <col min="1" max="1" width="14.81640625" style="548" customWidth="1"/>
    <col min="2" max="2" width="13" style="548" customWidth="1"/>
    <col min="3" max="3" width="12.81640625" style="548" customWidth="1"/>
    <col min="4" max="4" width="13.453125" style="548" customWidth="1"/>
    <col min="5" max="5" width="12.81640625" style="548" customWidth="1"/>
    <col min="6" max="6" width="13.453125" style="548" customWidth="1"/>
    <col min="7" max="19" width="4.81640625" style="548" customWidth="1"/>
    <col min="20" max="20" width="8.81640625" style="548" customWidth="1"/>
    <col min="21" max="16384" width="8.81640625" style="548"/>
  </cols>
  <sheetData>
    <row r="1" spans="1:6">
      <c r="A1" s="1113" t="str">
        <f>"Client  Name:    "&amp;FORM!E8</f>
        <v xml:space="preserve">Client  Name:    </v>
      </c>
      <c r="B1" s="1070"/>
      <c r="C1" s="1057"/>
      <c r="D1" s="549"/>
      <c r="E1" s="1057"/>
      <c r="F1" s="550" t="s">
        <v>875</v>
      </c>
    </row>
    <row r="2" spans="1:6" ht="14.5" customHeight="1">
      <c r="A2" s="1113" t="str">
        <f>"Assigned No:    "&amp;FORM!S6</f>
        <v xml:space="preserve">Assigned No:    </v>
      </c>
      <c r="B2" s="1071"/>
      <c r="C2" s="1055"/>
      <c r="D2" s="1055"/>
      <c r="E2" s="1055"/>
      <c r="F2" s="1055"/>
    </row>
    <row r="3" spans="1:6" ht="14.5" customHeight="1">
      <c r="A3" s="1121" t="str">
        <f>CONCATENATE(PROPER(Basic!B18),":",,"          ",TEXT(FORM!G4,"dd-mmmm-yyyy"))</f>
        <v xml:space="preserve">:          </v>
      </c>
      <c r="B3" s="1070"/>
      <c r="C3" s="1057"/>
      <c r="D3" s="1057"/>
      <c r="E3" s="1057"/>
      <c r="F3" s="1057"/>
    </row>
    <row r="5" spans="1:6" ht="15" customHeight="1">
      <c r="A5" s="2133" t="s">
        <v>876</v>
      </c>
      <c r="B5" s="2133"/>
      <c r="C5" s="2133"/>
      <c r="D5" s="2233"/>
      <c r="E5" s="2233"/>
      <c r="F5" s="2233"/>
    </row>
    <row r="6" spans="1:6" ht="15" customHeight="1">
      <c r="A6" s="2133"/>
      <c r="B6" s="2133"/>
      <c r="C6" s="2133"/>
      <c r="D6" s="2233"/>
      <c r="E6" s="2233"/>
      <c r="F6" s="2233"/>
    </row>
    <row r="8" spans="1:6" ht="15" customHeight="1">
      <c r="A8" s="2260" t="s">
        <v>27</v>
      </c>
      <c r="B8" s="2269"/>
      <c r="C8" s="2269"/>
      <c r="D8" s="2269"/>
      <c r="E8" s="2272"/>
      <c r="F8" s="2241" t="s">
        <v>435</v>
      </c>
    </row>
    <row r="9" spans="1:6" ht="15" customHeight="1">
      <c r="A9" s="2261"/>
      <c r="B9" s="2270"/>
      <c r="C9" s="2270"/>
      <c r="D9" s="2270"/>
      <c r="E9" s="2273"/>
      <c r="F9" s="2242"/>
    </row>
    <row r="10" spans="1:6" ht="15" customHeight="1" thickBot="1">
      <c r="A10" s="2268"/>
      <c r="B10" s="2271"/>
      <c r="C10" s="2271"/>
      <c r="D10" s="2271"/>
      <c r="E10" s="2274"/>
      <c r="F10" s="2266"/>
    </row>
    <row r="11" spans="1:6" ht="3" customHeight="1" thickBot="1">
      <c r="A11" s="604"/>
      <c r="B11" s="605"/>
      <c r="C11" s="887"/>
      <c r="D11" s="607"/>
      <c r="E11" s="607"/>
      <c r="F11" s="608"/>
    </row>
    <row r="12" spans="1:6" ht="20.149999999999999" customHeight="1" thickBot="1">
      <c r="A12" s="610" t="s">
        <v>877</v>
      </c>
      <c r="B12" s="611"/>
      <c r="C12" s="888"/>
      <c r="D12" s="888"/>
      <c r="E12" s="559"/>
      <c r="F12" s="1554">
        <f>IF(Basic!B23&gt;1%,'18'!C17,0)</f>
        <v>0</v>
      </c>
    </row>
    <row r="13" spans="1:6" ht="20.149999999999999" customHeight="1" thickTop="1">
      <c r="A13" s="610" t="s">
        <v>878</v>
      </c>
      <c r="B13" s="611"/>
      <c r="C13" s="611"/>
      <c r="D13" s="611"/>
      <c r="E13" s="565"/>
      <c r="F13" s="1653">
        <f>ROUND(F12*Basic!B23,0)</f>
        <v>0</v>
      </c>
    </row>
    <row r="14" spans="1:6" ht="20.149999999999999" customHeight="1">
      <c r="A14" s="610" t="s">
        <v>879</v>
      </c>
      <c r="B14" s="611"/>
      <c r="C14" s="611"/>
      <c r="D14" s="611"/>
      <c r="E14" s="565"/>
      <c r="F14" s="1555">
        <v>0</v>
      </c>
    </row>
    <row r="15" spans="1:6" ht="30" customHeight="1">
      <c r="A15" s="2320" t="s">
        <v>880</v>
      </c>
      <c r="B15" s="2321"/>
      <c r="C15" s="2321"/>
      <c r="D15" s="2321"/>
      <c r="E15" s="565"/>
      <c r="F15" s="1556">
        <v>0</v>
      </c>
    </row>
    <row r="16" spans="1:6" ht="30" customHeight="1" thickBot="1">
      <c r="A16" s="2322" t="s">
        <v>881</v>
      </c>
      <c r="B16" s="2321"/>
      <c r="C16" s="2321"/>
      <c r="D16" s="2321"/>
      <c r="E16" s="2323"/>
      <c r="F16" s="1557">
        <f>SUM(F13:F15)</f>
        <v>0</v>
      </c>
    </row>
    <row r="17" spans="1:6" ht="20.149999999999999" customHeight="1" thickTop="1" thickBot="1">
      <c r="A17" s="621"/>
      <c r="B17" s="622"/>
      <c r="C17" s="622"/>
      <c r="D17" s="622"/>
      <c r="E17" s="569"/>
      <c r="F17" s="1558"/>
    </row>
    <row r="19" spans="1:6" ht="16" hidden="1" thickBot="1">
      <c r="A19" s="1041" t="s">
        <v>874</v>
      </c>
      <c r="B19" s="1042"/>
    </row>
  </sheetData>
  <sheetProtection sheet="1" objects="1" scenarios="1"/>
  <mergeCells count="9">
    <mergeCell ref="A15:D15"/>
    <mergeCell ref="A16:E16"/>
    <mergeCell ref="A5:F6"/>
    <mergeCell ref="A8:A10"/>
    <mergeCell ref="B8:B10"/>
    <mergeCell ref="C8:C10"/>
    <mergeCell ref="D8:D10"/>
    <mergeCell ref="E8:E10"/>
    <mergeCell ref="F8:F10"/>
  </mergeCells>
  <pageMargins left="0.7" right="0.7" top="0.75" bottom="0.75" header="0.3" footer="0.3"/>
  <pageSetup paperSize="9"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P253"/>
  <sheetViews>
    <sheetView topLeftCell="B7" zoomScaleNormal="100" workbookViewId="0">
      <selection activeCell="G14" sqref="G14:G15"/>
    </sheetView>
  </sheetViews>
  <sheetFormatPr defaultColWidth="8.81640625" defaultRowHeight="15.5"/>
  <cols>
    <col min="1" max="1" width="50.453125" style="548" bestFit="1" customWidth="1"/>
    <col min="2" max="3" width="24.54296875" style="548" customWidth="1"/>
    <col min="4" max="4" width="21.1796875" style="548" customWidth="1"/>
    <col min="5" max="5" width="20.54296875" style="548" customWidth="1"/>
    <col min="6" max="6" width="24.54296875" style="548" customWidth="1"/>
    <col min="7" max="7" width="7.81640625" style="1591" bestFit="1" customWidth="1"/>
    <col min="8" max="15" width="4.81640625" style="548" customWidth="1"/>
    <col min="16" max="16" width="9.81640625" style="548" bestFit="1" customWidth="1"/>
    <col min="17" max="23" width="4.81640625" style="548" customWidth="1"/>
    <col min="24" max="24" width="8.81640625" style="548" customWidth="1"/>
    <col min="25" max="16384" width="8.81640625" style="548"/>
  </cols>
  <sheetData>
    <row r="1" spans="1:42" s="560" customFormat="1" ht="21" customHeight="1">
      <c r="A1" s="1472" t="str">
        <f>"Client  Name:    "&amp;FORM!E8</f>
        <v xml:space="preserve">Client  Name:    </v>
      </c>
      <c r="D1" s="1473"/>
      <c r="E1" s="1473"/>
      <c r="F1" s="1474" t="s">
        <v>777</v>
      </c>
      <c r="G1" s="1590"/>
    </row>
    <row r="2" spans="1:42" s="560" customFormat="1" ht="21" customHeight="1">
      <c r="A2" s="1472" t="str">
        <f>"Assigned No:    "&amp;FORM!S6</f>
        <v xml:space="preserve">Assigned No:    </v>
      </c>
      <c r="B2" s="1475"/>
      <c r="C2" s="1475"/>
      <c r="D2" s="1475"/>
      <c r="E2" s="1475"/>
      <c r="F2" s="1475"/>
      <c r="G2" s="1590"/>
    </row>
    <row r="3" spans="1:42" s="560" customFormat="1" ht="21" customHeight="1">
      <c r="A3" s="1476" t="str">
        <f>CONCATENATE(PROPER(Basic!B18),":",,"          ",TEXT(FORM!G4,"dd-mmmm-yyyy"))</f>
        <v xml:space="preserve">:          </v>
      </c>
      <c r="G3" s="1590"/>
    </row>
    <row r="4" spans="1:42">
      <c r="A4" s="594"/>
      <c r="AP4" s="1030"/>
    </row>
    <row r="5" spans="1:42">
      <c r="A5" s="2133" t="s">
        <v>778</v>
      </c>
      <c r="B5" s="2133"/>
      <c r="C5" s="2133"/>
      <c r="D5" s="2233"/>
      <c r="E5" s="2233"/>
      <c r="F5" s="2233"/>
      <c r="AP5" s="1030"/>
    </row>
    <row r="6" spans="1:42">
      <c r="A6" s="2133"/>
      <c r="B6" s="2133"/>
      <c r="C6" s="2133"/>
      <c r="D6" s="2233"/>
      <c r="E6" s="2233"/>
      <c r="F6" s="2233"/>
      <c r="AP6" s="1030"/>
    </row>
    <row r="7" spans="1:42" ht="16" thickBot="1">
      <c r="AP7" s="1030"/>
    </row>
    <row r="8" spans="1:42" ht="45.65" customHeight="1">
      <c r="A8" s="2260" t="s">
        <v>779</v>
      </c>
      <c r="B8" s="2238" t="s">
        <v>780</v>
      </c>
      <c r="C8" s="2238" t="s">
        <v>781</v>
      </c>
      <c r="D8" s="2238" t="s">
        <v>782</v>
      </c>
      <c r="E8" s="2238" t="s">
        <v>774</v>
      </c>
      <c r="F8" s="2241" t="s">
        <v>783</v>
      </c>
      <c r="AP8" s="1030"/>
    </row>
    <row r="9" spans="1:42" ht="45.65" customHeight="1">
      <c r="A9" s="2251"/>
      <c r="B9" s="2239"/>
      <c r="C9" s="2239"/>
      <c r="D9" s="2324"/>
      <c r="E9" s="2324"/>
      <c r="F9" s="2242"/>
      <c r="AP9" s="1030"/>
    </row>
    <row r="10" spans="1:42" ht="59.5" customHeight="1">
      <c r="A10" s="2251"/>
      <c r="B10" s="2239"/>
      <c r="C10" s="2239"/>
      <c r="D10" s="2324"/>
      <c r="E10" s="2324"/>
      <c r="F10" s="2242"/>
      <c r="AP10" s="1030"/>
    </row>
    <row r="11" spans="1:42" ht="28.5" customHeight="1" thickBot="1">
      <c r="A11" s="582">
        <v>1</v>
      </c>
      <c r="B11" s="552">
        <v>2</v>
      </c>
      <c r="C11" s="552">
        <v>3</v>
      </c>
      <c r="D11" s="552">
        <v>4</v>
      </c>
      <c r="E11" s="624">
        <v>5</v>
      </c>
      <c r="F11" s="554" t="s">
        <v>784</v>
      </c>
      <c r="AP11" s="1030"/>
    </row>
    <row r="12" spans="1:42" ht="1" customHeight="1" thickBot="1">
      <c r="A12" s="555"/>
      <c r="B12" s="556"/>
      <c r="C12" s="557"/>
      <c r="AP12" s="1030"/>
    </row>
    <row r="13" spans="1:42" ht="1" customHeight="1">
      <c r="A13" s="597"/>
      <c r="B13" s="644"/>
      <c r="C13" s="576"/>
      <c r="D13" s="576"/>
      <c r="E13" s="599"/>
      <c r="F13" s="577"/>
      <c r="AP13" s="1030"/>
    </row>
    <row r="14" spans="1:42" ht="25" customHeight="1">
      <c r="A14" s="1673" t="str">
        <f>IFERROR(INDEX(MAP!$J:$J,MATCH(G14,MAP!$L:$L,0))," ")</f>
        <v xml:space="preserve"> </v>
      </c>
      <c r="B14" s="562"/>
      <c r="C14" s="1405">
        <f>IFERROR(SUMIF(MAP!$L:$L,'20'!G14,MAP!$R:$R),0)</f>
        <v>0</v>
      </c>
      <c r="D14" s="562"/>
      <c r="E14" s="562"/>
      <c r="F14" s="1418">
        <f t="shared" ref="F14:F31" si="0">B14+C14-D14+E14</f>
        <v>0</v>
      </c>
      <c r="G14" s="1690"/>
      <c r="P14" s="645"/>
      <c r="AP14" s="1030"/>
    </row>
    <row r="15" spans="1:42" ht="25" customHeight="1">
      <c r="A15" s="1673" t="str">
        <f>IFERROR(INDEX(MAP!$J:$J,MATCH(G15,MAP!$L:$L,0))," ")</f>
        <v xml:space="preserve"> </v>
      </c>
      <c r="B15" s="562"/>
      <c r="C15" s="1405">
        <f>IFERROR(SUMIF(MAP!$L:$L,'20'!G15,MAP!$R:$R),0)</f>
        <v>0</v>
      </c>
      <c r="D15" s="562"/>
      <c r="E15" s="562"/>
      <c r="F15" s="1418">
        <f t="shared" si="0"/>
        <v>0</v>
      </c>
      <c r="G15" s="1690"/>
      <c r="AP15" s="1030"/>
    </row>
    <row r="16" spans="1:42" ht="25" customHeight="1">
      <c r="A16" s="1673" t="str">
        <f>IFERROR(INDEX(MAP!$J:$J,MATCH(G16,MAP!$L:$L,0))," ")</f>
        <v xml:space="preserve"> </v>
      </c>
      <c r="B16" s="562"/>
      <c r="C16" s="1405">
        <f>IFERROR(SUMIF(MAP!$L:$L,'20'!G16,MAP!$R:$R),0)</f>
        <v>0</v>
      </c>
      <c r="D16" s="562"/>
      <c r="E16" s="562"/>
      <c r="F16" s="1418">
        <f t="shared" si="0"/>
        <v>0</v>
      </c>
      <c r="G16" s="1689"/>
      <c r="AP16" s="1030"/>
    </row>
    <row r="17" spans="1:42" ht="25" customHeight="1">
      <c r="A17" s="1673" t="str">
        <f>IFERROR(INDEX(MAP!$J:$J,MATCH(G17,MAP!$L:$L,0))," ")</f>
        <v xml:space="preserve"> </v>
      </c>
      <c r="B17" s="562"/>
      <c r="C17" s="1405">
        <f>IFERROR(SUMIF(MAP!$L:$L,'20'!G17,MAP!$R:$R),0)</f>
        <v>0</v>
      </c>
      <c r="D17" s="562"/>
      <c r="E17" s="562"/>
      <c r="F17" s="1418">
        <f t="shared" si="0"/>
        <v>0</v>
      </c>
      <c r="G17" s="1689"/>
      <c r="AP17" s="1030"/>
    </row>
    <row r="18" spans="1:42" ht="25" customHeight="1">
      <c r="A18" s="1674" t="str">
        <f>IFERROR(INDEX(MAP!$J:$J,MATCH(G18,MAP!$L:$L,0))," ")</f>
        <v xml:space="preserve"> </v>
      </c>
      <c r="B18" s="562"/>
      <c r="C18" s="1405">
        <f>IFERROR(SUMIF(MAP!$L:$L,'20'!G18,MAP!$R:$R),0)</f>
        <v>0</v>
      </c>
      <c r="D18" s="562"/>
      <c r="E18" s="562"/>
      <c r="F18" s="1418">
        <f t="shared" si="0"/>
        <v>0</v>
      </c>
      <c r="G18" s="1666"/>
      <c r="AP18" s="1030"/>
    </row>
    <row r="19" spans="1:42" ht="25" customHeight="1">
      <c r="A19" s="1674" t="str">
        <f>IFERROR(INDEX(MAP!$J:$J,MATCH(G19,MAP!$L:$L,0))," ")</f>
        <v xml:space="preserve"> </v>
      </c>
      <c r="B19" s="562"/>
      <c r="C19" s="1405">
        <f>IFERROR(SUMIF(MAP!$L:$L,'20'!G19,MAP!$R:$R),0)</f>
        <v>0</v>
      </c>
      <c r="D19" s="562"/>
      <c r="E19" s="562"/>
      <c r="F19" s="1418">
        <f t="shared" si="0"/>
        <v>0</v>
      </c>
      <c r="G19" s="446"/>
      <c r="AP19" s="1030"/>
    </row>
    <row r="20" spans="1:42" ht="25" customHeight="1">
      <c r="A20" s="1674" t="str">
        <f>IFERROR(INDEX(MAP!$J:$J,MATCH(G20,MAP!$L:$L,0))," ")</f>
        <v xml:space="preserve"> </v>
      </c>
      <c r="B20" s="562"/>
      <c r="C20" s="1405">
        <f>IFERROR(SUMIF(MAP!$L:$L,'20'!G20,MAP!$R:$R),0)</f>
        <v>0</v>
      </c>
      <c r="D20" s="562"/>
      <c r="E20" s="562"/>
      <c r="F20" s="1418">
        <f t="shared" si="0"/>
        <v>0</v>
      </c>
      <c r="AP20" s="1030"/>
    </row>
    <row r="21" spans="1:42" ht="25" customHeight="1">
      <c r="A21" s="1674" t="str">
        <f>IFERROR(INDEX(MAP!$J:$J,MATCH(G21,MAP!$L:$L,0))," ")</f>
        <v xml:space="preserve"> </v>
      </c>
      <c r="B21" s="562"/>
      <c r="C21" s="1405">
        <f>IFERROR(SUMIF(MAP!$L:$L,'20'!G21,MAP!$R:$R),0)</f>
        <v>0</v>
      </c>
      <c r="D21" s="562"/>
      <c r="E21" s="562"/>
      <c r="F21" s="1418">
        <f t="shared" si="0"/>
        <v>0</v>
      </c>
      <c r="AP21" s="1030"/>
    </row>
    <row r="22" spans="1:42" ht="25" customHeight="1">
      <c r="A22" s="1674" t="str">
        <f>IFERROR(INDEX(MAP!$J:$J,MATCH(G22,MAP!$L:$L,0))," ")</f>
        <v xml:space="preserve"> </v>
      </c>
      <c r="B22" s="562"/>
      <c r="C22" s="1405">
        <f>IFERROR(SUMIF(MAP!$L:$L,'20'!G22,MAP!$R:$R),0)</f>
        <v>0</v>
      </c>
      <c r="D22" s="562"/>
      <c r="E22" s="562"/>
      <c r="F22" s="1418">
        <f t="shared" si="0"/>
        <v>0</v>
      </c>
      <c r="AP22" s="1030"/>
    </row>
    <row r="23" spans="1:42" ht="25" customHeight="1">
      <c r="A23" s="1674" t="str">
        <f>IFERROR(INDEX(MAP!$J:$J,MATCH(G23,MAP!$L:$L,0))," ")</f>
        <v xml:space="preserve"> </v>
      </c>
      <c r="B23" s="562"/>
      <c r="C23" s="1405">
        <f>IFERROR(SUMIF(MAP!$L:$L,'20'!G23,MAP!$R:$R),0)</f>
        <v>0</v>
      </c>
      <c r="D23" s="562"/>
      <c r="E23" s="562"/>
      <c r="F23" s="1418">
        <f t="shared" si="0"/>
        <v>0</v>
      </c>
      <c r="AP23" s="1030"/>
    </row>
    <row r="24" spans="1:42" s="1045" customFormat="1" ht="25" customHeight="1">
      <c r="A24" s="1674" t="str">
        <f>IFERROR(INDEX(MAP!$J:$J,MATCH(G24,MAP!$L:$L,0))," ")</f>
        <v xml:space="preserve"> </v>
      </c>
      <c r="B24" s="562"/>
      <c r="C24" s="1405">
        <f>IFERROR(SUMIF(MAP!$L:$L,'20'!G24,MAP!$R:$R),0)</f>
        <v>0</v>
      </c>
      <c r="D24" s="562"/>
      <c r="E24" s="562"/>
      <c r="F24" s="1418">
        <f t="shared" si="0"/>
        <v>0</v>
      </c>
      <c r="G24" s="1591"/>
    </row>
    <row r="25" spans="1:42" s="1045" customFormat="1" ht="25" customHeight="1">
      <c r="A25" s="1674" t="str">
        <f>IFERROR(INDEX(MAP!$J:$J,MATCH(G25,MAP!$L:$L,0))," ")</f>
        <v xml:space="preserve"> </v>
      </c>
      <c r="B25" s="562"/>
      <c r="C25" s="1405">
        <f>IFERROR(SUMIF(MAP!$L:$L,'20'!G25,MAP!$R:$R),0)</f>
        <v>0</v>
      </c>
      <c r="D25" s="562"/>
      <c r="E25" s="562"/>
      <c r="F25" s="1418">
        <f t="shared" si="0"/>
        <v>0</v>
      </c>
      <c r="G25" s="1591"/>
    </row>
    <row r="26" spans="1:42" s="1045" customFormat="1" ht="25" customHeight="1">
      <c r="A26" s="1674" t="str">
        <f>IFERROR(INDEX(MAP!$J:$J,MATCH(G26,MAP!$L:$L,0))," ")</f>
        <v xml:space="preserve"> </v>
      </c>
      <c r="B26" s="562"/>
      <c r="C26" s="1405">
        <f>IFERROR(SUMIF(MAP!$L:$L,'20'!G26,MAP!$R:$R),0)</f>
        <v>0</v>
      </c>
      <c r="D26" s="562"/>
      <c r="E26" s="562"/>
      <c r="F26" s="1418">
        <f t="shared" si="0"/>
        <v>0</v>
      </c>
      <c r="G26" s="1591"/>
    </row>
    <row r="27" spans="1:42" s="1045" customFormat="1" ht="25" customHeight="1">
      <c r="A27" s="1674" t="str">
        <f>IFERROR(INDEX(MAP!$J:$J,MATCH(G27,MAP!$L:$L,0))," ")</f>
        <v xml:space="preserve"> </v>
      </c>
      <c r="B27" s="562"/>
      <c r="C27" s="1405">
        <f>IFERROR(SUMIF(MAP!$L:$L,'20'!G27,MAP!$R:$R),0)</f>
        <v>0</v>
      </c>
      <c r="D27" s="562"/>
      <c r="E27" s="562"/>
      <c r="F27" s="1418">
        <f t="shared" si="0"/>
        <v>0</v>
      </c>
      <c r="G27" s="1591"/>
    </row>
    <row r="28" spans="1:42" s="1045" customFormat="1" ht="25" customHeight="1">
      <c r="A28" s="1674" t="str">
        <f>IFERROR(INDEX(MAP!$J:$J,MATCH(G28,MAP!$L:$L,0))," ")</f>
        <v xml:space="preserve"> </v>
      </c>
      <c r="B28" s="562"/>
      <c r="C28" s="1405">
        <f>IFERROR(SUMIF(MAP!$L:$L,'20'!G28,MAP!$R:$R),0)</f>
        <v>0</v>
      </c>
      <c r="D28" s="562"/>
      <c r="E28" s="562"/>
      <c r="F28" s="1418">
        <f t="shared" si="0"/>
        <v>0</v>
      </c>
      <c r="G28" s="1591"/>
    </row>
    <row r="29" spans="1:42" ht="25" customHeight="1">
      <c r="A29" s="1674" t="str">
        <f>IFERROR(INDEX(MAP!$J:$J,MATCH(G29,MAP!$L:$L,0))," ")</f>
        <v xml:space="preserve"> </v>
      </c>
      <c r="B29" s="562"/>
      <c r="C29" s="1405">
        <f>IFERROR(SUMIF(MAP!$L:$L,'20'!G29,MAP!$R:$R),0)</f>
        <v>0</v>
      </c>
      <c r="D29" s="562"/>
      <c r="E29" s="562"/>
      <c r="F29" s="1418">
        <f t="shared" si="0"/>
        <v>0</v>
      </c>
      <c r="AP29" s="1030"/>
    </row>
    <row r="30" spans="1:42" ht="25" customHeight="1">
      <c r="A30" s="1674" t="str">
        <f>IFERROR(INDEX(MAP!$J:$J,MATCH(G30,MAP!$L:$L,0))," ")</f>
        <v xml:space="preserve"> </v>
      </c>
      <c r="B30" s="562"/>
      <c r="C30" s="1405">
        <f>IFERROR(SUMIF(MAP!$L:$L,'20'!G30,MAP!$R:$R),0)</f>
        <v>0</v>
      </c>
      <c r="D30" s="562"/>
      <c r="E30" s="562"/>
      <c r="F30" s="1418">
        <f t="shared" si="0"/>
        <v>0</v>
      </c>
      <c r="AP30" s="1030"/>
    </row>
    <row r="31" spans="1:42" ht="25" customHeight="1">
      <c r="A31" s="1675" t="str">
        <f>IFERROR(INDEX(MAP!$J:$J,MATCH(G31,MAP!$L:$L,0))," ")</f>
        <v xml:space="preserve"> </v>
      </c>
      <c r="B31" s="562"/>
      <c r="C31" s="1405">
        <f>IFERROR(SUMIF(MAP!$L:$L,'20'!G31,MAP!$R:$R),0)</f>
        <v>0</v>
      </c>
      <c r="D31" s="562"/>
      <c r="E31" s="562"/>
      <c r="F31" s="1418">
        <f t="shared" si="0"/>
        <v>0</v>
      </c>
      <c r="AP31" s="1030"/>
    </row>
    <row r="32" spans="1:42" s="1095" customFormat="1" ht="25" customHeight="1">
      <c r="A32" s="1675" t="str">
        <f>IFERROR(INDEX(MAP!$J:$J,MATCH(G32,MAP!$L:$L,0))," ")</f>
        <v xml:space="preserve"> </v>
      </c>
      <c r="B32" s="562"/>
      <c r="C32" s="1405">
        <f>IFERROR(SUMIF(MAP!$L:$L,'20'!G32,MAP!$R:$R),0)</f>
        <v>0</v>
      </c>
      <c r="D32" s="562"/>
      <c r="E32" s="562"/>
      <c r="F32" s="1418">
        <f t="shared" ref="F32" si="1">B32+C32-D32+E32</f>
        <v>0</v>
      </c>
      <c r="G32" s="1591"/>
    </row>
    <row r="33" spans="1:42" s="1095" customFormat="1" ht="25" customHeight="1">
      <c r="A33" s="1675" t="str">
        <f>IFERROR(INDEX(MAP!$J:$J,MATCH(G33,MAP!$L:$L,0))," ")</f>
        <v xml:space="preserve"> </v>
      </c>
      <c r="B33" s="562"/>
      <c r="C33" s="1405">
        <f>IFERROR(SUMIF(MAP!$L:$L,'20'!G33,MAP!$R:$R),0)</f>
        <v>0</v>
      </c>
      <c r="D33" s="562"/>
      <c r="E33" s="562"/>
      <c r="F33" s="1418">
        <f t="shared" ref="F33" si="2">B33+C33-D33+E33</f>
        <v>0</v>
      </c>
      <c r="G33" s="1591"/>
    </row>
    <row r="34" spans="1:42" s="1095" customFormat="1" ht="25" customHeight="1">
      <c r="A34" s="1675" t="str">
        <f>IFERROR(INDEX(MAP!$J:$J,MATCH(G34,MAP!$L:$L,0))," ")</f>
        <v xml:space="preserve"> </v>
      </c>
      <c r="B34" s="562"/>
      <c r="C34" s="1405">
        <f>IFERROR(SUMIF(MAP!$L:$L,'20'!G34,MAP!$R:$R),0)</f>
        <v>0</v>
      </c>
      <c r="D34" s="562"/>
      <c r="E34" s="562"/>
      <c r="F34" s="1418">
        <f t="shared" ref="F34" si="3">B34+C34-D34+E34</f>
        <v>0</v>
      </c>
      <c r="G34" s="1591"/>
    </row>
    <row r="35" spans="1:42" s="1095" customFormat="1" ht="25" customHeight="1">
      <c r="A35" s="1675" t="str">
        <f>IFERROR(INDEX(MAP!$J:$J,MATCH(G35,MAP!$L:$L,0))," ")</f>
        <v xml:space="preserve"> </v>
      </c>
      <c r="B35" s="562"/>
      <c r="C35" s="1405">
        <f>IFERROR(SUMIF(MAP!$L:$L,'20'!G35,MAP!$R:$R),0)</f>
        <v>0</v>
      </c>
      <c r="D35" s="562"/>
      <c r="E35" s="562"/>
      <c r="F35" s="1418">
        <f t="shared" ref="F35" si="4">B35+C35-D35+E35</f>
        <v>0</v>
      </c>
      <c r="G35" s="1591"/>
    </row>
    <row r="36" spans="1:42" ht="3" customHeight="1" thickBot="1">
      <c r="A36" s="555"/>
      <c r="B36" s="556"/>
      <c r="C36" s="557"/>
      <c r="AP36" s="1030"/>
    </row>
    <row r="37" spans="1:42" ht="25" customHeight="1" thickBot="1">
      <c r="A37" s="646" t="s">
        <v>396</v>
      </c>
      <c r="B37" s="627">
        <f>SUM(B14:B35)</f>
        <v>0</v>
      </c>
      <c r="C37" s="627">
        <f>SUM(C14:C35)</f>
        <v>0</v>
      </c>
      <c r="D37" s="627">
        <f>SUM(D14:D35)</f>
        <v>0</v>
      </c>
      <c r="E37" s="627">
        <f>SUM(E14:E35)</f>
        <v>0</v>
      </c>
      <c r="F37" s="572">
        <f>SUM(F13:F35)</f>
        <v>0</v>
      </c>
      <c r="AP37" s="1030"/>
    </row>
    <row r="38" spans="1:42">
      <c r="AP38" s="1030"/>
    </row>
    <row r="39" spans="1:42" ht="16" hidden="1" thickBot="1">
      <c r="A39" s="1041" t="s">
        <v>874</v>
      </c>
      <c r="B39" s="1044">
        <f>C37</f>
        <v>0</v>
      </c>
      <c r="AP39" s="1030"/>
    </row>
    <row r="40" spans="1:42" hidden="1">
      <c r="AP40" s="1030"/>
    </row>
    <row r="41" spans="1:42" hidden="1">
      <c r="AP41" s="1030"/>
    </row>
    <row r="42" spans="1:42">
      <c r="AP42" s="1030"/>
    </row>
    <row r="43" spans="1:42">
      <c r="AP43" s="1030"/>
    </row>
    <row r="44" spans="1:42">
      <c r="AP44" s="1030"/>
    </row>
    <row r="45" spans="1:42">
      <c r="AP45" s="1030"/>
    </row>
    <row r="46" spans="1:42">
      <c r="AP46" s="1030"/>
    </row>
    <row r="47" spans="1:42">
      <c r="AP47" s="1030"/>
    </row>
    <row r="48" spans="1:42">
      <c r="AP48" s="1030"/>
    </row>
    <row r="49" spans="42:42">
      <c r="AP49" s="1030"/>
    </row>
    <row r="50" spans="42:42">
      <c r="AP50" s="1030"/>
    </row>
    <row r="51" spans="42:42">
      <c r="AP51" s="1030"/>
    </row>
    <row r="52" spans="42:42">
      <c r="AP52" s="1030"/>
    </row>
    <row r="53" spans="42:42">
      <c r="AP53" s="1030"/>
    </row>
    <row r="54" spans="42:42">
      <c r="AP54" s="1030"/>
    </row>
    <row r="55" spans="42:42">
      <c r="AP55" s="1030"/>
    </row>
    <row r="56" spans="42:42">
      <c r="AP56" s="1030"/>
    </row>
    <row r="57" spans="42:42">
      <c r="AP57" s="1030"/>
    </row>
    <row r="58" spans="42:42">
      <c r="AP58" s="1030"/>
    </row>
    <row r="59" spans="42:42">
      <c r="AP59" s="1030"/>
    </row>
    <row r="60" spans="42:42">
      <c r="AP60" s="1030"/>
    </row>
    <row r="61" spans="42:42">
      <c r="AP61" s="1030"/>
    </row>
    <row r="62" spans="42:42">
      <c r="AP62" s="1030"/>
    </row>
    <row r="63" spans="42:42">
      <c r="AP63" s="1030"/>
    </row>
    <row r="64" spans="42:42">
      <c r="AP64" s="1030"/>
    </row>
    <row r="65" spans="42:42">
      <c r="AP65" s="1030"/>
    </row>
    <row r="66" spans="42:42">
      <c r="AP66" s="1030"/>
    </row>
    <row r="67" spans="42:42">
      <c r="AP67" s="1030"/>
    </row>
    <row r="68" spans="42:42">
      <c r="AP68" s="1030"/>
    </row>
    <row r="69" spans="42:42">
      <c r="AP69" s="1030"/>
    </row>
    <row r="70" spans="42:42">
      <c r="AP70" s="1030"/>
    </row>
    <row r="71" spans="42:42">
      <c r="AP71" s="1030"/>
    </row>
    <row r="72" spans="42:42">
      <c r="AP72" s="1030"/>
    </row>
    <row r="73" spans="42:42">
      <c r="AP73" s="1030"/>
    </row>
    <row r="74" spans="42:42">
      <c r="AP74" s="1030"/>
    </row>
    <row r="75" spans="42:42">
      <c r="AP75" s="1030"/>
    </row>
    <row r="76" spans="42:42">
      <c r="AP76" s="1030"/>
    </row>
    <row r="77" spans="42:42">
      <c r="AP77" s="1030"/>
    </row>
    <row r="78" spans="42:42">
      <c r="AP78" s="1030"/>
    </row>
    <row r="79" spans="42:42">
      <c r="AP79" s="1030"/>
    </row>
    <row r="80" spans="42:42">
      <c r="AP80" s="1030"/>
    </row>
    <row r="81" spans="42:42">
      <c r="AP81" s="1030"/>
    </row>
    <row r="82" spans="42:42">
      <c r="AP82" s="1030"/>
    </row>
    <row r="83" spans="42:42">
      <c r="AP83" s="1030"/>
    </row>
    <row r="84" spans="42:42">
      <c r="AP84" s="1030"/>
    </row>
    <row r="85" spans="42:42">
      <c r="AP85" s="1030"/>
    </row>
    <row r="86" spans="42:42">
      <c r="AP86" s="1030"/>
    </row>
    <row r="87" spans="42:42">
      <c r="AP87" s="1030"/>
    </row>
    <row r="88" spans="42:42">
      <c r="AP88" s="1030"/>
    </row>
    <row r="89" spans="42:42">
      <c r="AP89" s="1030"/>
    </row>
    <row r="90" spans="42:42">
      <c r="AP90" s="1030"/>
    </row>
    <row r="91" spans="42:42">
      <c r="AP91" s="1030"/>
    </row>
    <row r="92" spans="42:42">
      <c r="AP92" s="1030"/>
    </row>
    <row r="93" spans="42:42">
      <c r="AP93" s="1030"/>
    </row>
    <row r="94" spans="42:42">
      <c r="AP94" s="1030"/>
    </row>
    <row r="95" spans="42:42">
      <c r="AP95" s="1030"/>
    </row>
    <row r="96" spans="42:42">
      <c r="AP96" s="1030"/>
    </row>
    <row r="97" spans="42:42">
      <c r="AP97" s="1030"/>
    </row>
    <row r="98" spans="42:42">
      <c r="AP98" s="1030"/>
    </row>
    <row r="99" spans="42:42">
      <c r="AP99" s="1030"/>
    </row>
    <row r="100" spans="42:42">
      <c r="AP100" s="1030"/>
    </row>
    <row r="101" spans="42:42">
      <c r="AP101" s="1030"/>
    </row>
    <row r="102" spans="42:42">
      <c r="AP102" s="1030"/>
    </row>
    <row r="103" spans="42:42">
      <c r="AP103" s="1030"/>
    </row>
    <row r="104" spans="42:42">
      <c r="AP104" s="1030"/>
    </row>
    <row r="105" spans="42:42">
      <c r="AP105" s="1030"/>
    </row>
    <row r="106" spans="42:42">
      <c r="AP106" s="1030"/>
    </row>
    <row r="107" spans="42:42">
      <c r="AP107" s="1030"/>
    </row>
    <row r="108" spans="42:42">
      <c r="AP108" s="1030"/>
    </row>
    <row r="109" spans="42:42">
      <c r="AP109" s="1030"/>
    </row>
    <row r="110" spans="42:42">
      <c r="AP110" s="1030"/>
    </row>
    <row r="111" spans="42:42">
      <c r="AP111" s="1030"/>
    </row>
    <row r="112" spans="42:42">
      <c r="AP112" s="1030"/>
    </row>
    <row r="113" spans="42:42">
      <c r="AP113" s="1030"/>
    </row>
    <row r="114" spans="42:42">
      <c r="AP114" s="1030"/>
    </row>
    <row r="115" spans="42:42">
      <c r="AP115" s="1030"/>
    </row>
    <row r="116" spans="42:42">
      <c r="AP116" s="1030"/>
    </row>
    <row r="117" spans="42:42">
      <c r="AP117" s="1030"/>
    </row>
    <row r="118" spans="42:42">
      <c r="AP118" s="1030"/>
    </row>
    <row r="119" spans="42:42">
      <c r="AP119" s="1030"/>
    </row>
    <row r="120" spans="42:42">
      <c r="AP120" s="1030"/>
    </row>
    <row r="121" spans="42:42">
      <c r="AP121" s="1030"/>
    </row>
    <row r="122" spans="42:42">
      <c r="AP122" s="1030"/>
    </row>
    <row r="123" spans="42:42">
      <c r="AP123" s="1030"/>
    </row>
    <row r="124" spans="42:42">
      <c r="AP124" s="1030"/>
    </row>
    <row r="125" spans="42:42">
      <c r="AP125" s="1030"/>
    </row>
    <row r="126" spans="42:42">
      <c r="AP126" s="1030"/>
    </row>
    <row r="127" spans="42:42">
      <c r="AP127" s="1030"/>
    </row>
    <row r="128" spans="42:42">
      <c r="AP128" s="1030"/>
    </row>
    <row r="129" spans="42:42">
      <c r="AP129" s="1030"/>
    </row>
    <row r="130" spans="42:42">
      <c r="AP130" s="1030"/>
    </row>
    <row r="131" spans="42:42">
      <c r="AP131" s="1030"/>
    </row>
    <row r="132" spans="42:42">
      <c r="AP132" s="1030"/>
    </row>
    <row r="133" spans="42:42">
      <c r="AP133" s="1030"/>
    </row>
    <row r="134" spans="42:42">
      <c r="AP134" s="1030"/>
    </row>
    <row r="135" spans="42:42">
      <c r="AP135" s="1030"/>
    </row>
    <row r="136" spans="42:42">
      <c r="AP136" s="1030"/>
    </row>
    <row r="137" spans="42:42">
      <c r="AP137" s="1030"/>
    </row>
    <row r="138" spans="42:42">
      <c r="AP138" s="1030"/>
    </row>
    <row r="139" spans="42:42">
      <c r="AP139" s="1030"/>
    </row>
    <row r="140" spans="42:42">
      <c r="AP140" s="1030"/>
    </row>
    <row r="141" spans="42:42">
      <c r="AP141" s="1030"/>
    </row>
    <row r="142" spans="42:42">
      <c r="AP142" s="1030"/>
    </row>
    <row r="143" spans="42:42">
      <c r="AP143" s="1030"/>
    </row>
    <row r="144" spans="42:42">
      <c r="AP144" s="1030"/>
    </row>
    <row r="145" spans="42:42">
      <c r="AP145" s="1030"/>
    </row>
    <row r="146" spans="42:42">
      <c r="AP146" s="1030"/>
    </row>
    <row r="147" spans="42:42">
      <c r="AP147" s="1030"/>
    </row>
    <row r="148" spans="42:42">
      <c r="AP148" s="1030"/>
    </row>
    <row r="149" spans="42:42">
      <c r="AP149" s="1030"/>
    </row>
    <row r="150" spans="42:42">
      <c r="AP150" s="1030"/>
    </row>
    <row r="151" spans="42:42">
      <c r="AP151" s="1030"/>
    </row>
    <row r="152" spans="42:42">
      <c r="AP152" s="1030"/>
    </row>
    <row r="153" spans="42:42">
      <c r="AP153" s="1030"/>
    </row>
    <row r="154" spans="42:42">
      <c r="AP154" s="1030"/>
    </row>
    <row r="155" spans="42:42">
      <c r="AP155" s="1030"/>
    </row>
    <row r="156" spans="42:42">
      <c r="AP156" s="1030"/>
    </row>
    <row r="157" spans="42:42">
      <c r="AP157" s="1030"/>
    </row>
    <row r="158" spans="42:42">
      <c r="AP158" s="1030"/>
    </row>
    <row r="159" spans="42:42">
      <c r="AP159" s="1030"/>
    </row>
    <row r="160" spans="42:42">
      <c r="AP160" s="1030"/>
    </row>
    <row r="161" spans="42:42">
      <c r="AP161" s="1030"/>
    </row>
    <row r="162" spans="42:42">
      <c r="AP162" s="1030"/>
    </row>
    <row r="163" spans="42:42">
      <c r="AP163" s="1030"/>
    </row>
    <row r="164" spans="42:42">
      <c r="AP164" s="1030"/>
    </row>
    <row r="165" spans="42:42">
      <c r="AP165" s="1030"/>
    </row>
    <row r="166" spans="42:42">
      <c r="AP166" s="1030"/>
    </row>
    <row r="167" spans="42:42">
      <c r="AP167" s="1030"/>
    </row>
    <row r="168" spans="42:42">
      <c r="AP168" s="1030"/>
    </row>
    <row r="169" spans="42:42">
      <c r="AP169" s="1030"/>
    </row>
    <row r="170" spans="42:42">
      <c r="AP170" s="1030"/>
    </row>
    <row r="171" spans="42:42">
      <c r="AP171" s="1030"/>
    </row>
    <row r="172" spans="42:42">
      <c r="AP172" s="1030"/>
    </row>
    <row r="173" spans="42:42">
      <c r="AP173" s="1030"/>
    </row>
    <row r="174" spans="42:42">
      <c r="AP174" s="1030"/>
    </row>
    <row r="175" spans="42:42">
      <c r="AP175" s="1030"/>
    </row>
    <row r="176" spans="42:42">
      <c r="AP176" s="1030"/>
    </row>
    <row r="177" spans="42:42">
      <c r="AP177" s="1030"/>
    </row>
    <row r="178" spans="42:42">
      <c r="AP178" s="1030"/>
    </row>
    <row r="179" spans="42:42">
      <c r="AP179" s="1030"/>
    </row>
    <row r="180" spans="42:42">
      <c r="AP180" s="1030"/>
    </row>
    <row r="181" spans="42:42">
      <c r="AP181" s="1030"/>
    </row>
    <row r="182" spans="42:42">
      <c r="AP182" s="1030"/>
    </row>
    <row r="183" spans="42:42">
      <c r="AP183" s="1030"/>
    </row>
    <row r="184" spans="42:42">
      <c r="AP184" s="1030"/>
    </row>
    <row r="185" spans="42:42">
      <c r="AP185" s="1030"/>
    </row>
    <row r="186" spans="42:42">
      <c r="AP186" s="1030"/>
    </row>
    <row r="187" spans="42:42">
      <c r="AP187" s="1030"/>
    </row>
    <row r="188" spans="42:42">
      <c r="AP188" s="1030"/>
    </row>
    <row r="189" spans="42:42">
      <c r="AP189" s="1030"/>
    </row>
    <row r="190" spans="42:42">
      <c r="AP190" s="1030"/>
    </row>
    <row r="191" spans="42:42">
      <c r="AP191" s="1030"/>
    </row>
    <row r="192" spans="42:42">
      <c r="AP192" s="1030"/>
    </row>
    <row r="193" spans="42:42">
      <c r="AP193" s="1030"/>
    </row>
    <row r="194" spans="42:42">
      <c r="AP194" s="1030"/>
    </row>
    <row r="195" spans="42:42">
      <c r="AP195" s="1030"/>
    </row>
    <row r="196" spans="42:42">
      <c r="AP196" s="1030"/>
    </row>
    <row r="197" spans="42:42">
      <c r="AP197" s="1030"/>
    </row>
    <row r="198" spans="42:42">
      <c r="AP198" s="1030"/>
    </row>
    <row r="199" spans="42:42">
      <c r="AP199" s="1030"/>
    </row>
    <row r="200" spans="42:42">
      <c r="AP200" s="1030"/>
    </row>
    <row r="201" spans="42:42">
      <c r="AP201" s="1030"/>
    </row>
    <row r="202" spans="42:42">
      <c r="AP202" s="1030"/>
    </row>
    <row r="203" spans="42:42">
      <c r="AP203" s="1030"/>
    </row>
    <row r="204" spans="42:42">
      <c r="AP204" s="1030"/>
    </row>
    <row r="205" spans="42:42">
      <c r="AP205" s="1030"/>
    </row>
    <row r="206" spans="42:42">
      <c r="AP206" s="1030"/>
    </row>
    <row r="207" spans="42:42">
      <c r="AP207" s="1030"/>
    </row>
    <row r="208" spans="42:42">
      <c r="AP208" s="1030"/>
    </row>
    <row r="209" spans="42:42">
      <c r="AP209" s="1030"/>
    </row>
    <row r="210" spans="42:42">
      <c r="AP210" s="1030"/>
    </row>
    <row r="211" spans="42:42">
      <c r="AP211" s="1030"/>
    </row>
    <row r="212" spans="42:42">
      <c r="AP212" s="1030"/>
    </row>
    <row r="213" spans="42:42">
      <c r="AP213" s="1030"/>
    </row>
    <row r="214" spans="42:42">
      <c r="AP214" s="1030"/>
    </row>
    <row r="215" spans="42:42">
      <c r="AP215" s="1030"/>
    </row>
    <row r="216" spans="42:42">
      <c r="AP216" s="1030"/>
    </row>
    <row r="217" spans="42:42">
      <c r="AP217" s="1030"/>
    </row>
    <row r="218" spans="42:42">
      <c r="AP218" s="1030"/>
    </row>
    <row r="219" spans="42:42">
      <c r="AP219" s="1030"/>
    </row>
    <row r="220" spans="42:42">
      <c r="AP220" s="1030"/>
    </row>
    <row r="221" spans="42:42">
      <c r="AP221" s="1030"/>
    </row>
    <row r="222" spans="42:42">
      <c r="AP222" s="1030"/>
    </row>
    <row r="223" spans="42:42">
      <c r="AP223" s="1030"/>
    </row>
    <row r="224" spans="42:42">
      <c r="AP224" s="1030"/>
    </row>
    <row r="225" spans="42:42">
      <c r="AP225" s="1030"/>
    </row>
    <row r="226" spans="42:42">
      <c r="AP226" s="1030"/>
    </row>
    <row r="227" spans="42:42">
      <c r="AP227" s="1030"/>
    </row>
    <row r="228" spans="42:42">
      <c r="AP228" s="1030"/>
    </row>
    <row r="229" spans="42:42">
      <c r="AP229" s="1030"/>
    </row>
    <row r="230" spans="42:42">
      <c r="AP230" s="1030"/>
    </row>
    <row r="231" spans="42:42">
      <c r="AP231" s="1030"/>
    </row>
    <row r="232" spans="42:42">
      <c r="AP232" s="1030"/>
    </row>
    <row r="233" spans="42:42">
      <c r="AP233" s="1030"/>
    </row>
    <row r="234" spans="42:42">
      <c r="AP234" s="1030"/>
    </row>
    <row r="235" spans="42:42">
      <c r="AP235" s="1030"/>
    </row>
    <row r="236" spans="42:42">
      <c r="AP236" s="1030"/>
    </row>
    <row r="237" spans="42:42">
      <c r="AP237" s="1030"/>
    </row>
    <row r="238" spans="42:42">
      <c r="AP238" s="1030"/>
    </row>
    <row r="239" spans="42:42">
      <c r="AP239" s="1030"/>
    </row>
    <row r="240" spans="42:42">
      <c r="AP240" s="1030"/>
    </row>
    <row r="241" spans="42:42">
      <c r="AP241" s="1030"/>
    </row>
    <row r="242" spans="42:42">
      <c r="AP242" s="1030"/>
    </row>
    <row r="243" spans="42:42">
      <c r="AP243" s="1030"/>
    </row>
    <row r="244" spans="42:42">
      <c r="AP244" s="1030"/>
    </row>
    <row r="245" spans="42:42">
      <c r="AP245" s="1030"/>
    </row>
    <row r="246" spans="42:42">
      <c r="AP246" s="1030"/>
    </row>
    <row r="247" spans="42:42">
      <c r="AP247" s="1030"/>
    </row>
    <row r="248" spans="42:42">
      <c r="AP248" s="1030"/>
    </row>
    <row r="249" spans="42:42">
      <c r="AP249" s="1030"/>
    </row>
    <row r="250" spans="42:42">
      <c r="AP250" s="1030"/>
    </row>
    <row r="251" spans="42:42">
      <c r="AP251" s="1030"/>
    </row>
    <row r="252" spans="42:42">
      <c r="AP252" s="1030"/>
    </row>
    <row r="253" spans="42:42">
      <c r="AP253" s="1030"/>
    </row>
  </sheetData>
  <sheetProtection sheet="1" objects="1" scenarios="1" formatColumns="0"/>
  <mergeCells count="7">
    <mergeCell ref="E8:E10"/>
    <mergeCell ref="A5:F6"/>
    <mergeCell ref="A8:A10"/>
    <mergeCell ref="B8:B10"/>
    <mergeCell ref="C8:C10"/>
    <mergeCell ref="D8:D10"/>
    <mergeCell ref="F8:F10"/>
  </mergeCells>
  <pageMargins left="0.7" right="0.7" top="0.75" bottom="0.75" header="0.3" footer="0.3"/>
  <pageSetup paperSize="9" scale="5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F30"/>
  <sheetViews>
    <sheetView showGridLines="0" zoomScaleNormal="100" workbookViewId="0">
      <selection activeCell="C15" sqref="C15"/>
    </sheetView>
  </sheetViews>
  <sheetFormatPr defaultColWidth="8.81640625" defaultRowHeight="15.5"/>
  <cols>
    <col min="1" max="1" width="26.453125" style="548" bestFit="1" customWidth="1"/>
    <col min="2" max="2" width="19.54296875" style="548" customWidth="1"/>
    <col min="3" max="3" width="12.81640625" style="548" customWidth="1"/>
    <col min="4" max="4" width="17.453125" style="548" customWidth="1"/>
    <col min="5" max="6" width="12.81640625" style="548" customWidth="1"/>
    <col min="7" max="19" width="4.81640625" style="548" customWidth="1"/>
    <col min="20" max="20" width="8.81640625" style="548" customWidth="1"/>
    <col min="21" max="16384" width="8.81640625" style="548"/>
  </cols>
  <sheetData>
    <row r="1" spans="1:6">
      <c r="A1" s="1472" t="str">
        <f>"Client  Name:    "&amp;FORM!E8</f>
        <v xml:space="preserve">Client  Name:    </v>
      </c>
      <c r="B1" s="1070"/>
      <c r="C1" s="1057"/>
      <c r="D1" s="549"/>
      <c r="E1" s="549"/>
      <c r="F1" s="550" t="s">
        <v>768</v>
      </c>
    </row>
    <row r="2" spans="1:6" ht="14.5" customHeight="1">
      <c r="A2" s="1472" t="str">
        <f>"Assigned No:    "&amp;FORM!S6</f>
        <v xml:space="preserve">Assigned No:    </v>
      </c>
      <c r="B2" s="1071"/>
      <c r="C2" s="1055"/>
      <c r="D2" s="1055"/>
      <c r="E2" s="1055"/>
      <c r="F2" s="1055"/>
    </row>
    <row r="3" spans="1:6" ht="14.5" customHeight="1">
      <c r="A3" s="1476" t="str">
        <f>CONCATENATE(PROPER(Basic!B18),":",,"          ",TEXT(FORM!G4,"dd-mmmm-yyyy"))</f>
        <v xml:space="preserve">:          </v>
      </c>
      <c r="B3" s="1070"/>
      <c r="C3" s="1057"/>
      <c r="D3" s="1057"/>
      <c r="E3" s="1057"/>
      <c r="F3" s="1057"/>
    </row>
    <row r="4" spans="1:6">
      <c r="A4" s="594"/>
    </row>
    <row r="5" spans="1:6">
      <c r="A5" s="2133" t="s">
        <v>769</v>
      </c>
      <c r="B5" s="2133"/>
      <c r="C5" s="2133"/>
      <c r="D5" s="2233"/>
      <c r="E5" s="2233"/>
      <c r="F5" s="2233"/>
    </row>
    <row r="6" spans="1:6">
      <c r="A6" s="2133"/>
      <c r="B6" s="2133"/>
      <c r="C6" s="2133"/>
      <c r="D6" s="2233"/>
      <c r="E6" s="2233"/>
      <c r="F6" s="2233"/>
    </row>
    <row r="8" spans="1:6" ht="28.5" customHeight="1">
      <c r="A8" s="2325" t="s">
        <v>770</v>
      </c>
      <c r="B8" s="2314" t="s">
        <v>771</v>
      </c>
      <c r="C8" s="2314" t="s">
        <v>772</v>
      </c>
      <c r="D8" s="2314" t="s">
        <v>773</v>
      </c>
      <c r="E8" s="2314" t="s">
        <v>774</v>
      </c>
      <c r="F8" s="2311" t="s">
        <v>775</v>
      </c>
    </row>
    <row r="9" spans="1:6" ht="17.149999999999999" customHeight="1">
      <c r="A9" s="2326"/>
      <c r="B9" s="2315"/>
      <c r="C9" s="2315"/>
      <c r="D9" s="2327"/>
      <c r="E9" s="2327"/>
      <c r="F9" s="2312"/>
    </row>
    <row r="10" spans="1:6" ht="17.149999999999999" customHeight="1">
      <c r="A10" s="2326"/>
      <c r="B10" s="2315"/>
      <c r="C10" s="2315"/>
      <c r="D10" s="2327"/>
      <c r="E10" s="2327"/>
      <c r="F10" s="2312"/>
    </row>
    <row r="11" spans="1:6" ht="16" thickBot="1">
      <c r="A11" s="582">
        <v>1</v>
      </c>
      <c r="B11" s="552">
        <v>2</v>
      </c>
      <c r="C11" s="552">
        <v>3</v>
      </c>
      <c r="D11" s="552">
        <v>4</v>
      </c>
      <c r="E11" s="624">
        <v>5</v>
      </c>
      <c r="F11" s="554" t="s">
        <v>776</v>
      </c>
    </row>
    <row r="12" spans="1:6" ht="1" customHeight="1" thickBot="1">
      <c r="A12" s="555"/>
      <c r="B12" s="556"/>
      <c r="C12" s="557"/>
    </row>
    <row r="13" spans="1:6" ht="1" customHeight="1">
      <c r="A13" s="597"/>
      <c r="B13" s="644"/>
      <c r="C13" s="576"/>
      <c r="D13" s="576"/>
      <c r="E13" s="599"/>
      <c r="F13" s="577"/>
    </row>
    <row r="14" spans="1:6" ht="25" customHeight="1">
      <c r="A14" s="803"/>
      <c r="B14" s="804"/>
      <c r="C14" s="804"/>
      <c r="D14" s="804"/>
      <c r="E14" s="804"/>
      <c r="F14" s="1552">
        <f t="shared" ref="F14:F26" si="0">SUM(B14:E14)</f>
        <v>0</v>
      </c>
    </row>
    <row r="15" spans="1:6" ht="25" customHeight="1">
      <c r="A15" s="803"/>
      <c r="B15" s="804"/>
      <c r="C15" s="804"/>
      <c r="D15" s="804"/>
      <c r="E15" s="804"/>
      <c r="F15" s="1552">
        <f t="shared" si="0"/>
        <v>0</v>
      </c>
    </row>
    <row r="16" spans="1:6" ht="25" customHeight="1">
      <c r="A16" s="803"/>
      <c r="B16" s="804"/>
      <c r="C16" s="804"/>
      <c r="D16" s="804"/>
      <c r="E16" s="804"/>
      <c r="F16" s="1552">
        <f t="shared" si="0"/>
        <v>0</v>
      </c>
    </row>
    <row r="17" spans="1:6" ht="25" customHeight="1">
      <c r="A17" s="803"/>
      <c r="B17" s="804"/>
      <c r="C17" s="804"/>
      <c r="D17" s="804"/>
      <c r="E17" s="804"/>
      <c r="F17" s="1552">
        <f t="shared" si="0"/>
        <v>0</v>
      </c>
    </row>
    <row r="18" spans="1:6" ht="25" customHeight="1">
      <c r="A18" s="803"/>
      <c r="B18" s="804"/>
      <c r="C18" s="804"/>
      <c r="D18" s="804"/>
      <c r="E18" s="804"/>
      <c r="F18" s="1552">
        <f t="shared" si="0"/>
        <v>0</v>
      </c>
    </row>
    <row r="19" spans="1:6" ht="25" customHeight="1">
      <c r="A19" s="803"/>
      <c r="B19" s="804"/>
      <c r="C19" s="804"/>
      <c r="D19" s="804"/>
      <c r="E19" s="804"/>
      <c r="F19" s="1552">
        <f t="shared" si="0"/>
        <v>0</v>
      </c>
    </row>
    <row r="20" spans="1:6" ht="25" customHeight="1">
      <c r="A20" s="803"/>
      <c r="B20" s="804"/>
      <c r="C20" s="804"/>
      <c r="D20" s="804"/>
      <c r="E20" s="804"/>
      <c r="F20" s="1552">
        <f t="shared" si="0"/>
        <v>0</v>
      </c>
    </row>
    <row r="21" spans="1:6" ht="25" customHeight="1">
      <c r="A21" s="803"/>
      <c r="B21" s="804"/>
      <c r="C21" s="804"/>
      <c r="D21" s="804"/>
      <c r="E21" s="804"/>
      <c r="F21" s="1552">
        <f t="shared" si="0"/>
        <v>0</v>
      </c>
    </row>
    <row r="22" spans="1:6" ht="25" customHeight="1">
      <c r="A22" s="803"/>
      <c r="B22" s="804"/>
      <c r="C22" s="804"/>
      <c r="D22" s="804"/>
      <c r="E22" s="804"/>
      <c r="F22" s="1552">
        <f t="shared" si="0"/>
        <v>0</v>
      </c>
    </row>
    <row r="23" spans="1:6" ht="25" customHeight="1">
      <c r="A23" s="803"/>
      <c r="B23" s="804"/>
      <c r="C23" s="804"/>
      <c r="D23" s="804"/>
      <c r="E23" s="804"/>
      <c r="F23" s="1552">
        <f t="shared" si="0"/>
        <v>0</v>
      </c>
    </row>
    <row r="24" spans="1:6" ht="25" customHeight="1">
      <c r="A24" s="803"/>
      <c r="B24" s="804"/>
      <c r="C24" s="804"/>
      <c r="D24" s="804"/>
      <c r="E24" s="804"/>
      <c r="F24" s="1552">
        <f t="shared" si="0"/>
        <v>0</v>
      </c>
    </row>
    <row r="25" spans="1:6" ht="25" customHeight="1">
      <c r="A25" s="803"/>
      <c r="B25" s="804"/>
      <c r="C25" s="804"/>
      <c r="D25" s="804"/>
      <c r="E25" s="804"/>
      <c r="F25" s="1552">
        <f t="shared" si="0"/>
        <v>0</v>
      </c>
    </row>
    <row r="26" spans="1:6" ht="25" customHeight="1">
      <c r="A26" s="803"/>
      <c r="B26" s="804"/>
      <c r="C26" s="804"/>
      <c r="D26" s="804"/>
      <c r="E26" s="804"/>
      <c r="F26" s="1552">
        <f t="shared" si="0"/>
        <v>0</v>
      </c>
    </row>
    <row r="27" spans="1:6" ht="2.5" customHeight="1" thickBot="1">
      <c r="A27" s="555"/>
      <c r="B27" s="556"/>
      <c r="C27" s="557"/>
    </row>
    <row r="28" spans="1:6" ht="25" customHeight="1" thickBot="1">
      <c r="A28" s="646" t="s">
        <v>396</v>
      </c>
      <c r="B28" s="627">
        <f>SUM(B14:B27)</f>
        <v>0</v>
      </c>
      <c r="C28" s="627">
        <f>SUM(C14:C27)</f>
        <v>0</v>
      </c>
      <c r="D28" s="627">
        <f>SUM(D14:D27)</f>
        <v>0</v>
      </c>
      <c r="E28" s="627">
        <f>SUM(E14:E27)</f>
        <v>0</v>
      </c>
      <c r="F28" s="572">
        <f>SUM(F13:F27)</f>
        <v>0</v>
      </c>
    </row>
    <row r="30" spans="1:6" ht="16" hidden="1" thickBot="1">
      <c r="A30" s="1041" t="s">
        <v>874</v>
      </c>
      <c r="B30" s="1042"/>
    </row>
  </sheetData>
  <sheetProtection sheet="1" objects="1" scenarios="1"/>
  <mergeCells count="7">
    <mergeCell ref="A5:F6"/>
    <mergeCell ref="A8:A10"/>
    <mergeCell ref="B8:B10"/>
    <mergeCell ref="C8:C10"/>
    <mergeCell ref="D8:D10"/>
    <mergeCell ref="E8:E10"/>
    <mergeCell ref="F8:F10"/>
  </mergeCells>
  <pageMargins left="0.7" right="0.7" top="0.75" bottom="0.75" header="0.3" footer="0.3"/>
  <pageSetup paperSize="9" scale="86"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F73"/>
  <sheetViews>
    <sheetView showGridLines="0" zoomScale="82" zoomScaleNormal="82" workbookViewId="0">
      <selection activeCell="F45" sqref="F45"/>
    </sheetView>
  </sheetViews>
  <sheetFormatPr defaultColWidth="8.81640625" defaultRowHeight="15.5"/>
  <cols>
    <col min="1" max="1" width="17.1796875" style="548" customWidth="1"/>
    <col min="2" max="2" width="85.81640625" style="548" customWidth="1"/>
    <col min="3" max="3" width="1.81640625" style="548" customWidth="1"/>
    <col min="4" max="6" width="12.81640625" style="548" customWidth="1"/>
    <col min="7" max="16" width="4.81640625" style="548" customWidth="1"/>
    <col min="17" max="17" width="8.81640625" style="548" customWidth="1"/>
    <col min="18" max="16384" width="8.81640625" style="548"/>
  </cols>
  <sheetData>
    <row r="1" spans="1:6">
      <c r="A1" s="1472" t="str">
        <f>"Client  Name:    "&amp;FORM!E8</f>
        <v xml:space="preserve">Client  Name:    </v>
      </c>
      <c r="B1" s="1070"/>
      <c r="C1" s="1057"/>
      <c r="D1" s="549"/>
      <c r="E1" s="549"/>
      <c r="F1" s="550" t="s">
        <v>694</v>
      </c>
    </row>
    <row r="2" spans="1:6" ht="14.5" customHeight="1">
      <c r="A2" s="1472" t="str">
        <f>"Assigned No:    "&amp;FORM!S6</f>
        <v xml:space="preserve">Assigned No:    </v>
      </c>
      <c r="B2" s="1071"/>
      <c r="C2" s="1055"/>
      <c r="D2" s="1055"/>
      <c r="E2" s="1055"/>
      <c r="F2" s="1055"/>
    </row>
    <row r="3" spans="1:6" ht="14.5" customHeight="1">
      <c r="A3" s="1476" t="str">
        <f>CONCATENATE(PROPER(Basic!B18),":",,"          ",TEXT(FORM!G4,"dd-mmmm-yyyy"))</f>
        <v xml:space="preserve">:          </v>
      </c>
      <c r="B3" s="1070"/>
      <c r="C3" s="1057"/>
      <c r="D3" s="1057"/>
      <c r="E3" s="1057"/>
      <c r="F3" s="1057"/>
    </row>
    <row r="4" spans="1:6">
      <c r="A4" s="594"/>
    </row>
    <row r="5" spans="1:6">
      <c r="A5" s="2133" t="s">
        <v>695</v>
      </c>
      <c r="B5" s="2133"/>
      <c r="C5" s="2133"/>
      <c r="D5" s="2233"/>
      <c r="E5" s="2233"/>
      <c r="F5" s="2233"/>
    </row>
    <row r="6" spans="1:6">
      <c r="A6" s="2133"/>
      <c r="B6" s="2133"/>
      <c r="C6" s="2133"/>
      <c r="D6" s="2233"/>
      <c r="E6" s="2233"/>
      <c r="F6" s="2233"/>
    </row>
    <row r="8" spans="1:6" ht="17.149999999999999" customHeight="1">
      <c r="A8" s="2260"/>
      <c r="B8" s="2238"/>
      <c r="C8" s="2238"/>
      <c r="D8" s="2238" t="s">
        <v>696</v>
      </c>
      <c r="E8" s="2238" t="s">
        <v>435</v>
      </c>
      <c r="F8" s="2241" t="s">
        <v>435</v>
      </c>
    </row>
    <row r="9" spans="1:6" ht="17.149999999999999" customHeight="1">
      <c r="A9" s="2251"/>
      <c r="B9" s="2239"/>
      <c r="C9" s="2239"/>
      <c r="D9" s="2324"/>
      <c r="E9" s="2324"/>
      <c r="F9" s="2242"/>
    </row>
    <row r="10" spans="1:6" ht="17.149999999999999" customHeight="1">
      <c r="A10" s="2251"/>
      <c r="B10" s="2239"/>
      <c r="C10" s="2239"/>
      <c r="D10" s="2324"/>
      <c r="E10" s="2324"/>
      <c r="F10" s="2242"/>
    </row>
    <row r="11" spans="1:6" ht="1" customHeight="1" thickBot="1">
      <c r="A11" s="582"/>
      <c r="B11" s="552"/>
      <c r="C11" s="552"/>
      <c r="D11" s="552"/>
      <c r="E11" s="624"/>
      <c r="F11" s="554"/>
    </row>
    <row r="12" spans="1:6" ht="16" thickBot="1">
      <c r="A12" s="555"/>
      <c r="B12" s="556"/>
      <c r="C12" s="557"/>
    </row>
    <row r="13" spans="1:6" ht="5.15" customHeight="1">
      <c r="A13" s="647"/>
      <c r="B13" s="648"/>
      <c r="C13" s="609"/>
      <c r="D13" s="576"/>
      <c r="E13" s="599"/>
      <c r="F13" s="577"/>
    </row>
    <row r="14" spans="1:6" ht="16" customHeight="1">
      <c r="A14" s="2328" t="s">
        <v>697</v>
      </c>
      <c r="B14" s="649" t="s">
        <v>698</v>
      </c>
      <c r="C14" s="565"/>
      <c r="D14" s="650">
        <v>1</v>
      </c>
      <c r="E14" s="562">
        <v>0</v>
      </c>
      <c r="F14" s="614"/>
    </row>
    <row r="15" spans="1:6" ht="16" customHeight="1">
      <c r="A15" s="2329"/>
      <c r="B15" s="649" t="s">
        <v>699</v>
      </c>
      <c r="C15" s="565"/>
      <c r="D15" s="650"/>
      <c r="E15" s="562"/>
      <c r="F15" s="651"/>
    </row>
    <row r="16" spans="1:6" ht="16" customHeight="1">
      <c r="A16" s="2329"/>
      <c r="B16" s="649" t="s">
        <v>700</v>
      </c>
      <c r="C16" s="565"/>
      <c r="D16" s="652">
        <v>2</v>
      </c>
      <c r="E16" s="562">
        <v>0</v>
      </c>
      <c r="F16" s="651"/>
    </row>
    <row r="17" spans="1:6" ht="16" customHeight="1">
      <c r="A17" s="2329"/>
      <c r="B17" s="649" t="s">
        <v>701</v>
      </c>
      <c r="C17" s="565"/>
      <c r="D17" s="652">
        <v>3</v>
      </c>
      <c r="E17" s="562">
        <v>0</v>
      </c>
      <c r="F17" s="651"/>
    </row>
    <row r="18" spans="1:6" ht="16" customHeight="1">
      <c r="A18" s="2329"/>
      <c r="B18" s="649" t="s">
        <v>702</v>
      </c>
      <c r="C18" s="565"/>
      <c r="D18" s="652">
        <v>4</v>
      </c>
      <c r="E18" s="562">
        <v>0</v>
      </c>
      <c r="F18" s="615"/>
    </row>
    <row r="19" spans="1:6" ht="16" customHeight="1">
      <c r="A19" s="2329"/>
      <c r="B19" s="649" t="s">
        <v>703</v>
      </c>
      <c r="C19" s="565"/>
      <c r="D19" s="652" t="s">
        <v>704</v>
      </c>
      <c r="E19" s="562"/>
      <c r="F19" s="653">
        <f>SUM(E14:E18)</f>
        <v>0</v>
      </c>
    </row>
    <row r="20" spans="1:6" ht="16" customHeight="1">
      <c r="A20" s="2329"/>
      <c r="B20" s="649" t="s">
        <v>705</v>
      </c>
      <c r="C20" s="565"/>
      <c r="D20" s="652">
        <v>6</v>
      </c>
      <c r="E20" s="562">
        <v>0</v>
      </c>
      <c r="F20" s="614"/>
    </row>
    <row r="21" spans="1:6" ht="16" customHeight="1">
      <c r="A21" s="2329"/>
      <c r="B21" s="649" t="s">
        <v>706</v>
      </c>
      <c r="C21" s="565"/>
      <c r="D21" s="652">
        <v>7</v>
      </c>
      <c r="E21" s="562">
        <v>0</v>
      </c>
      <c r="F21" s="615"/>
    </row>
    <row r="22" spans="1:6" ht="16" customHeight="1">
      <c r="A22" s="2329"/>
      <c r="B22" s="649" t="s">
        <v>707</v>
      </c>
      <c r="C22" s="565"/>
      <c r="D22" s="652" t="s">
        <v>708</v>
      </c>
      <c r="E22" s="562"/>
      <c r="F22" s="653">
        <f>SUM(E20:E21)</f>
        <v>0</v>
      </c>
    </row>
    <row r="23" spans="1:6" ht="16" customHeight="1">
      <c r="A23" s="2329"/>
      <c r="B23" s="649" t="s">
        <v>709</v>
      </c>
      <c r="C23" s="654"/>
      <c r="D23" s="652"/>
      <c r="E23" s="562"/>
      <c r="F23" s="653"/>
    </row>
    <row r="24" spans="1:6" ht="16" customHeight="1">
      <c r="A24" s="2329"/>
      <c r="B24" s="649" t="s">
        <v>710</v>
      </c>
      <c r="C24" s="565"/>
      <c r="D24" s="652">
        <v>9</v>
      </c>
      <c r="E24" s="562">
        <v>0</v>
      </c>
      <c r="F24" s="614"/>
    </row>
    <row r="25" spans="1:6" ht="16" customHeight="1">
      <c r="A25" s="2329"/>
      <c r="B25" s="649" t="s">
        <v>711</v>
      </c>
      <c r="C25" s="565"/>
      <c r="D25" s="652">
        <v>10</v>
      </c>
      <c r="E25" s="562">
        <v>0</v>
      </c>
      <c r="F25" s="651"/>
    </row>
    <row r="26" spans="1:6" ht="16" customHeight="1">
      <c r="A26" s="2329"/>
      <c r="B26" s="649" t="s">
        <v>712</v>
      </c>
      <c r="C26" s="565"/>
      <c r="D26" s="652">
        <v>11</v>
      </c>
      <c r="E26" s="562">
        <v>0</v>
      </c>
      <c r="F26" s="615"/>
    </row>
    <row r="27" spans="1:6" ht="16" customHeight="1">
      <c r="A27" s="2329"/>
      <c r="B27" s="649" t="s">
        <v>713</v>
      </c>
      <c r="C27" s="565"/>
      <c r="D27" s="652" t="s">
        <v>714</v>
      </c>
      <c r="E27" s="655"/>
      <c r="F27" s="653">
        <f>SUM(E24:E26)</f>
        <v>0</v>
      </c>
    </row>
    <row r="28" spans="1:6" ht="16" customHeight="1">
      <c r="A28" s="2329"/>
      <c r="B28" s="649" t="s">
        <v>715</v>
      </c>
      <c r="C28" s="565"/>
      <c r="D28" s="652">
        <v>13</v>
      </c>
      <c r="E28" s="656"/>
      <c r="F28" s="653">
        <v>0</v>
      </c>
    </row>
    <row r="29" spans="1:6" ht="16" customHeight="1">
      <c r="A29" s="2329"/>
      <c r="B29" s="649" t="s">
        <v>716</v>
      </c>
      <c r="C29" s="565"/>
      <c r="D29" s="652" t="s">
        <v>717</v>
      </c>
      <c r="E29" s="562"/>
      <c r="F29" s="653">
        <f>F19+F22+F27+F28</f>
        <v>0</v>
      </c>
    </row>
    <row r="30" spans="1:6" ht="16" customHeight="1">
      <c r="A30" s="2329"/>
      <c r="B30" s="649" t="s">
        <v>718</v>
      </c>
      <c r="C30" s="565"/>
      <c r="D30" s="650"/>
      <c r="E30" s="562"/>
      <c r="F30" s="653"/>
    </row>
    <row r="31" spans="1:6" ht="16" customHeight="1">
      <c r="A31" s="2329"/>
      <c r="B31" s="649" t="s">
        <v>719</v>
      </c>
      <c r="C31" s="565"/>
      <c r="D31" s="652">
        <v>15</v>
      </c>
      <c r="E31" s="562">
        <v>0</v>
      </c>
      <c r="F31" s="614"/>
    </row>
    <row r="32" spans="1:6" ht="16" customHeight="1">
      <c r="A32" s="2329"/>
      <c r="B32" s="649" t="s">
        <v>720</v>
      </c>
      <c r="C32" s="565"/>
      <c r="D32" s="652">
        <v>16</v>
      </c>
      <c r="E32" s="562">
        <v>0</v>
      </c>
      <c r="F32" s="615"/>
    </row>
    <row r="33" spans="1:6" ht="16" customHeight="1">
      <c r="A33" s="2329"/>
      <c r="B33" s="649" t="s">
        <v>721</v>
      </c>
      <c r="C33" s="565"/>
      <c r="D33" s="652" t="s">
        <v>722</v>
      </c>
      <c r="E33" s="655"/>
      <c r="F33" s="653">
        <f>E31-E32</f>
        <v>0</v>
      </c>
    </row>
    <row r="34" spans="1:6" ht="16" customHeight="1">
      <c r="A34" s="2329"/>
      <c r="B34" s="649" t="s">
        <v>723</v>
      </c>
      <c r="C34" s="565"/>
      <c r="D34" s="652">
        <v>18</v>
      </c>
      <c r="E34" s="657"/>
      <c r="F34" s="653">
        <v>0</v>
      </c>
    </row>
    <row r="35" spans="1:6" ht="16" customHeight="1">
      <c r="A35" s="2329"/>
      <c r="B35" s="649" t="s">
        <v>724</v>
      </c>
      <c r="C35" s="565"/>
      <c r="D35" s="652">
        <v>19</v>
      </c>
      <c r="E35" s="656"/>
      <c r="F35" s="653">
        <v>0</v>
      </c>
    </row>
    <row r="36" spans="1:6" ht="16" customHeight="1">
      <c r="A36" s="2329"/>
      <c r="B36" s="649" t="s">
        <v>725</v>
      </c>
      <c r="C36" s="565"/>
      <c r="D36" s="652">
        <v>20</v>
      </c>
      <c r="E36" s="562">
        <v>0</v>
      </c>
      <c r="F36" s="614"/>
    </row>
    <row r="37" spans="1:6" ht="16" customHeight="1">
      <c r="A37" s="2329"/>
      <c r="B37" s="649" t="s">
        <v>726</v>
      </c>
      <c r="C37" s="565"/>
      <c r="D37" s="652">
        <v>21</v>
      </c>
      <c r="E37" s="562">
        <v>0</v>
      </c>
      <c r="F37" s="615"/>
    </row>
    <row r="38" spans="1:6" ht="16" customHeight="1">
      <c r="A38" s="2329"/>
      <c r="B38" s="649" t="s">
        <v>727</v>
      </c>
      <c r="C38" s="565"/>
      <c r="D38" s="652" t="s">
        <v>728</v>
      </c>
      <c r="E38" s="620"/>
      <c r="F38" s="653">
        <f>E36-E37</f>
        <v>0</v>
      </c>
    </row>
    <row r="39" spans="1:6" ht="16" customHeight="1">
      <c r="A39" s="2329"/>
      <c r="B39" s="649" t="s">
        <v>729</v>
      </c>
      <c r="C39" s="565"/>
      <c r="D39" s="652" t="s">
        <v>730</v>
      </c>
      <c r="E39" s="562">
        <f>E24</f>
        <v>0</v>
      </c>
      <c r="F39" s="614"/>
    </row>
    <row r="40" spans="1:6" ht="16" customHeight="1">
      <c r="A40" s="2329"/>
      <c r="B40" s="649" t="s">
        <v>731</v>
      </c>
      <c r="C40" s="565"/>
      <c r="D40" s="652" t="s">
        <v>732</v>
      </c>
      <c r="E40" s="562">
        <f>E25</f>
        <v>0</v>
      </c>
      <c r="F40" s="651"/>
    </row>
    <row r="41" spans="1:6" ht="16" customHeight="1">
      <c r="A41" s="2329"/>
      <c r="B41" s="649" t="s">
        <v>733</v>
      </c>
      <c r="C41" s="565"/>
      <c r="D41" s="652">
        <v>25</v>
      </c>
      <c r="E41" s="562">
        <v>0</v>
      </c>
      <c r="F41" s="615"/>
    </row>
    <row r="42" spans="1:6" ht="16" customHeight="1">
      <c r="A42" s="2329"/>
      <c r="B42" s="649" t="s">
        <v>734</v>
      </c>
      <c r="C42" s="565"/>
      <c r="D42" s="652" t="s">
        <v>735</v>
      </c>
      <c r="E42" s="655"/>
      <c r="F42" s="658" t="e">
        <f>E39/E40*E41</f>
        <v>#DIV/0!</v>
      </c>
    </row>
    <row r="43" spans="1:6" ht="16" customHeight="1">
      <c r="A43" s="2329"/>
      <c r="B43" s="649" t="s">
        <v>736</v>
      </c>
      <c r="C43" s="565"/>
      <c r="D43" s="652" t="s">
        <v>737</v>
      </c>
      <c r="E43" s="657"/>
      <c r="F43" s="653" t="e">
        <f>F33+F34+F38+F42</f>
        <v>#DIV/0!</v>
      </c>
    </row>
    <row r="44" spans="1:6" ht="16" customHeight="1">
      <c r="A44" s="2329"/>
      <c r="B44" s="649" t="s">
        <v>738</v>
      </c>
      <c r="C44" s="565"/>
      <c r="D44" s="652" t="s">
        <v>739</v>
      </c>
      <c r="E44" s="656"/>
      <c r="F44" s="653" t="e">
        <f>F29-F43</f>
        <v>#DIV/0!</v>
      </c>
    </row>
    <row r="45" spans="1:6" ht="16" customHeight="1">
      <c r="A45" s="2329"/>
      <c r="B45" s="649" t="s">
        <v>740</v>
      </c>
      <c r="C45" s="565"/>
      <c r="D45" s="650"/>
      <c r="E45" s="562"/>
      <c r="F45" s="653"/>
    </row>
    <row r="46" spans="1:6" ht="16" customHeight="1">
      <c r="A46" s="2329"/>
      <c r="B46" s="649" t="s">
        <v>741</v>
      </c>
      <c r="C46" s="565"/>
      <c r="D46" s="650" t="s">
        <v>742</v>
      </c>
      <c r="E46" s="562">
        <f>E24</f>
        <v>0</v>
      </c>
      <c r="F46" s="614"/>
    </row>
    <row r="47" spans="1:6" ht="16" customHeight="1">
      <c r="A47" s="2329"/>
      <c r="B47" s="649" t="s">
        <v>743</v>
      </c>
      <c r="C47" s="565"/>
      <c r="D47" s="650" t="s">
        <v>744</v>
      </c>
      <c r="E47" s="562">
        <f>E25</f>
        <v>0</v>
      </c>
      <c r="F47" s="651"/>
    </row>
    <row r="48" spans="1:6" ht="16" customHeight="1">
      <c r="A48" s="2330"/>
      <c r="B48" s="649" t="s">
        <v>745</v>
      </c>
      <c r="C48" s="565"/>
      <c r="D48" s="650">
        <v>31</v>
      </c>
      <c r="E48" s="562">
        <v>0</v>
      </c>
      <c r="F48" s="615"/>
    </row>
    <row r="49" spans="1:6" ht="5.15" customHeight="1" thickBot="1">
      <c r="A49" s="659"/>
      <c r="B49" s="568"/>
      <c r="C49" s="569"/>
      <c r="D49" s="660"/>
      <c r="E49" s="567"/>
      <c r="F49" s="661"/>
    </row>
    <row r="50" spans="1:6" ht="18" customHeight="1" thickBot="1">
      <c r="A50" s="662"/>
      <c r="B50" s="663"/>
      <c r="C50" s="663"/>
      <c r="D50" s="664"/>
      <c r="E50" s="665"/>
      <c r="F50" s="665"/>
    </row>
    <row r="51" spans="1:6" ht="5.15" customHeight="1">
      <c r="A51" s="647"/>
      <c r="B51" s="648"/>
      <c r="C51" s="609"/>
      <c r="D51" s="576"/>
      <c r="E51" s="666"/>
      <c r="F51" s="667"/>
    </row>
    <row r="52" spans="1:6" ht="16" customHeight="1">
      <c r="A52" s="2328" t="s">
        <v>746</v>
      </c>
      <c r="B52" s="649" t="s">
        <v>747</v>
      </c>
      <c r="C52" s="565"/>
      <c r="D52" s="652">
        <v>34</v>
      </c>
      <c r="E52" s="562">
        <v>0</v>
      </c>
      <c r="F52" s="614"/>
    </row>
    <row r="53" spans="1:6" ht="16" customHeight="1">
      <c r="A53" s="2329"/>
      <c r="B53" s="649" t="s">
        <v>748</v>
      </c>
      <c r="C53" s="565"/>
      <c r="D53" s="652">
        <v>35</v>
      </c>
      <c r="E53" s="562">
        <v>0</v>
      </c>
      <c r="F53" s="651"/>
    </row>
    <row r="54" spans="1:6" ht="16" customHeight="1">
      <c r="A54" s="2329"/>
      <c r="B54" s="649" t="s">
        <v>745</v>
      </c>
      <c r="C54" s="565"/>
      <c r="D54" s="652">
        <v>36</v>
      </c>
      <c r="E54" s="562">
        <v>0</v>
      </c>
      <c r="F54" s="615"/>
    </row>
    <row r="55" spans="1:6" ht="16" customHeight="1">
      <c r="A55" s="2329"/>
      <c r="B55" s="649" t="s">
        <v>749</v>
      </c>
      <c r="C55" s="565"/>
      <c r="D55" s="652" t="s">
        <v>750</v>
      </c>
      <c r="E55" s="620"/>
      <c r="F55" s="658" t="e">
        <f>E52/E53*E54</f>
        <v>#DIV/0!</v>
      </c>
    </row>
    <row r="56" spans="1:6" ht="16" customHeight="1">
      <c r="A56" s="2329"/>
      <c r="B56" s="649" t="s">
        <v>747</v>
      </c>
      <c r="C56" s="565"/>
      <c r="D56" s="652" t="s">
        <v>751</v>
      </c>
      <c r="E56" s="562">
        <f>E52</f>
        <v>0</v>
      </c>
      <c r="F56" s="614"/>
    </row>
    <row r="57" spans="1:6" ht="16" customHeight="1">
      <c r="A57" s="2329"/>
      <c r="B57" s="649" t="s">
        <v>748</v>
      </c>
      <c r="C57" s="565"/>
      <c r="D57" s="652" t="s">
        <v>752</v>
      </c>
      <c r="E57" s="562">
        <f>E53</f>
        <v>0</v>
      </c>
      <c r="F57" s="651"/>
    </row>
    <row r="58" spans="1:6" ht="16" customHeight="1">
      <c r="A58" s="2329"/>
      <c r="B58" s="649" t="s">
        <v>753</v>
      </c>
      <c r="C58" s="565"/>
      <c r="D58" s="652">
        <v>40</v>
      </c>
      <c r="E58" s="562">
        <v>0</v>
      </c>
      <c r="F58" s="615"/>
    </row>
    <row r="59" spans="1:6" ht="16" customHeight="1">
      <c r="A59" s="2329"/>
      <c r="B59" s="649" t="s">
        <v>754</v>
      </c>
      <c r="C59" s="565"/>
      <c r="D59" s="652" t="s">
        <v>755</v>
      </c>
      <c r="E59" s="620"/>
      <c r="F59" s="658" t="e">
        <f>E56/E57*E52</f>
        <v>#DIV/0!</v>
      </c>
    </row>
    <row r="60" spans="1:6" ht="16" customHeight="1">
      <c r="A60" s="2329"/>
      <c r="B60" s="649" t="s">
        <v>756</v>
      </c>
      <c r="C60" s="565"/>
      <c r="D60" s="652">
        <v>42</v>
      </c>
      <c r="E60" s="562">
        <v>0</v>
      </c>
      <c r="F60" s="614"/>
    </row>
    <row r="61" spans="1:6" ht="16" customHeight="1">
      <c r="A61" s="2329"/>
      <c r="B61" s="649" t="s">
        <v>748</v>
      </c>
      <c r="C61" s="565"/>
      <c r="D61" s="652">
        <v>43</v>
      </c>
      <c r="E61" s="562">
        <v>0</v>
      </c>
      <c r="F61" s="651"/>
    </row>
    <row r="62" spans="1:6" ht="16" customHeight="1">
      <c r="A62" s="2329"/>
      <c r="B62" s="649" t="s">
        <v>733</v>
      </c>
      <c r="C62" s="565"/>
      <c r="D62" s="652">
        <v>44</v>
      </c>
      <c r="E62" s="562">
        <v>0</v>
      </c>
      <c r="F62" s="615"/>
    </row>
    <row r="63" spans="1:6" ht="16" customHeight="1">
      <c r="A63" s="2329"/>
      <c r="B63" s="649" t="s">
        <v>757</v>
      </c>
      <c r="C63" s="565"/>
      <c r="D63" s="652" t="s">
        <v>758</v>
      </c>
      <c r="E63" s="620"/>
      <c r="F63" s="658" t="e">
        <f>E60/E61*E62</f>
        <v>#DIV/0!</v>
      </c>
    </row>
    <row r="64" spans="1:6" ht="16" customHeight="1">
      <c r="A64" s="2329"/>
      <c r="B64" s="649" t="s">
        <v>759</v>
      </c>
      <c r="C64" s="565"/>
      <c r="D64" s="652" t="s">
        <v>760</v>
      </c>
      <c r="E64" s="562" t="e">
        <f>F55-F59-F63</f>
        <v>#DIV/0!</v>
      </c>
      <c r="F64" s="614"/>
    </row>
    <row r="65" spans="1:6" ht="16" customHeight="1">
      <c r="A65" s="2329"/>
      <c r="B65" s="649" t="s">
        <v>761</v>
      </c>
      <c r="C65" s="565"/>
      <c r="D65" s="652">
        <v>47</v>
      </c>
      <c r="E65" s="562">
        <v>0</v>
      </c>
      <c r="F65" s="651"/>
    </row>
    <row r="66" spans="1:6" ht="16" customHeight="1">
      <c r="A66" s="2329"/>
      <c r="B66" s="649" t="s">
        <v>762</v>
      </c>
      <c r="C66" s="565"/>
      <c r="D66" s="652">
        <v>48</v>
      </c>
      <c r="E66" s="562">
        <v>0</v>
      </c>
      <c r="F66" s="615"/>
    </row>
    <row r="67" spans="1:6" ht="16" customHeight="1">
      <c r="A67" s="2329"/>
      <c r="B67" s="649" t="s">
        <v>763</v>
      </c>
      <c r="C67" s="565"/>
      <c r="D67" s="652" t="s">
        <v>764</v>
      </c>
      <c r="E67" s="620"/>
      <c r="F67" s="653" t="e">
        <f>E64+E65-E66</f>
        <v>#DIV/0!</v>
      </c>
    </row>
    <row r="68" spans="1:6" ht="16" customHeight="1">
      <c r="A68" s="2330"/>
      <c r="B68" s="649" t="s">
        <v>765</v>
      </c>
      <c r="C68" s="565"/>
      <c r="D68" s="652" t="s">
        <v>766</v>
      </c>
      <c r="E68" s="562">
        <v>0</v>
      </c>
      <c r="F68" s="653">
        <v>0</v>
      </c>
    </row>
    <row r="69" spans="1:6" ht="5.15" customHeight="1" thickBot="1">
      <c r="A69" s="668"/>
      <c r="B69" s="669"/>
      <c r="C69" s="635"/>
      <c r="D69" s="580"/>
      <c r="E69" s="602"/>
      <c r="F69" s="581"/>
    </row>
    <row r="71" spans="1:6" ht="60" customHeight="1">
      <c r="B71" s="2331" t="s">
        <v>767</v>
      </c>
      <c r="C71" s="2332"/>
      <c r="D71" s="2332"/>
      <c r="E71" s="2332"/>
      <c r="F71" s="2333"/>
    </row>
    <row r="73" spans="1:6" ht="16" hidden="1" thickBot="1">
      <c r="A73" s="1041" t="s">
        <v>874</v>
      </c>
      <c r="B73" s="1042"/>
    </row>
  </sheetData>
  <mergeCells count="10">
    <mergeCell ref="A14:A48"/>
    <mergeCell ref="A52:A68"/>
    <mergeCell ref="B71:F71"/>
    <mergeCell ref="A5:F6"/>
    <mergeCell ref="A8:A10"/>
    <mergeCell ref="B8:B10"/>
    <mergeCell ref="C8:C10"/>
    <mergeCell ref="D8:D10"/>
    <mergeCell ref="E8:E10"/>
    <mergeCell ref="F8:F10"/>
  </mergeCells>
  <pageMargins left="0.70866141732283472" right="0.70866141732283472" top="0.74803149606299213" bottom="0.74803149606299213" header="0.31496062992125984" footer="0.31496062992125984"/>
  <pageSetup paperSize="9" scale="59"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G31"/>
  <sheetViews>
    <sheetView showGridLines="0" zoomScaleNormal="100" workbookViewId="0"/>
  </sheetViews>
  <sheetFormatPr defaultColWidth="8.81640625" defaultRowHeight="15.5"/>
  <cols>
    <col min="1" max="1" width="16" style="548" customWidth="1"/>
    <col min="2" max="2" width="25.81640625" style="548" customWidth="1"/>
    <col min="3" max="3" width="20.81640625" style="548" customWidth="1"/>
    <col min="4" max="4" width="17.81640625" style="548" customWidth="1"/>
    <col min="5" max="7" width="13.453125" style="548" customWidth="1"/>
    <col min="8" max="20" width="4.81640625" style="548" customWidth="1"/>
    <col min="21" max="21" width="8.81640625" style="548" customWidth="1"/>
    <col min="22" max="16384" width="8.81640625" style="548"/>
  </cols>
  <sheetData>
    <row r="1" spans="1:7">
      <c r="A1" s="1472" t="str">
        <f>"Client  Name:    "&amp;FORM!E8</f>
        <v xml:space="preserve">Client  Name:    </v>
      </c>
      <c r="B1" s="1070"/>
      <c r="C1" s="1057"/>
      <c r="D1" s="549"/>
      <c r="E1" s="549"/>
      <c r="F1" s="549"/>
      <c r="G1" s="550" t="s">
        <v>446</v>
      </c>
    </row>
    <row r="2" spans="1:7">
      <c r="A2" s="1472" t="str">
        <f>"Assigned No:    "&amp;FORM!S6</f>
        <v xml:space="preserve">Assigned No:    </v>
      </c>
      <c r="B2" s="1071"/>
      <c r="C2" s="1055"/>
      <c r="D2" s="1055"/>
      <c r="E2" s="1055"/>
      <c r="F2" s="1055"/>
      <c r="G2" s="1055"/>
    </row>
    <row r="3" spans="1:7">
      <c r="A3" s="1476" t="str">
        <f>CONCATENATE(PROPER(Basic!B18),":",,"          ",TEXT(FORM!G4,"dd-mmmm-yyyy"))</f>
        <v xml:space="preserve">:          </v>
      </c>
      <c r="B3" s="1070"/>
      <c r="C3" s="1057"/>
      <c r="D3" s="1057"/>
      <c r="E3" s="1057"/>
      <c r="F3" s="1057"/>
      <c r="G3" s="1057"/>
    </row>
    <row r="4" spans="1:7">
      <c r="A4" s="594"/>
    </row>
    <row r="5" spans="1:7">
      <c r="A5" s="2133" t="s">
        <v>447</v>
      </c>
      <c r="B5" s="2133"/>
      <c r="C5" s="2133"/>
      <c r="D5" s="2233"/>
      <c r="E5" s="2233"/>
      <c r="F5" s="2233"/>
      <c r="G5" s="2233"/>
    </row>
    <row r="6" spans="1:7">
      <c r="A6" s="2133"/>
      <c r="B6" s="2133"/>
      <c r="C6" s="2133"/>
      <c r="D6" s="2233"/>
      <c r="E6" s="2233"/>
      <c r="F6" s="2233"/>
      <c r="G6" s="2233"/>
    </row>
    <row r="8" spans="1:7" ht="17.149999999999999" customHeight="1">
      <c r="A8" s="2334" t="s">
        <v>438</v>
      </c>
      <c r="B8" s="2285" t="s">
        <v>439</v>
      </c>
      <c r="C8" s="2285" t="s">
        <v>440</v>
      </c>
      <c r="D8" s="2285" t="s">
        <v>448</v>
      </c>
      <c r="E8" s="2285" t="s">
        <v>443</v>
      </c>
      <c r="F8" s="2285" t="s">
        <v>442</v>
      </c>
      <c r="G8" s="2282" t="s">
        <v>444</v>
      </c>
    </row>
    <row r="9" spans="1:7" ht="27" customHeight="1">
      <c r="A9" s="2167"/>
      <c r="B9" s="2286"/>
      <c r="C9" s="2286"/>
      <c r="D9" s="2290"/>
      <c r="E9" s="2290"/>
      <c r="F9" s="2290"/>
      <c r="G9" s="2283"/>
    </row>
    <row r="10" spans="1:7" ht="30" customHeight="1">
      <c r="A10" s="2167"/>
      <c r="B10" s="2286"/>
      <c r="C10" s="2286"/>
      <c r="D10" s="2290"/>
      <c r="E10" s="2290"/>
      <c r="F10" s="2290"/>
      <c r="G10" s="2283"/>
    </row>
    <row r="11" spans="1:7" ht="16" thickBot="1">
      <c r="A11" s="582">
        <v>1</v>
      </c>
      <c r="B11" s="552">
        <v>2</v>
      </c>
      <c r="C11" s="552">
        <v>3</v>
      </c>
      <c r="D11" s="552">
        <v>4</v>
      </c>
      <c r="E11" s="624">
        <v>5</v>
      </c>
      <c r="F11" s="624">
        <v>6</v>
      </c>
      <c r="G11" s="554" t="s">
        <v>445</v>
      </c>
    </row>
    <row r="12" spans="1:7" ht="1" customHeight="1" thickBot="1">
      <c r="A12" s="670"/>
      <c r="B12" s="671"/>
      <c r="C12" s="672"/>
    </row>
    <row r="13" spans="1:7" ht="1" customHeight="1">
      <c r="A13" s="673"/>
      <c r="B13" s="674"/>
      <c r="C13" s="675"/>
      <c r="D13" s="576"/>
      <c r="E13" s="599"/>
      <c r="F13" s="599"/>
      <c r="G13" s="577"/>
    </row>
    <row r="14" spans="1:7" ht="33" customHeight="1">
      <c r="A14" s="625"/>
      <c r="B14" s="676"/>
      <c r="C14" s="676"/>
      <c r="D14" s="562">
        <v>0</v>
      </c>
      <c r="E14" s="562">
        <v>0</v>
      </c>
      <c r="F14" s="562">
        <v>0</v>
      </c>
      <c r="G14" s="1418">
        <f>D14+E14-F14</f>
        <v>0</v>
      </c>
    </row>
    <row r="15" spans="1:7" ht="33" customHeight="1">
      <c r="A15" s="625"/>
      <c r="B15" s="676"/>
      <c r="C15" s="676"/>
      <c r="D15" s="562">
        <v>0</v>
      </c>
      <c r="E15" s="562">
        <v>0</v>
      </c>
      <c r="F15" s="562">
        <v>0</v>
      </c>
      <c r="G15" s="1418">
        <f t="shared" ref="G15:G27" si="0">D15+E15-F15</f>
        <v>0</v>
      </c>
    </row>
    <row r="16" spans="1:7" ht="33" customHeight="1">
      <c r="A16" s="625"/>
      <c r="B16" s="676"/>
      <c r="C16" s="676"/>
      <c r="D16" s="562">
        <v>0</v>
      </c>
      <c r="E16" s="562">
        <v>0</v>
      </c>
      <c r="F16" s="562">
        <v>0</v>
      </c>
      <c r="G16" s="1418">
        <f t="shared" si="0"/>
        <v>0</v>
      </c>
    </row>
    <row r="17" spans="1:7" ht="33" customHeight="1">
      <c r="A17" s="625"/>
      <c r="B17" s="676"/>
      <c r="C17" s="676"/>
      <c r="D17" s="562">
        <v>0</v>
      </c>
      <c r="E17" s="562">
        <v>0</v>
      </c>
      <c r="F17" s="562">
        <v>0</v>
      </c>
      <c r="G17" s="1418">
        <f t="shared" si="0"/>
        <v>0</v>
      </c>
    </row>
    <row r="18" spans="1:7" ht="33" customHeight="1">
      <c r="A18" s="625"/>
      <c r="B18" s="676"/>
      <c r="C18" s="676"/>
      <c r="D18" s="562">
        <v>0</v>
      </c>
      <c r="E18" s="562">
        <v>0</v>
      </c>
      <c r="F18" s="562">
        <v>0</v>
      </c>
      <c r="G18" s="1418">
        <f t="shared" si="0"/>
        <v>0</v>
      </c>
    </row>
    <row r="19" spans="1:7" ht="33" customHeight="1">
      <c r="A19" s="625"/>
      <c r="B19" s="676"/>
      <c r="C19" s="676"/>
      <c r="D19" s="562">
        <v>0</v>
      </c>
      <c r="E19" s="562">
        <v>0</v>
      </c>
      <c r="F19" s="562">
        <v>0</v>
      </c>
      <c r="G19" s="1418">
        <f t="shared" si="0"/>
        <v>0</v>
      </c>
    </row>
    <row r="20" spans="1:7" ht="33" customHeight="1">
      <c r="A20" s="625"/>
      <c r="B20" s="676"/>
      <c r="C20" s="676"/>
      <c r="D20" s="562">
        <v>0</v>
      </c>
      <c r="E20" s="562">
        <v>0</v>
      </c>
      <c r="F20" s="562">
        <v>0</v>
      </c>
      <c r="G20" s="1418">
        <f t="shared" si="0"/>
        <v>0</v>
      </c>
    </row>
    <row r="21" spans="1:7" ht="33" customHeight="1">
      <c r="A21" s="625"/>
      <c r="B21" s="676"/>
      <c r="C21" s="676"/>
      <c r="D21" s="562">
        <v>0</v>
      </c>
      <c r="E21" s="562">
        <v>0</v>
      </c>
      <c r="F21" s="562">
        <v>0</v>
      </c>
      <c r="G21" s="1418">
        <f t="shared" si="0"/>
        <v>0</v>
      </c>
    </row>
    <row r="22" spans="1:7" ht="33" customHeight="1">
      <c r="A22" s="625"/>
      <c r="B22" s="676"/>
      <c r="C22" s="676"/>
      <c r="D22" s="562">
        <v>0</v>
      </c>
      <c r="E22" s="562">
        <v>0</v>
      </c>
      <c r="F22" s="562">
        <v>0</v>
      </c>
      <c r="G22" s="1418">
        <f t="shared" si="0"/>
        <v>0</v>
      </c>
    </row>
    <row r="23" spans="1:7" ht="33" customHeight="1">
      <c r="A23" s="625"/>
      <c r="B23" s="676"/>
      <c r="C23" s="676"/>
      <c r="D23" s="562">
        <v>0</v>
      </c>
      <c r="E23" s="562">
        <v>0</v>
      </c>
      <c r="F23" s="562">
        <v>0</v>
      </c>
      <c r="G23" s="1418">
        <f t="shared" si="0"/>
        <v>0</v>
      </c>
    </row>
    <row r="24" spans="1:7" ht="33" customHeight="1">
      <c r="A24" s="625"/>
      <c r="B24" s="676"/>
      <c r="C24" s="676"/>
      <c r="D24" s="562">
        <v>0</v>
      </c>
      <c r="E24" s="562">
        <v>0</v>
      </c>
      <c r="F24" s="562">
        <v>0</v>
      </c>
      <c r="G24" s="1418">
        <f t="shared" si="0"/>
        <v>0</v>
      </c>
    </row>
    <row r="25" spans="1:7" ht="33" customHeight="1">
      <c r="A25" s="625"/>
      <c r="B25" s="676"/>
      <c r="C25" s="676"/>
      <c r="D25" s="562">
        <v>0</v>
      </c>
      <c r="E25" s="562">
        <v>0</v>
      </c>
      <c r="F25" s="562">
        <v>0</v>
      </c>
      <c r="G25" s="1418">
        <f t="shared" si="0"/>
        <v>0</v>
      </c>
    </row>
    <row r="26" spans="1:7" ht="33" customHeight="1">
      <c r="A26" s="625"/>
      <c r="B26" s="676"/>
      <c r="C26" s="676"/>
      <c r="D26" s="562">
        <v>0</v>
      </c>
      <c r="E26" s="562">
        <v>0</v>
      </c>
      <c r="F26" s="562">
        <v>0</v>
      </c>
      <c r="G26" s="1418">
        <f t="shared" si="0"/>
        <v>0</v>
      </c>
    </row>
    <row r="27" spans="1:7" ht="24" customHeight="1">
      <c r="A27" s="625"/>
      <c r="B27" s="676"/>
      <c r="C27" s="676"/>
      <c r="D27" s="562">
        <v>0</v>
      </c>
      <c r="E27" s="562">
        <v>0</v>
      </c>
      <c r="F27" s="562">
        <v>0</v>
      </c>
      <c r="G27" s="1418">
        <f t="shared" si="0"/>
        <v>0</v>
      </c>
    </row>
    <row r="28" spans="1:7" ht="2.5" customHeight="1" thickBot="1">
      <c r="A28" s="677"/>
      <c r="B28" s="556"/>
      <c r="C28" s="557"/>
    </row>
    <row r="29" spans="1:7" ht="24" customHeight="1" thickBot="1">
      <c r="A29" s="646" t="s">
        <v>396</v>
      </c>
      <c r="B29" s="678"/>
      <c r="C29" s="590"/>
      <c r="D29" s="627">
        <f>SUM(D14:D27)</f>
        <v>0</v>
      </c>
      <c r="E29" s="627">
        <f>SUM(E14:E27)</f>
        <v>0</v>
      </c>
      <c r="F29" s="627">
        <f>SUM(F14:F27)</f>
        <v>0</v>
      </c>
      <c r="G29" s="572">
        <f>SUM(G13:G27)</f>
        <v>0</v>
      </c>
    </row>
    <row r="31" spans="1:7" ht="16" hidden="1" thickBot="1">
      <c r="A31" s="1041" t="s">
        <v>874</v>
      </c>
      <c r="B31" s="1042"/>
    </row>
  </sheetData>
  <sheetProtection sheet="1" formatCells="0" insertRows="0"/>
  <mergeCells count="8">
    <mergeCell ref="A5:G6"/>
    <mergeCell ref="A8:A10"/>
    <mergeCell ref="B8:B10"/>
    <mergeCell ref="C8:C10"/>
    <mergeCell ref="D8:D10"/>
    <mergeCell ref="E8:E10"/>
    <mergeCell ref="G8:G10"/>
    <mergeCell ref="F8:F10"/>
  </mergeCells>
  <pageMargins left="0.70866141732283472" right="0.70866141732283472" top="0.74803149606299213" bottom="0.74803149606299213" header="0.31496062992125984" footer="0.31496062992125984"/>
  <pageSetup paperSize="9" scale="6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G32"/>
  <sheetViews>
    <sheetView showGridLines="0" zoomScale="82" zoomScaleNormal="82" workbookViewId="0"/>
  </sheetViews>
  <sheetFormatPr defaultColWidth="8.81640625" defaultRowHeight="15.5"/>
  <cols>
    <col min="1" max="1" width="16" style="548" customWidth="1"/>
    <col min="2" max="2" width="25.81640625" style="548" customWidth="1"/>
    <col min="3" max="3" width="20.81640625" style="548" customWidth="1"/>
    <col min="4" max="7" width="13.453125" style="548" customWidth="1"/>
    <col min="8" max="20" width="4.81640625" style="548" customWidth="1"/>
    <col min="21" max="21" width="8.81640625" style="548" customWidth="1"/>
    <col min="22" max="16384" width="8.81640625" style="548"/>
  </cols>
  <sheetData>
    <row r="1" spans="1:7">
      <c r="A1" s="1472" t="str">
        <f>"Client  Name:    "&amp;FORM!E8</f>
        <v xml:space="preserve">Client  Name:    </v>
      </c>
      <c r="B1" s="1070"/>
      <c r="C1" s="1057"/>
      <c r="D1" s="549"/>
      <c r="E1" s="549"/>
      <c r="F1" s="549"/>
      <c r="G1" s="550" t="s">
        <v>436</v>
      </c>
    </row>
    <row r="2" spans="1:7">
      <c r="A2" s="1472" t="str">
        <f>"Assigned No:    "&amp;FORM!S6</f>
        <v xml:space="preserve">Assigned No:    </v>
      </c>
      <c r="B2" s="1071"/>
      <c r="C2" s="1055"/>
      <c r="D2" s="1055"/>
      <c r="E2" s="1055"/>
      <c r="F2" s="1055"/>
      <c r="G2" s="1055"/>
    </row>
    <row r="3" spans="1:7">
      <c r="A3" s="1476" t="str">
        <f>CONCATENATE(PROPER(Basic!B18),":",,"          ",TEXT(FORM!G4,"dd-mmmm-yyyy"))</f>
        <v xml:space="preserve">:          </v>
      </c>
      <c r="B3" s="1070"/>
      <c r="C3" s="1057"/>
      <c r="D3" s="1057"/>
      <c r="E3" s="1057"/>
      <c r="F3" s="1057"/>
      <c r="G3" s="1057"/>
    </row>
    <row r="4" spans="1:7">
      <c r="A4" s="594"/>
    </row>
    <row r="5" spans="1:7">
      <c r="A5" s="2133" t="s">
        <v>437</v>
      </c>
      <c r="B5" s="2133"/>
      <c r="C5" s="2133"/>
      <c r="D5" s="2233"/>
      <c r="E5" s="2233"/>
      <c r="F5" s="2233"/>
      <c r="G5" s="2233"/>
    </row>
    <row r="6" spans="1:7">
      <c r="A6" s="2133"/>
      <c r="B6" s="2133"/>
      <c r="C6" s="2133"/>
      <c r="D6" s="2233"/>
      <c r="E6" s="2233"/>
      <c r="F6" s="2233"/>
      <c r="G6" s="2233"/>
    </row>
    <row r="8" spans="1:7" ht="17.149999999999999" customHeight="1">
      <c r="A8" s="2325" t="s">
        <v>438</v>
      </c>
      <c r="B8" s="2314" t="s">
        <v>439</v>
      </c>
      <c r="C8" s="2314" t="s">
        <v>440</v>
      </c>
      <c r="D8" s="2314" t="s">
        <v>441</v>
      </c>
      <c r="E8" s="2314" t="s">
        <v>442</v>
      </c>
      <c r="F8" s="2314" t="s">
        <v>443</v>
      </c>
      <c r="G8" s="2311" t="s">
        <v>444</v>
      </c>
    </row>
    <row r="9" spans="1:7" ht="17.149999999999999" customHeight="1">
      <c r="A9" s="2326"/>
      <c r="B9" s="2315"/>
      <c r="C9" s="2315"/>
      <c r="D9" s="2327"/>
      <c r="E9" s="2327"/>
      <c r="F9" s="2327"/>
      <c r="G9" s="2312"/>
    </row>
    <row r="10" spans="1:7" ht="25" customHeight="1">
      <c r="A10" s="2326"/>
      <c r="B10" s="2315"/>
      <c r="C10" s="2315"/>
      <c r="D10" s="2327"/>
      <c r="E10" s="2327"/>
      <c r="F10" s="2327"/>
      <c r="G10" s="2312"/>
    </row>
    <row r="11" spans="1:7" ht="16" thickBot="1">
      <c r="A11" s="582">
        <v>1</v>
      </c>
      <c r="B11" s="552">
        <v>2</v>
      </c>
      <c r="C11" s="552">
        <v>3</v>
      </c>
      <c r="D11" s="552">
        <v>4</v>
      </c>
      <c r="E11" s="624">
        <v>5</v>
      </c>
      <c r="F11" s="624">
        <v>6</v>
      </c>
      <c r="G11" s="554" t="s">
        <v>445</v>
      </c>
    </row>
    <row r="12" spans="1:7" ht="1" customHeight="1" thickBot="1">
      <c r="A12" s="555"/>
      <c r="B12" s="556"/>
      <c r="C12" s="557"/>
    </row>
    <row r="13" spans="1:7" ht="33" customHeight="1">
      <c r="A13" s="625"/>
      <c r="B13" s="676"/>
      <c r="C13" s="676"/>
      <c r="D13" s="558">
        <v>0</v>
      </c>
      <c r="E13" s="558">
        <v>0</v>
      </c>
      <c r="F13" s="558">
        <v>0</v>
      </c>
      <c r="G13" s="1417">
        <f>D13+E13-F13</f>
        <v>0</v>
      </c>
    </row>
    <row r="14" spans="1:7" ht="33" customHeight="1">
      <c r="A14" s="625"/>
      <c r="B14" s="676"/>
      <c r="C14" s="676"/>
      <c r="D14" s="562">
        <v>0</v>
      </c>
      <c r="E14" s="562">
        <v>0</v>
      </c>
      <c r="F14" s="562">
        <v>0</v>
      </c>
      <c r="G14" s="1418">
        <f t="shared" ref="G14:G28" si="0">D14+E14-F14</f>
        <v>0</v>
      </c>
    </row>
    <row r="15" spans="1:7" ht="33" customHeight="1">
      <c r="A15" s="625"/>
      <c r="B15" s="676"/>
      <c r="C15" s="676"/>
      <c r="D15" s="562">
        <v>0</v>
      </c>
      <c r="E15" s="562">
        <v>0</v>
      </c>
      <c r="F15" s="562">
        <v>0</v>
      </c>
      <c r="G15" s="1418">
        <f t="shared" si="0"/>
        <v>0</v>
      </c>
    </row>
    <row r="16" spans="1:7" ht="33" customHeight="1">
      <c r="A16" s="625"/>
      <c r="B16" s="676"/>
      <c r="C16" s="676"/>
      <c r="D16" s="562">
        <v>0</v>
      </c>
      <c r="E16" s="562">
        <v>0</v>
      </c>
      <c r="F16" s="562">
        <v>0</v>
      </c>
      <c r="G16" s="1418">
        <f t="shared" si="0"/>
        <v>0</v>
      </c>
    </row>
    <row r="17" spans="1:7" ht="33" customHeight="1">
      <c r="A17" s="625"/>
      <c r="B17" s="676"/>
      <c r="C17" s="676"/>
      <c r="D17" s="562">
        <v>0</v>
      </c>
      <c r="E17" s="562">
        <v>0</v>
      </c>
      <c r="F17" s="562">
        <v>0</v>
      </c>
      <c r="G17" s="1418">
        <f t="shared" si="0"/>
        <v>0</v>
      </c>
    </row>
    <row r="18" spans="1:7" ht="33" customHeight="1">
      <c r="A18" s="625"/>
      <c r="B18" s="676"/>
      <c r="C18" s="676"/>
      <c r="D18" s="562">
        <v>0</v>
      </c>
      <c r="E18" s="562">
        <v>0</v>
      </c>
      <c r="F18" s="562">
        <v>0</v>
      </c>
      <c r="G18" s="1418">
        <f t="shared" si="0"/>
        <v>0</v>
      </c>
    </row>
    <row r="19" spans="1:7" ht="33" customHeight="1">
      <c r="A19" s="625"/>
      <c r="B19" s="676"/>
      <c r="C19" s="676"/>
      <c r="D19" s="562">
        <v>0</v>
      </c>
      <c r="E19" s="562">
        <v>0</v>
      </c>
      <c r="F19" s="562">
        <v>0</v>
      </c>
      <c r="G19" s="1418">
        <f t="shared" si="0"/>
        <v>0</v>
      </c>
    </row>
    <row r="20" spans="1:7" ht="33" customHeight="1">
      <c r="A20" s="625"/>
      <c r="B20" s="676"/>
      <c r="C20" s="676"/>
      <c r="D20" s="562">
        <v>0</v>
      </c>
      <c r="E20" s="562">
        <v>0</v>
      </c>
      <c r="F20" s="562">
        <v>0</v>
      </c>
      <c r="G20" s="1418">
        <f t="shared" si="0"/>
        <v>0</v>
      </c>
    </row>
    <row r="21" spans="1:7" ht="33" customHeight="1">
      <c r="A21" s="625"/>
      <c r="B21" s="676"/>
      <c r="C21" s="676"/>
      <c r="D21" s="562">
        <v>0</v>
      </c>
      <c r="E21" s="562">
        <v>0</v>
      </c>
      <c r="F21" s="562">
        <v>0</v>
      </c>
      <c r="G21" s="1418">
        <f t="shared" si="0"/>
        <v>0</v>
      </c>
    </row>
    <row r="22" spans="1:7" ht="33" customHeight="1">
      <c r="A22" s="625"/>
      <c r="B22" s="676"/>
      <c r="C22" s="676"/>
      <c r="D22" s="562">
        <v>0</v>
      </c>
      <c r="E22" s="562">
        <v>0</v>
      </c>
      <c r="F22" s="562">
        <v>0</v>
      </c>
      <c r="G22" s="1418">
        <f t="shared" si="0"/>
        <v>0</v>
      </c>
    </row>
    <row r="23" spans="1:7" ht="33" customHeight="1">
      <c r="A23" s="625"/>
      <c r="B23" s="676"/>
      <c r="C23" s="676"/>
      <c r="D23" s="562">
        <v>0</v>
      </c>
      <c r="E23" s="562">
        <v>0</v>
      </c>
      <c r="F23" s="562">
        <v>0</v>
      </c>
      <c r="G23" s="1418">
        <f t="shared" si="0"/>
        <v>0</v>
      </c>
    </row>
    <row r="24" spans="1:7" ht="33" customHeight="1">
      <c r="A24" s="625"/>
      <c r="B24" s="676"/>
      <c r="C24" s="676"/>
      <c r="D24" s="562">
        <v>0</v>
      </c>
      <c r="E24" s="562">
        <v>0</v>
      </c>
      <c r="F24" s="562">
        <v>0</v>
      </c>
      <c r="G24" s="1418">
        <f t="shared" si="0"/>
        <v>0</v>
      </c>
    </row>
    <row r="25" spans="1:7" ht="33" customHeight="1">
      <c r="A25" s="625"/>
      <c r="B25" s="676"/>
      <c r="C25" s="676"/>
      <c r="D25" s="562">
        <v>0</v>
      </c>
      <c r="E25" s="562">
        <v>0</v>
      </c>
      <c r="F25" s="562">
        <v>0</v>
      </c>
      <c r="G25" s="1418">
        <f t="shared" si="0"/>
        <v>0</v>
      </c>
    </row>
    <row r="26" spans="1:7" ht="33" customHeight="1">
      <c r="A26" s="625"/>
      <c r="B26" s="676"/>
      <c r="C26" s="676"/>
      <c r="D26" s="562">
        <v>0</v>
      </c>
      <c r="E26" s="562">
        <v>0</v>
      </c>
      <c r="F26" s="562">
        <v>0</v>
      </c>
      <c r="G26" s="1418">
        <f t="shared" si="0"/>
        <v>0</v>
      </c>
    </row>
    <row r="27" spans="1:7" ht="33" customHeight="1">
      <c r="A27" s="625"/>
      <c r="B27" s="676"/>
      <c r="C27" s="676"/>
      <c r="D27" s="562">
        <v>0</v>
      </c>
      <c r="E27" s="562">
        <v>0</v>
      </c>
      <c r="F27" s="562">
        <v>0</v>
      </c>
      <c r="G27" s="1418">
        <f t="shared" si="0"/>
        <v>0</v>
      </c>
    </row>
    <row r="28" spans="1:7" ht="29.15" customHeight="1">
      <c r="A28" s="625"/>
      <c r="B28" s="676"/>
      <c r="C28" s="676"/>
      <c r="D28" s="562">
        <v>0</v>
      </c>
      <c r="E28" s="562">
        <v>0</v>
      </c>
      <c r="F28" s="562">
        <v>0</v>
      </c>
      <c r="G28" s="1418">
        <f t="shared" si="0"/>
        <v>0</v>
      </c>
    </row>
    <row r="29" spans="1:7" ht="2.15" customHeight="1" thickBot="1">
      <c r="A29" s="555"/>
      <c r="B29" s="556"/>
      <c r="C29" s="557"/>
    </row>
    <row r="30" spans="1:7" ht="41.15" customHeight="1" thickBot="1">
      <c r="A30" s="646" t="s">
        <v>396</v>
      </c>
      <c r="B30" s="678"/>
      <c r="C30" s="590"/>
      <c r="D30" s="627">
        <f>SUM(D13:D28)</f>
        <v>0</v>
      </c>
      <c r="E30" s="627">
        <f>SUM(E13:E28)</f>
        <v>0</v>
      </c>
      <c r="F30" s="627">
        <f>SUM(F13:F28)</f>
        <v>0</v>
      </c>
      <c r="G30" s="572">
        <f>SUM(G13:G28)</f>
        <v>0</v>
      </c>
    </row>
    <row r="32" spans="1:7" ht="16" hidden="1" thickBot="1">
      <c r="A32" s="1041" t="s">
        <v>874</v>
      </c>
      <c r="B32" s="1042"/>
    </row>
  </sheetData>
  <sheetProtection sheet="1" formatCells="0" insertRows="0"/>
  <mergeCells count="8">
    <mergeCell ref="A5:G6"/>
    <mergeCell ref="A8:A10"/>
    <mergeCell ref="B8:B10"/>
    <mergeCell ref="C8:C10"/>
    <mergeCell ref="D8:D10"/>
    <mergeCell ref="E8:E10"/>
    <mergeCell ref="F8:F10"/>
    <mergeCell ref="G8:G10"/>
  </mergeCells>
  <pageMargins left="0.70866141732283472" right="0.70866141732283472" top="0.74803149606299213" bottom="0.74803149606299213" header="0.31496062992125984" footer="0.31496062992125984"/>
  <pageSetup paperSize="9" scale="72"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pageSetUpPr fitToPage="1"/>
  </sheetPr>
  <dimension ref="A1:G24"/>
  <sheetViews>
    <sheetView showGridLines="0" zoomScaleNormal="100" zoomScaleSheetLayoutView="55" workbookViewId="0"/>
  </sheetViews>
  <sheetFormatPr defaultColWidth="8.54296875" defaultRowHeight="14.5"/>
  <cols>
    <col min="1" max="1" width="29" style="2" customWidth="1"/>
    <col min="2" max="2" width="30.1796875" style="2" customWidth="1"/>
    <col min="3" max="3" width="19.81640625" style="2" customWidth="1"/>
    <col min="4" max="4" width="17.81640625" style="2" customWidth="1"/>
    <col min="5" max="10" width="8.54296875" style="2" customWidth="1"/>
    <col min="11" max="16384" width="8.54296875" style="2"/>
  </cols>
  <sheetData>
    <row r="1" spans="1:7" s="250" customFormat="1" ht="18.5">
      <c r="A1" s="1472" t="str">
        <f>"Client  Name:    "&amp;FORM!E8</f>
        <v xml:space="preserve">Client  Name:    </v>
      </c>
      <c r="B1" s="1070"/>
      <c r="C1" s="1060"/>
      <c r="D1" s="550" t="s">
        <v>431</v>
      </c>
    </row>
    <row r="2" spans="1:7" ht="15.5">
      <c r="A2" s="1472" t="str">
        <f>"Assigned No:    "&amp;FORM!S6</f>
        <v xml:space="preserve">Assigned No:    </v>
      </c>
      <c r="B2" s="1071"/>
      <c r="C2" s="1061"/>
      <c r="D2" s="1061"/>
    </row>
    <row r="3" spans="1:7">
      <c r="A3" s="1476" t="str">
        <f>CONCATENATE(PROPER(Basic!B18),":",,"          ",TEXT(FORM!G4,"dd-mmmm-yyyy"))</f>
        <v xml:space="preserve">:          </v>
      </c>
      <c r="B3" s="1070"/>
      <c r="C3" s="319"/>
      <c r="D3" s="319"/>
    </row>
    <row r="5" spans="1:7" ht="26.15" customHeight="1">
      <c r="A5" s="2335" t="s">
        <v>432</v>
      </c>
      <c r="B5" s="2335"/>
      <c r="C5" s="2335"/>
      <c r="D5" s="2335"/>
      <c r="E5" s="439"/>
      <c r="F5" s="439"/>
      <c r="G5" s="439"/>
    </row>
    <row r="6" spans="1:7" s="319" customFormat="1" ht="26.15" customHeight="1" thickBot="1">
      <c r="A6" s="1199"/>
      <c r="B6" s="1199"/>
      <c r="C6" s="1199"/>
      <c r="D6" s="1199"/>
      <c r="E6" s="1200"/>
      <c r="F6" s="1200"/>
      <c r="G6" s="1200"/>
    </row>
    <row r="7" spans="1:7" s="319" customFormat="1" ht="26.15" hidden="1" customHeight="1">
      <c r="A7" s="1199"/>
      <c r="B7" s="1199"/>
      <c r="C7" s="1199"/>
      <c r="D7" s="1199"/>
      <c r="E7" s="1200"/>
      <c r="F7" s="1200"/>
      <c r="G7" s="1200"/>
    </row>
    <row r="8" spans="1:7" ht="26.15" hidden="1" customHeight="1" thickBot="1">
      <c r="A8" s="443"/>
      <c r="B8" s="443"/>
      <c r="C8" s="443"/>
      <c r="D8" s="439"/>
      <c r="E8" s="439"/>
      <c r="F8" s="439"/>
      <c r="G8" s="439"/>
    </row>
    <row r="9" spans="1:7" ht="30" customHeight="1">
      <c r="A9" s="811" t="s">
        <v>433</v>
      </c>
      <c r="B9" s="810" t="s">
        <v>20</v>
      </c>
      <c r="C9" s="810" t="s">
        <v>434</v>
      </c>
      <c r="D9" s="809" t="s">
        <v>435</v>
      </c>
    </row>
    <row r="10" spans="1:7" ht="30" customHeight="1">
      <c r="A10" s="812"/>
      <c r="B10" s="481"/>
      <c r="C10" s="679"/>
      <c r="D10" s="1553"/>
    </row>
    <row r="11" spans="1:7" ht="30" customHeight="1">
      <c r="A11" s="812"/>
      <c r="B11" s="481"/>
      <c r="C11" s="679"/>
      <c r="D11" s="1553"/>
    </row>
    <row r="12" spans="1:7" ht="30" customHeight="1">
      <c r="A12" s="812"/>
      <c r="B12" s="481"/>
      <c r="C12" s="679"/>
      <c r="D12" s="1553"/>
    </row>
    <row r="13" spans="1:7" ht="30" customHeight="1">
      <c r="A13" s="812"/>
      <c r="B13" s="481"/>
      <c r="C13" s="679"/>
      <c r="D13" s="1553"/>
    </row>
    <row r="14" spans="1:7" ht="30" customHeight="1">
      <c r="A14" s="812"/>
      <c r="B14" s="481"/>
      <c r="C14" s="679"/>
      <c r="D14" s="1553"/>
    </row>
    <row r="15" spans="1:7" ht="30" customHeight="1">
      <c r="A15" s="812"/>
      <c r="B15" s="481"/>
      <c r="C15" s="679"/>
      <c r="D15" s="1553"/>
    </row>
    <row r="16" spans="1:7" ht="30" customHeight="1">
      <c r="A16" s="812"/>
      <c r="B16" s="481"/>
      <c r="C16" s="680"/>
      <c r="D16" s="1553"/>
    </row>
    <row r="17" spans="1:4" ht="30" customHeight="1">
      <c r="A17" s="812"/>
      <c r="B17" s="481"/>
      <c r="C17" s="680"/>
      <c r="D17" s="1553"/>
    </row>
    <row r="18" spans="1:4" ht="30" customHeight="1">
      <c r="A18" s="812"/>
      <c r="B18" s="481"/>
      <c r="C18" s="680"/>
      <c r="D18" s="1553"/>
    </row>
    <row r="19" spans="1:4" ht="30" customHeight="1">
      <c r="A19" s="812"/>
      <c r="B19" s="481"/>
      <c r="C19" s="680"/>
      <c r="D19" s="1553"/>
    </row>
    <row r="20" spans="1:4" ht="30" customHeight="1">
      <c r="A20" s="812"/>
      <c r="B20" s="481"/>
      <c r="C20" s="680"/>
      <c r="D20" s="1553"/>
    </row>
    <row r="21" spans="1:4" s="319" customFormat="1" ht="30" customHeight="1" thickBot="1">
      <c r="A21" s="812"/>
      <c r="B21" s="481"/>
      <c r="C21" s="680"/>
      <c r="D21" s="1553"/>
    </row>
    <row r="22" spans="1:4" ht="30" customHeight="1" thickBot="1">
      <c r="A22" s="646" t="s">
        <v>396</v>
      </c>
      <c r="B22" s="808"/>
      <c r="C22" s="808"/>
      <c r="D22" s="572">
        <f>SUM(D10:D21)</f>
        <v>0</v>
      </c>
    </row>
    <row r="24" spans="1:4" ht="15" hidden="1" thickBot="1">
      <c r="A24" s="1041" t="s">
        <v>874</v>
      </c>
      <c r="B24" s="1044">
        <f>D22</f>
        <v>0</v>
      </c>
    </row>
  </sheetData>
  <mergeCells count="1">
    <mergeCell ref="A5:D5"/>
  </mergeCells>
  <pageMargins left="0.70866141732283472" right="0.70866141732283472" top="0.74803149606299213" bottom="0.74803149606299213" header="0.31496062992125984" footer="0.31496062992125984"/>
  <pageSetup paperSize="9" scale="94" orientation="landscape"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XFD96"/>
  <sheetViews>
    <sheetView showGridLines="0" zoomScale="80" zoomScaleNormal="80" workbookViewId="0"/>
  </sheetViews>
  <sheetFormatPr defaultColWidth="8.81640625" defaultRowHeight="14.5"/>
  <cols>
    <col min="1" max="1" width="4.81640625" style="840" customWidth="1"/>
    <col min="2" max="2" width="12" style="840" customWidth="1"/>
    <col min="3" max="3" width="13.1796875" style="840" customWidth="1"/>
    <col min="4" max="4" width="23.453125" style="840" customWidth="1"/>
    <col min="5" max="5" width="25.81640625" style="840" customWidth="1"/>
    <col min="6" max="6" width="20.1796875" style="840" customWidth="1"/>
    <col min="7" max="7" width="23.1796875" style="840" customWidth="1"/>
    <col min="8" max="8" width="13.1796875" style="840" customWidth="1"/>
    <col min="9" max="9" width="15.81640625" style="840" customWidth="1"/>
    <col min="10" max="10" width="8.81640625" style="840"/>
    <col min="11" max="11" width="10.453125" style="840" customWidth="1"/>
    <col min="12" max="16" width="8.81640625" style="840"/>
    <col min="17" max="17" width="19.54296875" style="840" hidden="1" customWidth="1"/>
    <col min="18" max="16384" width="8.81640625" style="840"/>
  </cols>
  <sheetData>
    <row r="3" spans="2:17" ht="35.15" customHeight="1">
      <c r="B3" s="849" t="s">
        <v>1764</v>
      </c>
      <c r="C3" s="849"/>
      <c r="D3" s="849"/>
      <c r="E3" s="849"/>
      <c r="F3" s="850" t="s">
        <v>1765</v>
      </c>
      <c r="G3" s="851" t="s">
        <v>1622</v>
      </c>
      <c r="H3" s="849"/>
      <c r="I3" s="849"/>
      <c r="J3" s="849"/>
      <c r="K3" s="849"/>
      <c r="L3" s="849"/>
      <c r="M3" s="849"/>
      <c r="N3" s="849"/>
      <c r="O3" s="849"/>
      <c r="P3" s="849"/>
      <c r="Q3" s="849" t="s">
        <v>1766</v>
      </c>
    </row>
    <row r="4" spans="2:17" hidden="1">
      <c r="B4" s="2340" t="s">
        <v>1767</v>
      </c>
      <c r="C4" s="2340"/>
      <c r="D4" s="2340"/>
      <c r="E4" s="2340"/>
      <c r="F4" s="2340"/>
      <c r="G4" s="2340"/>
      <c r="H4" s="2340"/>
      <c r="I4" s="2340"/>
      <c r="J4" s="2340"/>
      <c r="K4" s="2340"/>
      <c r="L4" s="2340"/>
      <c r="M4" s="2340"/>
      <c r="N4" s="2340"/>
      <c r="O4" s="2340"/>
      <c r="P4" s="2340"/>
      <c r="Q4" s="2340"/>
    </row>
    <row r="5" spans="2:17" hidden="1">
      <c r="B5" s="2340"/>
      <c r="C5" s="2340"/>
      <c r="D5" s="2340"/>
      <c r="E5" s="2340"/>
      <c r="F5" s="2340"/>
      <c r="G5" s="2340"/>
      <c r="H5" s="2340"/>
      <c r="I5" s="2340"/>
      <c r="J5" s="2340"/>
      <c r="K5" s="2340"/>
      <c r="L5" s="2340"/>
      <c r="M5" s="2340"/>
      <c r="N5" s="2340"/>
      <c r="O5" s="2340"/>
      <c r="P5" s="2340"/>
      <c r="Q5" s="2340"/>
    </row>
    <row r="6" spans="2:17" hidden="1">
      <c r="B6" s="2340"/>
      <c r="C6" s="2340"/>
      <c r="D6" s="2340"/>
      <c r="E6" s="2340"/>
      <c r="F6" s="2340"/>
      <c r="G6" s="2340"/>
      <c r="H6" s="2340"/>
      <c r="I6" s="2340"/>
      <c r="J6" s="2340"/>
      <c r="K6" s="2340"/>
      <c r="L6" s="2340"/>
      <c r="M6" s="2340"/>
      <c r="N6" s="2340"/>
      <c r="O6" s="2340"/>
      <c r="P6" s="2340"/>
      <c r="Q6" s="2340"/>
    </row>
    <row r="7" spans="2:17" hidden="1">
      <c r="B7" s="847"/>
      <c r="C7" s="847"/>
      <c r="D7" s="847"/>
      <c r="E7" s="847"/>
      <c r="F7" s="847"/>
      <c r="G7" s="847"/>
      <c r="H7" s="847"/>
      <c r="I7" s="847"/>
      <c r="J7" s="847"/>
      <c r="K7" s="847"/>
      <c r="L7" s="847"/>
      <c r="M7" s="847"/>
      <c r="N7" s="847"/>
      <c r="O7" s="847"/>
      <c r="P7" s="847"/>
      <c r="Q7" s="847"/>
    </row>
    <row r="8" spans="2:17" hidden="1">
      <c r="B8" s="852" t="s">
        <v>1768</v>
      </c>
      <c r="C8" s="852" t="s">
        <v>1769</v>
      </c>
      <c r="D8" s="852" t="s">
        <v>27</v>
      </c>
      <c r="E8" s="852" t="s">
        <v>1770</v>
      </c>
      <c r="F8" s="852" t="s">
        <v>1771</v>
      </c>
      <c r="G8" s="852" t="s">
        <v>1772</v>
      </c>
      <c r="H8" s="876" t="s">
        <v>1831</v>
      </c>
      <c r="I8" s="852" t="s">
        <v>1773</v>
      </c>
      <c r="K8" s="2341" t="s">
        <v>1774</v>
      </c>
      <c r="L8" s="2342"/>
    </row>
    <row r="9" spans="2:17" hidden="1">
      <c r="B9" s="853">
        <v>1</v>
      </c>
      <c r="C9" s="854"/>
      <c r="D9" s="854"/>
      <c r="E9" s="854"/>
      <c r="F9" s="854"/>
      <c r="G9" s="874"/>
      <c r="H9" s="877"/>
      <c r="I9" s="875"/>
    </row>
    <row r="10" spans="2:17" hidden="1">
      <c r="B10" s="848"/>
      <c r="C10" s="847"/>
      <c r="D10" s="847"/>
      <c r="E10" s="847"/>
      <c r="F10" s="847"/>
      <c r="G10" s="847"/>
      <c r="H10" s="847"/>
      <c r="I10" s="847"/>
    </row>
    <row r="11" spans="2:17" hidden="1">
      <c r="B11" s="2340" t="s">
        <v>1775</v>
      </c>
      <c r="C11" s="2340"/>
      <c r="D11" s="2340"/>
      <c r="E11" s="2340"/>
      <c r="F11" s="2340"/>
      <c r="G11" s="2340"/>
      <c r="H11" s="2340"/>
      <c r="I11" s="2340"/>
      <c r="J11" s="2340"/>
      <c r="K11" s="2340"/>
      <c r="L11" s="2340"/>
      <c r="M11" s="2340"/>
      <c r="N11" s="2340"/>
      <c r="O11" s="2340"/>
      <c r="P11" s="2340"/>
      <c r="Q11" s="2340"/>
    </row>
    <row r="12" spans="2:17" hidden="1">
      <c r="B12" s="2340"/>
      <c r="C12" s="2340"/>
      <c r="D12" s="2340"/>
      <c r="E12" s="2340"/>
      <c r="F12" s="2340"/>
      <c r="G12" s="2340"/>
      <c r="H12" s="2340"/>
      <c r="I12" s="2340"/>
      <c r="J12" s="2340"/>
      <c r="K12" s="2340"/>
      <c r="L12" s="2340"/>
      <c r="M12" s="2340"/>
      <c r="N12" s="2340"/>
      <c r="O12" s="2340"/>
      <c r="P12" s="2340"/>
      <c r="Q12" s="2340"/>
    </row>
    <row r="13" spans="2:17" hidden="1">
      <c r="B13" s="2340"/>
      <c r="C13" s="2340"/>
      <c r="D13" s="2340"/>
      <c r="E13" s="2340"/>
      <c r="F13" s="2340"/>
      <c r="G13" s="2340"/>
      <c r="H13" s="2340"/>
      <c r="I13" s="2340"/>
      <c r="J13" s="2340"/>
      <c r="K13" s="2340"/>
      <c r="L13" s="2340"/>
      <c r="M13" s="2340"/>
      <c r="N13" s="2340"/>
      <c r="O13" s="2340"/>
      <c r="P13" s="2340"/>
      <c r="Q13" s="2340"/>
    </row>
    <row r="14" spans="2:17" hidden="1">
      <c r="B14" s="855"/>
      <c r="C14" s="855"/>
      <c r="D14" s="855"/>
      <c r="E14" s="855"/>
      <c r="F14" s="855"/>
      <c r="G14" s="855"/>
      <c r="H14" s="855"/>
      <c r="I14" s="855"/>
      <c r="J14" s="855"/>
      <c r="K14" s="855"/>
      <c r="L14" s="855"/>
      <c r="M14" s="855"/>
      <c r="N14" s="855"/>
      <c r="O14" s="855"/>
      <c r="P14" s="855"/>
    </row>
    <row r="15" spans="2:17" hidden="1">
      <c r="B15" s="856" t="s">
        <v>1776</v>
      </c>
      <c r="C15" s="857"/>
      <c r="D15" s="855"/>
      <c r="E15" s="855"/>
      <c r="F15" s="855"/>
      <c r="G15" s="855"/>
      <c r="H15" s="855"/>
      <c r="I15" s="855"/>
      <c r="J15" s="855"/>
      <c r="K15" s="855"/>
      <c r="L15" s="855"/>
      <c r="M15" s="855"/>
      <c r="N15" s="855"/>
      <c r="O15" s="855"/>
      <c r="P15" s="855"/>
    </row>
    <row r="16" spans="2:17" hidden="1">
      <c r="B16" s="855"/>
      <c r="C16" s="855"/>
      <c r="D16" s="855"/>
      <c r="E16" s="855"/>
      <c r="F16" s="855"/>
      <c r="G16" s="855"/>
      <c r="H16" s="855"/>
      <c r="I16" s="855"/>
      <c r="J16" s="855"/>
      <c r="K16" s="855"/>
      <c r="L16" s="855"/>
      <c r="M16" s="855"/>
      <c r="N16" s="855"/>
      <c r="O16" s="855"/>
      <c r="P16" s="855"/>
    </row>
    <row r="17" spans="2:19" hidden="1">
      <c r="B17" s="2340" t="s">
        <v>1777</v>
      </c>
      <c r="C17" s="2340"/>
      <c r="D17" s="2340"/>
      <c r="E17" s="2340"/>
      <c r="F17" s="2340"/>
      <c r="G17" s="2340"/>
      <c r="H17" s="2340"/>
      <c r="I17" s="2340"/>
      <c r="J17" s="2340"/>
      <c r="K17" s="2340"/>
      <c r="L17" s="2340"/>
      <c r="M17" s="2340"/>
      <c r="N17" s="2340"/>
      <c r="O17" s="2340"/>
      <c r="P17" s="2340"/>
      <c r="Q17" s="2340"/>
    </row>
    <row r="18" spans="2:19" hidden="1">
      <c r="B18" s="2340"/>
      <c r="C18" s="2340"/>
      <c r="D18" s="2340"/>
      <c r="E18" s="2340"/>
      <c r="F18" s="2340"/>
      <c r="G18" s="2340"/>
      <c r="H18" s="2340"/>
      <c r="I18" s="2340"/>
      <c r="J18" s="2340"/>
      <c r="K18" s="2340"/>
      <c r="L18" s="2340"/>
      <c r="M18" s="2340"/>
      <c r="N18" s="2340"/>
      <c r="O18" s="2340"/>
      <c r="P18" s="2340"/>
      <c r="Q18" s="2340"/>
    </row>
    <row r="19" spans="2:19" hidden="1">
      <c r="B19" s="2340"/>
      <c r="C19" s="2340"/>
      <c r="D19" s="2340"/>
      <c r="E19" s="2340"/>
      <c r="F19" s="2340"/>
      <c r="G19" s="2340"/>
      <c r="H19" s="2340"/>
      <c r="I19" s="2340"/>
      <c r="J19" s="2340"/>
      <c r="K19" s="2340"/>
      <c r="L19" s="2340"/>
      <c r="M19" s="2340"/>
      <c r="N19" s="2340"/>
      <c r="O19" s="2340"/>
      <c r="P19" s="2340"/>
      <c r="Q19" s="2340"/>
    </row>
    <row r="20" spans="2:19" hidden="1">
      <c r="B20" s="2343"/>
      <c r="C20" s="2343"/>
      <c r="D20" s="2343"/>
      <c r="E20" s="2343"/>
      <c r="F20" s="2343"/>
      <c r="G20" s="2343"/>
      <c r="H20" s="2343"/>
      <c r="I20" s="2343"/>
      <c r="J20" s="2343"/>
      <c r="K20" s="2343"/>
      <c r="L20" s="2343"/>
      <c r="M20" s="2343"/>
      <c r="N20" s="2343"/>
      <c r="O20" s="2343"/>
      <c r="P20" s="2343"/>
      <c r="Q20" s="2343"/>
      <c r="R20" s="2343"/>
      <c r="S20" s="2343"/>
    </row>
    <row r="21" spans="2:19" hidden="1">
      <c r="B21" s="852" t="s">
        <v>1768</v>
      </c>
      <c r="C21" s="2336" t="s">
        <v>1778</v>
      </c>
      <c r="D21" s="2337"/>
      <c r="E21" s="2338"/>
      <c r="F21" s="2336" t="s">
        <v>1779</v>
      </c>
      <c r="G21" s="2337"/>
      <c r="H21" s="2338"/>
      <c r="I21" s="2336" t="s">
        <v>1780</v>
      </c>
      <c r="J21" s="2337"/>
      <c r="K21" s="2338"/>
      <c r="M21" s="882" t="str">
        <f>IF(AND(C22=FORM!T49,F22=FORM!T75,I22=FORM!T76),"","** Please check the Form if the values are correct")</f>
        <v/>
      </c>
    </row>
    <row r="22" spans="2:19" hidden="1">
      <c r="B22" s="878">
        <v>1</v>
      </c>
      <c r="C22" s="2339"/>
      <c r="D22" s="2339"/>
      <c r="E22" s="2339"/>
      <c r="F22" s="2339"/>
      <c r="G22" s="2339"/>
      <c r="H22" s="2339"/>
      <c r="I22" s="2339"/>
      <c r="J22" s="2339"/>
      <c r="K22" s="2339"/>
    </row>
    <row r="23" spans="2:19" hidden="1">
      <c r="B23" s="2343"/>
      <c r="C23" s="2343"/>
      <c r="D23" s="2343"/>
      <c r="E23" s="2343"/>
      <c r="F23" s="2343"/>
      <c r="G23" s="2343"/>
      <c r="H23" s="2343"/>
      <c r="I23" s="2343"/>
      <c r="J23" s="2343"/>
    </row>
    <row r="24" spans="2:19" hidden="1">
      <c r="B24" s="2340" t="s">
        <v>1832</v>
      </c>
      <c r="C24" s="2340"/>
      <c r="D24" s="2340"/>
      <c r="E24" s="2340"/>
      <c r="F24" s="2340"/>
      <c r="G24" s="2340"/>
      <c r="H24" s="2340"/>
      <c r="I24" s="2340"/>
      <c r="J24" s="2340"/>
      <c r="K24" s="2340"/>
      <c r="L24" s="2340"/>
      <c r="M24" s="2340"/>
      <c r="N24" s="2340"/>
      <c r="O24" s="2340"/>
      <c r="P24" s="2340"/>
      <c r="Q24" s="2340"/>
    </row>
    <row r="25" spans="2:19" hidden="1">
      <c r="B25" s="2340"/>
      <c r="C25" s="2340"/>
      <c r="D25" s="2340"/>
      <c r="E25" s="2340"/>
      <c r="F25" s="2340"/>
      <c r="G25" s="2340"/>
      <c r="H25" s="2340"/>
      <c r="I25" s="2340"/>
      <c r="J25" s="2340"/>
      <c r="K25" s="2340"/>
      <c r="L25" s="2340"/>
      <c r="M25" s="2340"/>
      <c r="N25" s="2340"/>
      <c r="O25" s="2340"/>
      <c r="P25" s="2340"/>
      <c r="Q25" s="2340"/>
    </row>
    <row r="26" spans="2:19" hidden="1">
      <c r="B26" s="2340"/>
      <c r="C26" s="2340"/>
      <c r="D26" s="2340"/>
      <c r="E26" s="2340"/>
      <c r="F26" s="2340"/>
      <c r="G26" s="2340"/>
      <c r="H26" s="2340"/>
      <c r="I26" s="2340"/>
      <c r="J26" s="2340"/>
      <c r="K26" s="2340"/>
      <c r="L26" s="2340"/>
      <c r="M26" s="2340"/>
      <c r="N26" s="2340"/>
      <c r="O26" s="2340"/>
      <c r="P26" s="2340"/>
      <c r="Q26" s="2340"/>
    </row>
    <row r="27" spans="2:19" hidden="1">
      <c r="B27" s="855"/>
      <c r="C27" s="855"/>
      <c r="D27" s="855"/>
    </row>
    <row r="28" spans="2:19" hidden="1">
      <c r="B28" s="856" t="s">
        <v>1776</v>
      </c>
      <c r="C28" s="857"/>
      <c r="D28" s="855"/>
    </row>
    <row r="29" spans="2:19" hidden="1"/>
    <row r="30" spans="2:19" hidden="1">
      <c r="B30" s="2340" t="s">
        <v>1781</v>
      </c>
      <c r="C30" s="2340"/>
      <c r="D30" s="2340"/>
      <c r="E30" s="2340"/>
      <c r="F30" s="2340"/>
      <c r="G30" s="2340"/>
      <c r="H30" s="2340"/>
      <c r="I30" s="2340"/>
      <c r="J30" s="2340"/>
      <c r="K30" s="2340"/>
      <c r="L30" s="2340"/>
      <c r="M30" s="2340"/>
      <c r="N30" s="2340"/>
      <c r="O30" s="2340"/>
      <c r="P30" s="2340"/>
      <c r="Q30" s="2340"/>
    </row>
    <row r="31" spans="2:19" hidden="1">
      <c r="B31" s="2340"/>
      <c r="C31" s="2340"/>
      <c r="D31" s="2340"/>
      <c r="E31" s="2340"/>
      <c r="F31" s="2340"/>
      <c r="G31" s="2340"/>
      <c r="H31" s="2340"/>
      <c r="I31" s="2340"/>
      <c r="J31" s="2340"/>
      <c r="K31" s="2340"/>
      <c r="L31" s="2340"/>
      <c r="M31" s="2340"/>
      <c r="N31" s="2340"/>
      <c r="O31" s="2340"/>
      <c r="P31" s="2340"/>
      <c r="Q31" s="2340"/>
    </row>
    <row r="32" spans="2:19" hidden="1">
      <c r="B32" s="2340"/>
      <c r="C32" s="2340"/>
      <c r="D32" s="2340"/>
      <c r="E32" s="2340"/>
      <c r="F32" s="2340"/>
      <c r="G32" s="2340"/>
      <c r="H32" s="2340"/>
      <c r="I32" s="2340"/>
      <c r="J32" s="2340"/>
      <c r="K32" s="2340"/>
      <c r="L32" s="2340"/>
      <c r="M32" s="2340"/>
      <c r="N32" s="2340"/>
      <c r="O32" s="2340"/>
      <c r="P32" s="2340"/>
      <c r="Q32" s="2340"/>
    </row>
    <row r="33" spans="2:16384" hidden="1">
      <c r="B33" s="855"/>
      <c r="C33" s="855"/>
      <c r="D33" s="855"/>
    </row>
    <row r="34" spans="2:16384" hidden="1">
      <c r="B34" s="856" t="s">
        <v>1776</v>
      </c>
      <c r="C34" s="857"/>
      <c r="D34" s="855"/>
    </row>
    <row r="35" spans="2:16384" hidden="1"/>
    <row r="36" spans="2:16384" hidden="1">
      <c r="B36" s="2340" t="s">
        <v>1782</v>
      </c>
      <c r="C36" s="2340"/>
      <c r="D36" s="2340"/>
      <c r="E36" s="2340"/>
      <c r="F36" s="2340"/>
      <c r="G36" s="2340"/>
      <c r="H36" s="2340"/>
      <c r="I36" s="2340"/>
      <c r="J36" s="2340"/>
      <c r="K36" s="2340"/>
      <c r="L36" s="2340"/>
      <c r="M36" s="2340"/>
      <c r="N36" s="2340"/>
      <c r="O36" s="2340"/>
      <c r="P36" s="2340"/>
      <c r="Q36" s="2340"/>
    </row>
    <row r="37" spans="2:16384" hidden="1">
      <c r="B37" s="2340"/>
      <c r="C37" s="2340"/>
      <c r="D37" s="2340"/>
      <c r="E37" s="2340"/>
      <c r="F37" s="2340"/>
      <c r="G37" s="2340"/>
      <c r="H37" s="2340"/>
      <c r="I37" s="2340"/>
      <c r="J37" s="2340"/>
      <c r="K37" s="2340"/>
      <c r="L37" s="2340"/>
      <c r="M37" s="2340"/>
      <c r="N37" s="2340"/>
      <c r="O37" s="2340"/>
      <c r="P37" s="2340"/>
      <c r="Q37" s="2340"/>
    </row>
    <row r="38" spans="2:16384" hidden="1">
      <c r="B38" s="2340"/>
      <c r="C38" s="2340"/>
      <c r="D38" s="2340"/>
      <c r="E38" s="2340"/>
      <c r="F38" s="2340"/>
      <c r="G38" s="2340"/>
      <c r="H38" s="2340"/>
      <c r="I38" s="2340"/>
      <c r="J38" s="2340"/>
      <c r="K38" s="2340"/>
      <c r="L38" s="2340"/>
      <c r="M38" s="2340"/>
      <c r="N38" s="2340"/>
      <c r="O38" s="2340"/>
      <c r="P38" s="2340"/>
      <c r="Q38" s="2340"/>
    </row>
    <row r="39" spans="2:16384" hidden="1">
      <c r="B39" s="2343"/>
      <c r="C39" s="2343"/>
      <c r="D39" s="2343"/>
      <c r="E39" s="2343"/>
      <c r="F39" s="2343"/>
      <c r="G39" s="2343"/>
      <c r="H39" s="2343"/>
      <c r="I39" s="2343"/>
      <c r="J39" s="2343"/>
      <c r="K39" s="2343"/>
      <c r="L39" s="2343"/>
      <c r="M39" s="2343"/>
      <c r="N39" s="2343"/>
      <c r="O39" s="2343"/>
      <c r="P39" s="2343"/>
      <c r="Q39" s="2343"/>
      <c r="R39" s="2343"/>
      <c r="S39" s="2343"/>
      <c r="T39" s="2343"/>
      <c r="U39" s="2343"/>
      <c r="V39" s="2343"/>
      <c r="W39" s="2343"/>
      <c r="X39" s="2343"/>
      <c r="Y39" s="2343"/>
      <c r="Z39" s="2343"/>
      <c r="AA39" s="2343"/>
      <c r="AB39" s="2343"/>
      <c r="AC39" s="2343"/>
      <c r="AD39" s="2343"/>
      <c r="AE39" s="2343"/>
      <c r="AF39" s="2343"/>
      <c r="AG39" s="2343"/>
      <c r="AH39" s="2343"/>
      <c r="AI39" s="2343"/>
      <c r="AJ39" s="2343"/>
      <c r="AK39" s="2343"/>
      <c r="AL39" s="2343"/>
      <c r="AM39" s="2343"/>
      <c r="AN39" s="2343"/>
      <c r="AO39" s="2343"/>
      <c r="AP39" s="2343"/>
      <c r="AQ39" s="2343"/>
      <c r="AR39" s="2343"/>
      <c r="AS39" s="2343"/>
      <c r="AT39" s="2343"/>
      <c r="AU39" s="2343"/>
      <c r="AV39" s="2343"/>
      <c r="AW39" s="2343"/>
      <c r="AX39" s="2343"/>
      <c r="AY39" s="2343"/>
      <c r="AZ39" s="2343"/>
      <c r="BA39" s="2343"/>
      <c r="BB39" s="2343"/>
      <c r="BC39" s="2343"/>
      <c r="BD39" s="2343"/>
      <c r="BE39" s="2343"/>
      <c r="BF39" s="2343"/>
      <c r="BG39" s="2343"/>
      <c r="BH39" s="2343"/>
      <c r="BI39" s="2343"/>
      <c r="BJ39" s="2343"/>
      <c r="BK39" s="2343"/>
      <c r="BL39" s="2343"/>
      <c r="BM39" s="2343"/>
      <c r="BN39" s="2343"/>
      <c r="BO39" s="2343"/>
      <c r="BP39" s="2343"/>
      <c r="BQ39" s="2343"/>
      <c r="BR39" s="2343"/>
      <c r="BS39" s="2343"/>
      <c r="BT39" s="2343"/>
      <c r="BU39" s="2343"/>
      <c r="BV39" s="2343"/>
      <c r="BW39" s="2343"/>
      <c r="BX39" s="2343"/>
      <c r="BY39" s="2343"/>
      <c r="BZ39" s="2343"/>
      <c r="CA39" s="2343"/>
      <c r="CB39" s="2343"/>
      <c r="CC39" s="2343"/>
      <c r="CD39" s="2343"/>
      <c r="CE39" s="2343"/>
      <c r="CF39" s="2343"/>
      <c r="CG39" s="2343"/>
      <c r="CH39" s="2343"/>
      <c r="CI39" s="2343"/>
      <c r="CJ39" s="2343"/>
      <c r="CK39" s="2343"/>
      <c r="CL39" s="2343"/>
      <c r="CM39" s="2343"/>
      <c r="CN39" s="2343"/>
      <c r="CO39" s="2343"/>
      <c r="CP39" s="2343"/>
      <c r="CQ39" s="2343"/>
      <c r="CR39" s="2343"/>
      <c r="CS39" s="2343"/>
      <c r="CT39" s="2343"/>
      <c r="CU39" s="2343"/>
      <c r="CV39" s="2343"/>
      <c r="CW39" s="2343"/>
      <c r="CX39" s="2343"/>
      <c r="CY39" s="2343"/>
      <c r="CZ39" s="2343"/>
      <c r="DA39" s="2343"/>
      <c r="DB39" s="2343"/>
      <c r="DC39" s="2343"/>
      <c r="DD39" s="2343"/>
      <c r="DE39" s="2343"/>
      <c r="DF39" s="2343"/>
      <c r="DG39" s="2343"/>
      <c r="DH39" s="2343"/>
      <c r="DI39" s="2343"/>
      <c r="DJ39" s="2343"/>
      <c r="DK39" s="2343"/>
      <c r="DL39" s="2343"/>
      <c r="DM39" s="2343"/>
      <c r="DN39" s="2343"/>
      <c r="DO39" s="2343"/>
      <c r="DP39" s="2343"/>
      <c r="DQ39" s="2343"/>
      <c r="DR39" s="2343"/>
      <c r="DS39" s="2343"/>
      <c r="DT39" s="2343"/>
      <c r="DU39" s="2343"/>
      <c r="DV39" s="2343"/>
      <c r="DW39" s="2343"/>
      <c r="DX39" s="2343"/>
      <c r="DY39" s="2343"/>
      <c r="DZ39" s="2343"/>
      <c r="EA39" s="2343"/>
      <c r="EB39" s="2343"/>
      <c r="EC39" s="2343"/>
      <c r="ED39" s="2343"/>
      <c r="EE39" s="2343"/>
      <c r="EF39" s="2343"/>
      <c r="EG39" s="2343"/>
      <c r="EH39" s="2343"/>
      <c r="EI39" s="2343"/>
      <c r="EJ39" s="2343"/>
      <c r="EK39" s="2343"/>
      <c r="EL39" s="2343"/>
      <c r="EM39" s="2343"/>
      <c r="EN39" s="2343"/>
      <c r="EO39" s="2343"/>
      <c r="EP39" s="2343"/>
      <c r="EQ39" s="2343"/>
      <c r="ER39" s="2343"/>
      <c r="ES39" s="2343"/>
      <c r="ET39" s="2343"/>
      <c r="EU39" s="2343"/>
      <c r="EV39" s="2343"/>
      <c r="EW39" s="2343"/>
      <c r="EX39" s="2343"/>
      <c r="EY39" s="2343"/>
      <c r="EZ39" s="2343"/>
      <c r="FA39" s="2343"/>
      <c r="FB39" s="2343"/>
      <c r="FC39" s="2343"/>
      <c r="FD39" s="2343"/>
      <c r="FE39" s="2343"/>
      <c r="FF39" s="2343"/>
      <c r="FG39" s="2343"/>
      <c r="FH39" s="2343"/>
      <c r="FI39" s="2343"/>
      <c r="FJ39" s="2343"/>
      <c r="FK39" s="2343"/>
      <c r="FL39" s="2343"/>
      <c r="FM39" s="2343"/>
      <c r="FN39" s="2343"/>
      <c r="FO39" s="2343"/>
      <c r="FP39" s="2343"/>
      <c r="FQ39" s="2343"/>
      <c r="FR39" s="2343"/>
      <c r="FS39" s="2343"/>
      <c r="FT39" s="2343"/>
      <c r="FU39" s="2343"/>
      <c r="FV39" s="2343"/>
      <c r="FW39" s="2343"/>
      <c r="FX39" s="2343"/>
      <c r="FY39" s="2343"/>
      <c r="FZ39" s="2343"/>
      <c r="GA39" s="2343"/>
      <c r="GB39" s="2343"/>
      <c r="GC39" s="2343"/>
      <c r="GD39" s="2343"/>
      <c r="GE39" s="2343"/>
      <c r="GF39" s="2343"/>
      <c r="GG39" s="2343"/>
      <c r="GH39" s="2343"/>
      <c r="GI39" s="2343"/>
      <c r="GJ39" s="2343"/>
      <c r="GK39" s="2343"/>
      <c r="GL39" s="2343"/>
      <c r="GM39" s="2343"/>
      <c r="GN39" s="2343"/>
      <c r="GO39" s="2343"/>
      <c r="GP39" s="2343"/>
      <c r="GQ39" s="2343"/>
      <c r="GR39" s="2343"/>
      <c r="GS39" s="2343"/>
      <c r="GT39" s="2343"/>
      <c r="GU39" s="2343"/>
      <c r="GV39" s="2343"/>
      <c r="GW39" s="2343"/>
      <c r="GX39" s="2343"/>
      <c r="GY39" s="2343"/>
      <c r="GZ39" s="2343"/>
      <c r="HA39" s="2343"/>
      <c r="HB39" s="2343"/>
      <c r="HC39" s="2343"/>
      <c r="HD39" s="2343"/>
      <c r="HE39" s="2343"/>
      <c r="HF39" s="2343"/>
      <c r="HG39" s="2343"/>
      <c r="HH39" s="2343"/>
      <c r="HI39" s="2343"/>
      <c r="HJ39" s="2343"/>
      <c r="HK39" s="2343"/>
      <c r="HL39" s="2343"/>
      <c r="HM39" s="2343"/>
      <c r="HN39" s="2343"/>
      <c r="HO39" s="2343"/>
      <c r="HP39" s="2343"/>
      <c r="HQ39" s="2343"/>
      <c r="HR39" s="2343"/>
      <c r="HS39" s="2343"/>
      <c r="HT39" s="2343"/>
      <c r="HU39" s="2343"/>
      <c r="HV39" s="2343"/>
      <c r="HW39" s="2343"/>
      <c r="HX39" s="2343"/>
      <c r="HY39" s="2343"/>
      <c r="HZ39" s="2343"/>
      <c r="IA39" s="2343"/>
      <c r="IB39" s="2343"/>
      <c r="IC39" s="2343"/>
      <c r="ID39" s="2343"/>
      <c r="IE39" s="2343"/>
      <c r="IF39" s="2343"/>
      <c r="IG39" s="2343"/>
      <c r="IH39" s="2343"/>
      <c r="II39" s="2343"/>
      <c r="IJ39" s="2343"/>
      <c r="IK39" s="2343"/>
      <c r="IL39" s="2343"/>
      <c r="IM39" s="2343"/>
      <c r="IN39" s="2343"/>
      <c r="IO39" s="2343"/>
      <c r="IP39" s="2343"/>
      <c r="IQ39" s="2343"/>
      <c r="IR39" s="2343"/>
      <c r="IS39" s="2343"/>
      <c r="IT39" s="2343"/>
      <c r="IU39" s="2343"/>
      <c r="IV39" s="2343"/>
      <c r="IW39" s="2343"/>
      <c r="IX39" s="2343"/>
      <c r="IY39" s="2343"/>
      <c r="IZ39" s="2343"/>
      <c r="JA39" s="2343"/>
      <c r="JB39" s="2343"/>
      <c r="JC39" s="2343"/>
      <c r="JD39" s="2343"/>
      <c r="JE39" s="2343"/>
      <c r="JF39" s="2343"/>
      <c r="JG39" s="2343"/>
      <c r="JH39" s="2343"/>
      <c r="JI39" s="2343"/>
      <c r="JJ39" s="2343"/>
      <c r="JK39" s="2343"/>
      <c r="JL39" s="2343"/>
      <c r="JM39" s="2343"/>
      <c r="JN39" s="2343"/>
      <c r="JO39" s="2343"/>
      <c r="JP39" s="2343"/>
      <c r="JQ39" s="2343"/>
      <c r="JR39" s="2343"/>
      <c r="JS39" s="2343"/>
      <c r="JT39" s="2343"/>
      <c r="JU39" s="2343"/>
      <c r="JV39" s="2343"/>
      <c r="JW39" s="2343"/>
      <c r="JX39" s="2343"/>
      <c r="JY39" s="2343"/>
      <c r="JZ39" s="2343"/>
      <c r="KA39" s="2343"/>
      <c r="KB39" s="2343"/>
      <c r="KC39" s="2343"/>
      <c r="KD39" s="2343"/>
      <c r="KE39" s="2343"/>
      <c r="KF39" s="2343"/>
      <c r="KG39" s="2343"/>
      <c r="KH39" s="2343"/>
      <c r="KI39" s="2343"/>
      <c r="KJ39" s="2343"/>
      <c r="KK39" s="2343"/>
      <c r="KL39" s="2343"/>
      <c r="KM39" s="2343"/>
      <c r="KN39" s="2343"/>
      <c r="KO39" s="2343"/>
      <c r="KP39" s="2343"/>
      <c r="KQ39" s="2343"/>
      <c r="KR39" s="2343"/>
      <c r="KS39" s="2343"/>
      <c r="KT39" s="2343"/>
      <c r="KU39" s="2343"/>
      <c r="KV39" s="2343"/>
      <c r="KW39" s="2343"/>
      <c r="KX39" s="2343"/>
      <c r="KY39" s="2343"/>
      <c r="KZ39" s="2343"/>
      <c r="LA39" s="2343"/>
      <c r="LB39" s="2343"/>
      <c r="LC39" s="2343"/>
      <c r="LD39" s="2343"/>
      <c r="LE39" s="2343"/>
      <c r="LF39" s="2343"/>
      <c r="LG39" s="2343"/>
      <c r="LH39" s="2343"/>
      <c r="LI39" s="2343"/>
      <c r="LJ39" s="2343"/>
      <c r="LK39" s="2343"/>
      <c r="LL39" s="2343"/>
      <c r="LM39" s="2343"/>
      <c r="LN39" s="2343"/>
      <c r="LO39" s="2343"/>
      <c r="LP39" s="2343"/>
      <c r="LQ39" s="2343"/>
      <c r="LR39" s="2343"/>
      <c r="LS39" s="2343"/>
      <c r="LT39" s="2343"/>
      <c r="LU39" s="2343"/>
      <c r="LV39" s="2343"/>
      <c r="LW39" s="2343"/>
      <c r="LX39" s="2343"/>
      <c r="LY39" s="2343"/>
      <c r="LZ39" s="2343"/>
      <c r="MA39" s="2343"/>
      <c r="MB39" s="2343"/>
      <c r="MC39" s="2343"/>
      <c r="MD39" s="2343"/>
      <c r="ME39" s="2343"/>
      <c r="MF39" s="2343"/>
      <c r="MG39" s="2343"/>
      <c r="MH39" s="2343"/>
      <c r="MI39" s="2343"/>
      <c r="MJ39" s="2343"/>
      <c r="MK39" s="2343"/>
      <c r="ML39" s="2343"/>
      <c r="MM39" s="2343"/>
      <c r="MN39" s="2343"/>
      <c r="MO39" s="2343"/>
      <c r="MP39" s="2343"/>
      <c r="MQ39" s="2343"/>
      <c r="MR39" s="2343"/>
      <c r="MS39" s="2343"/>
      <c r="MT39" s="2343"/>
      <c r="MU39" s="2343"/>
      <c r="MV39" s="2343"/>
      <c r="MW39" s="2343"/>
      <c r="MX39" s="2343"/>
      <c r="MY39" s="2343"/>
      <c r="MZ39" s="2343"/>
      <c r="NA39" s="2343"/>
      <c r="NB39" s="2343"/>
      <c r="NC39" s="2343"/>
      <c r="ND39" s="2343"/>
      <c r="NE39" s="2343"/>
      <c r="NF39" s="2343"/>
      <c r="NG39" s="2343"/>
      <c r="NH39" s="2343"/>
      <c r="NI39" s="2343"/>
      <c r="NJ39" s="2343"/>
      <c r="NK39" s="2343"/>
      <c r="NL39" s="2343"/>
      <c r="NM39" s="2343"/>
      <c r="NN39" s="2343"/>
      <c r="NO39" s="2343"/>
      <c r="NP39" s="2343"/>
      <c r="NQ39" s="2343"/>
      <c r="NR39" s="2343"/>
      <c r="NS39" s="2343"/>
      <c r="NT39" s="2343"/>
      <c r="NU39" s="2343"/>
      <c r="NV39" s="2343"/>
      <c r="NW39" s="2343"/>
      <c r="NX39" s="2343"/>
      <c r="NY39" s="2343"/>
      <c r="NZ39" s="2343"/>
      <c r="OA39" s="2343"/>
      <c r="OB39" s="2343"/>
      <c r="OC39" s="2343"/>
      <c r="OD39" s="2343"/>
      <c r="OE39" s="2343"/>
      <c r="OF39" s="2343"/>
      <c r="OG39" s="2343"/>
      <c r="OH39" s="2343"/>
      <c r="OI39" s="2343"/>
      <c r="OJ39" s="2343"/>
      <c r="OK39" s="2343"/>
      <c r="OL39" s="2343"/>
      <c r="OM39" s="2343"/>
      <c r="ON39" s="2343"/>
      <c r="OO39" s="2343"/>
      <c r="OP39" s="2343"/>
      <c r="OQ39" s="2343"/>
      <c r="OR39" s="2343"/>
      <c r="OS39" s="2343"/>
      <c r="OT39" s="2343"/>
      <c r="OU39" s="2343"/>
      <c r="OV39" s="2343"/>
      <c r="OW39" s="2343"/>
      <c r="OX39" s="2343"/>
      <c r="OY39" s="2343"/>
      <c r="OZ39" s="2343"/>
      <c r="PA39" s="2343"/>
      <c r="PB39" s="2343"/>
      <c r="PC39" s="2343"/>
      <c r="PD39" s="2343"/>
      <c r="PE39" s="2343"/>
      <c r="PF39" s="2343"/>
      <c r="PG39" s="2343"/>
      <c r="PH39" s="2343"/>
      <c r="PI39" s="2343"/>
      <c r="PJ39" s="2343"/>
      <c r="PK39" s="2343"/>
      <c r="PL39" s="2343"/>
      <c r="PM39" s="2343"/>
      <c r="PN39" s="2343"/>
      <c r="PO39" s="2343"/>
      <c r="PP39" s="2343"/>
      <c r="PQ39" s="2343"/>
      <c r="PR39" s="2343"/>
      <c r="PS39" s="2343"/>
      <c r="PT39" s="2343"/>
      <c r="PU39" s="2343"/>
      <c r="PV39" s="2343"/>
      <c r="PW39" s="2343"/>
      <c r="PX39" s="2343"/>
      <c r="PY39" s="2343"/>
      <c r="PZ39" s="2343"/>
      <c r="QA39" s="2343"/>
      <c r="QB39" s="2343"/>
      <c r="QC39" s="2343"/>
      <c r="QD39" s="2343"/>
      <c r="QE39" s="2343"/>
      <c r="QF39" s="2343"/>
      <c r="QG39" s="2343"/>
      <c r="QH39" s="2343"/>
      <c r="QI39" s="2343"/>
      <c r="QJ39" s="2343"/>
      <c r="QK39" s="2343"/>
      <c r="QL39" s="2343"/>
      <c r="QM39" s="2343"/>
      <c r="QN39" s="2343"/>
      <c r="QO39" s="2343"/>
      <c r="QP39" s="2343"/>
      <c r="QQ39" s="2343"/>
      <c r="QR39" s="2343"/>
      <c r="QS39" s="2343"/>
      <c r="QT39" s="2343"/>
      <c r="QU39" s="2343"/>
      <c r="QV39" s="2343"/>
      <c r="QW39" s="2343"/>
      <c r="QX39" s="2343"/>
      <c r="QY39" s="2343"/>
      <c r="QZ39" s="2343"/>
      <c r="RA39" s="2343"/>
      <c r="RB39" s="2343"/>
      <c r="RC39" s="2343"/>
      <c r="RD39" s="2343"/>
      <c r="RE39" s="2343"/>
      <c r="RF39" s="2343"/>
      <c r="RG39" s="2343"/>
      <c r="RH39" s="2343"/>
      <c r="RI39" s="2343"/>
      <c r="RJ39" s="2343"/>
      <c r="RK39" s="2343"/>
      <c r="RL39" s="2343"/>
      <c r="RM39" s="2343"/>
      <c r="RN39" s="2343"/>
      <c r="RO39" s="2343"/>
      <c r="RP39" s="2343"/>
      <c r="RQ39" s="2343"/>
      <c r="RR39" s="2343"/>
      <c r="RS39" s="2343"/>
      <c r="RT39" s="2343"/>
      <c r="RU39" s="2343"/>
      <c r="RV39" s="2343"/>
      <c r="RW39" s="2343"/>
      <c r="RX39" s="2343"/>
      <c r="RY39" s="2343"/>
      <c r="RZ39" s="2343"/>
      <c r="SA39" s="2343"/>
      <c r="SB39" s="2343"/>
      <c r="SC39" s="2343"/>
      <c r="SD39" s="2343"/>
      <c r="SE39" s="2343"/>
      <c r="SF39" s="2343"/>
      <c r="SG39" s="2343"/>
      <c r="SH39" s="2343"/>
      <c r="SI39" s="2343"/>
      <c r="SJ39" s="2343"/>
      <c r="SK39" s="2343"/>
      <c r="SL39" s="2343"/>
      <c r="SM39" s="2343"/>
      <c r="SN39" s="2343"/>
      <c r="SO39" s="2343"/>
      <c r="SP39" s="2343"/>
      <c r="SQ39" s="2343"/>
      <c r="SR39" s="2343"/>
      <c r="SS39" s="2343"/>
      <c r="ST39" s="2343"/>
      <c r="SU39" s="2343"/>
      <c r="SV39" s="2343"/>
      <c r="SW39" s="2343"/>
      <c r="SX39" s="2343"/>
      <c r="SY39" s="2343"/>
      <c r="SZ39" s="2343"/>
      <c r="TA39" s="2343"/>
      <c r="TB39" s="2343"/>
      <c r="TC39" s="2343"/>
      <c r="TD39" s="2343"/>
      <c r="TE39" s="2343"/>
      <c r="TF39" s="2343"/>
      <c r="TG39" s="2343"/>
      <c r="TH39" s="2343"/>
      <c r="TI39" s="2343"/>
      <c r="TJ39" s="2343"/>
      <c r="TK39" s="2343"/>
      <c r="TL39" s="2343"/>
      <c r="TM39" s="2343"/>
      <c r="TN39" s="2343"/>
      <c r="TO39" s="2343"/>
      <c r="TP39" s="2343"/>
      <c r="TQ39" s="2343"/>
      <c r="TR39" s="2343"/>
      <c r="TS39" s="2343"/>
      <c r="TT39" s="2343"/>
      <c r="TU39" s="2343"/>
      <c r="TV39" s="2343"/>
      <c r="TW39" s="2343"/>
      <c r="TX39" s="2343"/>
      <c r="TY39" s="2343"/>
      <c r="TZ39" s="2343"/>
      <c r="UA39" s="2343"/>
      <c r="UB39" s="2343"/>
      <c r="UC39" s="2343"/>
      <c r="UD39" s="2343"/>
      <c r="UE39" s="2343"/>
      <c r="UF39" s="2343"/>
      <c r="UG39" s="2343"/>
      <c r="UH39" s="2343"/>
      <c r="UI39" s="2343"/>
      <c r="UJ39" s="2343"/>
      <c r="UK39" s="2343"/>
      <c r="UL39" s="2343"/>
      <c r="UM39" s="2343"/>
      <c r="UN39" s="2343"/>
      <c r="UO39" s="2343"/>
      <c r="UP39" s="2343"/>
      <c r="UQ39" s="2343"/>
      <c r="UR39" s="2343"/>
      <c r="US39" s="2343"/>
      <c r="UT39" s="2343"/>
      <c r="UU39" s="2343"/>
      <c r="UV39" s="2343"/>
      <c r="UW39" s="2343"/>
      <c r="UX39" s="2343"/>
      <c r="UY39" s="2343"/>
      <c r="UZ39" s="2343"/>
      <c r="VA39" s="2343"/>
      <c r="VB39" s="2343"/>
      <c r="VC39" s="2343"/>
      <c r="VD39" s="2343"/>
      <c r="VE39" s="2343"/>
      <c r="VF39" s="2343"/>
      <c r="VG39" s="2343"/>
      <c r="VH39" s="2343"/>
      <c r="VI39" s="2343"/>
      <c r="VJ39" s="2343"/>
      <c r="VK39" s="2343"/>
      <c r="VL39" s="2343"/>
      <c r="VM39" s="2343"/>
      <c r="VN39" s="2343"/>
      <c r="VO39" s="2343"/>
      <c r="VP39" s="2343"/>
      <c r="VQ39" s="2343"/>
      <c r="VR39" s="2343"/>
      <c r="VS39" s="2343"/>
      <c r="VT39" s="2343"/>
      <c r="VU39" s="2343"/>
      <c r="VV39" s="2343"/>
      <c r="VW39" s="2343"/>
      <c r="VX39" s="2343"/>
      <c r="VY39" s="2343"/>
      <c r="VZ39" s="2343"/>
      <c r="WA39" s="2343"/>
      <c r="WB39" s="2343"/>
      <c r="WC39" s="2343"/>
      <c r="WD39" s="2343"/>
      <c r="WE39" s="2343"/>
      <c r="WF39" s="2343"/>
      <c r="WG39" s="2343"/>
      <c r="WH39" s="2343"/>
      <c r="WI39" s="2343"/>
      <c r="WJ39" s="2343"/>
      <c r="WK39" s="2343"/>
      <c r="WL39" s="2343"/>
      <c r="WM39" s="2343"/>
      <c r="WN39" s="2343"/>
      <c r="WO39" s="2343"/>
      <c r="WP39" s="2343"/>
      <c r="WQ39" s="2343"/>
      <c r="WR39" s="2343"/>
      <c r="WS39" s="2343"/>
      <c r="WT39" s="2343"/>
      <c r="WU39" s="2343"/>
      <c r="WV39" s="2343"/>
      <c r="WW39" s="2343"/>
      <c r="WX39" s="2343"/>
      <c r="WY39" s="2343"/>
      <c r="WZ39" s="2343"/>
      <c r="XA39" s="2343"/>
      <c r="XB39" s="2343"/>
      <c r="XC39" s="2343"/>
      <c r="XD39" s="2343"/>
      <c r="XE39" s="2343"/>
      <c r="XF39" s="2343"/>
      <c r="XG39" s="2343"/>
      <c r="XH39" s="2343"/>
      <c r="XI39" s="2343"/>
      <c r="XJ39" s="2343"/>
      <c r="XK39" s="2343"/>
      <c r="XL39" s="2343"/>
      <c r="XM39" s="2343"/>
      <c r="XN39" s="2343"/>
      <c r="XO39" s="2343"/>
      <c r="XP39" s="2343"/>
      <c r="XQ39" s="2343"/>
      <c r="XR39" s="2343"/>
      <c r="XS39" s="2343"/>
      <c r="XT39" s="2343"/>
      <c r="XU39" s="2343"/>
      <c r="XV39" s="2343"/>
      <c r="XW39" s="2343"/>
      <c r="XX39" s="2343"/>
      <c r="XY39" s="2343"/>
      <c r="XZ39" s="2343"/>
      <c r="YA39" s="2343"/>
      <c r="YB39" s="2343"/>
      <c r="YC39" s="2343"/>
      <c r="YD39" s="2343"/>
      <c r="YE39" s="2343"/>
      <c r="YF39" s="2343"/>
      <c r="YG39" s="2343"/>
      <c r="YH39" s="2343"/>
      <c r="YI39" s="2343"/>
      <c r="YJ39" s="2343"/>
      <c r="YK39" s="2343"/>
      <c r="YL39" s="2343"/>
      <c r="YM39" s="2343"/>
      <c r="YN39" s="2343"/>
      <c r="YO39" s="2343"/>
      <c r="YP39" s="2343"/>
      <c r="YQ39" s="2343"/>
      <c r="YR39" s="2343"/>
      <c r="YS39" s="2343"/>
      <c r="YT39" s="2343"/>
      <c r="YU39" s="2343"/>
      <c r="YV39" s="2343"/>
      <c r="YW39" s="2343"/>
      <c r="YX39" s="2343"/>
      <c r="YY39" s="2343"/>
      <c r="YZ39" s="2343"/>
      <c r="ZA39" s="2343"/>
      <c r="ZB39" s="2343"/>
      <c r="ZC39" s="2343"/>
      <c r="ZD39" s="2343"/>
      <c r="ZE39" s="2343"/>
      <c r="ZF39" s="2343"/>
      <c r="ZG39" s="2343"/>
      <c r="ZH39" s="2343"/>
      <c r="ZI39" s="2343"/>
      <c r="ZJ39" s="2343"/>
      <c r="ZK39" s="2343"/>
      <c r="ZL39" s="2343"/>
      <c r="ZM39" s="2343"/>
      <c r="ZN39" s="2343"/>
      <c r="ZO39" s="2343"/>
      <c r="ZP39" s="2343"/>
      <c r="ZQ39" s="2343"/>
      <c r="ZR39" s="2343"/>
      <c r="ZS39" s="2343"/>
      <c r="ZT39" s="2343"/>
      <c r="ZU39" s="2343"/>
      <c r="ZV39" s="2343"/>
      <c r="ZW39" s="2343"/>
      <c r="ZX39" s="2343"/>
      <c r="ZY39" s="2343"/>
      <c r="ZZ39" s="2343"/>
      <c r="AAA39" s="2343"/>
      <c r="AAB39" s="2343"/>
      <c r="AAC39" s="2343"/>
      <c r="AAD39" s="2343"/>
      <c r="AAE39" s="2343"/>
      <c r="AAF39" s="2343"/>
      <c r="AAG39" s="2343"/>
      <c r="AAH39" s="2343"/>
      <c r="AAI39" s="2343"/>
      <c r="AAJ39" s="2343"/>
      <c r="AAK39" s="2343"/>
      <c r="AAL39" s="2343"/>
      <c r="AAM39" s="2343"/>
      <c r="AAN39" s="2343"/>
      <c r="AAO39" s="2343"/>
      <c r="AAP39" s="2343"/>
      <c r="AAQ39" s="2343"/>
      <c r="AAR39" s="2343"/>
      <c r="AAS39" s="2343"/>
      <c r="AAT39" s="2343"/>
      <c r="AAU39" s="2343"/>
      <c r="AAV39" s="2343"/>
      <c r="AAW39" s="2343"/>
      <c r="AAX39" s="2343"/>
      <c r="AAY39" s="2343"/>
      <c r="AAZ39" s="2343"/>
      <c r="ABA39" s="2343"/>
      <c r="ABB39" s="2343"/>
      <c r="ABC39" s="2343"/>
      <c r="ABD39" s="2343"/>
      <c r="ABE39" s="2343"/>
      <c r="ABF39" s="2343"/>
      <c r="ABG39" s="2343"/>
      <c r="ABH39" s="2343"/>
      <c r="ABI39" s="2343"/>
      <c r="ABJ39" s="2343"/>
      <c r="ABK39" s="2343"/>
      <c r="ABL39" s="2343"/>
      <c r="ABM39" s="2343"/>
      <c r="ABN39" s="2343"/>
      <c r="ABO39" s="2343"/>
      <c r="ABP39" s="2343"/>
      <c r="ABQ39" s="2343"/>
      <c r="ABR39" s="2343"/>
      <c r="ABS39" s="2343"/>
      <c r="ABT39" s="2343"/>
      <c r="ABU39" s="2343"/>
      <c r="ABV39" s="2343"/>
      <c r="ABW39" s="2343"/>
      <c r="ABX39" s="2343"/>
      <c r="ABY39" s="2343"/>
      <c r="ABZ39" s="2343"/>
      <c r="ACA39" s="2343"/>
      <c r="ACB39" s="2343"/>
      <c r="ACC39" s="2343"/>
      <c r="ACD39" s="2343"/>
      <c r="ACE39" s="2343"/>
      <c r="ACF39" s="2343"/>
      <c r="ACG39" s="2343"/>
      <c r="ACH39" s="2343"/>
      <c r="ACI39" s="2343"/>
      <c r="ACJ39" s="2343"/>
      <c r="ACK39" s="2343"/>
      <c r="ACL39" s="2343"/>
      <c r="ACM39" s="2343"/>
      <c r="ACN39" s="2343"/>
      <c r="ACO39" s="2343"/>
      <c r="ACP39" s="2343"/>
      <c r="ACQ39" s="2343"/>
      <c r="ACR39" s="2343"/>
      <c r="ACS39" s="2343"/>
      <c r="ACT39" s="2343"/>
      <c r="ACU39" s="2343"/>
      <c r="ACV39" s="2343"/>
      <c r="ACW39" s="2343"/>
      <c r="ACX39" s="2343"/>
      <c r="ACY39" s="2343"/>
      <c r="ACZ39" s="2343"/>
      <c r="ADA39" s="2343"/>
      <c r="ADB39" s="2343"/>
      <c r="ADC39" s="2343"/>
      <c r="ADD39" s="2343"/>
      <c r="ADE39" s="2343"/>
      <c r="ADF39" s="2343"/>
      <c r="ADG39" s="2343"/>
      <c r="ADH39" s="2343"/>
      <c r="ADI39" s="2343"/>
      <c r="ADJ39" s="2343"/>
      <c r="ADK39" s="2343"/>
      <c r="ADL39" s="2343"/>
      <c r="ADM39" s="2343"/>
      <c r="ADN39" s="2343"/>
      <c r="ADO39" s="2343"/>
      <c r="ADP39" s="2343"/>
      <c r="ADQ39" s="2343"/>
      <c r="ADR39" s="2343"/>
      <c r="ADS39" s="2343"/>
      <c r="ADT39" s="2343"/>
      <c r="ADU39" s="2343"/>
      <c r="ADV39" s="2343"/>
      <c r="ADW39" s="2343"/>
      <c r="ADX39" s="2343"/>
      <c r="ADY39" s="2343"/>
      <c r="ADZ39" s="2343"/>
      <c r="AEA39" s="2343"/>
      <c r="AEB39" s="2343"/>
      <c r="AEC39" s="2343"/>
      <c r="AED39" s="2343"/>
      <c r="AEE39" s="2343"/>
      <c r="AEF39" s="2343"/>
      <c r="AEG39" s="2343"/>
      <c r="AEH39" s="2343"/>
      <c r="AEI39" s="2343"/>
      <c r="AEJ39" s="2343"/>
      <c r="AEK39" s="2343"/>
      <c r="AEL39" s="2343"/>
      <c r="AEM39" s="2343"/>
      <c r="AEN39" s="2343"/>
      <c r="AEO39" s="2343"/>
      <c r="AEP39" s="2343"/>
      <c r="AEQ39" s="2343"/>
      <c r="AER39" s="2343"/>
      <c r="AES39" s="2343"/>
      <c r="AET39" s="2343"/>
      <c r="AEU39" s="2343"/>
      <c r="AEV39" s="2343"/>
      <c r="AEW39" s="2343"/>
      <c r="AEX39" s="2343"/>
      <c r="AEY39" s="2343"/>
      <c r="AEZ39" s="2343"/>
      <c r="AFA39" s="2343"/>
      <c r="AFB39" s="2343"/>
      <c r="AFC39" s="2343"/>
      <c r="AFD39" s="2343"/>
      <c r="AFE39" s="2343"/>
      <c r="AFF39" s="2343"/>
      <c r="AFG39" s="2343"/>
      <c r="AFH39" s="2343"/>
      <c r="AFI39" s="2343"/>
      <c r="AFJ39" s="2343"/>
      <c r="AFK39" s="2343"/>
      <c r="AFL39" s="2343"/>
      <c r="AFM39" s="2343"/>
      <c r="AFN39" s="2343"/>
      <c r="AFO39" s="2343"/>
      <c r="AFP39" s="2343"/>
      <c r="AFQ39" s="2343"/>
      <c r="AFR39" s="2343"/>
      <c r="AFS39" s="2343"/>
      <c r="AFT39" s="2343"/>
      <c r="AFU39" s="2343"/>
      <c r="AFV39" s="2343"/>
      <c r="AFW39" s="2343"/>
      <c r="AFX39" s="2343"/>
      <c r="AFY39" s="2343"/>
      <c r="AFZ39" s="2343"/>
      <c r="AGA39" s="2343"/>
      <c r="AGB39" s="2343"/>
      <c r="AGC39" s="2343"/>
      <c r="AGD39" s="2343"/>
      <c r="AGE39" s="2343"/>
      <c r="AGF39" s="2343"/>
      <c r="AGG39" s="2343"/>
      <c r="AGH39" s="2343"/>
      <c r="AGI39" s="2343"/>
      <c r="AGJ39" s="2343"/>
      <c r="AGK39" s="2343"/>
      <c r="AGL39" s="2343"/>
      <c r="AGM39" s="2343"/>
      <c r="AGN39" s="2343"/>
      <c r="AGO39" s="2343"/>
      <c r="AGP39" s="2343"/>
      <c r="AGQ39" s="2343"/>
      <c r="AGR39" s="2343"/>
      <c r="AGS39" s="2343"/>
      <c r="AGT39" s="2343"/>
      <c r="AGU39" s="2343"/>
      <c r="AGV39" s="2343"/>
      <c r="AGW39" s="2343"/>
      <c r="AGX39" s="2343"/>
      <c r="AGY39" s="2343"/>
      <c r="AGZ39" s="2343"/>
      <c r="AHA39" s="2343"/>
      <c r="AHB39" s="2343"/>
      <c r="AHC39" s="2343"/>
      <c r="AHD39" s="2343"/>
      <c r="AHE39" s="2343"/>
      <c r="AHF39" s="2343"/>
      <c r="AHG39" s="2343"/>
      <c r="AHH39" s="2343"/>
      <c r="AHI39" s="2343"/>
      <c r="AHJ39" s="2343"/>
      <c r="AHK39" s="2343"/>
      <c r="AHL39" s="2343"/>
      <c r="AHM39" s="2343"/>
      <c r="AHN39" s="2343"/>
      <c r="AHO39" s="2343"/>
      <c r="AHP39" s="2343"/>
      <c r="AHQ39" s="2343"/>
      <c r="AHR39" s="2343"/>
      <c r="AHS39" s="2343"/>
      <c r="AHT39" s="2343"/>
      <c r="AHU39" s="2343"/>
      <c r="AHV39" s="2343"/>
      <c r="AHW39" s="2343"/>
      <c r="AHX39" s="2343"/>
      <c r="AHY39" s="2343"/>
      <c r="AHZ39" s="2343"/>
      <c r="AIA39" s="2343"/>
      <c r="AIB39" s="2343"/>
      <c r="AIC39" s="2343"/>
      <c r="AID39" s="2343"/>
      <c r="AIE39" s="2343"/>
      <c r="AIF39" s="2343"/>
      <c r="AIG39" s="2343"/>
      <c r="AIH39" s="2343"/>
      <c r="AII39" s="2343"/>
      <c r="AIJ39" s="2343"/>
      <c r="AIK39" s="2343"/>
      <c r="AIL39" s="2343"/>
      <c r="AIM39" s="2343"/>
      <c r="AIN39" s="2343"/>
      <c r="AIO39" s="2343"/>
      <c r="AIP39" s="2343"/>
      <c r="AIQ39" s="2343"/>
      <c r="AIR39" s="2343"/>
      <c r="AIS39" s="2343"/>
      <c r="AIT39" s="2343"/>
      <c r="AIU39" s="2343"/>
      <c r="AIV39" s="2343"/>
      <c r="AIW39" s="2343"/>
      <c r="AIX39" s="2343"/>
      <c r="AIY39" s="2343"/>
      <c r="AIZ39" s="2343"/>
      <c r="AJA39" s="2343"/>
      <c r="AJB39" s="2343"/>
      <c r="AJC39" s="2343"/>
      <c r="AJD39" s="2343"/>
      <c r="AJE39" s="2343"/>
      <c r="AJF39" s="2343"/>
      <c r="AJG39" s="2343"/>
      <c r="AJH39" s="2343"/>
      <c r="AJI39" s="2343"/>
      <c r="AJJ39" s="2343"/>
      <c r="AJK39" s="2343"/>
      <c r="AJL39" s="2343"/>
      <c r="AJM39" s="2343"/>
      <c r="AJN39" s="2343"/>
      <c r="AJO39" s="2343"/>
      <c r="AJP39" s="2343"/>
      <c r="AJQ39" s="2343"/>
      <c r="AJR39" s="2343"/>
      <c r="AJS39" s="2343"/>
      <c r="AJT39" s="2343"/>
      <c r="AJU39" s="2343"/>
      <c r="AJV39" s="2343"/>
      <c r="AJW39" s="2343"/>
      <c r="AJX39" s="2343"/>
      <c r="AJY39" s="2343"/>
      <c r="AJZ39" s="2343"/>
      <c r="AKA39" s="2343"/>
      <c r="AKB39" s="2343"/>
      <c r="AKC39" s="2343"/>
      <c r="AKD39" s="2343"/>
      <c r="AKE39" s="2343"/>
      <c r="AKF39" s="2343"/>
      <c r="AKG39" s="2343"/>
      <c r="AKH39" s="2343"/>
      <c r="AKI39" s="2343"/>
      <c r="AKJ39" s="2343"/>
      <c r="AKK39" s="2343"/>
      <c r="AKL39" s="2343"/>
      <c r="AKM39" s="2343"/>
      <c r="AKN39" s="2343"/>
      <c r="AKO39" s="2343"/>
      <c r="AKP39" s="2343"/>
      <c r="AKQ39" s="2343"/>
      <c r="AKR39" s="2343"/>
      <c r="AKS39" s="2343"/>
      <c r="AKT39" s="2343"/>
      <c r="AKU39" s="2343"/>
      <c r="AKV39" s="2343"/>
      <c r="AKW39" s="2343"/>
      <c r="AKX39" s="2343"/>
      <c r="AKY39" s="2343"/>
      <c r="AKZ39" s="2343"/>
      <c r="ALA39" s="2343"/>
      <c r="ALB39" s="2343"/>
      <c r="ALC39" s="2343"/>
      <c r="ALD39" s="2343"/>
      <c r="ALE39" s="2343"/>
      <c r="ALF39" s="2343"/>
      <c r="ALG39" s="2343"/>
      <c r="ALH39" s="2343"/>
      <c r="ALI39" s="2343"/>
      <c r="ALJ39" s="2343"/>
      <c r="ALK39" s="2343"/>
      <c r="ALL39" s="2343"/>
      <c r="ALM39" s="2343"/>
      <c r="ALN39" s="2343"/>
      <c r="ALO39" s="2343"/>
      <c r="ALP39" s="2343"/>
      <c r="ALQ39" s="2343"/>
      <c r="ALR39" s="2343"/>
      <c r="ALS39" s="2343"/>
      <c r="ALT39" s="2343"/>
      <c r="ALU39" s="2343"/>
      <c r="ALV39" s="2343"/>
      <c r="ALW39" s="2343"/>
      <c r="ALX39" s="2343"/>
      <c r="ALY39" s="2343"/>
      <c r="ALZ39" s="2343"/>
      <c r="AMA39" s="2343"/>
      <c r="AMB39" s="2343"/>
      <c r="AMC39" s="2343"/>
      <c r="AMD39" s="2343"/>
      <c r="AME39" s="2343"/>
      <c r="AMF39" s="2343"/>
      <c r="AMG39" s="2343"/>
      <c r="AMH39" s="2343"/>
      <c r="AMI39" s="2343"/>
      <c r="AMJ39" s="2343"/>
      <c r="AMK39" s="2343"/>
      <c r="AML39" s="2343"/>
      <c r="AMM39" s="2343"/>
      <c r="AMN39" s="2343"/>
      <c r="AMO39" s="2343"/>
      <c r="AMP39" s="2343"/>
      <c r="AMQ39" s="2343"/>
      <c r="AMR39" s="2343"/>
      <c r="AMS39" s="2343"/>
      <c r="AMT39" s="2343"/>
      <c r="AMU39" s="2343"/>
      <c r="AMV39" s="2343"/>
      <c r="AMW39" s="2343"/>
      <c r="AMX39" s="2343"/>
      <c r="AMY39" s="2343"/>
      <c r="AMZ39" s="2343"/>
      <c r="ANA39" s="2343"/>
      <c r="ANB39" s="2343"/>
      <c r="ANC39" s="2343"/>
      <c r="AND39" s="2343"/>
      <c r="ANE39" s="2343"/>
      <c r="ANF39" s="2343"/>
      <c r="ANG39" s="2343"/>
      <c r="ANH39" s="2343"/>
      <c r="ANI39" s="2343"/>
      <c r="ANJ39" s="2343"/>
      <c r="ANK39" s="2343"/>
      <c r="ANL39" s="2343"/>
      <c r="ANM39" s="2343"/>
      <c r="ANN39" s="2343"/>
      <c r="ANO39" s="2343"/>
      <c r="ANP39" s="2343"/>
      <c r="ANQ39" s="2343"/>
      <c r="ANR39" s="2343"/>
      <c r="ANS39" s="2343"/>
      <c r="ANT39" s="2343"/>
      <c r="ANU39" s="2343"/>
      <c r="ANV39" s="2343"/>
      <c r="ANW39" s="2343"/>
      <c r="ANX39" s="2343"/>
      <c r="ANY39" s="2343"/>
      <c r="ANZ39" s="2343"/>
      <c r="AOA39" s="2343"/>
      <c r="AOB39" s="2343"/>
      <c r="AOC39" s="2343"/>
      <c r="AOD39" s="2343"/>
      <c r="AOE39" s="2343"/>
      <c r="AOF39" s="2343"/>
      <c r="AOG39" s="2343"/>
      <c r="AOH39" s="2343"/>
      <c r="AOI39" s="2343"/>
      <c r="AOJ39" s="2343"/>
      <c r="AOK39" s="2343"/>
      <c r="AOL39" s="2343"/>
      <c r="AOM39" s="2343"/>
      <c r="AON39" s="2343"/>
      <c r="AOO39" s="2343"/>
      <c r="AOP39" s="2343"/>
      <c r="AOQ39" s="2343"/>
      <c r="AOR39" s="2343"/>
      <c r="AOS39" s="2343"/>
      <c r="AOT39" s="2343"/>
      <c r="AOU39" s="2343"/>
      <c r="AOV39" s="2343"/>
      <c r="AOW39" s="2343"/>
      <c r="AOX39" s="2343"/>
      <c r="AOY39" s="2343"/>
      <c r="AOZ39" s="2343"/>
      <c r="APA39" s="2343"/>
      <c r="APB39" s="2343"/>
      <c r="APC39" s="2343"/>
      <c r="APD39" s="2343"/>
      <c r="APE39" s="2343"/>
      <c r="APF39" s="2343"/>
      <c r="APG39" s="2343"/>
      <c r="APH39" s="2343"/>
      <c r="API39" s="2343"/>
      <c r="APJ39" s="2343"/>
      <c r="APK39" s="2343"/>
      <c r="APL39" s="2343"/>
      <c r="APM39" s="2343"/>
      <c r="APN39" s="2343"/>
      <c r="APO39" s="2343"/>
      <c r="APP39" s="2343"/>
      <c r="APQ39" s="2343"/>
      <c r="APR39" s="2343"/>
      <c r="APS39" s="2343"/>
      <c r="APT39" s="2343"/>
      <c r="APU39" s="2343"/>
      <c r="APV39" s="2343"/>
      <c r="APW39" s="2343"/>
      <c r="APX39" s="2343"/>
      <c r="APY39" s="2343"/>
      <c r="APZ39" s="2343"/>
      <c r="AQA39" s="2343"/>
      <c r="AQB39" s="2343"/>
      <c r="AQC39" s="2343"/>
      <c r="AQD39" s="2343"/>
      <c r="AQE39" s="2343"/>
      <c r="AQF39" s="2343"/>
      <c r="AQG39" s="2343"/>
      <c r="AQH39" s="2343"/>
      <c r="AQI39" s="2343"/>
      <c r="AQJ39" s="2343"/>
      <c r="AQK39" s="2343"/>
      <c r="AQL39" s="2343"/>
      <c r="AQM39" s="2343"/>
      <c r="AQN39" s="2343"/>
      <c r="AQO39" s="2343"/>
      <c r="AQP39" s="2343"/>
      <c r="AQQ39" s="2343"/>
      <c r="AQR39" s="2343"/>
      <c r="AQS39" s="2343"/>
      <c r="AQT39" s="2343"/>
      <c r="AQU39" s="2343"/>
      <c r="AQV39" s="2343"/>
      <c r="AQW39" s="2343"/>
      <c r="AQX39" s="2343"/>
      <c r="AQY39" s="2343"/>
      <c r="AQZ39" s="2343"/>
      <c r="ARA39" s="2343"/>
      <c r="ARB39" s="2343"/>
      <c r="ARC39" s="2343"/>
      <c r="ARD39" s="2343"/>
      <c r="ARE39" s="2343"/>
      <c r="ARF39" s="2343"/>
      <c r="ARG39" s="2343"/>
      <c r="ARH39" s="2343"/>
      <c r="ARI39" s="2343"/>
      <c r="ARJ39" s="2343"/>
      <c r="ARK39" s="2343"/>
      <c r="ARL39" s="2343"/>
      <c r="ARM39" s="2343"/>
      <c r="ARN39" s="2343"/>
      <c r="ARO39" s="2343"/>
      <c r="ARP39" s="2343"/>
      <c r="ARQ39" s="2343"/>
      <c r="ARR39" s="2343"/>
      <c r="ARS39" s="2343"/>
      <c r="ART39" s="2343"/>
      <c r="ARU39" s="2343"/>
      <c r="ARV39" s="2343"/>
      <c r="ARW39" s="2343"/>
      <c r="ARX39" s="2343"/>
      <c r="ARY39" s="2343"/>
      <c r="ARZ39" s="2343"/>
      <c r="ASA39" s="2343"/>
      <c r="ASB39" s="2343"/>
      <c r="ASC39" s="2343"/>
      <c r="ASD39" s="2343"/>
      <c r="ASE39" s="2343"/>
      <c r="ASF39" s="2343"/>
      <c r="ASG39" s="2343"/>
      <c r="ASH39" s="2343"/>
      <c r="ASI39" s="2343"/>
      <c r="ASJ39" s="2343"/>
      <c r="ASK39" s="2343"/>
      <c r="ASL39" s="2343"/>
      <c r="ASM39" s="2343"/>
      <c r="ASN39" s="2343"/>
      <c r="ASO39" s="2343"/>
      <c r="ASP39" s="2343"/>
      <c r="ASQ39" s="2343"/>
      <c r="ASR39" s="2343"/>
      <c r="ASS39" s="2343"/>
      <c r="AST39" s="2343"/>
      <c r="ASU39" s="2343"/>
      <c r="ASV39" s="2343"/>
      <c r="ASW39" s="2343"/>
      <c r="ASX39" s="2343"/>
      <c r="ASY39" s="2343"/>
      <c r="ASZ39" s="2343"/>
      <c r="ATA39" s="2343"/>
      <c r="ATB39" s="2343"/>
      <c r="ATC39" s="2343"/>
      <c r="ATD39" s="2343"/>
      <c r="ATE39" s="2343"/>
      <c r="ATF39" s="2343"/>
      <c r="ATG39" s="2343"/>
      <c r="ATH39" s="2343"/>
      <c r="ATI39" s="2343"/>
      <c r="ATJ39" s="2343"/>
      <c r="ATK39" s="2343"/>
      <c r="ATL39" s="2343"/>
      <c r="ATM39" s="2343"/>
      <c r="ATN39" s="2343"/>
      <c r="ATO39" s="2343"/>
      <c r="ATP39" s="2343"/>
      <c r="ATQ39" s="2343"/>
      <c r="ATR39" s="2343"/>
      <c r="ATS39" s="2343"/>
      <c r="ATT39" s="2343"/>
      <c r="ATU39" s="2343"/>
      <c r="ATV39" s="2343"/>
      <c r="ATW39" s="2343"/>
      <c r="ATX39" s="2343"/>
      <c r="ATY39" s="2343"/>
      <c r="ATZ39" s="2343"/>
      <c r="AUA39" s="2343"/>
      <c r="AUB39" s="2343"/>
      <c r="AUC39" s="2343"/>
      <c r="AUD39" s="2343"/>
      <c r="AUE39" s="2343"/>
      <c r="AUF39" s="2343"/>
      <c r="AUG39" s="2343"/>
      <c r="AUH39" s="2343"/>
      <c r="AUI39" s="2343"/>
      <c r="AUJ39" s="2343"/>
      <c r="AUK39" s="2343"/>
      <c r="AUL39" s="2343"/>
      <c r="AUM39" s="2343"/>
      <c r="AUN39" s="2343"/>
      <c r="AUO39" s="2343"/>
      <c r="AUP39" s="2343"/>
      <c r="AUQ39" s="2343"/>
      <c r="AUR39" s="2343"/>
      <c r="AUS39" s="2343"/>
      <c r="AUT39" s="2343"/>
      <c r="AUU39" s="2343"/>
      <c r="AUV39" s="2343"/>
      <c r="AUW39" s="2343"/>
      <c r="AUX39" s="2343"/>
      <c r="AUY39" s="2343"/>
      <c r="AUZ39" s="2343"/>
      <c r="AVA39" s="2343"/>
      <c r="AVB39" s="2343"/>
      <c r="AVC39" s="2343"/>
      <c r="AVD39" s="2343"/>
      <c r="AVE39" s="2343"/>
      <c r="AVF39" s="2343"/>
      <c r="AVG39" s="2343"/>
      <c r="AVH39" s="2343"/>
      <c r="AVI39" s="2343"/>
      <c r="AVJ39" s="2343"/>
      <c r="AVK39" s="2343"/>
      <c r="AVL39" s="2343"/>
      <c r="AVM39" s="2343"/>
      <c r="AVN39" s="2343"/>
      <c r="AVO39" s="2343"/>
      <c r="AVP39" s="2343"/>
      <c r="AVQ39" s="2343"/>
      <c r="AVR39" s="2343"/>
      <c r="AVS39" s="2343"/>
      <c r="AVT39" s="2343"/>
      <c r="AVU39" s="2343"/>
      <c r="AVV39" s="2343"/>
      <c r="AVW39" s="2343"/>
      <c r="AVX39" s="2343"/>
      <c r="AVY39" s="2343"/>
      <c r="AVZ39" s="2343"/>
      <c r="AWA39" s="2343"/>
      <c r="AWB39" s="2343"/>
      <c r="AWC39" s="2343"/>
      <c r="AWD39" s="2343"/>
      <c r="AWE39" s="2343"/>
      <c r="AWF39" s="2343"/>
      <c r="AWG39" s="2343"/>
      <c r="AWH39" s="2343"/>
      <c r="AWI39" s="2343"/>
      <c r="AWJ39" s="2343"/>
      <c r="AWK39" s="2343"/>
      <c r="AWL39" s="2343"/>
      <c r="AWM39" s="2343"/>
      <c r="AWN39" s="2343"/>
      <c r="AWO39" s="2343"/>
      <c r="AWP39" s="2343"/>
      <c r="AWQ39" s="2343"/>
      <c r="AWR39" s="2343"/>
      <c r="AWS39" s="2343"/>
      <c r="AWT39" s="2343"/>
      <c r="AWU39" s="2343"/>
      <c r="AWV39" s="2343"/>
      <c r="AWW39" s="2343"/>
      <c r="AWX39" s="2343"/>
      <c r="AWY39" s="2343"/>
      <c r="AWZ39" s="2343"/>
      <c r="AXA39" s="2343"/>
      <c r="AXB39" s="2343"/>
      <c r="AXC39" s="2343"/>
      <c r="AXD39" s="2343"/>
      <c r="AXE39" s="2343"/>
      <c r="AXF39" s="2343"/>
      <c r="AXG39" s="2343"/>
      <c r="AXH39" s="2343"/>
      <c r="AXI39" s="2343"/>
      <c r="AXJ39" s="2343"/>
      <c r="AXK39" s="2343"/>
      <c r="AXL39" s="2343"/>
      <c r="AXM39" s="2343"/>
      <c r="AXN39" s="2343"/>
      <c r="AXO39" s="2343"/>
      <c r="AXP39" s="2343"/>
      <c r="AXQ39" s="2343"/>
      <c r="AXR39" s="2343"/>
      <c r="AXS39" s="2343"/>
      <c r="AXT39" s="2343"/>
      <c r="AXU39" s="2343"/>
      <c r="AXV39" s="2343"/>
      <c r="AXW39" s="2343"/>
      <c r="AXX39" s="2343"/>
      <c r="AXY39" s="2343"/>
      <c r="AXZ39" s="2343"/>
      <c r="AYA39" s="2343"/>
      <c r="AYB39" s="2343"/>
      <c r="AYC39" s="2343"/>
      <c r="AYD39" s="2343"/>
      <c r="AYE39" s="2343"/>
      <c r="AYF39" s="2343"/>
      <c r="AYG39" s="2343"/>
      <c r="AYH39" s="2343"/>
      <c r="AYI39" s="2343"/>
      <c r="AYJ39" s="2343"/>
      <c r="AYK39" s="2343"/>
      <c r="AYL39" s="2343"/>
      <c r="AYM39" s="2343"/>
      <c r="AYN39" s="2343"/>
      <c r="AYO39" s="2343"/>
      <c r="AYP39" s="2343"/>
      <c r="AYQ39" s="2343"/>
      <c r="AYR39" s="2343"/>
      <c r="AYS39" s="2343"/>
      <c r="AYT39" s="2343"/>
      <c r="AYU39" s="2343"/>
      <c r="AYV39" s="2343"/>
      <c r="AYW39" s="2343"/>
      <c r="AYX39" s="2343"/>
      <c r="AYY39" s="2343"/>
      <c r="AYZ39" s="2343"/>
      <c r="AZA39" s="2343"/>
      <c r="AZB39" s="2343"/>
      <c r="AZC39" s="2343"/>
      <c r="AZD39" s="2343"/>
      <c r="AZE39" s="2343"/>
      <c r="AZF39" s="2343"/>
      <c r="AZG39" s="2343"/>
      <c r="AZH39" s="2343"/>
      <c r="AZI39" s="2343"/>
      <c r="AZJ39" s="2343"/>
      <c r="AZK39" s="2343"/>
      <c r="AZL39" s="2343"/>
      <c r="AZM39" s="2343"/>
      <c r="AZN39" s="2343"/>
      <c r="AZO39" s="2343"/>
      <c r="AZP39" s="2343"/>
      <c r="AZQ39" s="2343"/>
      <c r="AZR39" s="2343"/>
      <c r="AZS39" s="2343"/>
      <c r="AZT39" s="2343"/>
      <c r="AZU39" s="2343"/>
      <c r="AZV39" s="2343"/>
      <c r="AZW39" s="2343"/>
      <c r="AZX39" s="2343"/>
      <c r="AZY39" s="2343"/>
      <c r="AZZ39" s="2343"/>
      <c r="BAA39" s="2343"/>
      <c r="BAB39" s="2343"/>
      <c r="BAC39" s="2343"/>
      <c r="BAD39" s="2343"/>
      <c r="BAE39" s="2343"/>
      <c r="BAF39" s="2343"/>
      <c r="BAG39" s="2343"/>
      <c r="BAH39" s="2343"/>
      <c r="BAI39" s="2343"/>
      <c r="BAJ39" s="2343"/>
      <c r="BAK39" s="2343"/>
      <c r="BAL39" s="2343"/>
      <c r="BAM39" s="2343"/>
      <c r="BAN39" s="2343"/>
      <c r="BAO39" s="2343"/>
      <c r="BAP39" s="2343"/>
      <c r="BAQ39" s="2343"/>
      <c r="BAR39" s="2343"/>
      <c r="BAS39" s="2343"/>
      <c r="BAT39" s="2343"/>
      <c r="BAU39" s="2343"/>
      <c r="BAV39" s="2343"/>
      <c r="BAW39" s="2343"/>
      <c r="BAX39" s="2343"/>
      <c r="BAY39" s="2343"/>
      <c r="BAZ39" s="2343"/>
      <c r="BBA39" s="2343"/>
      <c r="BBB39" s="2343"/>
      <c r="BBC39" s="2343"/>
      <c r="BBD39" s="2343"/>
      <c r="BBE39" s="2343"/>
      <c r="BBF39" s="2343"/>
      <c r="BBG39" s="2343"/>
      <c r="BBH39" s="2343"/>
      <c r="BBI39" s="2343"/>
      <c r="BBJ39" s="2343"/>
      <c r="BBK39" s="2343"/>
      <c r="BBL39" s="2343"/>
      <c r="BBM39" s="2343"/>
      <c r="BBN39" s="2343"/>
      <c r="BBO39" s="2343"/>
      <c r="BBP39" s="2343"/>
      <c r="BBQ39" s="2343"/>
      <c r="BBR39" s="2343"/>
      <c r="BBS39" s="2343"/>
      <c r="BBT39" s="2343"/>
      <c r="BBU39" s="2343"/>
      <c r="BBV39" s="2343"/>
      <c r="BBW39" s="2343"/>
      <c r="BBX39" s="2343"/>
      <c r="BBY39" s="2343"/>
      <c r="BBZ39" s="2343"/>
      <c r="BCA39" s="2343"/>
      <c r="BCB39" s="2343"/>
      <c r="BCC39" s="2343"/>
      <c r="BCD39" s="2343"/>
      <c r="BCE39" s="2343"/>
      <c r="BCF39" s="2343"/>
      <c r="BCG39" s="2343"/>
      <c r="BCH39" s="2343"/>
      <c r="BCI39" s="2343"/>
      <c r="BCJ39" s="2343"/>
      <c r="BCK39" s="2343"/>
      <c r="BCL39" s="2343"/>
      <c r="BCM39" s="2343"/>
      <c r="BCN39" s="2343"/>
      <c r="BCO39" s="2343"/>
      <c r="BCP39" s="2343"/>
      <c r="BCQ39" s="2343"/>
      <c r="BCR39" s="2343"/>
      <c r="BCS39" s="2343"/>
      <c r="BCT39" s="2343"/>
      <c r="BCU39" s="2343"/>
      <c r="BCV39" s="2343"/>
      <c r="BCW39" s="2343"/>
      <c r="BCX39" s="2343"/>
      <c r="BCY39" s="2343"/>
      <c r="BCZ39" s="2343"/>
      <c r="BDA39" s="2343"/>
      <c r="BDB39" s="2343"/>
      <c r="BDC39" s="2343"/>
      <c r="BDD39" s="2343"/>
      <c r="BDE39" s="2343"/>
      <c r="BDF39" s="2343"/>
      <c r="BDG39" s="2343"/>
      <c r="BDH39" s="2343"/>
      <c r="BDI39" s="2343"/>
      <c r="BDJ39" s="2343"/>
      <c r="BDK39" s="2343"/>
      <c r="BDL39" s="2343"/>
      <c r="BDM39" s="2343"/>
      <c r="BDN39" s="2343"/>
      <c r="BDO39" s="2343"/>
      <c r="BDP39" s="2343"/>
      <c r="BDQ39" s="2343"/>
      <c r="BDR39" s="2343"/>
      <c r="BDS39" s="2343"/>
      <c r="BDT39" s="2343"/>
      <c r="BDU39" s="2343"/>
      <c r="BDV39" s="2343"/>
      <c r="BDW39" s="2343"/>
      <c r="BDX39" s="2343"/>
      <c r="BDY39" s="2343"/>
      <c r="BDZ39" s="2343"/>
      <c r="BEA39" s="2343"/>
      <c r="BEB39" s="2343"/>
      <c r="BEC39" s="2343"/>
      <c r="BED39" s="2343"/>
      <c r="BEE39" s="2343"/>
      <c r="BEF39" s="2343"/>
      <c r="BEG39" s="2343"/>
      <c r="BEH39" s="2343"/>
      <c r="BEI39" s="2343"/>
      <c r="BEJ39" s="2343"/>
      <c r="BEK39" s="2343"/>
      <c r="BEL39" s="2343"/>
      <c r="BEM39" s="2343"/>
      <c r="BEN39" s="2343"/>
      <c r="BEO39" s="2343"/>
      <c r="BEP39" s="2343"/>
      <c r="BEQ39" s="2343"/>
      <c r="BER39" s="2343"/>
      <c r="BES39" s="2343"/>
      <c r="BET39" s="2343"/>
      <c r="BEU39" s="2343"/>
      <c r="BEV39" s="2343"/>
      <c r="BEW39" s="2343"/>
      <c r="BEX39" s="2343"/>
      <c r="BEY39" s="2343"/>
      <c r="BEZ39" s="2343"/>
      <c r="BFA39" s="2343"/>
      <c r="BFB39" s="2343"/>
      <c r="BFC39" s="2343"/>
      <c r="BFD39" s="2343"/>
      <c r="BFE39" s="2343"/>
      <c r="BFF39" s="2343"/>
      <c r="BFG39" s="2343"/>
      <c r="BFH39" s="2343"/>
      <c r="BFI39" s="2343"/>
      <c r="BFJ39" s="2343"/>
      <c r="BFK39" s="2343"/>
      <c r="BFL39" s="2343"/>
      <c r="BFM39" s="2343"/>
      <c r="BFN39" s="2343"/>
      <c r="BFO39" s="2343"/>
      <c r="BFP39" s="2343"/>
      <c r="BFQ39" s="2343"/>
      <c r="BFR39" s="2343"/>
      <c r="BFS39" s="2343"/>
      <c r="BFT39" s="2343"/>
      <c r="BFU39" s="2343"/>
      <c r="BFV39" s="2343"/>
      <c r="BFW39" s="2343"/>
      <c r="BFX39" s="2343"/>
      <c r="BFY39" s="2343"/>
      <c r="BFZ39" s="2343"/>
      <c r="BGA39" s="2343"/>
      <c r="BGB39" s="2343"/>
      <c r="BGC39" s="2343"/>
      <c r="BGD39" s="2343"/>
      <c r="BGE39" s="2343"/>
      <c r="BGF39" s="2343"/>
      <c r="BGG39" s="2343"/>
      <c r="BGH39" s="2343"/>
      <c r="BGI39" s="2343"/>
      <c r="BGJ39" s="2343"/>
      <c r="BGK39" s="2343"/>
      <c r="BGL39" s="2343"/>
      <c r="BGM39" s="2343"/>
      <c r="BGN39" s="2343"/>
      <c r="BGO39" s="2343"/>
      <c r="BGP39" s="2343"/>
      <c r="BGQ39" s="2343"/>
      <c r="BGR39" s="2343"/>
      <c r="BGS39" s="2343"/>
      <c r="BGT39" s="2343"/>
      <c r="BGU39" s="2343"/>
      <c r="BGV39" s="2343"/>
      <c r="BGW39" s="2343"/>
      <c r="BGX39" s="2343"/>
      <c r="BGY39" s="2343"/>
      <c r="BGZ39" s="2343"/>
      <c r="BHA39" s="2343"/>
      <c r="BHB39" s="2343"/>
      <c r="BHC39" s="2343"/>
      <c r="BHD39" s="2343"/>
      <c r="BHE39" s="2343"/>
      <c r="BHF39" s="2343"/>
      <c r="BHG39" s="2343"/>
      <c r="BHH39" s="2343"/>
      <c r="BHI39" s="2343"/>
      <c r="BHJ39" s="2343"/>
      <c r="BHK39" s="2343"/>
      <c r="BHL39" s="2343"/>
      <c r="BHM39" s="2343"/>
      <c r="BHN39" s="2343"/>
      <c r="BHO39" s="2343"/>
      <c r="BHP39" s="2343"/>
      <c r="BHQ39" s="2343"/>
      <c r="BHR39" s="2343"/>
      <c r="BHS39" s="2343"/>
      <c r="BHT39" s="2343"/>
      <c r="BHU39" s="2343"/>
      <c r="BHV39" s="2343"/>
      <c r="BHW39" s="2343"/>
      <c r="BHX39" s="2343"/>
      <c r="BHY39" s="2343"/>
      <c r="BHZ39" s="2343"/>
      <c r="BIA39" s="2343"/>
      <c r="BIB39" s="2343"/>
      <c r="BIC39" s="2343"/>
      <c r="BID39" s="2343"/>
      <c r="BIE39" s="2343"/>
      <c r="BIF39" s="2343"/>
      <c r="BIG39" s="2343"/>
      <c r="BIH39" s="2343"/>
      <c r="BII39" s="2343"/>
      <c r="BIJ39" s="2343"/>
      <c r="BIK39" s="2343"/>
      <c r="BIL39" s="2343"/>
      <c r="BIM39" s="2343"/>
      <c r="BIN39" s="2343"/>
      <c r="BIO39" s="2343"/>
      <c r="BIP39" s="2343"/>
      <c r="BIQ39" s="2343"/>
      <c r="BIR39" s="2343"/>
      <c r="BIS39" s="2343"/>
      <c r="BIT39" s="2343"/>
      <c r="BIU39" s="2343"/>
      <c r="BIV39" s="2343"/>
      <c r="BIW39" s="2343"/>
      <c r="BIX39" s="2343"/>
      <c r="BIY39" s="2343"/>
      <c r="BIZ39" s="2343"/>
      <c r="BJA39" s="2343"/>
      <c r="BJB39" s="2343"/>
      <c r="BJC39" s="2343"/>
      <c r="BJD39" s="2343"/>
      <c r="BJE39" s="2343"/>
      <c r="BJF39" s="2343"/>
      <c r="BJG39" s="2343"/>
      <c r="BJH39" s="2343"/>
      <c r="BJI39" s="2343"/>
      <c r="BJJ39" s="2343"/>
      <c r="BJK39" s="2343"/>
      <c r="BJL39" s="2343"/>
      <c r="BJM39" s="2343"/>
      <c r="BJN39" s="2343"/>
      <c r="BJO39" s="2343"/>
      <c r="BJP39" s="2343"/>
      <c r="BJQ39" s="2343"/>
      <c r="BJR39" s="2343"/>
      <c r="BJS39" s="2343"/>
      <c r="BJT39" s="2343"/>
      <c r="BJU39" s="2343"/>
      <c r="BJV39" s="2343"/>
      <c r="BJW39" s="2343"/>
      <c r="BJX39" s="2343"/>
      <c r="BJY39" s="2343"/>
      <c r="BJZ39" s="2343"/>
      <c r="BKA39" s="2343"/>
      <c r="BKB39" s="2343"/>
      <c r="BKC39" s="2343"/>
      <c r="BKD39" s="2343"/>
      <c r="BKE39" s="2343"/>
      <c r="BKF39" s="2343"/>
      <c r="BKG39" s="2343"/>
      <c r="BKH39" s="2343"/>
      <c r="BKI39" s="2343"/>
      <c r="BKJ39" s="2343"/>
      <c r="BKK39" s="2343"/>
      <c r="BKL39" s="2343"/>
      <c r="BKM39" s="2343"/>
      <c r="BKN39" s="2343"/>
      <c r="BKO39" s="2343"/>
      <c r="BKP39" s="2343"/>
      <c r="BKQ39" s="2343"/>
      <c r="BKR39" s="2343"/>
      <c r="BKS39" s="2343"/>
      <c r="BKT39" s="2343"/>
      <c r="BKU39" s="2343"/>
      <c r="BKV39" s="2343"/>
      <c r="BKW39" s="2343"/>
      <c r="BKX39" s="2343"/>
      <c r="BKY39" s="2343"/>
      <c r="BKZ39" s="2343"/>
      <c r="BLA39" s="2343"/>
      <c r="BLB39" s="2343"/>
      <c r="BLC39" s="2343"/>
      <c r="BLD39" s="2343"/>
      <c r="BLE39" s="2343"/>
      <c r="BLF39" s="2343"/>
      <c r="BLG39" s="2343"/>
      <c r="BLH39" s="2343"/>
      <c r="BLI39" s="2343"/>
      <c r="BLJ39" s="2343"/>
      <c r="BLK39" s="2343"/>
      <c r="BLL39" s="2343"/>
      <c r="BLM39" s="2343"/>
      <c r="BLN39" s="2343"/>
      <c r="BLO39" s="2343"/>
      <c r="BLP39" s="2343"/>
      <c r="BLQ39" s="2343"/>
      <c r="BLR39" s="2343"/>
      <c r="BLS39" s="2343"/>
      <c r="BLT39" s="2343"/>
      <c r="BLU39" s="2343"/>
      <c r="BLV39" s="2343"/>
      <c r="BLW39" s="2343"/>
      <c r="BLX39" s="2343"/>
      <c r="BLY39" s="2343"/>
      <c r="BLZ39" s="2343"/>
      <c r="BMA39" s="2343"/>
      <c r="BMB39" s="2343"/>
      <c r="BMC39" s="2343"/>
      <c r="BMD39" s="2343"/>
      <c r="BME39" s="2343"/>
      <c r="BMF39" s="2343"/>
      <c r="BMG39" s="2343"/>
      <c r="BMH39" s="2343"/>
      <c r="BMI39" s="2343"/>
      <c r="BMJ39" s="2343"/>
      <c r="BMK39" s="2343"/>
      <c r="BML39" s="2343"/>
      <c r="BMM39" s="2343"/>
      <c r="BMN39" s="2343"/>
      <c r="BMO39" s="2343"/>
      <c r="BMP39" s="2343"/>
      <c r="BMQ39" s="2343"/>
      <c r="BMR39" s="2343"/>
      <c r="BMS39" s="2343"/>
      <c r="BMT39" s="2343"/>
      <c r="BMU39" s="2343"/>
      <c r="BMV39" s="2343"/>
      <c r="BMW39" s="2343"/>
      <c r="BMX39" s="2343"/>
      <c r="BMY39" s="2343"/>
      <c r="BMZ39" s="2343"/>
      <c r="BNA39" s="2343"/>
      <c r="BNB39" s="2343"/>
      <c r="BNC39" s="2343"/>
      <c r="BND39" s="2343"/>
      <c r="BNE39" s="2343"/>
      <c r="BNF39" s="2343"/>
      <c r="BNG39" s="2343"/>
      <c r="BNH39" s="2343"/>
      <c r="BNI39" s="2343"/>
      <c r="BNJ39" s="2343"/>
      <c r="BNK39" s="2343"/>
      <c r="BNL39" s="2343"/>
      <c r="BNM39" s="2343"/>
      <c r="BNN39" s="2343"/>
      <c r="BNO39" s="2343"/>
      <c r="BNP39" s="2343"/>
      <c r="BNQ39" s="2343"/>
      <c r="BNR39" s="2343"/>
      <c r="BNS39" s="2343"/>
      <c r="BNT39" s="2343"/>
      <c r="BNU39" s="2343"/>
      <c r="BNV39" s="2343"/>
      <c r="BNW39" s="2343"/>
      <c r="BNX39" s="2343"/>
      <c r="BNY39" s="2343"/>
      <c r="BNZ39" s="2343"/>
      <c r="BOA39" s="2343"/>
      <c r="BOB39" s="2343"/>
      <c r="BOC39" s="2343"/>
      <c r="BOD39" s="2343"/>
      <c r="BOE39" s="2343"/>
      <c r="BOF39" s="2343"/>
      <c r="BOG39" s="2343"/>
      <c r="BOH39" s="2343"/>
      <c r="BOI39" s="2343"/>
      <c r="BOJ39" s="2343"/>
      <c r="BOK39" s="2343"/>
      <c r="BOL39" s="2343"/>
      <c r="BOM39" s="2343"/>
      <c r="BON39" s="2343"/>
      <c r="BOO39" s="2343"/>
      <c r="BOP39" s="2343"/>
      <c r="BOQ39" s="2343"/>
      <c r="BOR39" s="2343"/>
      <c r="BOS39" s="2343"/>
      <c r="BOT39" s="2343"/>
      <c r="BOU39" s="2343"/>
      <c r="BOV39" s="2343"/>
      <c r="BOW39" s="2343"/>
      <c r="BOX39" s="2343"/>
      <c r="BOY39" s="2343"/>
      <c r="BOZ39" s="2343"/>
      <c r="BPA39" s="2343"/>
      <c r="BPB39" s="2343"/>
      <c r="BPC39" s="2343"/>
      <c r="BPD39" s="2343"/>
      <c r="BPE39" s="2343"/>
      <c r="BPF39" s="2343"/>
      <c r="BPG39" s="2343"/>
      <c r="BPH39" s="2343"/>
      <c r="BPI39" s="2343"/>
      <c r="BPJ39" s="2343"/>
      <c r="BPK39" s="2343"/>
      <c r="BPL39" s="2343"/>
      <c r="BPM39" s="2343"/>
      <c r="BPN39" s="2343"/>
      <c r="BPO39" s="2343"/>
      <c r="BPP39" s="2343"/>
      <c r="BPQ39" s="2343"/>
      <c r="BPR39" s="2343"/>
      <c r="BPS39" s="2343"/>
      <c r="BPT39" s="2343"/>
      <c r="BPU39" s="2343"/>
      <c r="BPV39" s="2343"/>
      <c r="BPW39" s="2343"/>
      <c r="BPX39" s="2343"/>
      <c r="BPY39" s="2343"/>
      <c r="BPZ39" s="2343"/>
      <c r="BQA39" s="2343"/>
      <c r="BQB39" s="2343"/>
      <c r="BQC39" s="2343"/>
      <c r="BQD39" s="2343"/>
      <c r="BQE39" s="2343"/>
      <c r="BQF39" s="2343"/>
      <c r="BQG39" s="2343"/>
      <c r="BQH39" s="2343"/>
      <c r="BQI39" s="2343"/>
      <c r="BQJ39" s="2343"/>
      <c r="BQK39" s="2343"/>
      <c r="BQL39" s="2343"/>
      <c r="BQM39" s="2343"/>
      <c r="BQN39" s="2343"/>
      <c r="BQO39" s="2343"/>
      <c r="BQP39" s="2343"/>
      <c r="BQQ39" s="2343"/>
      <c r="BQR39" s="2343"/>
      <c r="BQS39" s="2343"/>
      <c r="BQT39" s="2343"/>
      <c r="BQU39" s="2343"/>
      <c r="BQV39" s="2343"/>
      <c r="BQW39" s="2343"/>
      <c r="BQX39" s="2343"/>
      <c r="BQY39" s="2343"/>
      <c r="BQZ39" s="2343"/>
      <c r="BRA39" s="2343"/>
      <c r="BRB39" s="2343"/>
      <c r="BRC39" s="2343"/>
      <c r="BRD39" s="2343"/>
      <c r="BRE39" s="2343"/>
      <c r="BRF39" s="2343"/>
      <c r="BRG39" s="2343"/>
      <c r="BRH39" s="2343"/>
      <c r="BRI39" s="2343"/>
      <c r="BRJ39" s="2343"/>
      <c r="BRK39" s="2343"/>
      <c r="BRL39" s="2343"/>
      <c r="BRM39" s="2343"/>
      <c r="BRN39" s="2343"/>
      <c r="BRO39" s="2343"/>
      <c r="BRP39" s="2343"/>
      <c r="BRQ39" s="2343"/>
      <c r="BRR39" s="2343"/>
      <c r="BRS39" s="2343"/>
      <c r="BRT39" s="2343"/>
      <c r="BRU39" s="2343"/>
      <c r="BRV39" s="2343"/>
      <c r="BRW39" s="2343"/>
      <c r="BRX39" s="2343"/>
      <c r="BRY39" s="2343"/>
      <c r="BRZ39" s="2343"/>
      <c r="BSA39" s="2343"/>
      <c r="BSB39" s="2343"/>
      <c r="BSC39" s="2343"/>
      <c r="BSD39" s="2343"/>
      <c r="BSE39" s="2343"/>
      <c r="BSF39" s="2343"/>
      <c r="BSG39" s="2343"/>
      <c r="BSH39" s="2343"/>
      <c r="BSI39" s="2343"/>
      <c r="BSJ39" s="2343"/>
      <c r="BSK39" s="2343"/>
      <c r="BSL39" s="2343"/>
      <c r="BSM39" s="2343"/>
      <c r="BSN39" s="2343"/>
      <c r="BSO39" s="2343"/>
      <c r="BSP39" s="2343"/>
      <c r="BSQ39" s="2343"/>
      <c r="BSR39" s="2343"/>
      <c r="BSS39" s="2343"/>
      <c r="BST39" s="2343"/>
      <c r="BSU39" s="2343"/>
      <c r="BSV39" s="2343"/>
      <c r="BSW39" s="2343"/>
      <c r="BSX39" s="2343"/>
      <c r="BSY39" s="2343"/>
      <c r="BSZ39" s="2343"/>
      <c r="BTA39" s="2343"/>
      <c r="BTB39" s="2343"/>
      <c r="BTC39" s="2343"/>
      <c r="BTD39" s="2343"/>
      <c r="BTE39" s="2343"/>
      <c r="BTF39" s="2343"/>
      <c r="BTG39" s="2343"/>
      <c r="BTH39" s="2343"/>
      <c r="BTI39" s="2343"/>
      <c r="BTJ39" s="2343"/>
      <c r="BTK39" s="2343"/>
      <c r="BTL39" s="2343"/>
      <c r="BTM39" s="2343"/>
      <c r="BTN39" s="2343"/>
      <c r="BTO39" s="2343"/>
      <c r="BTP39" s="2343"/>
      <c r="BTQ39" s="2343"/>
      <c r="BTR39" s="2343"/>
      <c r="BTS39" s="2343"/>
      <c r="BTT39" s="2343"/>
      <c r="BTU39" s="2343"/>
      <c r="BTV39" s="2343"/>
      <c r="BTW39" s="2343"/>
      <c r="BTX39" s="2343"/>
      <c r="BTY39" s="2343"/>
      <c r="BTZ39" s="2343"/>
      <c r="BUA39" s="2343"/>
      <c r="BUB39" s="2343"/>
      <c r="BUC39" s="2343"/>
      <c r="BUD39" s="2343"/>
      <c r="BUE39" s="2343"/>
      <c r="BUF39" s="2343"/>
      <c r="BUG39" s="2343"/>
      <c r="BUH39" s="2343"/>
      <c r="BUI39" s="2343"/>
      <c r="BUJ39" s="2343"/>
      <c r="BUK39" s="2343"/>
      <c r="BUL39" s="2343"/>
      <c r="BUM39" s="2343"/>
      <c r="BUN39" s="2343"/>
      <c r="BUO39" s="2343"/>
      <c r="BUP39" s="2343"/>
      <c r="BUQ39" s="2343"/>
      <c r="BUR39" s="2343"/>
      <c r="BUS39" s="2343"/>
      <c r="BUT39" s="2343"/>
      <c r="BUU39" s="2343"/>
      <c r="BUV39" s="2343"/>
      <c r="BUW39" s="2343"/>
      <c r="BUX39" s="2343"/>
      <c r="BUY39" s="2343"/>
      <c r="BUZ39" s="2343"/>
      <c r="BVA39" s="2343"/>
      <c r="BVB39" s="2343"/>
      <c r="BVC39" s="2343"/>
      <c r="BVD39" s="2343"/>
      <c r="BVE39" s="2343"/>
      <c r="BVF39" s="2343"/>
      <c r="BVG39" s="2343"/>
      <c r="BVH39" s="2343"/>
      <c r="BVI39" s="2343"/>
      <c r="BVJ39" s="2343"/>
      <c r="BVK39" s="2343"/>
      <c r="BVL39" s="2343"/>
      <c r="BVM39" s="2343"/>
      <c r="BVN39" s="2343"/>
      <c r="BVO39" s="2343"/>
      <c r="BVP39" s="2343"/>
      <c r="BVQ39" s="2343"/>
      <c r="BVR39" s="2343"/>
      <c r="BVS39" s="2343"/>
      <c r="BVT39" s="2343"/>
      <c r="BVU39" s="2343"/>
      <c r="BVV39" s="2343"/>
      <c r="BVW39" s="2343"/>
      <c r="BVX39" s="2343"/>
      <c r="BVY39" s="2343"/>
      <c r="BVZ39" s="2343"/>
      <c r="BWA39" s="2343"/>
      <c r="BWB39" s="2343"/>
      <c r="BWC39" s="2343"/>
      <c r="BWD39" s="2343"/>
      <c r="BWE39" s="2343"/>
      <c r="BWF39" s="2343"/>
      <c r="BWG39" s="2343"/>
      <c r="BWH39" s="2343"/>
      <c r="BWI39" s="2343"/>
      <c r="BWJ39" s="2343"/>
      <c r="BWK39" s="2343"/>
      <c r="BWL39" s="2343"/>
      <c r="BWM39" s="2343"/>
      <c r="BWN39" s="2343"/>
      <c r="BWO39" s="2343"/>
      <c r="BWP39" s="2343"/>
      <c r="BWQ39" s="2343"/>
      <c r="BWR39" s="2343"/>
      <c r="BWS39" s="2343"/>
      <c r="BWT39" s="2343"/>
      <c r="BWU39" s="2343"/>
      <c r="BWV39" s="2343"/>
      <c r="BWW39" s="2343"/>
      <c r="BWX39" s="2343"/>
      <c r="BWY39" s="2343"/>
      <c r="BWZ39" s="2343"/>
      <c r="BXA39" s="2343"/>
      <c r="BXB39" s="2343"/>
      <c r="BXC39" s="2343"/>
      <c r="BXD39" s="2343"/>
      <c r="BXE39" s="2343"/>
      <c r="BXF39" s="2343"/>
      <c r="BXG39" s="2343"/>
      <c r="BXH39" s="2343"/>
      <c r="BXI39" s="2343"/>
      <c r="BXJ39" s="2343"/>
      <c r="BXK39" s="2343"/>
      <c r="BXL39" s="2343"/>
      <c r="BXM39" s="2343"/>
      <c r="BXN39" s="2343"/>
      <c r="BXO39" s="2343"/>
      <c r="BXP39" s="2343"/>
      <c r="BXQ39" s="2343"/>
      <c r="BXR39" s="2343"/>
      <c r="BXS39" s="2343"/>
      <c r="BXT39" s="2343"/>
      <c r="BXU39" s="2343"/>
      <c r="BXV39" s="2343"/>
      <c r="BXW39" s="2343"/>
      <c r="BXX39" s="2343"/>
      <c r="BXY39" s="2343"/>
      <c r="BXZ39" s="2343"/>
      <c r="BYA39" s="2343"/>
      <c r="BYB39" s="2343"/>
      <c r="BYC39" s="2343"/>
      <c r="BYD39" s="2343"/>
      <c r="BYE39" s="2343"/>
      <c r="BYF39" s="2343"/>
      <c r="BYG39" s="2343"/>
      <c r="BYH39" s="2343"/>
      <c r="BYI39" s="2343"/>
      <c r="BYJ39" s="2343"/>
      <c r="BYK39" s="2343"/>
      <c r="BYL39" s="2343"/>
      <c r="BYM39" s="2343"/>
      <c r="BYN39" s="2343"/>
      <c r="BYO39" s="2343"/>
      <c r="BYP39" s="2343"/>
      <c r="BYQ39" s="2343"/>
      <c r="BYR39" s="2343"/>
      <c r="BYS39" s="2343"/>
      <c r="BYT39" s="2343"/>
      <c r="BYU39" s="2343"/>
      <c r="BYV39" s="2343"/>
      <c r="BYW39" s="2343"/>
      <c r="BYX39" s="2343"/>
      <c r="BYY39" s="2343"/>
      <c r="BYZ39" s="2343"/>
      <c r="BZA39" s="2343"/>
      <c r="BZB39" s="2343"/>
      <c r="BZC39" s="2343"/>
      <c r="BZD39" s="2343"/>
      <c r="BZE39" s="2343"/>
      <c r="BZF39" s="2343"/>
      <c r="BZG39" s="2343"/>
      <c r="BZH39" s="2343"/>
      <c r="BZI39" s="2343"/>
      <c r="BZJ39" s="2343"/>
      <c r="BZK39" s="2343"/>
      <c r="BZL39" s="2343"/>
      <c r="BZM39" s="2343"/>
      <c r="BZN39" s="2343"/>
      <c r="BZO39" s="2343"/>
      <c r="BZP39" s="2343"/>
      <c r="BZQ39" s="2343"/>
      <c r="BZR39" s="2343"/>
      <c r="BZS39" s="2343"/>
      <c r="BZT39" s="2343"/>
      <c r="BZU39" s="2343"/>
      <c r="BZV39" s="2343"/>
      <c r="BZW39" s="2343"/>
      <c r="BZX39" s="2343"/>
      <c r="BZY39" s="2343"/>
      <c r="BZZ39" s="2343"/>
      <c r="CAA39" s="2343"/>
      <c r="CAB39" s="2343"/>
      <c r="CAC39" s="2343"/>
      <c r="CAD39" s="2343"/>
      <c r="CAE39" s="2343"/>
      <c r="CAF39" s="2343"/>
      <c r="CAG39" s="2343"/>
      <c r="CAH39" s="2343"/>
      <c r="CAI39" s="2343"/>
      <c r="CAJ39" s="2343"/>
      <c r="CAK39" s="2343"/>
      <c r="CAL39" s="2343"/>
      <c r="CAM39" s="2343"/>
      <c r="CAN39" s="2343"/>
      <c r="CAO39" s="2343"/>
      <c r="CAP39" s="2343"/>
      <c r="CAQ39" s="2343"/>
      <c r="CAR39" s="2343"/>
      <c r="CAS39" s="2343"/>
      <c r="CAT39" s="2343"/>
      <c r="CAU39" s="2343"/>
      <c r="CAV39" s="2343"/>
      <c r="CAW39" s="2343"/>
      <c r="CAX39" s="2343"/>
      <c r="CAY39" s="2343"/>
      <c r="CAZ39" s="2343"/>
      <c r="CBA39" s="2343"/>
      <c r="CBB39" s="2343"/>
      <c r="CBC39" s="2343"/>
      <c r="CBD39" s="2343"/>
      <c r="CBE39" s="2343"/>
      <c r="CBF39" s="2343"/>
      <c r="CBG39" s="2343"/>
      <c r="CBH39" s="2343"/>
      <c r="CBI39" s="2343"/>
      <c r="CBJ39" s="2343"/>
      <c r="CBK39" s="2343"/>
      <c r="CBL39" s="2343"/>
      <c r="CBM39" s="2343"/>
      <c r="CBN39" s="2343"/>
      <c r="CBO39" s="2343"/>
      <c r="CBP39" s="2343"/>
      <c r="CBQ39" s="2343"/>
      <c r="CBR39" s="2343"/>
      <c r="CBS39" s="2343"/>
      <c r="CBT39" s="2343"/>
      <c r="CBU39" s="2343"/>
      <c r="CBV39" s="2343"/>
      <c r="CBW39" s="2343"/>
      <c r="CBX39" s="2343"/>
      <c r="CBY39" s="2343"/>
      <c r="CBZ39" s="2343"/>
      <c r="CCA39" s="2343"/>
      <c r="CCB39" s="2343"/>
      <c r="CCC39" s="2343"/>
      <c r="CCD39" s="2343"/>
      <c r="CCE39" s="2343"/>
      <c r="CCF39" s="2343"/>
      <c r="CCG39" s="2343"/>
      <c r="CCH39" s="2343"/>
      <c r="CCI39" s="2343"/>
      <c r="CCJ39" s="2343"/>
      <c r="CCK39" s="2343"/>
      <c r="CCL39" s="2343"/>
      <c r="CCM39" s="2343"/>
      <c r="CCN39" s="2343"/>
      <c r="CCO39" s="2343"/>
      <c r="CCP39" s="2343"/>
      <c r="CCQ39" s="2343"/>
      <c r="CCR39" s="2343"/>
      <c r="CCS39" s="2343"/>
      <c r="CCT39" s="2343"/>
      <c r="CCU39" s="2343"/>
      <c r="CCV39" s="2343"/>
      <c r="CCW39" s="2343"/>
      <c r="CCX39" s="2343"/>
      <c r="CCY39" s="2343"/>
      <c r="CCZ39" s="2343"/>
      <c r="CDA39" s="2343"/>
      <c r="CDB39" s="2343"/>
      <c r="CDC39" s="2343"/>
      <c r="CDD39" s="2343"/>
      <c r="CDE39" s="2343"/>
      <c r="CDF39" s="2343"/>
      <c r="CDG39" s="2343"/>
      <c r="CDH39" s="2343"/>
      <c r="CDI39" s="2343"/>
      <c r="CDJ39" s="2343"/>
      <c r="CDK39" s="2343"/>
      <c r="CDL39" s="2343"/>
      <c r="CDM39" s="2343"/>
      <c r="CDN39" s="2343"/>
      <c r="CDO39" s="2343"/>
      <c r="CDP39" s="2343"/>
      <c r="CDQ39" s="2343"/>
      <c r="CDR39" s="2343"/>
      <c r="CDS39" s="2343"/>
      <c r="CDT39" s="2343"/>
      <c r="CDU39" s="2343"/>
      <c r="CDV39" s="2343"/>
      <c r="CDW39" s="2343"/>
      <c r="CDX39" s="2343"/>
      <c r="CDY39" s="2343"/>
      <c r="CDZ39" s="2343"/>
      <c r="CEA39" s="2343"/>
      <c r="CEB39" s="2343"/>
      <c r="CEC39" s="2343"/>
      <c r="CED39" s="2343"/>
      <c r="CEE39" s="2343"/>
      <c r="CEF39" s="2343"/>
      <c r="CEG39" s="2343"/>
      <c r="CEH39" s="2343"/>
      <c r="CEI39" s="2343"/>
      <c r="CEJ39" s="2343"/>
      <c r="CEK39" s="2343"/>
      <c r="CEL39" s="2343"/>
      <c r="CEM39" s="2343"/>
      <c r="CEN39" s="2343"/>
      <c r="CEO39" s="2343"/>
      <c r="CEP39" s="2343"/>
      <c r="CEQ39" s="2343"/>
      <c r="CER39" s="2343"/>
      <c r="CES39" s="2343"/>
      <c r="CET39" s="2343"/>
      <c r="CEU39" s="2343"/>
      <c r="CEV39" s="2343"/>
      <c r="CEW39" s="2343"/>
      <c r="CEX39" s="2343"/>
      <c r="CEY39" s="2343"/>
      <c r="CEZ39" s="2343"/>
      <c r="CFA39" s="2343"/>
      <c r="CFB39" s="2343"/>
      <c r="CFC39" s="2343"/>
      <c r="CFD39" s="2343"/>
      <c r="CFE39" s="2343"/>
      <c r="CFF39" s="2343"/>
      <c r="CFG39" s="2343"/>
      <c r="CFH39" s="2343"/>
      <c r="CFI39" s="2343"/>
      <c r="CFJ39" s="2343"/>
      <c r="CFK39" s="2343"/>
      <c r="CFL39" s="2343"/>
      <c r="CFM39" s="2343"/>
      <c r="CFN39" s="2343"/>
      <c r="CFO39" s="2343"/>
      <c r="CFP39" s="2343"/>
      <c r="CFQ39" s="2343"/>
      <c r="CFR39" s="2343"/>
      <c r="CFS39" s="2343"/>
      <c r="CFT39" s="2343"/>
      <c r="CFU39" s="2343"/>
      <c r="CFV39" s="2343"/>
      <c r="CFW39" s="2343"/>
      <c r="CFX39" s="2343"/>
      <c r="CFY39" s="2343"/>
      <c r="CFZ39" s="2343"/>
      <c r="CGA39" s="2343"/>
      <c r="CGB39" s="2343"/>
      <c r="CGC39" s="2343"/>
      <c r="CGD39" s="2343"/>
      <c r="CGE39" s="2343"/>
      <c r="CGF39" s="2343"/>
      <c r="CGG39" s="2343"/>
      <c r="CGH39" s="2343"/>
      <c r="CGI39" s="2343"/>
      <c r="CGJ39" s="2343"/>
      <c r="CGK39" s="2343"/>
      <c r="CGL39" s="2343"/>
      <c r="CGM39" s="2343"/>
      <c r="CGN39" s="2343"/>
      <c r="CGO39" s="2343"/>
      <c r="CGP39" s="2343"/>
      <c r="CGQ39" s="2343"/>
      <c r="CGR39" s="2343"/>
      <c r="CGS39" s="2343"/>
      <c r="CGT39" s="2343"/>
      <c r="CGU39" s="2343"/>
      <c r="CGV39" s="2343"/>
      <c r="CGW39" s="2343"/>
      <c r="CGX39" s="2343"/>
      <c r="CGY39" s="2343"/>
      <c r="CGZ39" s="2343"/>
      <c r="CHA39" s="2343"/>
      <c r="CHB39" s="2343"/>
      <c r="CHC39" s="2343"/>
      <c r="CHD39" s="2343"/>
      <c r="CHE39" s="2343"/>
      <c r="CHF39" s="2343"/>
      <c r="CHG39" s="2343"/>
      <c r="CHH39" s="2343"/>
      <c r="CHI39" s="2343"/>
      <c r="CHJ39" s="2343"/>
      <c r="CHK39" s="2343"/>
      <c r="CHL39" s="2343"/>
      <c r="CHM39" s="2343"/>
      <c r="CHN39" s="2343"/>
      <c r="CHO39" s="2343"/>
      <c r="CHP39" s="2343"/>
      <c r="CHQ39" s="2343"/>
      <c r="CHR39" s="2343"/>
      <c r="CHS39" s="2343"/>
      <c r="CHT39" s="2343"/>
      <c r="CHU39" s="2343"/>
      <c r="CHV39" s="2343"/>
      <c r="CHW39" s="2343"/>
      <c r="CHX39" s="2343"/>
      <c r="CHY39" s="2343"/>
      <c r="CHZ39" s="2343"/>
      <c r="CIA39" s="2343"/>
      <c r="CIB39" s="2343"/>
      <c r="CIC39" s="2343"/>
      <c r="CID39" s="2343"/>
      <c r="CIE39" s="2343"/>
      <c r="CIF39" s="2343"/>
      <c r="CIG39" s="2343"/>
      <c r="CIH39" s="2343"/>
      <c r="CII39" s="2343"/>
      <c r="CIJ39" s="2343"/>
      <c r="CIK39" s="2343"/>
      <c r="CIL39" s="2343"/>
      <c r="CIM39" s="2343"/>
      <c r="CIN39" s="2343"/>
      <c r="CIO39" s="2343"/>
      <c r="CIP39" s="2343"/>
      <c r="CIQ39" s="2343"/>
      <c r="CIR39" s="2343"/>
      <c r="CIS39" s="2343"/>
      <c r="CIT39" s="2343"/>
      <c r="CIU39" s="2343"/>
      <c r="CIV39" s="2343"/>
      <c r="CIW39" s="2343"/>
      <c r="CIX39" s="2343"/>
      <c r="CIY39" s="2343"/>
      <c r="CIZ39" s="2343"/>
      <c r="CJA39" s="2343"/>
      <c r="CJB39" s="2343"/>
      <c r="CJC39" s="2343"/>
      <c r="CJD39" s="2343"/>
      <c r="CJE39" s="2343"/>
      <c r="CJF39" s="2343"/>
      <c r="CJG39" s="2343"/>
      <c r="CJH39" s="2343"/>
      <c r="CJI39" s="2343"/>
      <c r="CJJ39" s="2343"/>
      <c r="CJK39" s="2343"/>
      <c r="CJL39" s="2343"/>
      <c r="CJM39" s="2343"/>
      <c r="CJN39" s="2343"/>
      <c r="CJO39" s="2343"/>
      <c r="CJP39" s="2343"/>
      <c r="CJQ39" s="2343"/>
      <c r="CJR39" s="2343"/>
      <c r="CJS39" s="2343"/>
      <c r="CJT39" s="2343"/>
      <c r="CJU39" s="2343"/>
      <c r="CJV39" s="2343"/>
      <c r="CJW39" s="2343"/>
      <c r="CJX39" s="2343"/>
      <c r="CJY39" s="2343"/>
      <c r="CJZ39" s="2343"/>
      <c r="CKA39" s="2343"/>
      <c r="CKB39" s="2343"/>
      <c r="CKC39" s="2343"/>
      <c r="CKD39" s="2343"/>
      <c r="CKE39" s="2343"/>
      <c r="CKF39" s="2343"/>
      <c r="CKG39" s="2343"/>
      <c r="CKH39" s="2343"/>
      <c r="CKI39" s="2343"/>
      <c r="CKJ39" s="2343"/>
      <c r="CKK39" s="2343"/>
      <c r="CKL39" s="2343"/>
      <c r="CKM39" s="2343"/>
      <c r="CKN39" s="2343"/>
      <c r="CKO39" s="2343"/>
      <c r="CKP39" s="2343"/>
      <c r="CKQ39" s="2343"/>
      <c r="CKR39" s="2343"/>
      <c r="CKS39" s="2343"/>
      <c r="CKT39" s="2343"/>
      <c r="CKU39" s="2343"/>
      <c r="CKV39" s="2343"/>
      <c r="CKW39" s="2343"/>
      <c r="CKX39" s="2343"/>
      <c r="CKY39" s="2343"/>
      <c r="CKZ39" s="2343"/>
      <c r="CLA39" s="2343"/>
      <c r="CLB39" s="2343"/>
      <c r="CLC39" s="2343"/>
      <c r="CLD39" s="2343"/>
      <c r="CLE39" s="2343"/>
      <c r="CLF39" s="2343"/>
      <c r="CLG39" s="2343"/>
      <c r="CLH39" s="2343"/>
      <c r="CLI39" s="2343"/>
      <c r="CLJ39" s="2343"/>
      <c r="CLK39" s="2343"/>
      <c r="CLL39" s="2343"/>
      <c r="CLM39" s="2343"/>
      <c r="CLN39" s="2343"/>
      <c r="CLO39" s="2343"/>
      <c r="CLP39" s="2343"/>
      <c r="CLQ39" s="2343"/>
      <c r="CLR39" s="2343"/>
      <c r="CLS39" s="2343"/>
      <c r="CLT39" s="2343"/>
      <c r="CLU39" s="2343"/>
      <c r="CLV39" s="2343"/>
      <c r="CLW39" s="2343"/>
      <c r="CLX39" s="2343"/>
      <c r="CLY39" s="2343"/>
      <c r="CLZ39" s="2343"/>
      <c r="CMA39" s="2343"/>
      <c r="CMB39" s="2343"/>
      <c r="CMC39" s="2343"/>
      <c r="CMD39" s="2343"/>
      <c r="CME39" s="2343"/>
      <c r="CMF39" s="2343"/>
      <c r="CMG39" s="2343"/>
      <c r="CMH39" s="2343"/>
      <c r="CMI39" s="2343"/>
      <c r="CMJ39" s="2343"/>
      <c r="CMK39" s="2343"/>
      <c r="CML39" s="2343"/>
      <c r="CMM39" s="2343"/>
      <c r="CMN39" s="2343"/>
      <c r="CMO39" s="2343"/>
      <c r="CMP39" s="2343"/>
      <c r="CMQ39" s="2343"/>
      <c r="CMR39" s="2343"/>
      <c r="CMS39" s="2343"/>
      <c r="CMT39" s="2343"/>
      <c r="CMU39" s="2343"/>
      <c r="CMV39" s="2343"/>
      <c r="CMW39" s="2343"/>
      <c r="CMX39" s="2343"/>
      <c r="CMY39" s="2343"/>
      <c r="CMZ39" s="2343"/>
      <c r="CNA39" s="2343"/>
      <c r="CNB39" s="2343"/>
      <c r="CNC39" s="2343"/>
      <c r="CND39" s="2343"/>
      <c r="CNE39" s="2343"/>
      <c r="CNF39" s="2343"/>
      <c r="CNG39" s="2343"/>
      <c r="CNH39" s="2343"/>
      <c r="CNI39" s="2343"/>
      <c r="CNJ39" s="2343"/>
      <c r="CNK39" s="2343"/>
      <c r="CNL39" s="2343"/>
      <c r="CNM39" s="2343"/>
      <c r="CNN39" s="2343"/>
      <c r="CNO39" s="2343"/>
      <c r="CNP39" s="2343"/>
      <c r="CNQ39" s="2343"/>
      <c r="CNR39" s="2343"/>
      <c r="CNS39" s="2343"/>
      <c r="CNT39" s="2343"/>
      <c r="CNU39" s="2343"/>
      <c r="CNV39" s="2343"/>
      <c r="CNW39" s="2343"/>
      <c r="CNX39" s="2343"/>
      <c r="CNY39" s="2343"/>
      <c r="CNZ39" s="2343"/>
      <c r="COA39" s="2343"/>
      <c r="COB39" s="2343"/>
      <c r="COC39" s="2343"/>
      <c r="COD39" s="2343"/>
      <c r="COE39" s="2343"/>
      <c r="COF39" s="2343"/>
      <c r="COG39" s="2343"/>
      <c r="COH39" s="2343"/>
      <c r="COI39" s="2343"/>
      <c r="COJ39" s="2343"/>
      <c r="COK39" s="2343"/>
      <c r="COL39" s="2343"/>
      <c r="COM39" s="2343"/>
      <c r="CON39" s="2343"/>
      <c r="COO39" s="2343"/>
      <c r="COP39" s="2343"/>
      <c r="COQ39" s="2343"/>
      <c r="COR39" s="2343"/>
      <c r="COS39" s="2343"/>
      <c r="COT39" s="2343"/>
      <c r="COU39" s="2343"/>
      <c r="COV39" s="2343"/>
      <c r="COW39" s="2343"/>
      <c r="COX39" s="2343"/>
      <c r="COY39" s="2343"/>
      <c r="COZ39" s="2343"/>
      <c r="CPA39" s="2343"/>
      <c r="CPB39" s="2343"/>
      <c r="CPC39" s="2343"/>
      <c r="CPD39" s="2343"/>
      <c r="CPE39" s="2343"/>
      <c r="CPF39" s="2343"/>
      <c r="CPG39" s="2343"/>
      <c r="CPH39" s="2343"/>
      <c r="CPI39" s="2343"/>
      <c r="CPJ39" s="2343"/>
      <c r="CPK39" s="2343"/>
      <c r="CPL39" s="2343"/>
      <c r="CPM39" s="2343"/>
      <c r="CPN39" s="2343"/>
      <c r="CPO39" s="2343"/>
      <c r="CPP39" s="2343"/>
      <c r="CPQ39" s="2343"/>
      <c r="CPR39" s="2343"/>
      <c r="CPS39" s="2343"/>
      <c r="CPT39" s="2343"/>
      <c r="CPU39" s="2343"/>
      <c r="CPV39" s="2343"/>
      <c r="CPW39" s="2343"/>
      <c r="CPX39" s="2343"/>
      <c r="CPY39" s="2343"/>
      <c r="CPZ39" s="2343"/>
      <c r="CQA39" s="2343"/>
      <c r="CQB39" s="2343"/>
      <c r="CQC39" s="2343"/>
      <c r="CQD39" s="2343"/>
      <c r="CQE39" s="2343"/>
      <c r="CQF39" s="2343"/>
      <c r="CQG39" s="2343"/>
      <c r="CQH39" s="2343"/>
      <c r="CQI39" s="2343"/>
      <c r="CQJ39" s="2343"/>
      <c r="CQK39" s="2343"/>
      <c r="CQL39" s="2343"/>
      <c r="CQM39" s="2343"/>
      <c r="CQN39" s="2343"/>
      <c r="CQO39" s="2343"/>
      <c r="CQP39" s="2343"/>
      <c r="CQQ39" s="2343"/>
      <c r="CQR39" s="2343"/>
      <c r="CQS39" s="2343"/>
      <c r="CQT39" s="2343"/>
      <c r="CQU39" s="2343"/>
      <c r="CQV39" s="2343"/>
      <c r="CQW39" s="2343"/>
      <c r="CQX39" s="2343"/>
      <c r="CQY39" s="2343"/>
      <c r="CQZ39" s="2343"/>
      <c r="CRA39" s="2343"/>
      <c r="CRB39" s="2343"/>
      <c r="CRC39" s="2343"/>
      <c r="CRD39" s="2343"/>
      <c r="CRE39" s="2343"/>
      <c r="CRF39" s="2343"/>
      <c r="CRG39" s="2343"/>
      <c r="CRH39" s="2343"/>
      <c r="CRI39" s="2343"/>
      <c r="CRJ39" s="2343"/>
      <c r="CRK39" s="2343"/>
      <c r="CRL39" s="2343"/>
      <c r="CRM39" s="2343"/>
      <c r="CRN39" s="2343"/>
      <c r="CRO39" s="2343"/>
      <c r="CRP39" s="2343"/>
      <c r="CRQ39" s="2343"/>
      <c r="CRR39" s="2343"/>
      <c r="CRS39" s="2343"/>
      <c r="CRT39" s="2343"/>
      <c r="CRU39" s="2343"/>
      <c r="CRV39" s="2343"/>
      <c r="CRW39" s="2343"/>
      <c r="CRX39" s="2343"/>
      <c r="CRY39" s="2343"/>
      <c r="CRZ39" s="2343"/>
      <c r="CSA39" s="2343"/>
      <c r="CSB39" s="2343"/>
      <c r="CSC39" s="2343"/>
      <c r="CSD39" s="2343"/>
      <c r="CSE39" s="2343"/>
      <c r="CSF39" s="2343"/>
      <c r="CSG39" s="2343"/>
      <c r="CSH39" s="2343"/>
      <c r="CSI39" s="2343"/>
      <c r="CSJ39" s="2343"/>
      <c r="CSK39" s="2343"/>
      <c r="CSL39" s="2343"/>
      <c r="CSM39" s="2343"/>
      <c r="CSN39" s="2343"/>
      <c r="CSO39" s="2343"/>
      <c r="CSP39" s="2343"/>
      <c r="CSQ39" s="2343"/>
      <c r="CSR39" s="2343"/>
      <c r="CSS39" s="2343"/>
      <c r="CST39" s="2343"/>
      <c r="CSU39" s="2343"/>
      <c r="CSV39" s="2343"/>
      <c r="CSW39" s="2343"/>
      <c r="CSX39" s="2343"/>
      <c r="CSY39" s="2343"/>
      <c r="CSZ39" s="2343"/>
      <c r="CTA39" s="2343"/>
      <c r="CTB39" s="2343"/>
      <c r="CTC39" s="2343"/>
      <c r="CTD39" s="2343"/>
      <c r="CTE39" s="2343"/>
      <c r="CTF39" s="2343"/>
      <c r="CTG39" s="2343"/>
      <c r="CTH39" s="2343"/>
      <c r="CTI39" s="2343"/>
      <c r="CTJ39" s="2343"/>
      <c r="CTK39" s="2343"/>
      <c r="CTL39" s="2343"/>
      <c r="CTM39" s="2343"/>
      <c r="CTN39" s="2343"/>
      <c r="CTO39" s="2343"/>
      <c r="CTP39" s="2343"/>
      <c r="CTQ39" s="2343"/>
      <c r="CTR39" s="2343"/>
      <c r="CTS39" s="2343"/>
      <c r="CTT39" s="2343"/>
      <c r="CTU39" s="2343"/>
      <c r="CTV39" s="2343"/>
      <c r="CTW39" s="2343"/>
      <c r="CTX39" s="2343"/>
      <c r="CTY39" s="2343"/>
      <c r="CTZ39" s="2343"/>
      <c r="CUA39" s="2343"/>
      <c r="CUB39" s="2343"/>
      <c r="CUC39" s="2343"/>
      <c r="CUD39" s="2343"/>
      <c r="CUE39" s="2343"/>
      <c r="CUF39" s="2343"/>
      <c r="CUG39" s="2343"/>
      <c r="CUH39" s="2343"/>
      <c r="CUI39" s="2343"/>
      <c r="CUJ39" s="2343"/>
      <c r="CUK39" s="2343"/>
      <c r="CUL39" s="2343"/>
      <c r="CUM39" s="2343"/>
      <c r="CUN39" s="2343"/>
      <c r="CUO39" s="2343"/>
      <c r="CUP39" s="2343"/>
      <c r="CUQ39" s="2343"/>
      <c r="CUR39" s="2343"/>
      <c r="CUS39" s="2343"/>
      <c r="CUT39" s="2343"/>
      <c r="CUU39" s="2343"/>
      <c r="CUV39" s="2343"/>
      <c r="CUW39" s="2343"/>
      <c r="CUX39" s="2343"/>
      <c r="CUY39" s="2343"/>
      <c r="CUZ39" s="2343"/>
      <c r="CVA39" s="2343"/>
      <c r="CVB39" s="2343"/>
      <c r="CVC39" s="2343"/>
      <c r="CVD39" s="2343"/>
      <c r="CVE39" s="2343"/>
      <c r="CVF39" s="2343"/>
      <c r="CVG39" s="2343"/>
      <c r="CVH39" s="2343"/>
      <c r="CVI39" s="2343"/>
      <c r="CVJ39" s="2343"/>
      <c r="CVK39" s="2343"/>
      <c r="CVL39" s="2343"/>
      <c r="CVM39" s="2343"/>
      <c r="CVN39" s="2343"/>
      <c r="CVO39" s="2343"/>
      <c r="CVP39" s="2343"/>
      <c r="CVQ39" s="2343"/>
      <c r="CVR39" s="2343"/>
      <c r="CVS39" s="2343"/>
      <c r="CVT39" s="2343"/>
      <c r="CVU39" s="2343"/>
      <c r="CVV39" s="2343"/>
      <c r="CVW39" s="2343"/>
      <c r="CVX39" s="2343"/>
      <c r="CVY39" s="2343"/>
      <c r="CVZ39" s="2343"/>
      <c r="CWA39" s="2343"/>
      <c r="CWB39" s="2343"/>
      <c r="CWC39" s="2343"/>
      <c r="CWD39" s="2343"/>
      <c r="CWE39" s="2343"/>
      <c r="CWF39" s="2343"/>
      <c r="CWG39" s="2343"/>
      <c r="CWH39" s="2343"/>
      <c r="CWI39" s="2343"/>
      <c r="CWJ39" s="2343"/>
      <c r="CWK39" s="2343"/>
      <c r="CWL39" s="2343"/>
      <c r="CWM39" s="2343"/>
      <c r="CWN39" s="2343"/>
      <c r="CWO39" s="2343"/>
      <c r="CWP39" s="2343"/>
      <c r="CWQ39" s="2343"/>
      <c r="CWR39" s="2343"/>
      <c r="CWS39" s="2343"/>
      <c r="CWT39" s="2343"/>
      <c r="CWU39" s="2343"/>
      <c r="CWV39" s="2343"/>
      <c r="CWW39" s="2343"/>
      <c r="CWX39" s="2343"/>
      <c r="CWY39" s="2343"/>
      <c r="CWZ39" s="2343"/>
      <c r="CXA39" s="2343"/>
      <c r="CXB39" s="2343"/>
      <c r="CXC39" s="2343"/>
      <c r="CXD39" s="2343"/>
      <c r="CXE39" s="2343"/>
      <c r="CXF39" s="2343"/>
      <c r="CXG39" s="2343"/>
      <c r="CXH39" s="2343"/>
      <c r="CXI39" s="2343"/>
      <c r="CXJ39" s="2343"/>
      <c r="CXK39" s="2343"/>
      <c r="CXL39" s="2343"/>
      <c r="CXM39" s="2343"/>
      <c r="CXN39" s="2343"/>
      <c r="CXO39" s="2343"/>
      <c r="CXP39" s="2343"/>
      <c r="CXQ39" s="2343"/>
      <c r="CXR39" s="2343"/>
      <c r="CXS39" s="2343"/>
      <c r="CXT39" s="2343"/>
      <c r="CXU39" s="2343"/>
      <c r="CXV39" s="2343"/>
      <c r="CXW39" s="2343"/>
      <c r="CXX39" s="2343"/>
      <c r="CXY39" s="2343"/>
      <c r="CXZ39" s="2343"/>
      <c r="CYA39" s="2343"/>
      <c r="CYB39" s="2343"/>
      <c r="CYC39" s="2343"/>
      <c r="CYD39" s="2343"/>
      <c r="CYE39" s="2343"/>
      <c r="CYF39" s="2343"/>
      <c r="CYG39" s="2343"/>
      <c r="CYH39" s="2343"/>
      <c r="CYI39" s="2343"/>
      <c r="CYJ39" s="2343"/>
      <c r="CYK39" s="2343"/>
      <c r="CYL39" s="2343"/>
      <c r="CYM39" s="2343"/>
      <c r="CYN39" s="2343"/>
      <c r="CYO39" s="2343"/>
      <c r="CYP39" s="2343"/>
      <c r="CYQ39" s="2343"/>
      <c r="CYR39" s="2343"/>
      <c r="CYS39" s="2343"/>
      <c r="CYT39" s="2343"/>
      <c r="CYU39" s="2343"/>
      <c r="CYV39" s="2343"/>
      <c r="CYW39" s="2343"/>
      <c r="CYX39" s="2343"/>
      <c r="CYY39" s="2343"/>
      <c r="CYZ39" s="2343"/>
      <c r="CZA39" s="2343"/>
      <c r="CZB39" s="2343"/>
      <c r="CZC39" s="2343"/>
      <c r="CZD39" s="2343"/>
      <c r="CZE39" s="2343"/>
      <c r="CZF39" s="2343"/>
      <c r="CZG39" s="2343"/>
      <c r="CZH39" s="2343"/>
      <c r="CZI39" s="2343"/>
      <c r="CZJ39" s="2343"/>
      <c r="CZK39" s="2343"/>
      <c r="CZL39" s="2343"/>
      <c r="CZM39" s="2343"/>
      <c r="CZN39" s="2343"/>
      <c r="CZO39" s="2343"/>
      <c r="CZP39" s="2343"/>
      <c r="CZQ39" s="2343"/>
      <c r="CZR39" s="2343"/>
      <c r="CZS39" s="2343"/>
      <c r="CZT39" s="2343"/>
      <c r="CZU39" s="2343"/>
      <c r="CZV39" s="2343"/>
      <c r="CZW39" s="2343"/>
      <c r="CZX39" s="2343"/>
      <c r="CZY39" s="2343"/>
      <c r="CZZ39" s="2343"/>
      <c r="DAA39" s="2343"/>
      <c r="DAB39" s="2343"/>
      <c r="DAC39" s="2343"/>
      <c r="DAD39" s="2343"/>
      <c r="DAE39" s="2343"/>
      <c r="DAF39" s="2343"/>
      <c r="DAG39" s="2343"/>
      <c r="DAH39" s="2343"/>
      <c r="DAI39" s="2343"/>
      <c r="DAJ39" s="2343"/>
      <c r="DAK39" s="2343"/>
      <c r="DAL39" s="2343"/>
      <c r="DAM39" s="2343"/>
      <c r="DAN39" s="2343"/>
      <c r="DAO39" s="2343"/>
      <c r="DAP39" s="2343"/>
      <c r="DAQ39" s="2343"/>
      <c r="DAR39" s="2343"/>
      <c r="DAS39" s="2343"/>
      <c r="DAT39" s="2343"/>
      <c r="DAU39" s="2343"/>
      <c r="DAV39" s="2343"/>
      <c r="DAW39" s="2343"/>
      <c r="DAX39" s="2343"/>
      <c r="DAY39" s="2343"/>
      <c r="DAZ39" s="2343"/>
      <c r="DBA39" s="2343"/>
      <c r="DBB39" s="2343"/>
      <c r="DBC39" s="2343"/>
      <c r="DBD39" s="2343"/>
      <c r="DBE39" s="2343"/>
      <c r="DBF39" s="2343"/>
      <c r="DBG39" s="2343"/>
      <c r="DBH39" s="2343"/>
      <c r="DBI39" s="2343"/>
      <c r="DBJ39" s="2343"/>
      <c r="DBK39" s="2343"/>
      <c r="DBL39" s="2343"/>
      <c r="DBM39" s="2343"/>
      <c r="DBN39" s="2343"/>
      <c r="DBO39" s="2343"/>
      <c r="DBP39" s="2343"/>
      <c r="DBQ39" s="2343"/>
      <c r="DBR39" s="2343"/>
      <c r="DBS39" s="2343"/>
      <c r="DBT39" s="2343"/>
      <c r="DBU39" s="2343"/>
      <c r="DBV39" s="2343"/>
      <c r="DBW39" s="2343"/>
      <c r="DBX39" s="2343"/>
      <c r="DBY39" s="2343"/>
      <c r="DBZ39" s="2343"/>
      <c r="DCA39" s="2343"/>
      <c r="DCB39" s="2343"/>
      <c r="DCC39" s="2343"/>
      <c r="DCD39" s="2343"/>
      <c r="DCE39" s="2343"/>
      <c r="DCF39" s="2343"/>
      <c r="DCG39" s="2343"/>
      <c r="DCH39" s="2343"/>
      <c r="DCI39" s="2343"/>
      <c r="DCJ39" s="2343"/>
      <c r="DCK39" s="2343"/>
      <c r="DCL39" s="2343"/>
      <c r="DCM39" s="2343"/>
      <c r="DCN39" s="2343"/>
      <c r="DCO39" s="2343"/>
      <c r="DCP39" s="2343"/>
      <c r="DCQ39" s="2343"/>
      <c r="DCR39" s="2343"/>
      <c r="DCS39" s="2343"/>
      <c r="DCT39" s="2343"/>
      <c r="DCU39" s="2343"/>
      <c r="DCV39" s="2343"/>
      <c r="DCW39" s="2343"/>
      <c r="DCX39" s="2343"/>
      <c r="DCY39" s="2343"/>
      <c r="DCZ39" s="2343"/>
      <c r="DDA39" s="2343"/>
      <c r="DDB39" s="2343"/>
      <c r="DDC39" s="2343"/>
      <c r="DDD39" s="2343"/>
      <c r="DDE39" s="2343"/>
      <c r="DDF39" s="2343"/>
      <c r="DDG39" s="2343"/>
      <c r="DDH39" s="2343"/>
      <c r="DDI39" s="2343"/>
      <c r="DDJ39" s="2343"/>
      <c r="DDK39" s="2343"/>
      <c r="DDL39" s="2343"/>
      <c r="DDM39" s="2343"/>
      <c r="DDN39" s="2343"/>
      <c r="DDO39" s="2343"/>
      <c r="DDP39" s="2343"/>
      <c r="DDQ39" s="2343"/>
      <c r="DDR39" s="2343"/>
      <c r="DDS39" s="2343"/>
      <c r="DDT39" s="2343"/>
      <c r="DDU39" s="2343"/>
      <c r="DDV39" s="2343"/>
      <c r="DDW39" s="2343"/>
      <c r="DDX39" s="2343"/>
      <c r="DDY39" s="2343"/>
      <c r="DDZ39" s="2343"/>
      <c r="DEA39" s="2343"/>
      <c r="DEB39" s="2343"/>
      <c r="DEC39" s="2343"/>
      <c r="DED39" s="2343"/>
      <c r="DEE39" s="2343"/>
      <c r="DEF39" s="2343"/>
      <c r="DEG39" s="2343"/>
      <c r="DEH39" s="2343"/>
      <c r="DEI39" s="2343"/>
      <c r="DEJ39" s="2343"/>
      <c r="DEK39" s="2343"/>
      <c r="DEL39" s="2343"/>
      <c r="DEM39" s="2343"/>
      <c r="DEN39" s="2343"/>
      <c r="DEO39" s="2343"/>
      <c r="DEP39" s="2343"/>
      <c r="DEQ39" s="2343"/>
      <c r="DER39" s="2343"/>
      <c r="DES39" s="2343"/>
      <c r="DET39" s="2343"/>
      <c r="DEU39" s="2343"/>
      <c r="DEV39" s="2343"/>
      <c r="DEW39" s="2343"/>
      <c r="DEX39" s="2343"/>
      <c r="DEY39" s="2343"/>
      <c r="DEZ39" s="2343"/>
      <c r="DFA39" s="2343"/>
      <c r="DFB39" s="2343"/>
      <c r="DFC39" s="2343"/>
      <c r="DFD39" s="2343"/>
      <c r="DFE39" s="2343"/>
      <c r="DFF39" s="2343"/>
      <c r="DFG39" s="2343"/>
      <c r="DFH39" s="2343"/>
      <c r="DFI39" s="2343"/>
      <c r="DFJ39" s="2343"/>
      <c r="DFK39" s="2343"/>
      <c r="DFL39" s="2343"/>
      <c r="DFM39" s="2343"/>
      <c r="DFN39" s="2343"/>
      <c r="DFO39" s="2343"/>
      <c r="DFP39" s="2343"/>
      <c r="DFQ39" s="2343"/>
      <c r="DFR39" s="2343"/>
      <c r="DFS39" s="2343"/>
      <c r="DFT39" s="2343"/>
      <c r="DFU39" s="2343"/>
      <c r="DFV39" s="2343"/>
      <c r="DFW39" s="2343"/>
      <c r="DFX39" s="2343"/>
      <c r="DFY39" s="2343"/>
      <c r="DFZ39" s="2343"/>
      <c r="DGA39" s="2343"/>
      <c r="DGB39" s="2343"/>
      <c r="DGC39" s="2343"/>
      <c r="DGD39" s="2343"/>
      <c r="DGE39" s="2343"/>
      <c r="DGF39" s="2343"/>
      <c r="DGG39" s="2343"/>
      <c r="DGH39" s="2343"/>
      <c r="DGI39" s="2343"/>
      <c r="DGJ39" s="2343"/>
      <c r="DGK39" s="2343"/>
      <c r="DGL39" s="2343"/>
      <c r="DGM39" s="2343"/>
      <c r="DGN39" s="2343"/>
      <c r="DGO39" s="2343"/>
      <c r="DGP39" s="2343"/>
      <c r="DGQ39" s="2343"/>
      <c r="DGR39" s="2343"/>
      <c r="DGS39" s="2343"/>
      <c r="DGT39" s="2343"/>
      <c r="DGU39" s="2343"/>
      <c r="DGV39" s="2343"/>
      <c r="DGW39" s="2343"/>
      <c r="DGX39" s="2343"/>
      <c r="DGY39" s="2343"/>
      <c r="DGZ39" s="2343"/>
      <c r="DHA39" s="2343"/>
      <c r="DHB39" s="2343"/>
      <c r="DHC39" s="2343"/>
      <c r="DHD39" s="2343"/>
      <c r="DHE39" s="2343"/>
      <c r="DHF39" s="2343"/>
      <c r="DHG39" s="2343"/>
      <c r="DHH39" s="2343"/>
      <c r="DHI39" s="2343"/>
      <c r="DHJ39" s="2343"/>
      <c r="DHK39" s="2343"/>
      <c r="DHL39" s="2343"/>
      <c r="DHM39" s="2343"/>
      <c r="DHN39" s="2343"/>
      <c r="DHO39" s="2343"/>
      <c r="DHP39" s="2343"/>
      <c r="DHQ39" s="2343"/>
      <c r="DHR39" s="2343"/>
      <c r="DHS39" s="2343"/>
      <c r="DHT39" s="2343"/>
      <c r="DHU39" s="2343"/>
      <c r="DHV39" s="2343"/>
      <c r="DHW39" s="2343"/>
      <c r="DHX39" s="2343"/>
      <c r="DHY39" s="2343"/>
      <c r="DHZ39" s="2343"/>
      <c r="DIA39" s="2343"/>
      <c r="DIB39" s="2343"/>
      <c r="DIC39" s="2343"/>
      <c r="DID39" s="2343"/>
      <c r="DIE39" s="2343"/>
      <c r="DIF39" s="2343"/>
      <c r="DIG39" s="2343"/>
      <c r="DIH39" s="2343"/>
      <c r="DII39" s="2343"/>
      <c r="DIJ39" s="2343"/>
      <c r="DIK39" s="2343"/>
      <c r="DIL39" s="2343"/>
      <c r="DIM39" s="2343"/>
      <c r="DIN39" s="2343"/>
      <c r="DIO39" s="2343"/>
      <c r="DIP39" s="2343"/>
      <c r="DIQ39" s="2343"/>
      <c r="DIR39" s="2343"/>
      <c r="DIS39" s="2343"/>
      <c r="DIT39" s="2343"/>
      <c r="DIU39" s="2343"/>
      <c r="DIV39" s="2343"/>
      <c r="DIW39" s="2343"/>
      <c r="DIX39" s="2343"/>
      <c r="DIY39" s="2343"/>
      <c r="DIZ39" s="2343"/>
      <c r="DJA39" s="2343"/>
      <c r="DJB39" s="2343"/>
      <c r="DJC39" s="2343"/>
      <c r="DJD39" s="2343"/>
      <c r="DJE39" s="2343"/>
      <c r="DJF39" s="2343"/>
      <c r="DJG39" s="2343"/>
      <c r="DJH39" s="2343"/>
      <c r="DJI39" s="2343"/>
      <c r="DJJ39" s="2343"/>
      <c r="DJK39" s="2343"/>
      <c r="DJL39" s="2343"/>
      <c r="DJM39" s="2343"/>
      <c r="DJN39" s="2343"/>
      <c r="DJO39" s="2343"/>
      <c r="DJP39" s="2343"/>
      <c r="DJQ39" s="2343"/>
      <c r="DJR39" s="2343"/>
      <c r="DJS39" s="2343"/>
      <c r="DJT39" s="2343"/>
      <c r="DJU39" s="2343"/>
      <c r="DJV39" s="2343"/>
      <c r="DJW39" s="2343"/>
      <c r="DJX39" s="2343"/>
      <c r="DJY39" s="2343"/>
      <c r="DJZ39" s="2343"/>
      <c r="DKA39" s="2343"/>
      <c r="DKB39" s="2343"/>
      <c r="DKC39" s="2343"/>
      <c r="DKD39" s="2343"/>
      <c r="DKE39" s="2343"/>
      <c r="DKF39" s="2343"/>
      <c r="DKG39" s="2343"/>
      <c r="DKH39" s="2343"/>
      <c r="DKI39" s="2343"/>
      <c r="DKJ39" s="2343"/>
      <c r="DKK39" s="2343"/>
      <c r="DKL39" s="2343"/>
      <c r="DKM39" s="2343"/>
      <c r="DKN39" s="2343"/>
      <c r="DKO39" s="2343"/>
      <c r="DKP39" s="2343"/>
      <c r="DKQ39" s="2343"/>
      <c r="DKR39" s="2343"/>
      <c r="DKS39" s="2343"/>
      <c r="DKT39" s="2343"/>
      <c r="DKU39" s="2343"/>
      <c r="DKV39" s="2343"/>
      <c r="DKW39" s="2343"/>
      <c r="DKX39" s="2343"/>
      <c r="DKY39" s="2343"/>
      <c r="DKZ39" s="2343"/>
      <c r="DLA39" s="2343"/>
      <c r="DLB39" s="2343"/>
      <c r="DLC39" s="2343"/>
      <c r="DLD39" s="2343"/>
      <c r="DLE39" s="2343"/>
      <c r="DLF39" s="2343"/>
      <c r="DLG39" s="2343"/>
      <c r="DLH39" s="2343"/>
      <c r="DLI39" s="2343"/>
      <c r="DLJ39" s="2343"/>
      <c r="DLK39" s="2343"/>
      <c r="DLL39" s="2343"/>
      <c r="DLM39" s="2343"/>
      <c r="DLN39" s="2343"/>
      <c r="DLO39" s="2343"/>
      <c r="DLP39" s="2343"/>
      <c r="DLQ39" s="2343"/>
      <c r="DLR39" s="2343"/>
      <c r="DLS39" s="2343"/>
      <c r="DLT39" s="2343"/>
      <c r="DLU39" s="2343"/>
      <c r="DLV39" s="2343"/>
      <c r="DLW39" s="2343"/>
      <c r="DLX39" s="2343"/>
      <c r="DLY39" s="2343"/>
      <c r="DLZ39" s="2343"/>
      <c r="DMA39" s="2343"/>
      <c r="DMB39" s="2343"/>
      <c r="DMC39" s="2343"/>
      <c r="DMD39" s="2343"/>
      <c r="DME39" s="2343"/>
      <c r="DMF39" s="2343"/>
      <c r="DMG39" s="2343"/>
      <c r="DMH39" s="2343"/>
      <c r="DMI39" s="2343"/>
      <c r="DMJ39" s="2343"/>
      <c r="DMK39" s="2343"/>
      <c r="DML39" s="2343"/>
      <c r="DMM39" s="2343"/>
      <c r="DMN39" s="2343"/>
      <c r="DMO39" s="2343"/>
      <c r="DMP39" s="2343"/>
      <c r="DMQ39" s="2343"/>
      <c r="DMR39" s="2343"/>
      <c r="DMS39" s="2343"/>
      <c r="DMT39" s="2343"/>
      <c r="DMU39" s="2343"/>
      <c r="DMV39" s="2343"/>
      <c r="DMW39" s="2343"/>
      <c r="DMX39" s="2343"/>
      <c r="DMY39" s="2343"/>
      <c r="DMZ39" s="2343"/>
      <c r="DNA39" s="2343"/>
      <c r="DNB39" s="2343"/>
      <c r="DNC39" s="2343"/>
      <c r="DND39" s="2343"/>
      <c r="DNE39" s="2343"/>
      <c r="DNF39" s="2343"/>
      <c r="DNG39" s="2343"/>
      <c r="DNH39" s="2343"/>
      <c r="DNI39" s="2343"/>
      <c r="DNJ39" s="2343"/>
      <c r="DNK39" s="2343"/>
      <c r="DNL39" s="2343"/>
      <c r="DNM39" s="2343"/>
      <c r="DNN39" s="2343"/>
      <c r="DNO39" s="2343"/>
      <c r="DNP39" s="2343"/>
      <c r="DNQ39" s="2343"/>
      <c r="DNR39" s="2343"/>
      <c r="DNS39" s="2343"/>
      <c r="DNT39" s="2343"/>
      <c r="DNU39" s="2343"/>
      <c r="DNV39" s="2343"/>
      <c r="DNW39" s="2343"/>
      <c r="DNX39" s="2343"/>
      <c r="DNY39" s="2343"/>
      <c r="DNZ39" s="2343"/>
      <c r="DOA39" s="2343"/>
      <c r="DOB39" s="2343"/>
      <c r="DOC39" s="2343"/>
      <c r="DOD39" s="2343"/>
      <c r="DOE39" s="2343"/>
      <c r="DOF39" s="2343"/>
      <c r="DOG39" s="2343"/>
      <c r="DOH39" s="2343"/>
      <c r="DOI39" s="2343"/>
      <c r="DOJ39" s="2343"/>
      <c r="DOK39" s="2343"/>
      <c r="DOL39" s="2343"/>
      <c r="DOM39" s="2343"/>
      <c r="DON39" s="2343"/>
      <c r="DOO39" s="2343"/>
      <c r="DOP39" s="2343"/>
      <c r="DOQ39" s="2343"/>
      <c r="DOR39" s="2343"/>
      <c r="DOS39" s="2343"/>
      <c r="DOT39" s="2343"/>
      <c r="DOU39" s="2343"/>
      <c r="DOV39" s="2343"/>
      <c r="DOW39" s="2343"/>
      <c r="DOX39" s="2343"/>
      <c r="DOY39" s="2343"/>
      <c r="DOZ39" s="2343"/>
      <c r="DPA39" s="2343"/>
      <c r="DPB39" s="2343"/>
      <c r="DPC39" s="2343"/>
      <c r="DPD39" s="2343"/>
      <c r="DPE39" s="2343"/>
      <c r="DPF39" s="2343"/>
      <c r="DPG39" s="2343"/>
      <c r="DPH39" s="2343"/>
      <c r="DPI39" s="2343"/>
      <c r="DPJ39" s="2343"/>
      <c r="DPK39" s="2343"/>
      <c r="DPL39" s="2343"/>
      <c r="DPM39" s="2343"/>
      <c r="DPN39" s="2343"/>
      <c r="DPO39" s="2343"/>
      <c r="DPP39" s="2343"/>
      <c r="DPQ39" s="2343"/>
      <c r="DPR39" s="2343"/>
      <c r="DPS39" s="2343"/>
      <c r="DPT39" s="2343"/>
      <c r="DPU39" s="2343"/>
      <c r="DPV39" s="2343"/>
      <c r="DPW39" s="2343"/>
      <c r="DPX39" s="2343"/>
      <c r="DPY39" s="2343"/>
      <c r="DPZ39" s="2343"/>
      <c r="DQA39" s="2343"/>
      <c r="DQB39" s="2343"/>
      <c r="DQC39" s="2343"/>
      <c r="DQD39" s="2343"/>
      <c r="DQE39" s="2343"/>
      <c r="DQF39" s="2343"/>
      <c r="DQG39" s="2343"/>
      <c r="DQH39" s="2343"/>
      <c r="DQI39" s="2343"/>
      <c r="DQJ39" s="2343"/>
      <c r="DQK39" s="2343"/>
      <c r="DQL39" s="2343"/>
      <c r="DQM39" s="2343"/>
      <c r="DQN39" s="2343"/>
      <c r="DQO39" s="2343"/>
      <c r="DQP39" s="2343"/>
      <c r="DQQ39" s="2343"/>
      <c r="DQR39" s="2343"/>
      <c r="DQS39" s="2343"/>
      <c r="DQT39" s="2343"/>
      <c r="DQU39" s="2343"/>
      <c r="DQV39" s="2343"/>
      <c r="DQW39" s="2343"/>
      <c r="DQX39" s="2343"/>
      <c r="DQY39" s="2343"/>
      <c r="DQZ39" s="2343"/>
      <c r="DRA39" s="2343"/>
      <c r="DRB39" s="2343"/>
      <c r="DRC39" s="2343"/>
      <c r="DRD39" s="2343"/>
      <c r="DRE39" s="2343"/>
      <c r="DRF39" s="2343"/>
      <c r="DRG39" s="2343"/>
      <c r="DRH39" s="2343"/>
      <c r="DRI39" s="2343"/>
      <c r="DRJ39" s="2343"/>
      <c r="DRK39" s="2343"/>
      <c r="DRL39" s="2343"/>
      <c r="DRM39" s="2343"/>
      <c r="DRN39" s="2343"/>
      <c r="DRO39" s="2343"/>
      <c r="DRP39" s="2343"/>
      <c r="DRQ39" s="2343"/>
      <c r="DRR39" s="2343"/>
      <c r="DRS39" s="2343"/>
      <c r="DRT39" s="2343"/>
      <c r="DRU39" s="2343"/>
      <c r="DRV39" s="2343"/>
      <c r="DRW39" s="2343"/>
      <c r="DRX39" s="2343"/>
      <c r="DRY39" s="2343"/>
      <c r="DRZ39" s="2343"/>
      <c r="DSA39" s="2343"/>
      <c r="DSB39" s="2343"/>
      <c r="DSC39" s="2343"/>
      <c r="DSD39" s="2343"/>
      <c r="DSE39" s="2343"/>
      <c r="DSF39" s="2343"/>
      <c r="DSG39" s="2343"/>
      <c r="DSH39" s="2343"/>
      <c r="DSI39" s="2343"/>
      <c r="DSJ39" s="2343"/>
      <c r="DSK39" s="2343"/>
      <c r="DSL39" s="2343"/>
      <c r="DSM39" s="2343"/>
      <c r="DSN39" s="2343"/>
      <c r="DSO39" s="2343"/>
      <c r="DSP39" s="2343"/>
      <c r="DSQ39" s="2343"/>
      <c r="DSR39" s="2343"/>
      <c r="DSS39" s="2343"/>
      <c r="DST39" s="2343"/>
      <c r="DSU39" s="2343"/>
      <c r="DSV39" s="2343"/>
      <c r="DSW39" s="2343"/>
      <c r="DSX39" s="2343"/>
      <c r="DSY39" s="2343"/>
      <c r="DSZ39" s="2343"/>
      <c r="DTA39" s="2343"/>
      <c r="DTB39" s="2343"/>
      <c r="DTC39" s="2343"/>
      <c r="DTD39" s="2343"/>
      <c r="DTE39" s="2343"/>
      <c r="DTF39" s="2343"/>
      <c r="DTG39" s="2343"/>
      <c r="DTH39" s="2343"/>
      <c r="DTI39" s="2343"/>
      <c r="DTJ39" s="2343"/>
      <c r="DTK39" s="2343"/>
      <c r="DTL39" s="2343"/>
      <c r="DTM39" s="2343"/>
      <c r="DTN39" s="2343"/>
      <c r="DTO39" s="2343"/>
      <c r="DTP39" s="2343"/>
      <c r="DTQ39" s="2343"/>
      <c r="DTR39" s="2343"/>
      <c r="DTS39" s="2343"/>
      <c r="DTT39" s="2343"/>
      <c r="DTU39" s="2343"/>
      <c r="DTV39" s="2343"/>
      <c r="DTW39" s="2343"/>
      <c r="DTX39" s="2343"/>
      <c r="DTY39" s="2343"/>
      <c r="DTZ39" s="2343"/>
      <c r="DUA39" s="2343"/>
      <c r="DUB39" s="2343"/>
      <c r="DUC39" s="2343"/>
      <c r="DUD39" s="2343"/>
      <c r="DUE39" s="2343"/>
      <c r="DUF39" s="2343"/>
      <c r="DUG39" s="2343"/>
      <c r="DUH39" s="2343"/>
      <c r="DUI39" s="2343"/>
      <c r="DUJ39" s="2343"/>
      <c r="DUK39" s="2343"/>
      <c r="DUL39" s="2343"/>
      <c r="DUM39" s="2343"/>
      <c r="DUN39" s="2343"/>
      <c r="DUO39" s="2343"/>
      <c r="DUP39" s="2343"/>
      <c r="DUQ39" s="2343"/>
      <c r="DUR39" s="2343"/>
      <c r="DUS39" s="2343"/>
      <c r="DUT39" s="2343"/>
      <c r="DUU39" s="2343"/>
      <c r="DUV39" s="2343"/>
      <c r="DUW39" s="2343"/>
      <c r="DUX39" s="2343"/>
      <c r="DUY39" s="2343"/>
      <c r="DUZ39" s="2343"/>
      <c r="DVA39" s="2343"/>
      <c r="DVB39" s="2343"/>
      <c r="DVC39" s="2343"/>
      <c r="DVD39" s="2343"/>
      <c r="DVE39" s="2343"/>
      <c r="DVF39" s="2343"/>
      <c r="DVG39" s="2343"/>
      <c r="DVH39" s="2343"/>
      <c r="DVI39" s="2343"/>
      <c r="DVJ39" s="2343"/>
      <c r="DVK39" s="2343"/>
      <c r="DVL39" s="2343"/>
      <c r="DVM39" s="2343"/>
      <c r="DVN39" s="2343"/>
      <c r="DVO39" s="2343"/>
      <c r="DVP39" s="2343"/>
      <c r="DVQ39" s="2343"/>
      <c r="DVR39" s="2343"/>
      <c r="DVS39" s="2343"/>
      <c r="DVT39" s="2343"/>
      <c r="DVU39" s="2343"/>
      <c r="DVV39" s="2343"/>
      <c r="DVW39" s="2343"/>
      <c r="DVX39" s="2343"/>
      <c r="DVY39" s="2343"/>
      <c r="DVZ39" s="2343"/>
      <c r="DWA39" s="2343"/>
      <c r="DWB39" s="2343"/>
      <c r="DWC39" s="2343"/>
      <c r="DWD39" s="2343"/>
      <c r="DWE39" s="2343"/>
      <c r="DWF39" s="2343"/>
      <c r="DWG39" s="2343"/>
      <c r="DWH39" s="2343"/>
      <c r="DWI39" s="2343"/>
      <c r="DWJ39" s="2343"/>
      <c r="DWK39" s="2343"/>
      <c r="DWL39" s="2343"/>
      <c r="DWM39" s="2343"/>
      <c r="DWN39" s="2343"/>
      <c r="DWO39" s="2343"/>
      <c r="DWP39" s="2343"/>
      <c r="DWQ39" s="2343"/>
      <c r="DWR39" s="2343"/>
      <c r="DWS39" s="2343"/>
      <c r="DWT39" s="2343"/>
      <c r="DWU39" s="2343"/>
      <c r="DWV39" s="2343"/>
      <c r="DWW39" s="2343"/>
      <c r="DWX39" s="2343"/>
      <c r="DWY39" s="2343"/>
      <c r="DWZ39" s="2343"/>
      <c r="DXA39" s="2343"/>
      <c r="DXB39" s="2343"/>
      <c r="DXC39" s="2343"/>
      <c r="DXD39" s="2343"/>
      <c r="DXE39" s="2343"/>
      <c r="DXF39" s="2343"/>
      <c r="DXG39" s="2343"/>
      <c r="DXH39" s="2343"/>
      <c r="DXI39" s="2343"/>
      <c r="DXJ39" s="2343"/>
      <c r="DXK39" s="2343"/>
      <c r="DXL39" s="2343"/>
      <c r="DXM39" s="2343"/>
      <c r="DXN39" s="2343"/>
      <c r="DXO39" s="2343"/>
      <c r="DXP39" s="2343"/>
      <c r="DXQ39" s="2343"/>
      <c r="DXR39" s="2343"/>
      <c r="DXS39" s="2343"/>
      <c r="DXT39" s="2343"/>
      <c r="DXU39" s="2343"/>
      <c r="DXV39" s="2343"/>
      <c r="DXW39" s="2343"/>
      <c r="DXX39" s="2343"/>
      <c r="DXY39" s="2343"/>
      <c r="DXZ39" s="2343"/>
      <c r="DYA39" s="2343"/>
      <c r="DYB39" s="2343"/>
      <c r="DYC39" s="2343"/>
      <c r="DYD39" s="2343"/>
      <c r="DYE39" s="2343"/>
      <c r="DYF39" s="2343"/>
      <c r="DYG39" s="2343"/>
      <c r="DYH39" s="2343"/>
      <c r="DYI39" s="2343"/>
      <c r="DYJ39" s="2343"/>
      <c r="DYK39" s="2343"/>
      <c r="DYL39" s="2343"/>
      <c r="DYM39" s="2343"/>
      <c r="DYN39" s="2343"/>
      <c r="DYO39" s="2343"/>
      <c r="DYP39" s="2343"/>
      <c r="DYQ39" s="2343"/>
      <c r="DYR39" s="2343"/>
      <c r="DYS39" s="2343"/>
      <c r="DYT39" s="2343"/>
      <c r="DYU39" s="2343"/>
      <c r="DYV39" s="2343"/>
      <c r="DYW39" s="2343"/>
      <c r="DYX39" s="2343"/>
      <c r="DYY39" s="2343"/>
      <c r="DYZ39" s="2343"/>
      <c r="DZA39" s="2343"/>
      <c r="DZB39" s="2343"/>
      <c r="DZC39" s="2343"/>
      <c r="DZD39" s="2343"/>
      <c r="DZE39" s="2343"/>
      <c r="DZF39" s="2343"/>
      <c r="DZG39" s="2343"/>
      <c r="DZH39" s="2343"/>
      <c r="DZI39" s="2343"/>
      <c r="DZJ39" s="2343"/>
      <c r="DZK39" s="2343"/>
      <c r="DZL39" s="2343"/>
      <c r="DZM39" s="2343"/>
      <c r="DZN39" s="2343"/>
      <c r="DZO39" s="2343"/>
      <c r="DZP39" s="2343"/>
      <c r="DZQ39" s="2343"/>
      <c r="DZR39" s="2343"/>
      <c r="DZS39" s="2343"/>
      <c r="DZT39" s="2343"/>
      <c r="DZU39" s="2343"/>
      <c r="DZV39" s="2343"/>
      <c r="DZW39" s="2343"/>
      <c r="DZX39" s="2343"/>
      <c r="DZY39" s="2343"/>
      <c r="DZZ39" s="2343"/>
      <c r="EAA39" s="2343"/>
      <c r="EAB39" s="2343"/>
      <c r="EAC39" s="2343"/>
      <c r="EAD39" s="2343"/>
      <c r="EAE39" s="2343"/>
      <c r="EAF39" s="2343"/>
      <c r="EAG39" s="2343"/>
      <c r="EAH39" s="2343"/>
      <c r="EAI39" s="2343"/>
      <c r="EAJ39" s="2343"/>
      <c r="EAK39" s="2343"/>
      <c r="EAL39" s="2343"/>
      <c r="EAM39" s="2343"/>
      <c r="EAN39" s="2343"/>
      <c r="EAO39" s="2343"/>
      <c r="EAP39" s="2343"/>
      <c r="EAQ39" s="2343"/>
      <c r="EAR39" s="2343"/>
      <c r="EAS39" s="2343"/>
      <c r="EAT39" s="2343"/>
      <c r="EAU39" s="2343"/>
      <c r="EAV39" s="2343"/>
      <c r="EAW39" s="2343"/>
      <c r="EAX39" s="2343"/>
      <c r="EAY39" s="2343"/>
      <c r="EAZ39" s="2343"/>
      <c r="EBA39" s="2343"/>
      <c r="EBB39" s="2343"/>
      <c r="EBC39" s="2343"/>
      <c r="EBD39" s="2343"/>
      <c r="EBE39" s="2343"/>
      <c r="EBF39" s="2343"/>
      <c r="EBG39" s="2343"/>
      <c r="EBH39" s="2343"/>
      <c r="EBI39" s="2343"/>
      <c r="EBJ39" s="2343"/>
      <c r="EBK39" s="2343"/>
      <c r="EBL39" s="2343"/>
      <c r="EBM39" s="2343"/>
      <c r="EBN39" s="2343"/>
      <c r="EBO39" s="2343"/>
      <c r="EBP39" s="2343"/>
      <c r="EBQ39" s="2343"/>
      <c r="EBR39" s="2343"/>
      <c r="EBS39" s="2343"/>
      <c r="EBT39" s="2343"/>
      <c r="EBU39" s="2343"/>
      <c r="EBV39" s="2343"/>
      <c r="EBW39" s="2343"/>
      <c r="EBX39" s="2343"/>
      <c r="EBY39" s="2343"/>
      <c r="EBZ39" s="2343"/>
      <c r="ECA39" s="2343"/>
      <c r="ECB39" s="2343"/>
      <c r="ECC39" s="2343"/>
      <c r="ECD39" s="2343"/>
      <c r="ECE39" s="2343"/>
      <c r="ECF39" s="2343"/>
      <c r="ECG39" s="2343"/>
      <c r="ECH39" s="2343"/>
      <c r="ECI39" s="2343"/>
      <c r="ECJ39" s="2343"/>
      <c r="ECK39" s="2343"/>
      <c r="ECL39" s="2343"/>
      <c r="ECM39" s="2343"/>
      <c r="ECN39" s="2343"/>
      <c r="ECO39" s="2343"/>
      <c r="ECP39" s="2343"/>
      <c r="ECQ39" s="2343"/>
      <c r="ECR39" s="2343"/>
      <c r="ECS39" s="2343"/>
      <c r="ECT39" s="2343"/>
      <c r="ECU39" s="2343"/>
      <c r="ECV39" s="2343"/>
      <c r="ECW39" s="2343"/>
      <c r="ECX39" s="2343"/>
      <c r="ECY39" s="2343"/>
      <c r="ECZ39" s="2343"/>
      <c r="EDA39" s="2343"/>
      <c r="EDB39" s="2343"/>
      <c r="EDC39" s="2343"/>
      <c r="EDD39" s="2343"/>
      <c r="EDE39" s="2343"/>
      <c r="EDF39" s="2343"/>
      <c r="EDG39" s="2343"/>
      <c r="EDH39" s="2343"/>
      <c r="EDI39" s="2343"/>
      <c r="EDJ39" s="2343"/>
      <c r="EDK39" s="2343"/>
      <c r="EDL39" s="2343"/>
      <c r="EDM39" s="2343"/>
      <c r="EDN39" s="2343"/>
      <c r="EDO39" s="2343"/>
      <c r="EDP39" s="2343"/>
      <c r="EDQ39" s="2343"/>
      <c r="EDR39" s="2343"/>
      <c r="EDS39" s="2343"/>
      <c r="EDT39" s="2343"/>
      <c r="EDU39" s="2343"/>
      <c r="EDV39" s="2343"/>
      <c r="EDW39" s="2343"/>
      <c r="EDX39" s="2343"/>
      <c r="EDY39" s="2343"/>
      <c r="EDZ39" s="2343"/>
      <c r="EEA39" s="2343"/>
      <c r="EEB39" s="2343"/>
      <c r="EEC39" s="2343"/>
      <c r="EED39" s="2343"/>
      <c r="EEE39" s="2343"/>
      <c r="EEF39" s="2343"/>
      <c r="EEG39" s="2343"/>
      <c r="EEH39" s="2343"/>
      <c r="EEI39" s="2343"/>
      <c r="EEJ39" s="2343"/>
      <c r="EEK39" s="2343"/>
      <c r="EEL39" s="2343"/>
      <c r="EEM39" s="2343"/>
      <c r="EEN39" s="2343"/>
      <c r="EEO39" s="2343"/>
      <c r="EEP39" s="2343"/>
      <c r="EEQ39" s="2343"/>
      <c r="EER39" s="2343"/>
      <c r="EES39" s="2343"/>
      <c r="EET39" s="2343"/>
      <c r="EEU39" s="2343"/>
      <c r="EEV39" s="2343"/>
      <c r="EEW39" s="2343"/>
      <c r="EEX39" s="2343"/>
      <c r="EEY39" s="2343"/>
      <c r="EEZ39" s="2343"/>
      <c r="EFA39" s="2343"/>
      <c r="EFB39" s="2343"/>
      <c r="EFC39" s="2343"/>
      <c r="EFD39" s="2343"/>
      <c r="EFE39" s="2343"/>
      <c r="EFF39" s="2343"/>
      <c r="EFG39" s="2343"/>
      <c r="EFH39" s="2343"/>
      <c r="EFI39" s="2343"/>
      <c r="EFJ39" s="2343"/>
      <c r="EFK39" s="2343"/>
      <c r="EFL39" s="2343"/>
      <c r="EFM39" s="2343"/>
      <c r="EFN39" s="2343"/>
      <c r="EFO39" s="2343"/>
      <c r="EFP39" s="2343"/>
      <c r="EFQ39" s="2343"/>
      <c r="EFR39" s="2343"/>
      <c r="EFS39" s="2343"/>
      <c r="EFT39" s="2343"/>
      <c r="EFU39" s="2343"/>
      <c r="EFV39" s="2343"/>
      <c r="EFW39" s="2343"/>
      <c r="EFX39" s="2343"/>
      <c r="EFY39" s="2343"/>
      <c r="EFZ39" s="2343"/>
      <c r="EGA39" s="2343"/>
      <c r="EGB39" s="2343"/>
      <c r="EGC39" s="2343"/>
      <c r="EGD39" s="2343"/>
      <c r="EGE39" s="2343"/>
      <c r="EGF39" s="2343"/>
      <c r="EGG39" s="2343"/>
      <c r="EGH39" s="2343"/>
      <c r="EGI39" s="2343"/>
      <c r="EGJ39" s="2343"/>
      <c r="EGK39" s="2343"/>
      <c r="EGL39" s="2343"/>
      <c r="EGM39" s="2343"/>
      <c r="EGN39" s="2343"/>
      <c r="EGO39" s="2343"/>
      <c r="EGP39" s="2343"/>
      <c r="EGQ39" s="2343"/>
      <c r="EGR39" s="2343"/>
      <c r="EGS39" s="2343"/>
      <c r="EGT39" s="2343"/>
      <c r="EGU39" s="2343"/>
      <c r="EGV39" s="2343"/>
      <c r="EGW39" s="2343"/>
      <c r="EGX39" s="2343"/>
      <c r="EGY39" s="2343"/>
      <c r="EGZ39" s="2343"/>
      <c r="EHA39" s="2343"/>
      <c r="EHB39" s="2343"/>
      <c r="EHC39" s="2343"/>
      <c r="EHD39" s="2343"/>
      <c r="EHE39" s="2343"/>
      <c r="EHF39" s="2343"/>
      <c r="EHG39" s="2343"/>
      <c r="EHH39" s="2343"/>
      <c r="EHI39" s="2343"/>
      <c r="EHJ39" s="2343"/>
      <c r="EHK39" s="2343"/>
      <c r="EHL39" s="2343"/>
      <c r="EHM39" s="2343"/>
      <c r="EHN39" s="2343"/>
      <c r="EHO39" s="2343"/>
      <c r="EHP39" s="2343"/>
      <c r="EHQ39" s="2343"/>
      <c r="EHR39" s="2343"/>
      <c r="EHS39" s="2343"/>
      <c r="EHT39" s="2343"/>
      <c r="EHU39" s="2343"/>
      <c r="EHV39" s="2343"/>
      <c r="EHW39" s="2343"/>
      <c r="EHX39" s="2343"/>
      <c r="EHY39" s="2343"/>
      <c r="EHZ39" s="2343"/>
      <c r="EIA39" s="2343"/>
      <c r="EIB39" s="2343"/>
      <c r="EIC39" s="2343"/>
      <c r="EID39" s="2343"/>
      <c r="EIE39" s="2343"/>
      <c r="EIF39" s="2343"/>
      <c r="EIG39" s="2343"/>
      <c r="EIH39" s="2343"/>
      <c r="EII39" s="2343"/>
      <c r="EIJ39" s="2343"/>
      <c r="EIK39" s="2343"/>
      <c r="EIL39" s="2343"/>
      <c r="EIM39" s="2343"/>
      <c r="EIN39" s="2343"/>
      <c r="EIO39" s="2343"/>
      <c r="EIP39" s="2343"/>
      <c r="EIQ39" s="2343"/>
      <c r="EIR39" s="2343"/>
      <c r="EIS39" s="2343"/>
      <c r="EIT39" s="2343"/>
      <c r="EIU39" s="2343"/>
      <c r="EIV39" s="2343"/>
      <c r="EIW39" s="2343"/>
      <c r="EIX39" s="2343"/>
      <c r="EIY39" s="2343"/>
      <c r="EIZ39" s="2343"/>
      <c r="EJA39" s="2343"/>
      <c r="EJB39" s="2343"/>
      <c r="EJC39" s="2343"/>
      <c r="EJD39" s="2343"/>
      <c r="EJE39" s="2343"/>
      <c r="EJF39" s="2343"/>
      <c r="EJG39" s="2343"/>
      <c r="EJH39" s="2343"/>
      <c r="EJI39" s="2343"/>
      <c r="EJJ39" s="2343"/>
      <c r="EJK39" s="2343"/>
      <c r="EJL39" s="2343"/>
      <c r="EJM39" s="2343"/>
      <c r="EJN39" s="2343"/>
      <c r="EJO39" s="2343"/>
      <c r="EJP39" s="2343"/>
      <c r="EJQ39" s="2343"/>
      <c r="EJR39" s="2343"/>
      <c r="EJS39" s="2343"/>
      <c r="EJT39" s="2343"/>
      <c r="EJU39" s="2343"/>
      <c r="EJV39" s="2343"/>
      <c r="EJW39" s="2343"/>
      <c r="EJX39" s="2343"/>
      <c r="EJY39" s="2343"/>
      <c r="EJZ39" s="2343"/>
      <c r="EKA39" s="2343"/>
      <c r="EKB39" s="2343"/>
      <c r="EKC39" s="2343"/>
      <c r="EKD39" s="2343"/>
      <c r="EKE39" s="2343"/>
      <c r="EKF39" s="2343"/>
      <c r="EKG39" s="2343"/>
      <c r="EKH39" s="2343"/>
      <c r="EKI39" s="2343"/>
      <c r="EKJ39" s="2343"/>
      <c r="EKK39" s="2343"/>
      <c r="EKL39" s="2343"/>
      <c r="EKM39" s="2343"/>
      <c r="EKN39" s="2343"/>
      <c r="EKO39" s="2343"/>
      <c r="EKP39" s="2343"/>
      <c r="EKQ39" s="2343"/>
      <c r="EKR39" s="2343"/>
      <c r="EKS39" s="2343"/>
      <c r="EKT39" s="2343"/>
      <c r="EKU39" s="2343"/>
      <c r="EKV39" s="2343"/>
      <c r="EKW39" s="2343"/>
      <c r="EKX39" s="2343"/>
      <c r="EKY39" s="2343"/>
      <c r="EKZ39" s="2343"/>
      <c r="ELA39" s="2343"/>
      <c r="ELB39" s="2343"/>
      <c r="ELC39" s="2343"/>
      <c r="ELD39" s="2343"/>
      <c r="ELE39" s="2343"/>
      <c r="ELF39" s="2343"/>
      <c r="ELG39" s="2343"/>
      <c r="ELH39" s="2343"/>
      <c r="ELI39" s="2343"/>
      <c r="ELJ39" s="2343"/>
      <c r="ELK39" s="2343"/>
      <c r="ELL39" s="2343"/>
      <c r="ELM39" s="2343"/>
      <c r="ELN39" s="2343"/>
      <c r="ELO39" s="2343"/>
      <c r="ELP39" s="2343"/>
      <c r="ELQ39" s="2343"/>
      <c r="ELR39" s="2343"/>
      <c r="ELS39" s="2343"/>
      <c r="ELT39" s="2343"/>
      <c r="ELU39" s="2343"/>
      <c r="ELV39" s="2343"/>
      <c r="ELW39" s="2343"/>
      <c r="ELX39" s="2343"/>
      <c r="ELY39" s="2343"/>
      <c r="ELZ39" s="2343"/>
      <c r="EMA39" s="2343"/>
      <c r="EMB39" s="2343"/>
      <c r="EMC39" s="2343"/>
      <c r="EMD39" s="2343"/>
      <c r="EME39" s="2343"/>
      <c r="EMF39" s="2343"/>
      <c r="EMG39" s="2343"/>
      <c r="EMH39" s="2343"/>
      <c r="EMI39" s="2343"/>
      <c r="EMJ39" s="2343"/>
      <c r="EMK39" s="2343"/>
      <c r="EML39" s="2343"/>
      <c r="EMM39" s="2343"/>
      <c r="EMN39" s="2343"/>
      <c r="EMO39" s="2343"/>
      <c r="EMP39" s="2343"/>
      <c r="EMQ39" s="2343"/>
      <c r="EMR39" s="2343"/>
      <c r="EMS39" s="2343"/>
      <c r="EMT39" s="2343"/>
      <c r="EMU39" s="2343"/>
      <c r="EMV39" s="2343"/>
      <c r="EMW39" s="2343"/>
      <c r="EMX39" s="2343"/>
      <c r="EMY39" s="2343"/>
      <c r="EMZ39" s="2343"/>
      <c r="ENA39" s="2343"/>
      <c r="ENB39" s="2343"/>
      <c r="ENC39" s="2343"/>
      <c r="END39" s="2343"/>
      <c r="ENE39" s="2343"/>
      <c r="ENF39" s="2343"/>
      <c r="ENG39" s="2343"/>
      <c r="ENH39" s="2343"/>
      <c r="ENI39" s="2343"/>
      <c r="ENJ39" s="2343"/>
      <c r="ENK39" s="2343"/>
      <c r="ENL39" s="2343"/>
      <c r="ENM39" s="2343"/>
      <c r="ENN39" s="2343"/>
      <c r="ENO39" s="2343"/>
      <c r="ENP39" s="2343"/>
      <c r="ENQ39" s="2343"/>
      <c r="ENR39" s="2343"/>
      <c r="ENS39" s="2343"/>
      <c r="ENT39" s="2343"/>
      <c r="ENU39" s="2343"/>
      <c r="ENV39" s="2343"/>
      <c r="ENW39" s="2343"/>
      <c r="ENX39" s="2343"/>
      <c r="ENY39" s="2343"/>
      <c r="ENZ39" s="2343"/>
      <c r="EOA39" s="2343"/>
      <c r="EOB39" s="2343"/>
      <c r="EOC39" s="2343"/>
      <c r="EOD39" s="2343"/>
      <c r="EOE39" s="2343"/>
      <c r="EOF39" s="2343"/>
      <c r="EOG39" s="2343"/>
      <c r="EOH39" s="2343"/>
      <c r="EOI39" s="2343"/>
      <c r="EOJ39" s="2343"/>
      <c r="EOK39" s="2343"/>
      <c r="EOL39" s="2343"/>
      <c r="EOM39" s="2343"/>
      <c r="EON39" s="2343"/>
      <c r="EOO39" s="2343"/>
      <c r="EOP39" s="2343"/>
      <c r="EOQ39" s="2343"/>
      <c r="EOR39" s="2343"/>
      <c r="EOS39" s="2343"/>
      <c r="EOT39" s="2343"/>
      <c r="EOU39" s="2343"/>
      <c r="EOV39" s="2343"/>
      <c r="EOW39" s="2343"/>
      <c r="EOX39" s="2343"/>
      <c r="EOY39" s="2343"/>
      <c r="EOZ39" s="2343"/>
      <c r="EPA39" s="2343"/>
      <c r="EPB39" s="2343"/>
      <c r="EPC39" s="2343"/>
      <c r="EPD39" s="2343"/>
      <c r="EPE39" s="2343"/>
      <c r="EPF39" s="2343"/>
      <c r="EPG39" s="2343"/>
      <c r="EPH39" s="2343"/>
      <c r="EPI39" s="2343"/>
      <c r="EPJ39" s="2343"/>
      <c r="EPK39" s="2343"/>
      <c r="EPL39" s="2343"/>
      <c r="EPM39" s="2343"/>
      <c r="EPN39" s="2343"/>
      <c r="EPO39" s="2343"/>
      <c r="EPP39" s="2343"/>
      <c r="EPQ39" s="2343"/>
      <c r="EPR39" s="2343"/>
      <c r="EPS39" s="2343"/>
      <c r="EPT39" s="2343"/>
      <c r="EPU39" s="2343"/>
      <c r="EPV39" s="2343"/>
      <c r="EPW39" s="2343"/>
      <c r="EPX39" s="2343"/>
      <c r="EPY39" s="2343"/>
      <c r="EPZ39" s="2343"/>
      <c r="EQA39" s="2343"/>
      <c r="EQB39" s="2343"/>
      <c r="EQC39" s="2343"/>
      <c r="EQD39" s="2343"/>
      <c r="EQE39" s="2343"/>
      <c r="EQF39" s="2343"/>
      <c r="EQG39" s="2343"/>
      <c r="EQH39" s="2343"/>
      <c r="EQI39" s="2343"/>
      <c r="EQJ39" s="2343"/>
      <c r="EQK39" s="2343"/>
      <c r="EQL39" s="2343"/>
      <c r="EQM39" s="2343"/>
      <c r="EQN39" s="2343"/>
      <c r="EQO39" s="2343"/>
      <c r="EQP39" s="2343"/>
      <c r="EQQ39" s="2343"/>
      <c r="EQR39" s="2343"/>
      <c r="EQS39" s="2343"/>
      <c r="EQT39" s="2343"/>
      <c r="EQU39" s="2343"/>
      <c r="EQV39" s="2343"/>
      <c r="EQW39" s="2343"/>
      <c r="EQX39" s="2343"/>
      <c r="EQY39" s="2343"/>
      <c r="EQZ39" s="2343"/>
      <c r="ERA39" s="2343"/>
      <c r="ERB39" s="2343"/>
      <c r="ERC39" s="2343"/>
      <c r="ERD39" s="2343"/>
      <c r="ERE39" s="2343"/>
      <c r="ERF39" s="2343"/>
      <c r="ERG39" s="2343"/>
      <c r="ERH39" s="2343"/>
      <c r="ERI39" s="2343"/>
      <c r="ERJ39" s="2343"/>
      <c r="ERK39" s="2343"/>
      <c r="ERL39" s="2343"/>
      <c r="ERM39" s="2343"/>
      <c r="ERN39" s="2343"/>
      <c r="ERO39" s="2343"/>
      <c r="ERP39" s="2343"/>
      <c r="ERQ39" s="2343"/>
      <c r="ERR39" s="2343"/>
      <c r="ERS39" s="2343"/>
      <c r="ERT39" s="2343"/>
      <c r="ERU39" s="2343"/>
      <c r="ERV39" s="2343"/>
      <c r="ERW39" s="2343"/>
      <c r="ERX39" s="2343"/>
      <c r="ERY39" s="2343"/>
      <c r="ERZ39" s="2343"/>
      <c r="ESA39" s="2343"/>
      <c r="ESB39" s="2343"/>
      <c r="ESC39" s="2343"/>
      <c r="ESD39" s="2343"/>
      <c r="ESE39" s="2343"/>
      <c r="ESF39" s="2343"/>
      <c r="ESG39" s="2343"/>
      <c r="ESH39" s="2343"/>
      <c r="ESI39" s="2343"/>
      <c r="ESJ39" s="2343"/>
      <c r="ESK39" s="2343"/>
      <c r="ESL39" s="2343"/>
      <c r="ESM39" s="2343"/>
      <c r="ESN39" s="2343"/>
      <c r="ESO39" s="2343"/>
      <c r="ESP39" s="2343"/>
      <c r="ESQ39" s="2343"/>
      <c r="ESR39" s="2343"/>
      <c r="ESS39" s="2343"/>
      <c r="EST39" s="2343"/>
      <c r="ESU39" s="2343"/>
      <c r="ESV39" s="2343"/>
      <c r="ESW39" s="2343"/>
      <c r="ESX39" s="2343"/>
      <c r="ESY39" s="2343"/>
      <c r="ESZ39" s="2343"/>
      <c r="ETA39" s="2343"/>
      <c r="ETB39" s="2343"/>
      <c r="ETC39" s="2343"/>
      <c r="ETD39" s="2343"/>
      <c r="ETE39" s="2343"/>
      <c r="ETF39" s="2343"/>
      <c r="ETG39" s="2343"/>
      <c r="ETH39" s="2343"/>
      <c r="ETI39" s="2343"/>
      <c r="ETJ39" s="2343"/>
      <c r="ETK39" s="2343"/>
      <c r="ETL39" s="2343"/>
      <c r="ETM39" s="2343"/>
      <c r="ETN39" s="2343"/>
      <c r="ETO39" s="2343"/>
      <c r="ETP39" s="2343"/>
      <c r="ETQ39" s="2343"/>
      <c r="ETR39" s="2343"/>
      <c r="ETS39" s="2343"/>
      <c r="ETT39" s="2343"/>
      <c r="ETU39" s="2343"/>
      <c r="ETV39" s="2343"/>
      <c r="ETW39" s="2343"/>
      <c r="ETX39" s="2343"/>
      <c r="ETY39" s="2343"/>
      <c r="ETZ39" s="2343"/>
      <c r="EUA39" s="2343"/>
      <c r="EUB39" s="2343"/>
      <c r="EUC39" s="2343"/>
      <c r="EUD39" s="2343"/>
      <c r="EUE39" s="2343"/>
      <c r="EUF39" s="2343"/>
      <c r="EUG39" s="2343"/>
      <c r="EUH39" s="2343"/>
      <c r="EUI39" s="2343"/>
      <c r="EUJ39" s="2343"/>
      <c r="EUK39" s="2343"/>
      <c r="EUL39" s="2343"/>
      <c r="EUM39" s="2343"/>
      <c r="EUN39" s="2343"/>
      <c r="EUO39" s="2343"/>
      <c r="EUP39" s="2343"/>
      <c r="EUQ39" s="2343"/>
      <c r="EUR39" s="2343"/>
      <c r="EUS39" s="2343"/>
      <c r="EUT39" s="2343"/>
      <c r="EUU39" s="2343"/>
      <c r="EUV39" s="2343"/>
      <c r="EUW39" s="2343"/>
      <c r="EUX39" s="2343"/>
      <c r="EUY39" s="2343"/>
      <c r="EUZ39" s="2343"/>
      <c r="EVA39" s="2343"/>
      <c r="EVB39" s="2343"/>
      <c r="EVC39" s="2343"/>
      <c r="EVD39" s="2343"/>
      <c r="EVE39" s="2343"/>
      <c r="EVF39" s="2343"/>
      <c r="EVG39" s="2343"/>
      <c r="EVH39" s="2343"/>
      <c r="EVI39" s="2343"/>
      <c r="EVJ39" s="2343"/>
      <c r="EVK39" s="2343"/>
      <c r="EVL39" s="2343"/>
      <c r="EVM39" s="2343"/>
      <c r="EVN39" s="2343"/>
      <c r="EVO39" s="2343"/>
      <c r="EVP39" s="2343"/>
      <c r="EVQ39" s="2343"/>
      <c r="EVR39" s="2343"/>
      <c r="EVS39" s="2343"/>
      <c r="EVT39" s="2343"/>
      <c r="EVU39" s="2343"/>
      <c r="EVV39" s="2343"/>
      <c r="EVW39" s="2343"/>
      <c r="EVX39" s="2343"/>
      <c r="EVY39" s="2343"/>
      <c r="EVZ39" s="2343"/>
      <c r="EWA39" s="2343"/>
      <c r="EWB39" s="2343"/>
      <c r="EWC39" s="2343"/>
      <c r="EWD39" s="2343"/>
      <c r="EWE39" s="2343"/>
      <c r="EWF39" s="2343"/>
      <c r="EWG39" s="2343"/>
      <c r="EWH39" s="2343"/>
      <c r="EWI39" s="2343"/>
      <c r="EWJ39" s="2343"/>
      <c r="EWK39" s="2343"/>
      <c r="EWL39" s="2343"/>
      <c r="EWM39" s="2343"/>
      <c r="EWN39" s="2343"/>
      <c r="EWO39" s="2343"/>
      <c r="EWP39" s="2343"/>
      <c r="EWQ39" s="2343"/>
      <c r="EWR39" s="2343"/>
      <c r="EWS39" s="2343"/>
      <c r="EWT39" s="2343"/>
      <c r="EWU39" s="2343"/>
      <c r="EWV39" s="2343"/>
      <c r="EWW39" s="2343"/>
      <c r="EWX39" s="2343"/>
      <c r="EWY39" s="2343"/>
      <c r="EWZ39" s="2343"/>
      <c r="EXA39" s="2343"/>
      <c r="EXB39" s="2343"/>
      <c r="EXC39" s="2343"/>
      <c r="EXD39" s="2343"/>
      <c r="EXE39" s="2343"/>
      <c r="EXF39" s="2343"/>
      <c r="EXG39" s="2343"/>
      <c r="EXH39" s="2343"/>
      <c r="EXI39" s="2343"/>
      <c r="EXJ39" s="2343"/>
      <c r="EXK39" s="2343"/>
      <c r="EXL39" s="2343"/>
      <c r="EXM39" s="2343"/>
      <c r="EXN39" s="2343"/>
      <c r="EXO39" s="2343"/>
      <c r="EXP39" s="2343"/>
      <c r="EXQ39" s="2343"/>
      <c r="EXR39" s="2343"/>
      <c r="EXS39" s="2343"/>
      <c r="EXT39" s="2343"/>
      <c r="EXU39" s="2343"/>
      <c r="EXV39" s="2343"/>
      <c r="EXW39" s="2343"/>
      <c r="EXX39" s="2343"/>
      <c r="EXY39" s="2343"/>
      <c r="EXZ39" s="2343"/>
      <c r="EYA39" s="2343"/>
      <c r="EYB39" s="2343"/>
      <c r="EYC39" s="2343"/>
      <c r="EYD39" s="2343"/>
      <c r="EYE39" s="2343"/>
      <c r="EYF39" s="2343"/>
      <c r="EYG39" s="2343"/>
      <c r="EYH39" s="2343"/>
      <c r="EYI39" s="2343"/>
      <c r="EYJ39" s="2343"/>
      <c r="EYK39" s="2343"/>
      <c r="EYL39" s="2343"/>
      <c r="EYM39" s="2343"/>
      <c r="EYN39" s="2343"/>
      <c r="EYO39" s="2343"/>
      <c r="EYP39" s="2343"/>
      <c r="EYQ39" s="2343"/>
      <c r="EYR39" s="2343"/>
      <c r="EYS39" s="2343"/>
      <c r="EYT39" s="2343"/>
      <c r="EYU39" s="2343"/>
      <c r="EYV39" s="2343"/>
      <c r="EYW39" s="2343"/>
      <c r="EYX39" s="2343"/>
      <c r="EYY39" s="2343"/>
      <c r="EYZ39" s="2343"/>
      <c r="EZA39" s="2343"/>
      <c r="EZB39" s="2343"/>
      <c r="EZC39" s="2343"/>
      <c r="EZD39" s="2343"/>
      <c r="EZE39" s="2343"/>
      <c r="EZF39" s="2343"/>
      <c r="EZG39" s="2343"/>
      <c r="EZH39" s="2343"/>
      <c r="EZI39" s="2343"/>
      <c r="EZJ39" s="2343"/>
      <c r="EZK39" s="2343"/>
      <c r="EZL39" s="2343"/>
      <c r="EZM39" s="2343"/>
      <c r="EZN39" s="2343"/>
      <c r="EZO39" s="2343"/>
      <c r="EZP39" s="2343"/>
      <c r="EZQ39" s="2343"/>
      <c r="EZR39" s="2343"/>
      <c r="EZS39" s="2343"/>
      <c r="EZT39" s="2343"/>
      <c r="EZU39" s="2343"/>
      <c r="EZV39" s="2343"/>
      <c r="EZW39" s="2343"/>
      <c r="EZX39" s="2343"/>
      <c r="EZY39" s="2343"/>
      <c r="EZZ39" s="2343"/>
      <c r="FAA39" s="2343"/>
      <c r="FAB39" s="2343"/>
      <c r="FAC39" s="2343"/>
      <c r="FAD39" s="2343"/>
      <c r="FAE39" s="2343"/>
      <c r="FAF39" s="2343"/>
      <c r="FAG39" s="2343"/>
      <c r="FAH39" s="2343"/>
      <c r="FAI39" s="2343"/>
      <c r="FAJ39" s="2343"/>
      <c r="FAK39" s="2343"/>
      <c r="FAL39" s="2343"/>
      <c r="FAM39" s="2343"/>
      <c r="FAN39" s="2343"/>
      <c r="FAO39" s="2343"/>
      <c r="FAP39" s="2343"/>
      <c r="FAQ39" s="2343"/>
      <c r="FAR39" s="2343"/>
      <c r="FAS39" s="2343"/>
      <c r="FAT39" s="2343"/>
      <c r="FAU39" s="2343"/>
      <c r="FAV39" s="2343"/>
      <c r="FAW39" s="2343"/>
      <c r="FAX39" s="2343"/>
      <c r="FAY39" s="2343"/>
      <c r="FAZ39" s="2343"/>
      <c r="FBA39" s="2343"/>
      <c r="FBB39" s="2343"/>
      <c r="FBC39" s="2343"/>
      <c r="FBD39" s="2343"/>
      <c r="FBE39" s="2343"/>
      <c r="FBF39" s="2343"/>
      <c r="FBG39" s="2343"/>
      <c r="FBH39" s="2343"/>
      <c r="FBI39" s="2343"/>
      <c r="FBJ39" s="2343"/>
      <c r="FBK39" s="2343"/>
      <c r="FBL39" s="2343"/>
      <c r="FBM39" s="2343"/>
      <c r="FBN39" s="2343"/>
      <c r="FBO39" s="2343"/>
      <c r="FBP39" s="2343"/>
      <c r="FBQ39" s="2343"/>
      <c r="FBR39" s="2343"/>
      <c r="FBS39" s="2343"/>
      <c r="FBT39" s="2343"/>
      <c r="FBU39" s="2343"/>
      <c r="FBV39" s="2343"/>
      <c r="FBW39" s="2343"/>
      <c r="FBX39" s="2343"/>
      <c r="FBY39" s="2343"/>
      <c r="FBZ39" s="2343"/>
      <c r="FCA39" s="2343"/>
      <c r="FCB39" s="2343"/>
      <c r="FCC39" s="2343"/>
      <c r="FCD39" s="2343"/>
      <c r="FCE39" s="2343"/>
      <c r="FCF39" s="2343"/>
      <c r="FCG39" s="2343"/>
      <c r="FCH39" s="2343"/>
      <c r="FCI39" s="2343"/>
      <c r="FCJ39" s="2343"/>
      <c r="FCK39" s="2343"/>
      <c r="FCL39" s="2343"/>
      <c r="FCM39" s="2343"/>
      <c r="FCN39" s="2343"/>
      <c r="FCO39" s="2343"/>
      <c r="FCP39" s="2343"/>
      <c r="FCQ39" s="2343"/>
      <c r="FCR39" s="2343"/>
      <c r="FCS39" s="2343"/>
      <c r="FCT39" s="2343"/>
      <c r="FCU39" s="2343"/>
      <c r="FCV39" s="2343"/>
      <c r="FCW39" s="2343"/>
      <c r="FCX39" s="2343"/>
      <c r="FCY39" s="2343"/>
      <c r="FCZ39" s="2343"/>
      <c r="FDA39" s="2343"/>
      <c r="FDB39" s="2343"/>
      <c r="FDC39" s="2343"/>
      <c r="FDD39" s="2343"/>
      <c r="FDE39" s="2343"/>
      <c r="FDF39" s="2343"/>
      <c r="FDG39" s="2343"/>
      <c r="FDH39" s="2343"/>
      <c r="FDI39" s="2343"/>
      <c r="FDJ39" s="2343"/>
      <c r="FDK39" s="2343"/>
      <c r="FDL39" s="2343"/>
      <c r="FDM39" s="2343"/>
      <c r="FDN39" s="2343"/>
      <c r="FDO39" s="2343"/>
      <c r="FDP39" s="2343"/>
      <c r="FDQ39" s="2343"/>
      <c r="FDR39" s="2343"/>
      <c r="FDS39" s="2343"/>
      <c r="FDT39" s="2343"/>
      <c r="FDU39" s="2343"/>
      <c r="FDV39" s="2343"/>
      <c r="FDW39" s="2343"/>
      <c r="FDX39" s="2343"/>
      <c r="FDY39" s="2343"/>
      <c r="FDZ39" s="2343"/>
      <c r="FEA39" s="2343"/>
      <c r="FEB39" s="2343"/>
      <c r="FEC39" s="2343"/>
      <c r="FED39" s="2343"/>
      <c r="FEE39" s="2343"/>
      <c r="FEF39" s="2343"/>
      <c r="FEG39" s="2343"/>
      <c r="FEH39" s="2343"/>
      <c r="FEI39" s="2343"/>
      <c r="FEJ39" s="2343"/>
      <c r="FEK39" s="2343"/>
      <c r="FEL39" s="2343"/>
      <c r="FEM39" s="2343"/>
      <c r="FEN39" s="2343"/>
      <c r="FEO39" s="2343"/>
      <c r="FEP39" s="2343"/>
      <c r="FEQ39" s="2343"/>
      <c r="FER39" s="2343"/>
      <c r="FES39" s="2343"/>
      <c r="FET39" s="2343"/>
      <c r="FEU39" s="2343"/>
      <c r="FEV39" s="2343"/>
      <c r="FEW39" s="2343"/>
      <c r="FEX39" s="2343"/>
      <c r="FEY39" s="2343"/>
      <c r="FEZ39" s="2343"/>
      <c r="FFA39" s="2343"/>
      <c r="FFB39" s="2343"/>
      <c r="FFC39" s="2343"/>
      <c r="FFD39" s="2343"/>
      <c r="FFE39" s="2343"/>
      <c r="FFF39" s="2343"/>
      <c r="FFG39" s="2343"/>
      <c r="FFH39" s="2343"/>
      <c r="FFI39" s="2343"/>
      <c r="FFJ39" s="2343"/>
      <c r="FFK39" s="2343"/>
      <c r="FFL39" s="2343"/>
      <c r="FFM39" s="2343"/>
      <c r="FFN39" s="2343"/>
      <c r="FFO39" s="2343"/>
      <c r="FFP39" s="2343"/>
      <c r="FFQ39" s="2343"/>
      <c r="FFR39" s="2343"/>
      <c r="FFS39" s="2343"/>
      <c r="FFT39" s="2343"/>
      <c r="FFU39" s="2343"/>
      <c r="FFV39" s="2343"/>
      <c r="FFW39" s="2343"/>
      <c r="FFX39" s="2343"/>
      <c r="FFY39" s="2343"/>
      <c r="FFZ39" s="2343"/>
      <c r="FGA39" s="2343"/>
      <c r="FGB39" s="2343"/>
      <c r="FGC39" s="2343"/>
      <c r="FGD39" s="2343"/>
      <c r="FGE39" s="2343"/>
      <c r="FGF39" s="2343"/>
      <c r="FGG39" s="2343"/>
      <c r="FGH39" s="2343"/>
      <c r="FGI39" s="2343"/>
      <c r="FGJ39" s="2343"/>
      <c r="FGK39" s="2343"/>
      <c r="FGL39" s="2343"/>
      <c r="FGM39" s="2343"/>
      <c r="FGN39" s="2343"/>
      <c r="FGO39" s="2343"/>
      <c r="FGP39" s="2343"/>
      <c r="FGQ39" s="2343"/>
      <c r="FGR39" s="2343"/>
      <c r="FGS39" s="2343"/>
      <c r="FGT39" s="2343"/>
      <c r="FGU39" s="2343"/>
      <c r="FGV39" s="2343"/>
      <c r="FGW39" s="2343"/>
      <c r="FGX39" s="2343"/>
      <c r="FGY39" s="2343"/>
      <c r="FGZ39" s="2343"/>
      <c r="FHA39" s="2343"/>
      <c r="FHB39" s="2343"/>
      <c r="FHC39" s="2343"/>
      <c r="FHD39" s="2343"/>
      <c r="FHE39" s="2343"/>
      <c r="FHF39" s="2343"/>
      <c r="FHG39" s="2343"/>
      <c r="FHH39" s="2343"/>
      <c r="FHI39" s="2343"/>
      <c r="FHJ39" s="2343"/>
      <c r="FHK39" s="2343"/>
      <c r="FHL39" s="2343"/>
      <c r="FHM39" s="2343"/>
      <c r="FHN39" s="2343"/>
      <c r="FHO39" s="2343"/>
      <c r="FHP39" s="2343"/>
      <c r="FHQ39" s="2343"/>
      <c r="FHR39" s="2343"/>
      <c r="FHS39" s="2343"/>
      <c r="FHT39" s="2343"/>
      <c r="FHU39" s="2343"/>
      <c r="FHV39" s="2343"/>
      <c r="FHW39" s="2343"/>
      <c r="FHX39" s="2343"/>
      <c r="FHY39" s="2343"/>
      <c r="FHZ39" s="2343"/>
      <c r="FIA39" s="2343"/>
      <c r="FIB39" s="2343"/>
      <c r="FIC39" s="2343"/>
      <c r="FID39" s="2343"/>
      <c r="FIE39" s="2343"/>
      <c r="FIF39" s="2343"/>
      <c r="FIG39" s="2343"/>
      <c r="FIH39" s="2343"/>
      <c r="FII39" s="2343"/>
      <c r="FIJ39" s="2343"/>
      <c r="FIK39" s="2343"/>
      <c r="FIL39" s="2343"/>
      <c r="FIM39" s="2343"/>
      <c r="FIN39" s="2343"/>
      <c r="FIO39" s="2343"/>
      <c r="FIP39" s="2343"/>
      <c r="FIQ39" s="2343"/>
      <c r="FIR39" s="2343"/>
      <c r="FIS39" s="2343"/>
      <c r="FIT39" s="2343"/>
      <c r="FIU39" s="2343"/>
      <c r="FIV39" s="2343"/>
      <c r="FIW39" s="2343"/>
      <c r="FIX39" s="2343"/>
      <c r="FIY39" s="2343"/>
      <c r="FIZ39" s="2343"/>
      <c r="FJA39" s="2343"/>
      <c r="FJB39" s="2343"/>
      <c r="FJC39" s="2343"/>
      <c r="FJD39" s="2343"/>
      <c r="FJE39" s="2343"/>
      <c r="FJF39" s="2343"/>
      <c r="FJG39" s="2343"/>
      <c r="FJH39" s="2343"/>
      <c r="FJI39" s="2343"/>
      <c r="FJJ39" s="2343"/>
      <c r="FJK39" s="2343"/>
      <c r="FJL39" s="2343"/>
      <c r="FJM39" s="2343"/>
      <c r="FJN39" s="2343"/>
      <c r="FJO39" s="2343"/>
      <c r="FJP39" s="2343"/>
      <c r="FJQ39" s="2343"/>
      <c r="FJR39" s="2343"/>
      <c r="FJS39" s="2343"/>
      <c r="FJT39" s="2343"/>
      <c r="FJU39" s="2343"/>
      <c r="FJV39" s="2343"/>
      <c r="FJW39" s="2343"/>
      <c r="FJX39" s="2343"/>
      <c r="FJY39" s="2343"/>
      <c r="FJZ39" s="2343"/>
      <c r="FKA39" s="2343"/>
      <c r="FKB39" s="2343"/>
      <c r="FKC39" s="2343"/>
      <c r="FKD39" s="2343"/>
      <c r="FKE39" s="2343"/>
      <c r="FKF39" s="2343"/>
      <c r="FKG39" s="2343"/>
      <c r="FKH39" s="2343"/>
      <c r="FKI39" s="2343"/>
      <c r="FKJ39" s="2343"/>
      <c r="FKK39" s="2343"/>
      <c r="FKL39" s="2343"/>
      <c r="FKM39" s="2343"/>
      <c r="FKN39" s="2343"/>
      <c r="FKO39" s="2343"/>
      <c r="FKP39" s="2343"/>
      <c r="FKQ39" s="2343"/>
      <c r="FKR39" s="2343"/>
      <c r="FKS39" s="2343"/>
      <c r="FKT39" s="2343"/>
      <c r="FKU39" s="2343"/>
      <c r="FKV39" s="2343"/>
      <c r="FKW39" s="2343"/>
      <c r="FKX39" s="2343"/>
      <c r="FKY39" s="2343"/>
      <c r="FKZ39" s="2343"/>
      <c r="FLA39" s="2343"/>
      <c r="FLB39" s="2343"/>
      <c r="FLC39" s="2343"/>
      <c r="FLD39" s="2343"/>
      <c r="FLE39" s="2343"/>
      <c r="FLF39" s="2343"/>
      <c r="FLG39" s="2343"/>
      <c r="FLH39" s="2343"/>
      <c r="FLI39" s="2343"/>
      <c r="FLJ39" s="2343"/>
      <c r="FLK39" s="2343"/>
      <c r="FLL39" s="2343"/>
      <c r="FLM39" s="2343"/>
      <c r="FLN39" s="2343"/>
      <c r="FLO39" s="2343"/>
      <c r="FLP39" s="2343"/>
      <c r="FLQ39" s="2343"/>
      <c r="FLR39" s="2343"/>
      <c r="FLS39" s="2343"/>
      <c r="FLT39" s="2343"/>
      <c r="FLU39" s="2343"/>
      <c r="FLV39" s="2343"/>
      <c r="FLW39" s="2343"/>
      <c r="FLX39" s="2343"/>
      <c r="FLY39" s="2343"/>
      <c r="FLZ39" s="2343"/>
      <c r="FMA39" s="2343"/>
      <c r="FMB39" s="2343"/>
      <c r="FMC39" s="2343"/>
      <c r="FMD39" s="2343"/>
      <c r="FME39" s="2343"/>
      <c r="FMF39" s="2343"/>
      <c r="FMG39" s="2343"/>
      <c r="FMH39" s="2343"/>
      <c r="FMI39" s="2343"/>
      <c r="FMJ39" s="2343"/>
      <c r="FMK39" s="2343"/>
      <c r="FML39" s="2343"/>
      <c r="FMM39" s="2343"/>
      <c r="FMN39" s="2343"/>
      <c r="FMO39" s="2343"/>
      <c r="FMP39" s="2343"/>
      <c r="FMQ39" s="2343"/>
      <c r="FMR39" s="2343"/>
      <c r="FMS39" s="2343"/>
      <c r="FMT39" s="2343"/>
      <c r="FMU39" s="2343"/>
      <c r="FMV39" s="2343"/>
      <c r="FMW39" s="2343"/>
      <c r="FMX39" s="2343"/>
      <c r="FMY39" s="2343"/>
      <c r="FMZ39" s="2343"/>
      <c r="FNA39" s="2343"/>
      <c r="FNB39" s="2343"/>
      <c r="FNC39" s="2343"/>
      <c r="FND39" s="2343"/>
      <c r="FNE39" s="2343"/>
      <c r="FNF39" s="2343"/>
      <c r="FNG39" s="2343"/>
      <c r="FNH39" s="2343"/>
      <c r="FNI39" s="2343"/>
      <c r="FNJ39" s="2343"/>
      <c r="FNK39" s="2343"/>
      <c r="FNL39" s="2343"/>
      <c r="FNM39" s="2343"/>
      <c r="FNN39" s="2343"/>
      <c r="FNO39" s="2343"/>
      <c r="FNP39" s="2343"/>
      <c r="FNQ39" s="2343"/>
      <c r="FNR39" s="2343"/>
      <c r="FNS39" s="2343"/>
      <c r="FNT39" s="2343"/>
      <c r="FNU39" s="2343"/>
      <c r="FNV39" s="2343"/>
      <c r="FNW39" s="2343"/>
      <c r="FNX39" s="2343"/>
      <c r="FNY39" s="2343"/>
      <c r="FNZ39" s="2343"/>
      <c r="FOA39" s="2343"/>
      <c r="FOB39" s="2343"/>
      <c r="FOC39" s="2343"/>
      <c r="FOD39" s="2343"/>
      <c r="FOE39" s="2343"/>
      <c r="FOF39" s="2343"/>
      <c r="FOG39" s="2343"/>
      <c r="FOH39" s="2343"/>
      <c r="FOI39" s="2343"/>
      <c r="FOJ39" s="2343"/>
      <c r="FOK39" s="2343"/>
      <c r="FOL39" s="2343"/>
      <c r="FOM39" s="2343"/>
      <c r="FON39" s="2343"/>
      <c r="FOO39" s="2343"/>
      <c r="FOP39" s="2343"/>
      <c r="FOQ39" s="2343"/>
      <c r="FOR39" s="2343"/>
      <c r="FOS39" s="2343"/>
      <c r="FOT39" s="2343"/>
      <c r="FOU39" s="2343"/>
      <c r="FOV39" s="2343"/>
      <c r="FOW39" s="2343"/>
      <c r="FOX39" s="2343"/>
      <c r="FOY39" s="2343"/>
      <c r="FOZ39" s="2343"/>
      <c r="FPA39" s="2343"/>
      <c r="FPB39" s="2343"/>
      <c r="FPC39" s="2343"/>
      <c r="FPD39" s="2343"/>
      <c r="FPE39" s="2343"/>
      <c r="FPF39" s="2343"/>
      <c r="FPG39" s="2343"/>
      <c r="FPH39" s="2343"/>
      <c r="FPI39" s="2343"/>
      <c r="FPJ39" s="2343"/>
      <c r="FPK39" s="2343"/>
      <c r="FPL39" s="2343"/>
      <c r="FPM39" s="2343"/>
      <c r="FPN39" s="2343"/>
      <c r="FPO39" s="2343"/>
      <c r="FPP39" s="2343"/>
      <c r="FPQ39" s="2343"/>
      <c r="FPR39" s="2343"/>
      <c r="FPS39" s="2343"/>
      <c r="FPT39" s="2343"/>
      <c r="FPU39" s="2343"/>
      <c r="FPV39" s="2343"/>
      <c r="FPW39" s="2343"/>
      <c r="FPX39" s="2343"/>
      <c r="FPY39" s="2343"/>
      <c r="FPZ39" s="2343"/>
      <c r="FQA39" s="2343"/>
      <c r="FQB39" s="2343"/>
      <c r="FQC39" s="2343"/>
      <c r="FQD39" s="2343"/>
      <c r="FQE39" s="2343"/>
      <c r="FQF39" s="2343"/>
      <c r="FQG39" s="2343"/>
      <c r="FQH39" s="2343"/>
      <c r="FQI39" s="2343"/>
      <c r="FQJ39" s="2343"/>
      <c r="FQK39" s="2343"/>
      <c r="FQL39" s="2343"/>
      <c r="FQM39" s="2343"/>
      <c r="FQN39" s="2343"/>
      <c r="FQO39" s="2343"/>
      <c r="FQP39" s="2343"/>
      <c r="FQQ39" s="2343"/>
      <c r="FQR39" s="2343"/>
      <c r="FQS39" s="2343"/>
      <c r="FQT39" s="2343"/>
      <c r="FQU39" s="2343"/>
      <c r="FQV39" s="2343"/>
      <c r="FQW39" s="2343"/>
      <c r="FQX39" s="2343"/>
      <c r="FQY39" s="2343"/>
      <c r="FQZ39" s="2343"/>
      <c r="FRA39" s="2343"/>
      <c r="FRB39" s="2343"/>
      <c r="FRC39" s="2343"/>
      <c r="FRD39" s="2343"/>
      <c r="FRE39" s="2343"/>
      <c r="FRF39" s="2343"/>
      <c r="FRG39" s="2343"/>
      <c r="FRH39" s="2343"/>
      <c r="FRI39" s="2343"/>
      <c r="FRJ39" s="2343"/>
      <c r="FRK39" s="2343"/>
      <c r="FRL39" s="2343"/>
      <c r="FRM39" s="2343"/>
      <c r="FRN39" s="2343"/>
      <c r="FRO39" s="2343"/>
      <c r="FRP39" s="2343"/>
      <c r="FRQ39" s="2343"/>
      <c r="FRR39" s="2343"/>
      <c r="FRS39" s="2343"/>
      <c r="FRT39" s="2343"/>
      <c r="FRU39" s="2343"/>
      <c r="FRV39" s="2343"/>
      <c r="FRW39" s="2343"/>
      <c r="FRX39" s="2343"/>
      <c r="FRY39" s="2343"/>
      <c r="FRZ39" s="2343"/>
      <c r="FSA39" s="2343"/>
      <c r="FSB39" s="2343"/>
      <c r="FSC39" s="2343"/>
      <c r="FSD39" s="2343"/>
      <c r="FSE39" s="2343"/>
      <c r="FSF39" s="2343"/>
      <c r="FSG39" s="2343"/>
      <c r="FSH39" s="2343"/>
      <c r="FSI39" s="2343"/>
      <c r="FSJ39" s="2343"/>
      <c r="FSK39" s="2343"/>
      <c r="FSL39" s="2343"/>
      <c r="FSM39" s="2343"/>
      <c r="FSN39" s="2343"/>
      <c r="FSO39" s="2343"/>
      <c r="FSP39" s="2343"/>
      <c r="FSQ39" s="2343"/>
      <c r="FSR39" s="2343"/>
      <c r="FSS39" s="2343"/>
      <c r="FST39" s="2343"/>
      <c r="FSU39" s="2343"/>
      <c r="FSV39" s="2343"/>
      <c r="FSW39" s="2343"/>
      <c r="FSX39" s="2343"/>
      <c r="FSY39" s="2343"/>
      <c r="FSZ39" s="2343"/>
      <c r="FTA39" s="2343"/>
      <c r="FTB39" s="2343"/>
      <c r="FTC39" s="2343"/>
      <c r="FTD39" s="2343"/>
      <c r="FTE39" s="2343"/>
      <c r="FTF39" s="2343"/>
      <c r="FTG39" s="2343"/>
      <c r="FTH39" s="2343"/>
      <c r="FTI39" s="2343"/>
      <c r="FTJ39" s="2343"/>
      <c r="FTK39" s="2343"/>
      <c r="FTL39" s="2343"/>
      <c r="FTM39" s="2343"/>
      <c r="FTN39" s="2343"/>
      <c r="FTO39" s="2343"/>
      <c r="FTP39" s="2343"/>
      <c r="FTQ39" s="2343"/>
      <c r="FTR39" s="2343"/>
      <c r="FTS39" s="2343"/>
      <c r="FTT39" s="2343"/>
      <c r="FTU39" s="2343"/>
      <c r="FTV39" s="2343"/>
      <c r="FTW39" s="2343"/>
      <c r="FTX39" s="2343"/>
      <c r="FTY39" s="2343"/>
      <c r="FTZ39" s="2343"/>
      <c r="FUA39" s="2343"/>
      <c r="FUB39" s="2343"/>
      <c r="FUC39" s="2343"/>
      <c r="FUD39" s="2343"/>
      <c r="FUE39" s="2343"/>
      <c r="FUF39" s="2343"/>
      <c r="FUG39" s="2343"/>
      <c r="FUH39" s="2343"/>
      <c r="FUI39" s="2343"/>
      <c r="FUJ39" s="2343"/>
      <c r="FUK39" s="2343"/>
      <c r="FUL39" s="2343"/>
      <c r="FUM39" s="2343"/>
      <c r="FUN39" s="2343"/>
      <c r="FUO39" s="2343"/>
      <c r="FUP39" s="2343"/>
      <c r="FUQ39" s="2343"/>
      <c r="FUR39" s="2343"/>
      <c r="FUS39" s="2343"/>
      <c r="FUT39" s="2343"/>
      <c r="FUU39" s="2343"/>
      <c r="FUV39" s="2343"/>
      <c r="FUW39" s="2343"/>
      <c r="FUX39" s="2343"/>
      <c r="FUY39" s="2343"/>
      <c r="FUZ39" s="2343"/>
      <c r="FVA39" s="2343"/>
      <c r="FVB39" s="2343"/>
      <c r="FVC39" s="2343"/>
      <c r="FVD39" s="2343"/>
      <c r="FVE39" s="2343"/>
      <c r="FVF39" s="2343"/>
      <c r="FVG39" s="2343"/>
      <c r="FVH39" s="2343"/>
      <c r="FVI39" s="2343"/>
      <c r="FVJ39" s="2343"/>
      <c r="FVK39" s="2343"/>
      <c r="FVL39" s="2343"/>
      <c r="FVM39" s="2343"/>
      <c r="FVN39" s="2343"/>
      <c r="FVO39" s="2343"/>
      <c r="FVP39" s="2343"/>
      <c r="FVQ39" s="2343"/>
      <c r="FVR39" s="2343"/>
      <c r="FVS39" s="2343"/>
      <c r="FVT39" s="2343"/>
      <c r="FVU39" s="2343"/>
      <c r="FVV39" s="2343"/>
      <c r="FVW39" s="2343"/>
      <c r="FVX39" s="2343"/>
      <c r="FVY39" s="2343"/>
      <c r="FVZ39" s="2343"/>
      <c r="FWA39" s="2343"/>
      <c r="FWB39" s="2343"/>
      <c r="FWC39" s="2343"/>
      <c r="FWD39" s="2343"/>
      <c r="FWE39" s="2343"/>
      <c r="FWF39" s="2343"/>
      <c r="FWG39" s="2343"/>
      <c r="FWH39" s="2343"/>
      <c r="FWI39" s="2343"/>
      <c r="FWJ39" s="2343"/>
      <c r="FWK39" s="2343"/>
      <c r="FWL39" s="2343"/>
      <c r="FWM39" s="2343"/>
      <c r="FWN39" s="2343"/>
      <c r="FWO39" s="2343"/>
      <c r="FWP39" s="2343"/>
      <c r="FWQ39" s="2343"/>
      <c r="FWR39" s="2343"/>
      <c r="FWS39" s="2343"/>
      <c r="FWT39" s="2343"/>
      <c r="FWU39" s="2343"/>
      <c r="FWV39" s="2343"/>
      <c r="FWW39" s="2343"/>
      <c r="FWX39" s="2343"/>
      <c r="FWY39" s="2343"/>
      <c r="FWZ39" s="2343"/>
      <c r="FXA39" s="2343"/>
      <c r="FXB39" s="2343"/>
      <c r="FXC39" s="2343"/>
      <c r="FXD39" s="2343"/>
      <c r="FXE39" s="2343"/>
      <c r="FXF39" s="2343"/>
      <c r="FXG39" s="2343"/>
      <c r="FXH39" s="2343"/>
      <c r="FXI39" s="2343"/>
      <c r="FXJ39" s="2343"/>
      <c r="FXK39" s="2343"/>
      <c r="FXL39" s="2343"/>
      <c r="FXM39" s="2343"/>
      <c r="FXN39" s="2343"/>
      <c r="FXO39" s="2343"/>
      <c r="FXP39" s="2343"/>
      <c r="FXQ39" s="2343"/>
      <c r="FXR39" s="2343"/>
      <c r="FXS39" s="2343"/>
      <c r="FXT39" s="2343"/>
      <c r="FXU39" s="2343"/>
      <c r="FXV39" s="2343"/>
      <c r="FXW39" s="2343"/>
      <c r="FXX39" s="2343"/>
      <c r="FXY39" s="2343"/>
      <c r="FXZ39" s="2343"/>
      <c r="FYA39" s="2343"/>
      <c r="FYB39" s="2343"/>
      <c r="FYC39" s="2343"/>
      <c r="FYD39" s="2343"/>
      <c r="FYE39" s="2343"/>
      <c r="FYF39" s="2343"/>
      <c r="FYG39" s="2343"/>
      <c r="FYH39" s="2343"/>
      <c r="FYI39" s="2343"/>
      <c r="FYJ39" s="2343"/>
      <c r="FYK39" s="2343"/>
      <c r="FYL39" s="2343"/>
      <c r="FYM39" s="2343"/>
      <c r="FYN39" s="2343"/>
      <c r="FYO39" s="2343"/>
      <c r="FYP39" s="2343"/>
      <c r="FYQ39" s="2343"/>
      <c r="FYR39" s="2343"/>
      <c r="FYS39" s="2343"/>
      <c r="FYT39" s="2343"/>
      <c r="FYU39" s="2343"/>
      <c r="FYV39" s="2343"/>
      <c r="FYW39" s="2343"/>
      <c r="FYX39" s="2343"/>
      <c r="FYY39" s="2343"/>
      <c r="FYZ39" s="2343"/>
      <c r="FZA39" s="2343"/>
      <c r="FZB39" s="2343"/>
      <c r="FZC39" s="2343"/>
      <c r="FZD39" s="2343"/>
      <c r="FZE39" s="2343"/>
      <c r="FZF39" s="2343"/>
      <c r="FZG39" s="2343"/>
      <c r="FZH39" s="2343"/>
      <c r="FZI39" s="2343"/>
      <c r="FZJ39" s="2343"/>
      <c r="FZK39" s="2343"/>
      <c r="FZL39" s="2343"/>
      <c r="FZM39" s="2343"/>
      <c r="FZN39" s="2343"/>
      <c r="FZO39" s="2343"/>
      <c r="FZP39" s="2343"/>
      <c r="FZQ39" s="2343"/>
      <c r="FZR39" s="2343"/>
      <c r="FZS39" s="2343"/>
      <c r="FZT39" s="2343"/>
      <c r="FZU39" s="2343"/>
      <c r="FZV39" s="2343"/>
      <c r="FZW39" s="2343"/>
      <c r="FZX39" s="2343"/>
      <c r="FZY39" s="2343"/>
      <c r="FZZ39" s="2343"/>
      <c r="GAA39" s="2343"/>
      <c r="GAB39" s="2343"/>
      <c r="GAC39" s="2343"/>
      <c r="GAD39" s="2343"/>
      <c r="GAE39" s="2343"/>
      <c r="GAF39" s="2343"/>
      <c r="GAG39" s="2343"/>
      <c r="GAH39" s="2343"/>
      <c r="GAI39" s="2343"/>
      <c r="GAJ39" s="2343"/>
      <c r="GAK39" s="2343"/>
      <c r="GAL39" s="2343"/>
      <c r="GAM39" s="2343"/>
      <c r="GAN39" s="2343"/>
      <c r="GAO39" s="2343"/>
      <c r="GAP39" s="2343"/>
      <c r="GAQ39" s="2343"/>
      <c r="GAR39" s="2343"/>
      <c r="GAS39" s="2343"/>
      <c r="GAT39" s="2343"/>
      <c r="GAU39" s="2343"/>
      <c r="GAV39" s="2343"/>
      <c r="GAW39" s="2343"/>
      <c r="GAX39" s="2343"/>
      <c r="GAY39" s="2343"/>
      <c r="GAZ39" s="2343"/>
      <c r="GBA39" s="2343"/>
      <c r="GBB39" s="2343"/>
      <c r="GBC39" s="2343"/>
      <c r="GBD39" s="2343"/>
      <c r="GBE39" s="2343"/>
      <c r="GBF39" s="2343"/>
      <c r="GBG39" s="2343"/>
      <c r="GBH39" s="2343"/>
      <c r="GBI39" s="2343"/>
      <c r="GBJ39" s="2343"/>
      <c r="GBK39" s="2343"/>
      <c r="GBL39" s="2343"/>
      <c r="GBM39" s="2343"/>
      <c r="GBN39" s="2343"/>
      <c r="GBO39" s="2343"/>
      <c r="GBP39" s="2343"/>
      <c r="GBQ39" s="2343"/>
      <c r="GBR39" s="2343"/>
      <c r="GBS39" s="2343"/>
      <c r="GBT39" s="2343"/>
      <c r="GBU39" s="2343"/>
      <c r="GBV39" s="2343"/>
      <c r="GBW39" s="2343"/>
      <c r="GBX39" s="2343"/>
      <c r="GBY39" s="2343"/>
      <c r="GBZ39" s="2343"/>
      <c r="GCA39" s="2343"/>
      <c r="GCB39" s="2343"/>
      <c r="GCC39" s="2343"/>
      <c r="GCD39" s="2343"/>
      <c r="GCE39" s="2343"/>
      <c r="GCF39" s="2343"/>
      <c r="GCG39" s="2343"/>
      <c r="GCH39" s="2343"/>
      <c r="GCI39" s="2343"/>
      <c r="GCJ39" s="2343"/>
      <c r="GCK39" s="2343"/>
      <c r="GCL39" s="2343"/>
      <c r="GCM39" s="2343"/>
      <c r="GCN39" s="2343"/>
      <c r="GCO39" s="2343"/>
      <c r="GCP39" s="2343"/>
      <c r="GCQ39" s="2343"/>
      <c r="GCR39" s="2343"/>
      <c r="GCS39" s="2343"/>
      <c r="GCT39" s="2343"/>
      <c r="GCU39" s="2343"/>
      <c r="GCV39" s="2343"/>
      <c r="GCW39" s="2343"/>
      <c r="GCX39" s="2343"/>
      <c r="GCY39" s="2343"/>
      <c r="GCZ39" s="2343"/>
      <c r="GDA39" s="2343"/>
      <c r="GDB39" s="2343"/>
      <c r="GDC39" s="2343"/>
      <c r="GDD39" s="2343"/>
      <c r="GDE39" s="2343"/>
      <c r="GDF39" s="2343"/>
      <c r="GDG39" s="2343"/>
      <c r="GDH39" s="2343"/>
      <c r="GDI39" s="2343"/>
      <c r="GDJ39" s="2343"/>
      <c r="GDK39" s="2343"/>
      <c r="GDL39" s="2343"/>
      <c r="GDM39" s="2343"/>
      <c r="GDN39" s="2343"/>
      <c r="GDO39" s="2343"/>
      <c r="GDP39" s="2343"/>
      <c r="GDQ39" s="2343"/>
      <c r="GDR39" s="2343"/>
      <c r="GDS39" s="2343"/>
      <c r="GDT39" s="2343"/>
      <c r="GDU39" s="2343"/>
      <c r="GDV39" s="2343"/>
      <c r="GDW39" s="2343"/>
      <c r="GDX39" s="2343"/>
      <c r="GDY39" s="2343"/>
      <c r="GDZ39" s="2343"/>
      <c r="GEA39" s="2343"/>
      <c r="GEB39" s="2343"/>
      <c r="GEC39" s="2343"/>
      <c r="GED39" s="2343"/>
      <c r="GEE39" s="2343"/>
      <c r="GEF39" s="2343"/>
      <c r="GEG39" s="2343"/>
      <c r="GEH39" s="2343"/>
      <c r="GEI39" s="2343"/>
      <c r="GEJ39" s="2343"/>
      <c r="GEK39" s="2343"/>
      <c r="GEL39" s="2343"/>
      <c r="GEM39" s="2343"/>
      <c r="GEN39" s="2343"/>
      <c r="GEO39" s="2343"/>
      <c r="GEP39" s="2343"/>
      <c r="GEQ39" s="2343"/>
      <c r="GER39" s="2343"/>
      <c r="GES39" s="2343"/>
      <c r="GET39" s="2343"/>
      <c r="GEU39" s="2343"/>
      <c r="GEV39" s="2343"/>
      <c r="GEW39" s="2343"/>
      <c r="GEX39" s="2343"/>
      <c r="GEY39" s="2343"/>
      <c r="GEZ39" s="2343"/>
      <c r="GFA39" s="2343"/>
      <c r="GFB39" s="2343"/>
      <c r="GFC39" s="2343"/>
      <c r="GFD39" s="2343"/>
      <c r="GFE39" s="2343"/>
      <c r="GFF39" s="2343"/>
      <c r="GFG39" s="2343"/>
      <c r="GFH39" s="2343"/>
      <c r="GFI39" s="2343"/>
      <c r="GFJ39" s="2343"/>
      <c r="GFK39" s="2343"/>
      <c r="GFL39" s="2343"/>
      <c r="GFM39" s="2343"/>
      <c r="GFN39" s="2343"/>
      <c r="GFO39" s="2343"/>
      <c r="GFP39" s="2343"/>
      <c r="GFQ39" s="2343"/>
      <c r="GFR39" s="2343"/>
      <c r="GFS39" s="2343"/>
      <c r="GFT39" s="2343"/>
      <c r="GFU39" s="2343"/>
      <c r="GFV39" s="2343"/>
      <c r="GFW39" s="2343"/>
      <c r="GFX39" s="2343"/>
      <c r="GFY39" s="2343"/>
      <c r="GFZ39" s="2343"/>
      <c r="GGA39" s="2343"/>
      <c r="GGB39" s="2343"/>
      <c r="GGC39" s="2343"/>
      <c r="GGD39" s="2343"/>
      <c r="GGE39" s="2343"/>
      <c r="GGF39" s="2343"/>
      <c r="GGG39" s="2343"/>
      <c r="GGH39" s="2343"/>
      <c r="GGI39" s="2343"/>
      <c r="GGJ39" s="2343"/>
      <c r="GGK39" s="2343"/>
      <c r="GGL39" s="2343"/>
      <c r="GGM39" s="2343"/>
      <c r="GGN39" s="2343"/>
      <c r="GGO39" s="2343"/>
      <c r="GGP39" s="2343"/>
      <c r="GGQ39" s="2343"/>
      <c r="GGR39" s="2343"/>
      <c r="GGS39" s="2343"/>
      <c r="GGT39" s="2343"/>
      <c r="GGU39" s="2343"/>
      <c r="GGV39" s="2343"/>
      <c r="GGW39" s="2343"/>
      <c r="GGX39" s="2343"/>
      <c r="GGY39" s="2343"/>
      <c r="GGZ39" s="2343"/>
      <c r="GHA39" s="2343"/>
      <c r="GHB39" s="2343"/>
      <c r="GHC39" s="2343"/>
      <c r="GHD39" s="2343"/>
      <c r="GHE39" s="2343"/>
      <c r="GHF39" s="2343"/>
      <c r="GHG39" s="2343"/>
      <c r="GHH39" s="2343"/>
      <c r="GHI39" s="2343"/>
      <c r="GHJ39" s="2343"/>
      <c r="GHK39" s="2343"/>
      <c r="GHL39" s="2343"/>
      <c r="GHM39" s="2343"/>
      <c r="GHN39" s="2343"/>
      <c r="GHO39" s="2343"/>
      <c r="GHP39" s="2343"/>
      <c r="GHQ39" s="2343"/>
      <c r="GHR39" s="2343"/>
      <c r="GHS39" s="2343"/>
      <c r="GHT39" s="2343"/>
      <c r="GHU39" s="2343"/>
      <c r="GHV39" s="2343"/>
      <c r="GHW39" s="2343"/>
      <c r="GHX39" s="2343"/>
      <c r="GHY39" s="2343"/>
      <c r="GHZ39" s="2343"/>
      <c r="GIA39" s="2343"/>
      <c r="GIB39" s="2343"/>
      <c r="GIC39" s="2343"/>
      <c r="GID39" s="2343"/>
      <c r="GIE39" s="2343"/>
      <c r="GIF39" s="2343"/>
      <c r="GIG39" s="2343"/>
      <c r="GIH39" s="2343"/>
      <c r="GII39" s="2343"/>
      <c r="GIJ39" s="2343"/>
      <c r="GIK39" s="2343"/>
      <c r="GIL39" s="2343"/>
      <c r="GIM39" s="2343"/>
      <c r="GIN39" s="2343"/>
      <c r="GIO39" s="2343"/>
      <c r="GIP39" s="2343"/>
      <c r="GIQ39" s="2343"/>
      <c r="GIR39" s="2343"/>
      <c r="GIS39" s="2343"/>
      <c r="GIT39" s="2343"/>
      <c r="GIU39" s="2343"/>
      <c r="GIV39" s="2343"/>
      <c r="GIW39" s="2343"/>
      <c r="GIX39" s="2343"/>
      <c r="GIY39" s="2343"/>
      <c r="GIZ39" s="2343"/>
      <c r="GJA39" s="2343"/>
      <c r="GJB39" s="2343"/>
      <c r="GJC39" s="2343"/>
      <c r="GJD39" s="2343"/>
      <c r="GJE39" s="2343"/>
      <c r="GJF39" s="2343"/>
      <c r="GJG39" s="2343"/>
      <c r="GJH39" s="2343"/>
      <c r="GJI39" s="2343"/>
      <c r="GJJ39" s="2343"/>
      <c r="GJK39" s="2343"/>
      <c r="GJL39" s="2343"/>
      <c r="GJM39" s="2343"/>
      <c r="GJN39" s="2343"/>
      <c r="GJO39" s="2343"/>
      <c r="GJP39" s="2343"/>
      <c r="GJQ39" s="2343"/>
      <c r="GJR39" s="2343"/>
      <c r="GJS39" s="2343"/>
      <c r="GJT39" s="2343"/>
      <c r="GJU39" s="2343"/>
      <c r="GJV39" s="2343"/>
      <c r="GJW39" s="2343"/>
      <c r="GJX39" s="2343"/>
      <c r="GJY39" s="2343"/>
      <c r="GJZ39" s="2343"/>
      <c r="GKA39" s="2343"/>
      <c r="GKB39" s="2343"/>
      <c r="GKC39" s="2343"/>
      <c r="GKD39" s="2343"/>
      <c r="GKE39" s="2343"/>
      <c r="GKF39" s="2343"/>
      <c r="GKG39" s="2343"/>
      <c r="GKH39" s="2343"/>
      <c r="GKI39" s="2343"/>
      <c r="GKJ39" s="2343"/>
      <c r="GKK39" s="2343"/>
      <c r="GKL39" s="2343"/>
      <c r="GKM39" s="2343"/>
      <c r="GKN39" s="2343"/>
      <c r="GKO39" s="2343"/>
      <c r="GKP39" s="2343"/>
      <c r="GKQ39" s="2343"/>
      <c r="GKR39" s="2343"/>
      <c r="GKS39" s="2343"/>
      <c r="GKT39" s="2343"/>
      <c r="GKU39" s="2343"/>
      <c r="GKV39" s="2343"/>
      <c r="GKW39" s="2343"/>
      <c r="GKX39" s="2343"/>
      <c r="GKY39" s="2343"/>
      <c r="GKZ39" s="2343"/>
      <c r="GLA39" s="2343"/>
      <c r="GLB39" s="2343"/>
      <c r="GLC39" s="2343"/>
      <c r="GLD39" s="2343"/>
      <c r="GLE39" s="2343"/>
      <c r="GLF39" s="2343"/>
      <c r="GLG39" s="2343"/>
      <c r="GLH39" s="2343"/>
      <c r="GLI39" s="2343"/>
      <c r="GLJ39" s="2343"/>
      <c r="GLK39" s="2343"/>
      <c r="GLL39" s="2343"/>
      <c r="GLM39" s="2343"/>
      <c r="GLN39" s="2343"/>
      <c r="GLO39" s="2343"/>
      <c r="GLP39" s="2343"/>
      <c r="GLQ39" s="2343"/>
      <c r="GLR39" s="2343"/>
      <c r="GLS39" s="2343"/>
      <c r="GLT39" s="2343"/>
      <c r="GLU39" s="2343"/>
      <c r="GLV39" s="2343"/>
      <c r="GLW39" s="2343"/>
      <c r="GLX39" s="2343"/>
      <c r="GLY39" s="2343"/>
      <c r="GLZ39" s="2343"/>
      <c r="GMA39" s="2343"/>
      <c r="GMB39" s="2343"/>
      <c r="GMC39" s="2343"/>
      <c r="GMD39" s="2343"/>
      <c r="GME39" s="2343"/>
      <c r="GMF39" s="2343"/>
      <c r="GMG39" s="2343"/>
      <c r="GMH39" s="2343"/>
      <c r="GMI39" s="2343"/>
      <c r="GMJ39" s="2343"/>
      <c r="GMK39" s="2343"/>
      <c r="GML39" s="2343"/>
      <c r="GMM39" s="2343"/>
      <c r="GMN39" s="2343"/>
      <c r="GMO39" s="2343"/>
      <c r="GMP39" s="2343"/>
      <c r="GMQ39" s="2343"/>
      <c r="GMR39" s="2343"/>
      <c r="GMS39" s="2343"/>
      <c r="GMT39" s="2343"/>
      <c r="GMU39" s="2343"/>
      <c r="GMV39" s="2343"/>
      <c r="GMW39" s="2343"/>
      <c r="GMX39" s="2343"/>
      <c r="GMY39" s="2343"/>
      <c r="GMZ39" s="2343"/>
      <c r="GNA39" s="2343"/>
      <c r="GNB39" s="2343"/>
      <c r="GNC39" s="2343"/>
      <c r="GND39" s="2343"/>
      <c r="GNE39" s="2343"/>
      <c r="GNF39" s="2343"/>
      <c r="GNG39" s="2343"/>
      <c r="GNH39" s="2343"/>
      <c r="GNI39" s="2343"/>
      <c r="GNJ39" s="2343"/>
      <c r="GNK39" s="2343"/>
      <c r="GNL39" s="2343"/>
      <c r="GNM39" s="2343"/>
      <c r="GNN39" s="2343"/>
      <c r="GNO39" s="2343"/>
      <c r="GNP39" s="2343"/>
      <c r="GNQ39" s="2343"/>
      <c r="GNR39" s="2343"/>
      <c r="GNS39" s="2343"/>
      <c r="GNT39" s="2343"/>
      <c r="GNU39" s="2343"/>
      <c r="GNV39" s="2343"/>
      <c r="GNW39" s="2343"/>
      <c r="GNX39" s="2343"/>
      <c r="GNY39" s="2343"/>
      <c r="GNZ39" s="2343"/>
      <c r="GOA39" s="2343"/>
      <c r="GOB39" s="2343"/>
      <c r="GOC39" s="2343"/>
      <c r="GOD39" s="2343"/>
      <c r="GOE39" s="2343"/>
      <c r="GOF39" s="2343"/>
      <c r="GOG39" s="2343"/>
      <c r="GOH39" s="2343"/>
      <c r="GOI39" s="2343"/>
      <c r="GOJ39" s="2343"/>
      <c r="GOK39" s="2343"/>
      <c r="GOL39" s="2343"/>
      <c r="GOM39" s="2343"/>
      <c r="GON39" s="2343"/>
      <c r="GOO39" s="2343"/>
      <c r="GOP39" s="2343"/>
      <c r="GOQ39" s="2343"/>
      <c r="GOR39" s="2343"/>
      <c r="GOS39" s="2343"/>
      <c r="GOT39" s="2343"/>
      <c r="GOU39" s="2343"/>
      <c r="GOV39" s="2343"/>
      <c r="GOW39" s="2343"/>
      <c r="GOX39" s="2343"/>
      <c r="GOY39" s="2343"/>
      <c r="GOZ39" s="2343"/>
      <c r="GPA39" s="2343"/>
      <c r="GPB39" s="2343"/>
      <c r="GPC39" s="2343"/>
      <c r="GPD39" s="2343"/>
      <c r="GPE39" s="2343"/>
      <c r="GPF39" s="2343"/>
      <c r="GPG39" s="2343"/>
      <c r="GPH39" s="2343"/>
      <c r="GPI39" s="2343"/>
      <c r="GPJ39" s="2343"/>
      <c r="GPK39" s="2343"/>
      <c r="GPL39" s="2343"/>
      <c r="GPM39" s="2343"/>
      <c r="GPN39" s="2343"/>
      <c r="GPO39" s="2343"/>
      <c r="GPP39" s="2343"/>
      <c r="GPQ39" s="2343"/>
      <c r="GPR39" s="2343"/>
      <c r="GPS39" s="2343"/>
      <c r="GPT39" s="2343"/>
      <c r="GPU39" s="2343"/>
      <c r="GPV39" s="2343"/>
      <c r="GPW39" s="2343"/>
      <c r="GPX39" s="2343"/>
      <c r="GPY39" s="2343"/>
      <c r="GPZ39" s="2343"/>
      <c r="GQA39" s="2343"/>
      <c r="GQB39" s="2343"/>
      <c r="GQC39" s="2343"/>
      <c r="GQD39" s="2343"/>
      <c r="GQE39" s="2343"/>
      <c r="GQF39" s="2343"/>
      <c r="GQG39" s="2343"/>
      <c r="GQH39" s="2343"/>
      <c r="GQI39" s="2343"/>
      <c r="GQJ39" s="2343"/>
      <c r="GQK39" s="2343"/>
      <c r="GQL39" s="2343"/>
      <c r="GQM39" s="2343"/>
      <c r="GQN39" s="2343"/>
      <c r="GQO39" s="2343"/>
      <c r="GQP39" s="2343"/>
      <c r="GQQ39" s="2343"/>
      <c r="GQR39" s="2343"/>
      <c r="GQS39" s="2343"/>
      <c r="GQT39" s="2343"/>
      <c r="GQU39" s="2343"/>
      <c r="GQV39" s="2343"/>
      <c r="GQW39" s="2343"/>
      <c r="GQX39" s="2343"/>
      <c r="GQY39" s="2343"/>
      <c r="GQZ39" s="2343"/>
      <c r="GRA39" s="2343"/>
      <c r="GRB39" s="2343"/>
      <c r="GRC39" s="2343"/>
      <c r="GRD39" s="2343"/>
      <c r="GRE39" s="2343"/>
      <c r="GRF39" s="2343"/>
      <c r="GRG39" s="2343"/>
      <c r="GRH39" s="2343"/>
      <c r="GRI39" s="2343"/>
      <c r="GRJ39" s="2343"/>
      <c r="GRK39" s="2343"/>
      <c r="GRL39" s="2343"/>
      <c r="GRM39" s="2343"/>
      <c r="GRN39" s="2343"/>
      <c r="GRO39" s="2343"/>
      <c r="GRP39" s="2343"/>
      <c r="GRQ39" s="2343"/>
      <c r="GRR39" s="2343"/>
      <c r="GRS39" s="2343"/>
      <c r="GRT39" s="2343"/>
      <c r="GRU39" s="2343"/>
      <c r="GRV39" s="2343"/>
      <c r="GRW39" s="2343"/>
      <c r="GRX39" s="2343"/>
      <c r="GRY39" s="2343"/>
      <c r="GRZ39" s="2343"/>
      <c r="GSA39" s="2343"/>
      <c r="GSB39" s="2343"/>
      <c r="GSC39" s="2343"/>
      <c r="GSD39" s="2343"/>
      <c r="GSE39" s="2343"/>
      <c r="GSF39" s="2343"/>
      <c r="GSG39" s="2343"/>
      <c r="GSH39" s="2343"/>
      <c r="GSI39" s="2343"/>
      <c r="GSJ39" s="2343"/>
      <c r="GSK39" s="2343"/>
      <c r="GSL39" s="2343"/>
      <c r="GSM39" s="2343"/>
      <c r="GSN39" s="2343"/>
      <c r="GSO39" s="2343"/>
      <c r="GSP39" s="2343"/>
      <c r="GSQ39" s="2343"/>
      <c r="GSR39" s="2343"/>
      <c r="GSS39" s="2343"/>
      <c r="GST39" s="2343"/>
      <c r="GSU39" s="2343"/>
      <c r="GSV39" s="2343"/>
      <c r="GSW39" s="2343"/>
      <c r="GSX39" s="2343"/>
      <c r="GSY39" s="2343"/>
      <c r="GSZ39" s="2343"/>
      <c r="GTA39" s="2343"/>
      <c r="GTB39" s="2343"/>
      <c r="GTC39" s="2343"/>
      <c r="GTD39" s="2343"/>
      <c r="GTE39" s="2343"/>
      <c r="GTF39" s="2343"/>
      <c r="GTG39" s="2343"/>
      <c r="GTH39" s="2343"/>
      <c r="GTI39" s="2343"/>
      <c r="GTJ39" s="2343"/>
      <c r="GTK39" s="2343"/>
      <c r="GTL39" s="2343"/>
      <c r="GTM39" s="2343"/>
      <c r="GTN39" s="2343"/>
      <c r="GTO39" s="2343"/>
      <c r="GTP39" s="2343"/>
      <c r="GTQ39" s="2343"/>
      <c r="GTR39" s="2343"/>
      <c r="GTS39" s="2343"/>
      <c r="GTT39" s="2343"/>
      <c r="GTU39" s="2343"/>
      <c r="GTV39" s="2343"/>
      <c r="GTW39" s="2343"/>
      <c r="GTX39" s="2343"/>
      <c r="GTY39" s="2343"/>
      <c r="GTZ39" s="2343"/>
      <c r="GUA39" s="2343"/>
      <c r="GUB39" s="2343"/>
      <c r="GUC39" s="2343"/>
      <c r="GUD39" s="2343"/>
      <c r="GUE39" s="2343"/>
      <c r="GUF39" s="2343"/>
      <c r="GUG39" s="2343"/>
      <c r="GUH39" s="2343"/>
      <c r="GUI39" s="2343"/>
      <c r="GUJ39" s="2343"/>
      <c r="GUK39" s="2343"/>
      <c r="GUL39" s="2343"/>
      <c r="GUM39" s="2343"/>
      <c r="GUN39" s="2343"/>
      <c r="GUO39" s="2343"/>
      <c r="GUP39" s="2343"/>
      <c r="GUQ39" s="2343"/>
      <c r="GUR39" s="2343"/>
      <c r="GUS39" s="2343"/>
      <c r="GUT39" s="2343"/>
      <c r="GUU39" s="2343"/>
      <c r="GUV39" s="2343"/>
      <c r="GUW39" s="2343"/>
      <c r="GUX39" s="2343"/>
      <c r="GUY39" s="2343"/>
      <c r="GUZ39" s="2343"/>
      <c r="GVA39" s="2343"/>
      <c r="GVB39" s="2343"/>
      <c r="GVC39" s="2343"/>
      <c r="GVD39" s="2343"/>
      <c r="GVE39" s="2343"/>
      <c r="GVF39" s="2343"/>
      <c r="GVG39" s="2343"/>
      <c r="GVH39" s="2343"/>
      <c r="GVI39" s="2343"/>
      <c r="GVJ39" s="2343"/>
      <c r="GVK39" s="2343"/>
      <c r="GVL39" s="2343"/>
      <c r="GVM39" s="2343"/>
      <c r="GVN39" s="2343"/>
      <c r="GVO39" s="2343"/>
      <c r="GVP39" s="2343"/>
      <c r="GVQ39" s="2343"/>
      <c r="GVR39" s="2343"/>
      <c r="GVS39" s="2343"/>
      <c r="GVT39" s="2343"/>
      <c r="GVU39" s="2343"/>
      <c r="GVV39" s="2343"/>
      <c r="GVW39" s="2343"/>
      <c r="GVX39" s="2343"/>
      <c r="GVY39" s="2343"/>
      <c r="GVZ39" s="2343"/>
      <c r="GWA39" s="2343"/>
      <c r="GWB39" s="2343"/>
      <c r="GWC39" s="2343"/>
      <c r="GWD39" s="2343"/>
      <c r="GWE39" s="2343"/>
      <c r="GWF39" s="2343"/>
      <c r="GWG39" s="2343"/>
      <c r="GWH39" s="2343"/>
      <c r="GWI39" s="2343"/>
      <c r="GWJ39" s="2343"/>
      <c r="GWK39" s="2343"/>
      <c r="GWL39" s="2343"/>
      <c r="GWM39" s="2343"/>
      <c r="GWN39" s="2343"/>
      <c r="GWO39" s="2343"/>
      <c r="GWP39" s="2343"/>
      <c r="GWQ39" s="2343"/>
      <c r="GWR39" s="2343"/>
      <c r="GWS39" s="2343"/>
      <c r="GWT39" s="2343"/>
      <c r="GWU39" s="2343"/>
      <c r="GWV39" s="2343"/>
      <c r="GWW39" s="2343"/>
      <c r="GWX39" s="2343"/>
      <c r="GWY39" s="2343"/>
      <c r="GWZ39" s="2343"/>
      <c r="GXA39" s="2343"/>
      <c r="GXB39" s="2343"/>
      <c r="GXC39" s="2343"/>
      <c r="GXD39" s="2343"/>
      <c r="GXE39" s="2343"/>
      <c r="GXF39" s="2343"/>
      <c r="GXG39" s="2343"/>
      <c r="GXH39" s="2343"/>
      <c r="GXI39" s="2343"/>
      <c r="GXJ39" s="2343"/>
      <c r="GXK39" s="2343"/>
      <c r="GXL39" s="2343"/>
      <c r="GXM39" s="2343"/>
      <c r="GXN39" s="2343"/>
      <c r="GXO39" s="2343"/>
      <c r="GXP39" s="2343"/>
      <c r="GXQ39" s="2343"/>
      <c r="GXR39" s="2343"/>
      <c r="GXS39" s="2343"/>
      <c r="GXT39" s="2343"/>
      <c r="GXU39" s="2343"/>
      <c r="GXV39" s="2343"/>
      <c r="GXW39" s="2343"/>
      <c r="GXX39" s="2343"/>
      <c r="GXY39" s="2343"/>
      <c r="GXZ39" s="2343"/>
      <c r="GYA39" s="2343"/>
      <c r="GYB39" s="2343"/>
      <c r="GYC39" s="2343"/>
      <c r="GYD39" s="2343"/>
      <c r="GYE39" s="2343"/>
      <c r="GYF39" s="2343"/>
      <c r="GYG39" s="2343"/>
      <c r="GYH39" s="2343"/>
      <c r="GYI39" s="2343"/>
      <c r="GYJ39" s="2343"/>
      <c r="GYK39" s="2343"/>
      <c r="GYL39" s="2343"/>
      <c r="GYM39" s="2343"/>
      <c r="GYN39" s="2343"/>
      <c r="GYO39" s="2343"/>
      <c r="GYP39" s="2343"/>
      <c r="GYQ39" s="2343"/>
      <c r="GYR39" s="2343"/>
      <c r="GYS39" s="2343"/>
      <c r="GYT39" s="2343"/>
      <c r="GYU39" s="2343"/>
      <c r="GYV39" s="2343"/>
      <c r="GYW39" s="2343"/>
      <c r="GYX39" s="2343"/>
      <c r="GYY39" s="2343"/>
      <c r="GYZ39" s="2343"/>
      <c r="GZA39" s="2343"/>
      <c r="GZB39" s="2343"/>
      <c r="GZC39" s="2343"/>
      <c r="GZD39" s="2343"/>
      <c r="GZE39" s="2343"/>
      <c r="GZF39" s="2343"/>
      <c r="GZG39" s="2343"/>
      <c r="GZH39" s="2343"/>
      <c r="GZI39" s="2343"/>
      <c r="GZJ39" s="2343"/>
      <c r="GZK39" s="2343"/>
      <c r="GZL39" s="2343"/>
      <c r="GZM39" s="2343"/>
      <c r="GZN39" s="2343"/>
      <c r="GZO39" s="2343"/>
      <c r="GZP39" s="2343"/>
      <c r="GZQ39" s="2343"/>
      <c r="GZR39" s="2343"/>
      <c r="GZS39" s="2343"/>
      <c r="GZT39" s="2343"/>
      <c r="GZU39" s="2343"/>
      <c r="GZV39" s="2343"/>
      <c r="GZW39" s="2343"/>
      <c r="GZX39" s="2343"/>
      <c r="GZY39" s="2343"/>
      <c r="GZZ39" s="2343"/>
      <c r="HAA39" s="2343"/>
      <c r="HAB39" s="2343"/>
      <c r="HAC39" s="2343"/>
      <c r="HAD39" s="2343"/>
      <c r="HAE39" s="2343"/>
      <c r="HAF39" s="2343"/>
      <c r="HAG39" s="2343"/>
      <c r="HAH39" s="2343"/>
      <c r="HAI39" s="2343"/>
      <c r="HAJ39" s="2343"/>
      <c r="HAK39" s="2343"/>
      <c r="HAL39" s="2343"/>
      <c r="HAM39" s="2343"/>
      <c r="HAN39" s="2343"/>
      <c r="HAO39" s="2343"/>
      <c r="HAP39" s="2343"/>
      <c r="HAQ39" s="2343"/>
      <c r="HAR39" s="2343"/>
      <c r="HAS39" s="2343"/>
      <c r="HAT39" s="2343"/>
      <c r="HAU39" s="2343"/>
      <c r="HAV39" s="2343"/>
      <c r="HAW39" s="2343"/>
      <c r="HAX39" s="2343"/>
      <c r="HAY39" s="2343"/>
      <c r="HAZ39" s="2343"/>
      <c r="HBA39" s="2343"/>
      <c r="HBB39" s="2343"/>
      <c r="HBC39" s="2343"/>
      <c r="HBD39" s="2343"/>
      <c r="HBE39" s="2343"/>
      <c r="HBF39" s="2343"/>
      <c r="HBG39" s="2343"/>
      <c r="HBH39" s="2343"/>
      <c r="HBI39" s="2343"/>
      <c r="HBJ39" s="2343"/>
      <c r="HBK39" s="2343"/>
      <c r="HBL39" s="2343"/>
      <c r="HBM39" s="2343"/>
      <c r="HBN39" s="2343"/>
      <c r="HBO39" s="2343"/>
      <c r="HBP39" s="2343"/>
      <c r="HBQ39" s="2343"/>
      <c r="HBR39" s="2343"/>
      <c r="HBS39" s="2343"/>
      <c r="HBT39" s="2343"/>
      <c r="HBU39" s="2343"/>
      <c r="HBV39" s="2343"/>
      <c r="HBW39" s="2343"/>
      <c r="HBX39" s="2343"/>
      <c r="HBY39" s="2343"/>
      <c r="HBZ39" s="2343"/>
      <c r="HCA39" s="2343"/>
      <c r="HCB39" s="2343"/>
      <c r="HCC39" s="2343"/>
      <c r="HCD39" s="2343"/>
      <c r="HCE39" s="2343"/>
      <c r="HCF39" s="2343"/>
      <c r="HCG39" s="2343"/>
      <c r="HCH39" s="2343"/>
      <c r="HCI39" s="2343"/>
      <c r="HCJ39" s="2343"/>
      <c r="HCK39" s="2343"/>
      <c r="HCL39" s="2343"/>
      <c r="HCM39" s="2343"/>
      <c r="HCN39" s="2343"/>
      <c r="HCO39" s="2343"/>
      <c r="HCP39" s="2343"/>
      <c r="HCQ39" s="2343"/>
      <c r="HCR39" s="2343"/>
      <c r="HCS39" s="2343"/>
      <c r="HCT39" s="2343"/>
      <c r="HCU39" s="2343"/>
      <c r="HCV39" s="2343"/>
      <c r="HCW39" s="2343"/>
      <c r="HCX39" s="2343"/>
      <c r="HCY39" s="2343"/>
      <c r="HCZ39" s="2343"/>
      <c r="HDA39" s="2343"/>
      <c r="HDB39" s="2343"/>
      <c r="HDC39" s="2343"/>
      <c r="HDD39" s="2343"/>
      <c r="HDE39" s="2343"/>
      <c r="HDF39" s="2343"/>
      <c r="HDG39" s="2343"/>
      <c r="HDH39" s="2343"/>
      <c r="HDI39" s="2343"/>
      <c r="HDJ39" s="2343"/>
      <c r="HDK39" s="2343"/>
      <c r="HDL39" s="2343"/>
      <c r="HDM39" s="2343"/>
      <c r="HDN39" s="2343"/>
      <c r="HDO39" s="2343"/>
      <c r="HDP39" s="2343"/>
      <c r="HDQ39" s="2343"/>
      <c r="HDR39" s="2343"/>
      <c r="HDS39" s="2343"/>
      <c r="HDT39" s="2343"/>
      <c r="HDU39" s="2343"/>
      <c r="HDV39" s="2343"/>
      <c r="HDW39" s="2343"/>
      <c r="HDX39" s="2343"/>
      <c r="HDY39" s="2343"/>
      <c r="HDZ39" s="2343"/>
      <c r="HEA39" s="2343"/>
      <c r="HEB39" s="2343"/>
      <c r="HEC39" s="2343"/>
      <c r="HED39" s="2343"/>
      <c r="HEE39" s="2343"/>
      <c r="HEF39" s="2343"/>
      <c r="HEG39" s="2343"/>
      <c r="HEH39" s="2343"/>
      <c r="HEI39" s="2343"/>
      <c r="HEJ39" s="2343"/>
      <c r="HEK39" s="2343"/>
      <c r="HEL39" s="2343"/>
      <c r="HEM39" s="2343"/>
      <c r="HEN39" s="2343"/>
      <c r="HEO39" s="2343"/>
      <c r="HEP39" s="2343"/>
      <c r="HEQ39" s="2343"/>
      <c r="HER39" s="2343"/>
      <c r="HES39" s="2343"/>
      <c r="HET39" s="2343"/>
      <c r="HEU39" s="2343"/>
      <c r="HEV39" s="2343"/>
      <c r="HEW39" s="2343"/>
      <c r="HEX39" s="2343"/>
      <c r="HEY39" s="2343"/>
      <c r="HEZ39" s="2343"/>
      <c r="HFA39" s="2343"/>
      <c r="HFB39" s="2343"/>
      <c r="HFC39" s="2343"/>
      <c r="HFD39" s="2343"/>
      <c r="HFE39" s="2343"/>
      <c r="HFF39" s="2343"/>
      <c r="HFG39" s="2343"/>
      <c r="HFH39" s="2343"/>
      <c r="HFI39" s="2343"/>
      <c r="HFJ39" s="2343"/>
      <c r="HFK39" s="2343"/>
      <c r="HFL39" s="2343"/>
      <c r="HFM39" s="2343"/>
      <c r="HFN39" s="2343"/>
      <c r="HFO39" s="2343"/>
      <c r="HFP39" s="2343"/>
      <c r="HFQ39" s="2343"/>
      <c r="HFR39" s="2343"/>
      <c r="HFS39" s="2343"/>
      <c r="HFT39" s="2343"/>
      <c r="HFU39" s="2343"/>
      <c r="HFV39" s="2343"/>
      <c r="HFW39" s="2343"/>
      <c r="HFX39" s="2343"/>
      <c r="HFY39" s="2343"/>
      <c r="HFZ39" s="2343"/>
      <c r="HGA39" s="2343"/>
      <c r="HGB39" s="2343"/>
      <c r="HGC39" s="2343"/>
      <c r="HGD39" s="2343"/>
      <c r="HGE39" s="2343"/>
      <c r="HGF39" s="2343"/>
      <c r="HGG39" s="2343"/>
      <c r="HGH39" s="2343"/>
      <c r="HGI39" s="2343"/>
      <c r="HGJ39" s="2343"/>
      <c r="HGK39" s="2343"/>
      <c r="HGL39" s="2343"/>
      <c r="HGM39" s="2343"/>
      <c r="HGN39" s="2343"/>
      <c r="HGO39" s="2343"/>
      <c r="HGP39" s="2343"/>
      <c r="HGQ39" s="2343"/>
      <c r="HGR39" s="2343"/>
      <c r="HGS39" s="2343"/>
      <c r="HGT39" s="2343"/>
      <c r="HGU39" s="2343"/>
      <c r="HGV39" s="2343"/>
      <c r="HGW39" s="2343"/>
      <c r="HGX39" s="2343"/>
      <c r="HGY39" s="2343"/>
      <c r="HGZ39" s="2343"/>
      <c r="HHA39" s="2343"/>
      <c r="HHB39" s="2343"/>
      <c r="HHC39" s="2343"/>
      <c r="HHD39" s="2343"/>
      <c r="HHE39" s="2343"/>
      <c r="HHF39" s="2343"/>
      <c r="HHG39" s="2343"/>
      <c r="HHH39" s="2343"/>
      <c r="HHI39" s="2343"/>
      <c r="HHJ39" s="2343"/>
      <c r="HHK39" s="2343"/>
      <c r="HHL39" s="2343"/>
      <c r="HHM39" s="2343"/>
      <c r="HHN39" s="2343"/>
      <c r="HHO39" s="2343"/>
      <c r="HHP39" s="2343"/>
      <c r="HHQ39" s="2343"/>
      <c r="HHR39" s="2343"/>
      <c r="HHS39" s="2343"/>
      <c r="HHT39" s="2343"/>
      <c r="HHU39" s="2343"/>
      <c r="HHV39" s="2343"/>
      <c r="HHW39" s="2343"/>
      <c r="HHX39" s="2343"/>
      <c r="HHY39" s="2343"/>
      <c r="HHZ39" s="2343"/>
      <c r="HIA39" s="2343"/>
      <c r="HIB39" s="2343"/>
      <c r="HIC39" s="2343"/>
      <c r="HID39" s="2343"/>
      <c r="HIE39" s="2343"/>
      <c r="HIF39" s="2343"/>
      <c r="HIG39" s="2343"/>
      <c r="HIH39" s="2343"/>
      <c r="HII39" s="2343"/>
      <c r="HIJ39" s="2343"/>
      <c r="HIK39" s="2343"/>
      <c r="HIL39" s="2343"/>
      <c r="HIM39" s="2343"/>
      <c r="HIN39" s="2343"/>
      <c r="HIO39" s="2343"/>
      <c r="HIP39" s="2343"/>
      <c r="HIQ39" s="2343"/>
      <c r="HIR39" s="2343"/>
      <c r="HIS39" s="2343"/>
      <c r="HIT39" s="2343"/>
      <c r="HIU39" s="2343"/>
      <c r="HIV39" s="2343"/>
      <c r="HIW39" s="2343"/>
      <c r="HIX39" s="2343"/>
      <c r="HIY39" s="2343"/>
      <c r="HIZ39" s="2343"/>
      <c r="HJA39" s="2343"/>
      <c r="HJB39" s="2343"/>
      <c r="HJC39" s="2343"/>
      <c r="HJD39" s="2343"/>
      <c r="HJE39" s="2343"/>
      <c r="HJF39" s="2343"/>
      <c r="HJG39" s="2343"/>
      <c r="HJH39" s="2343"/>
      <c r="HJI39" s="2343"/>
      <c r="HJJ39" s="2343"/>
      <c r="HJK39" s="2343"/>
      <c r="HJL39" s="2343"/>
      <c r="HJM39" s="2343"/>
      <c r="HJN39" s="2343"/>
      <c r="HJO39" s="2343"/>
      <c r="HJP39" s="2343"/>
      <c r="HJQ39" s="2343"/>
      <c r="HJR39" s="2343"/>
      <c r="HJS39" s="2343"/>
      <c r="HJT39" s="2343"/>
      <c r="HJU39" s="2343"/>
      <c r="HJV39" s="2343"/>
      <c r="HJW39" s="2343"/>
      <c r="HJX39" s="2343"/>
      <c r="HJY39" s="2343"/>
      <c r="HJZ39" s="2343"/>
      <c r="HKA39" s="2343"/>
      <c r="HKB39" s="2343"/>
      <c r="HKC39" s="2343"/>
      <c r="HKD39" s="2343"/>
      <c r="HKE39" s="2343"/>
      <c r="HKF39" s="2343"/>
      <c r="HKG39" s="2343"/>
      <c r="HKH39" s="2343"/>
      <c r="HKI39" s="2343"/>
      <c r="HKJ39" s="2343"/>
      <c r="HKK39" s="2343"/>
      <c r="HKL39" s="2343"/>
      <c r="HKM39" s="2343"/>
      <c r="HKN39" s="2343"/>
      <c r="HKO39" s="2343"/>
      <c r="HKP39" s="2343"/>
      <c r="HKQ39" s="2343"/>
      <c r="HKR39" s="2343"/>
      <c r="HKS39" s="2343"/>
      <c r="HKT39" s="2343"/>
      <c r="HKU39" s="2343"/>
      <c r="HKV39" s="2343"/>
      <c r="HKW39" s="2343"/>
      <c r="HKX39" s="2343"/>
      <c r="HKY39" s="2343"/>
      <c r="HKZ39" s="2343"/>
      <c r="HLA39" s="2343"/>
      <c r="HLB39" s="2343"/>
      <c r="HLC39" s="2343"/>
      <c r="HLD39" s="2343"/>
      <c r="HLE39" s="2343"/>
      <c r="HLF39" s="2343"/>
      <c r="HLG39" s="2343"/>
      <c r="HLH39" s="2343"/>
      <c r="HLI39" s="2343"/>
      <c r="HLJ39" s="2343"/>
      <c r="HLK39" s="2343"/>
      <c r="HLL39" s="2343"/>
      <c r="HLM39" s="2343"/>
      <c r="HLN39" s="2343"/>
      <c r="HLO39" s="2343"/>
      <c r="HLP39" s="2343"/>
      <c r="HLQ39" s="2343"/>
      <c r="HLR39" s="2343"/>
      <c r="HLS39" s="2343"/>
      <c r="HLT39" s="2343"/>
      <c r="HLU39" s="2343"/>
      <c r="HLV39" s="2343"/>
      <c r="HLW39" s="2343"/>
      <c r="HLX39" s="2343"/>
      <c r="HLY39" s="2343"/>
      <c r="HLZ39" s="2343"/>
      <c r="HMA39" s="2343"/>
      <c r="HMB39" s="2343"/>
      <c r="HMC39" s="2343"/>
      <c r="HMD39" s="2343"/>
      <c r="HME39" s="2343"/>
      <c r="HMF39" s="2343"/>
      <c r="HMG39" s="2343"/>
      <c r="HMH39" s="2343"/>
      <c r="HMI39" s="2343"/>
      <c r="HMJ39" s="2343"/>
      <c r="HMK39" s="2343"/>
      <c r="HML39" s="2343"/>
      <c r="HMM39" s="2343"/>
      <c r="HMN39" s="2343"/>
      <c r="HMO39" s="2343"/>
      <c r="HMP39" s="2343"/>
      <c r="HMQ39" s="2343"/>
      <c r="HMR39" s="2343"/>
      <c r="HMS39" s="2343"/>
      <c r="HMT39" s="2343"/>
      <c r="HMU39" s="2343"/>
      <c r="HMV39" s="2343"/>
      <c r="HMW39" s="2343"/>
      <c r="HMX39" s="2343"/>
      <c r="HMY39" s="2343"/>
      <c r="HMZ39" s="2343"/>
      <c r="HNA39" s="2343"/>
      <c r="HNB39" s="2343"/>
      <c r="HNC39" s="2343"/>
      <c r="HND39" s="2343"/>
      <c r="HNE39" s="2343"/>
      <c r="HNF39" s="2343"/>
      <c r="HNG39" s="2343"/>
      <c r="HNH39" s="2343"/>
      <c r="HNI39" s="2343"/>
      <c r="HNJ39" s="2343"/>
      <c r="HNK39" s="2343"/>
      <c r="HNL39" s="2343"/>
      <c r="HNM39" s="2343"/>
      <c r="HNN39" s="2343"/>
      <c r="HNO39" s="2343"/>
      <c r="HNP39" s="2343"/>
      <c r="HNQ39" s="2343"/>
      <c r="HNR39" s="2343"/>
      <c r="HNS39" s="2343"/>
      <c r="HNT39" s="2343"/>
      <c r="HNU39" s="2343"/>
      <c r="HNV39" s="2343"/>
      <c r="HNW39" s="2343"/>
      <c r="HNX39" s="2343"/>
      <c r="HNY39" s="2343"/>
      <c r="HNZ39" s="2343"/>
      <c r="HOA39" s="2343"/>
      <c r="HOB39" s="2343"/>
      <c r="HOC39" s="2343"/>
      <c r="HOD39" s="2343"/>
      <c r="HOE39" s="2343"/>
      <c r="HOF39" s="2343"/>
      <c r="HOG39" s="2343"/>
      <c r="HOH39" s="2343"/>
      <c r="HOI39" s="2343"/>
      <c r="HOJ39" s="2343"/>
      <c r="HOK39" s="2343"/>
      <c r="HOL39" s="2343"/>
      <c r="HOM39" s="2343"/>
      <c r="HON39" s="2343"/>
      <c r="HOO39" s="2343"/>
      <c r="HOP39" s="2343"/>
      <c r="HOQ39" s="2343"/>
      <c r="HOR39" s="2343"/>
      <c r="HOS39" s="2343"/>
      <c r="HOT39" s="2343"/>
      <c r="HOU39" s="2343"/>
      <c r="HOV39" s="2343"/>
      <c r="HOW39" s="2343"/>
      <c r="HOX39" s="2343"/>
      <c r="HOY39" s="2343"/>
      <c r="HOZ39" s="2343"/>
      <c r="HPA39" s="2343"/>
      <c r="HPB39" s="2343"/>
      <c r="HPC39" s="2343"/>
      <c r="HPD39" s="2343"/>
      <c r="HPE39" s="2343"/>
      <c r="HPF39" s="2343"/>
      <c r="HPG39" s="2343"/>
      <c r="HPH39" s="2343"/>
      <c r="HPI39" s="2343"/>
      <c r="HPJ39" s="2343"/>
      <c r="HPK39" s="2343"/>
      <c r="HPL39" s="2343"/>
      <c r="HPM39" s="2343"/>
      <c r="HPN39" s="2343"/>
      <c r="HPO39" s="2343"/>
      <c r="HPP39" s="2343"/>
      <c r="HPQ39" s="2343"/>
      <c r="HPR39" s="2343"/>
      <c r="HPS39" s="2343"/>
      <c r="HPT39" s="2343"/>
      <c r="HPU39" s="2343"/>
      <c r="HPV39" s="2343"/>
      <c r="HPW39" s="2343"/>
      <c r="HPX39" s="2343"/>
      <c r="HPY39" s="2343"/>
      <c r="HPZ39" s="2343"/>
      <c r="HQA39" s="2343"/>
      <c r="HQB39" s="2343"/>
      <c r="HQC39" s="2343"/>
      <c r="HQD39" s="2343"/>
      <c r="HQE39" s="2343"/>
      <c r="HQF39" s="2343"/>
      <c r="HQG39" s="2343"/>
      <c r="HQH39" s="2343"/>
      <c r="HQI39" s="2343"/>
      <c r="HQJ39" s="2343"/>
      <c r="HQK39" s="2343"/>
      <c r="HQL39" s="2343"/>
      <c r="HQM39" s="2343"/>
      <c r="HQN39" s="2343"/>
      <c r="HQO39" s="2343"/>
      <c r="HQP39" s="2343"/>
      <c r="HQQ39" s="2343"/>
      <c r="HQR39" s="2343"/>
      <c r="HQS39" s="2343"/>
      <c r="HQT39" s="2343"/>
      <c r="HQU39" s="2343"/>
      <c r="HQV39" s="2343"/>
      <c r="HQW39" s="2343"/>
      <c r="HQX39" s="2343"/>
      <c r="HQY39" s="2343"/>
      <c r="HQZ39" s="2343"/>
      <c r="HRA39" s="2343"/>
      <c r="HRB39" s="2343"/>
      <c r="HRC39" s="2343"/>
      <c r="HRD39" s="2343"/>
      <c r="HRE39" s="2343"/>
      <c r="HRF39" s="2343"/>
      <c r="HRG39" s="2343"/>
      <c r="HRH39" s="2343"/>
      <c r="HRI39" s="2343"/>
      <c r="HRJ39" s="2343"/>
      <c r="HRK39" s="2343"/>
      <c r="HRL39" s="2343"/>
      <c r="HRM39" s="2343"/>
      <c r="HRN39" s="2343"/>
      <c r="HRO39" s="2343"/>
      <c r="HRP39" s="2343"/>
      <c r="HRQ39" s="2343"/>
      <c r="HRR39" s="2343"/>
      <c r="HRS39" s="2343"/>
      <c r="HRT39" s="2343"/>
      <c r="HRU39" s="2343"/>
      <c r="HRV39" s="2343"/>
      <c r="HRW39" s="2343"/>
      <c r="HRX39" s="2343"/>
      <c r="HRY39" s="2343"/>
      <c r="HRZ39" s="2343"/>
      <c r="HSA39" s="2343"/>
      <c r="HSB39" s="2343"/>
      <c r="HSC39" s="2343"/>
      <c r="HSD39" s="2343"/>
      <c r="HSE39" s="2343"/>
      <c r="HSF39" s="2343"/>
      <c r="HSG39" s="2343"/>
      <c r="HSH39" s="2343"/>
      <c r="HSI39" s="2343"/>
      <c r="HSJ39" s="2343"/>
      <c r="HSK39" s="2343"/>
      <c r="HSL39" s="2343"/>
      <c r="HSM39" s="2343"/>
      <c r="HSN39" s="2343"/>
      <c r="HSO39" s="2343"/>
      <c r="HSP39" s="2343"/>
      <c r="HSQ39" s="2343"/>
      <c r="HSR39" s="2343"/>
      <c r="HSS39" s="2343"/>
      <c r="HST39" s="2343"/>
      <c r="HSU39" s="2343"/>
      <c r="HSV39" s="2343"/>
      <c r="HSW39" s="2343"/>
      <c r="HSX39" s="2343"/>
      <c r="HSY39" s="2343"/>
      <c r="HSZ39" s="2343"/>
      <c r="HTA39" s="2343"/>
      <c r="HTB39" s="2343"/>
      <c r="HTC39" s="2343"/>
      <c r="HTD39" s="2343"/>
      <c r="HTE39" s="2343"/>
      <c r="HTF39" s="2343"/>
      <c r="HTG39" s="2343"/>
      <c r="HTH39" s="2343"/>
      <c r="HTI39" s="2343"/>
      <c r="HTJ39" s="2343"/>
      <c r="HTK39" s="2343"/>
      <c r="HTL39" s="2343"/>
      <c r="HTM39" s="2343"/>
      <c r="HTN39" s="2343"/>
      <c r="HTO39" s="2343"/>
      <c r="HTP39" s="2343"/>
      <c r="HTQ39" s="2343"/>
      <c r="HTR39" s="2343"/>
      <c r="HTS39" s="2343"/>
      <c r="HTT39" s="2343"/>
      <c r="HTU39" s="2343"/>
      <c r="HTV39" s="2343"/>
      <c r="HTW39" s="2343"/>
      <c r="HTX39" s="2343"/>
      <c r="HTY39" s="2343"/>
      <c r="HTZ39" s="2343"/>
      <c r="HUA39" s="2343"/>
      <c r="HUB39" s="2343"/>
      <c r="HUC39" s="2343"/>
      <c r="HUD39" s="2343"/>
      <c r="HUE39" s="2343"/>
      <c r="HUF39" s="2343"/>
      <c r="HUG39" s="2343"/>
      <c r="HUH39" s="2343"/>
      <c r="HUI39" s="2343"/>
      <c r="HUJ39" s="2343"/>
      <c r="HUK39" s="2343"/>
      <c r="HUL39" s="2343"/>
      <c r="HUM39" s="2343"/>
      <c r="HUN39" s="2343"/>
      <c r="HUO39" s="2343"/>
      <c r="HUP39" s="2343"/>
      <c r="HUQ39" s="2343"/>
      <c r="HUR39" s="2343"/>
      <c r="HUS39" s="2343"/>
      <c r="HUT39" s="2343"/>
      <c r="HUU39" s="2343"/>
      <c r="HUV39" s="2343"/>
      <c r="HUW39" s="2343"/>
      <c r="HUX39" s="2343"/>
      <c r="HUY39" s="2343"/>
      <c r="HUZ39" s="2343"/>
      <c r="HVA39" s="2343"/>
      <c r="HVB39" s="2343"/>
      <c r="HVC39" s="2343"/>
      <c r="HVD39" s="2343"/>
      <c r="HVE39" s="2343"/>
      <c r="HVF39" s="2343"/>
      <c r="HVG39" s="2343"/>
      <c r="HVH39" s="2343"/>
      <c r="HVI39" s="2343"/>
      <c r="HVJ39" s="2343"/>
      <c r="HVK39" s="2343"/>
      <c r="HVL39" s="2343"/>
      <c r="HVM39" s="2343"/>
      <c r="HVN39" s="2343"/>
      <c r="HVO39" s="2343"/>
      <c r="HVP39" s="2343"/>
      <c r="HVQ39" s="2343"/>
      <c r="HVR39" s="2343"/>
      <c r="HVS39" s="2343"/>
      <c r="HVT39" s="2343"/>
      <c r="HVU39" s="2343"/>
      <c r="HVV39" s="2343"/>
      <c r="HVW39" s="2343"/>
      <c r="HVX39" s="2343"/>
      <c r="HVY39" s="2343"/>
      <c r="HVZ39" s="2343"/>
      <c r="HWA39" s="2343"/>
      <c r="HWB39" s="2343"/>
      <c r="HWC39" s="2343"/>
      <c r="HWD39" s="2343"/>
      <c r="HWE39" s="2343"/>
      <c r="HWF39" s="2343"/>
      <c r="HWG39" s="2343"/>
      <c r="HWH39" s="2343"/>
      <c r="HWI39" s="2343"/>
      <c r="HWJ39" s="2343"/>
      <c r="HWK39" s="2343"/>
      <c r="HWL39" s="2343"/>
      <c r="HWM39" s="2343"/>
      <c r="HWN39" s="2343"/>
      <c r="HWO39" s="2343"/>
      <c r="HWP39" s="2343"/>
      <c r="HWQ39" s="2343"/>
      <c r="HWR39" s="2343"/>
      <c r="HWS39" s="2343"/>
      <c r="HWT39" s="2343"/>
      <c r="HWU39" s="2343"/>
      <c r="HWV39" s="2343"/>
      <c r="HWW39" s="2343"/>
      <c r="HWX39" s="2343"/>
      <c r="HWY39" s="2343"/>
      <c r="HWZ39" s="2343"/>
      <c r="HXA39" s="2343"/>
      <c r="HXB39" s="2343"/>
      <c r="HXC39" s="2343"/>
      <c r="HXD39" s="2343"/>
      <c r="HXE39" s="2343"/>
      <c r="HXF39" s="2343"/>
      <c r="HXG39" s="2343"/>
      <c r="HXH39" s="2343"/>
      <c r="HXI39" s="2343"/>
      <c r="HXJ39" s="2343"/>
      <c r="HXK39" s="2343"/>
      <c r="HXL39" s="2343"/>
      <c r="HXM39" s="2343"/>
      <c r="HXN39" s="2343"/>
      <c r="HXO39" s="2343"/>
      <c r="HXP39" s="2343"/>
      <c r="HXQ39" s="2343"/>
      <c r="HXR39" s="2343"/>
      <c r="HXS39" s="2343"/>
      <c r="HXT39" s="2343"/>
      <c r="HXU39" s="2343"/>
      <c r="HXV39" s="2343"/>
      <c r="HXW39" s="2343"/>
      <c r="HXX39" s="2343"/>
      <c r="HXY39" s="2343"/>
      <c r="HXZ39" s="2343"/>
      <c r="HYA39" s="2343"/>
      <c r="HYB39" s="2343"/>
      <c r="HYC39" s="2343"/>
      <c r="HYD39" s="2343"/>
      <c r="HYE39" s="2343"/>
      <c r="HYF39" s="2343"/>
      <c r="HYG39" s="2343"/>
      <c r="HYH39" s="2343"/>
      <c r="HYI39" s="2343"/>
      <c r="HYJ39" s="2343"/>
      <c r="HYK39" s="2343"/>
      <c r="HYL39" s="2343"/>
      <c r="HYM39" s="2343"/>
      <c r="HYN39" s="2343"/>
      <c r="HYO39" s="2343"/>
      <c r="HYP39" s="2343"/>
      <c r="HYQ39" s="2343"/>
      <c r="HYR39" s="2343"/>
      <c r="HYS39" s="2343"/>
      <c r="HYT39" s="2343"/>
      <c r="HYU39" s="2343"/>
      <c r="HYV39" s="2343"/>
      <c r="HYW39" s="2343"/>
      <c r="HYX39" s="2343"/>
      <c r="HYY39" s="2343"/>
      <c r="HYZ39" s="2343"/>
      <c r="HZA39" s="2343"/>
      <c r="HZB39" s="2343"/>
      <c r="HZC39" s="2343"/>
      <c r="HZD39" s="2343"/>
      <c r="HZE39" s="2343"/>
      <c r="HZF39" s="2343"/>
      <c r="HZG39" s="2343"/>
      <c r="HZH39" s="2343"/>
      <c r="HZI39" s="2343"/>
      <c r="HZJ39" s="2343"/>
      <c r="HZK39" s="2343"/>
      <c r="HZL39" s="2343"/>
      <c r="HZM39" s="2343"/>
      <c r="HZN39" s="2343"/>
      <c r="HZO39" s="2343"/>
      <c r="HZP39" s="2343"/>
      <c r="HZQ39" s="2343"/>
      <c r="HZR39" s="2343"/>
      <c r="HZS39" s="2343"/>
      <c r="HZT39" s="2343"/>
      <c r="HZU39" s="2343"/>
      <c r="HZV39" s="2343"/>
      <c r="HZW39" s="2343"/>
      <c r="HZX39" s="2343"/>
      <c r="HZY39" s="2343"/>
      <c r="HZZ39" s="2343"/>
      <c r="IAA39" s="2343"/>
      <c r="IAB39" s="2343"/>
      <c r="IAC39" s="2343"/>
      <c r="IAD39" s="2343"/>
      <c r="IAE39" s="2343"/>
      <c r="IAF39" s="2343"/>
      <c r="IAG39" s="2343"/>
      <c r="IAH39" s="2343"/>
      <c r="IAI39" s="2343"/>
      <c r="IAJ39" s="2343"/>
      <c r="IAK39" s="2343"/>
      <c r="IAL39" s="2343"/>
      <c r="IAM39" s="2343"/>
      <c r="IAN39" s="2343"/>
      <c r="IAO39" s="2343"/>
      <c r="IAP39" s="2343"/>
      <c r="IAQ39" s="2343"/>
      <c r="IAR39" s="2343"/>
      <c r="IAS39" s="2343"/>
      <c r="IAT39" s="2343"/>
      <c r="IAU39" s="2343"/>
      <c r="IAV39" s="2343"/>
      <c r="IAW39" s="2343"/>
      <c r="IAX39" s="2343"/>
      <c r="IAY39" s="2343"/>
      <c r="IAZ39" s="2343"/>
      <c r="IBA39" s="2343"/>
      <c r="IBB39" s="2343"/>
      <c r="IBC39" s="2343"/>
      <c r="IBD39" s="2343"/>
      <c r="IBE39" s="2343"/>
      <c r="IBF39" s="2343"/>
      <c r="IBG39" s="2343"/>
      <c r="IBH39" s="2343"/>
      <c r="IBI39" s="2343"/>
      <c r="IBJ39" s="2343"/>
      <c r="IBK39" s="2343"/>
      <c r="IBL39" s="2343"/>
      <c r="IBM39" s="2343"/>
      <c r="IBN39" s="2343"/>
      <c r="IBO39" s="2343"/>
      <c r="IBP39" s="2343"/>
      <c r="IBQ39" s="2343"/>
      <c r="IBR39" s="2343"/>
      <c r="IBS39" s="2343"/>
      <c r="IBT39" s="2343"/>
      <c r="IBU39" s="2343"/>
      <c r="IBV39" s="2343"/>
      <c r="IBW39" s="2343"/>
      <c r="IBX39" s="2343"/>
      <c r="IBY39" s="2343"/>
      <c r="IBZ39" s="2343"/>
      <c r="ICA39" s="2343"/>
      <c r="ICB39" s="2343"/>
      <c r="ICC39" s="2343"/>
      <c r="ICD39" s="2343"/>
      <c r="ICE39" s="2343"/>
      <c r="ICF39" s="2343"/>
      <c r="ICG39" s="2343"/>
      <c r="ICH39" s="2343"/>
      <c r="ICI39" s="2343"/>
      <c r="ICJ39" s="2343"/>
      <c r="ICK39" s="2343"/>
      <c r="ICL39" s="2343"/>
      <c r="ICM39" s="2343"/>
      <c r="ICN39" s="2343"/>
      <c r="ICO39" s="2343"/>
      <c r="ICP39" s="2343"/>
      <c r="ICQ39" s="2343"/>
      <c r="ICR39" s="2343"/>
      <c r="ICS39" s="2343"/>
      <c r="ICT39" s="2343"/>
      <c r="ICU39" s="2343"/>
      <c r="ICV39" s="2343"/>
      <c r="ICW39" s="2343"/>
      <c r="ICX39" s="2343"/>
      <c r="ICY39" s="2343"/>
      <c r="ICZ39" s="2343"/>
      <c r="IDA39" s="2343"/>
      <c r="IDB39" s="2343"/>
      <c r="IDC39" s="2343"/>
      <c r="IDD39" s="2343"/>
      <c r="IDE39" s="2343"/>
      <c r="IDF39" s="2343"/>
      <c r="IDG39" s="2343"/>
      <c r="IDH39" s="2343"/>
      <c r="IDI39" s="2343"/>
      <c r="IDJ39" s="2343"/>
      <c r="IDK39" s="2343"/>
      <c r="IDL39" s="2343"/>
      <c r="IDM39" s="2343"/>
      <c r="IDN39" s="2343"/>
      <c r="IDO39" s="2343"/>
      <c r="IDP39" s="2343"/>
      <c r="IDQ39" s="2343"/>
      <c r="IDR39" s="2343"/>
      <c r="IDS39" s="2343"/>
      <c r="IDT39" s="2343"/>
      <c r="IDU39" s="2343"/>
      <c r="IDV39" s="2343"/>
      <c r="IDW39" s="2343"/>
      <c r="IDX39" s="2343"/>
      <c r="IDY39" s="2343"/>
      <c r="IDZ39" s="2343"/>
      <c r="IEA39" s="2343"/>
      <c r="IEB39" s="2343"/>
      <c r="IEC39" s="2343"/>
      <c r="IED39" s="2343"/>
      <c r="IEE39" s="2343"/>
      <c r="IEF39" s="2343"/>
      <c r="IEG39" s="2343"/>
      <c r="IEH39" s="2343"/>
      <c r="IEI39" s="2343"/>
      <c r="IEJ39" s="2343"/>
      <c r="IEK39" s="2343"/>
      <c r="IEL39" s="2343"/>
      <c r="IEM39" s="2343"/>
      <c r="IEN39" s="2343"/>
      <c r="IEO39" s="2343"/>
      <c r="IEP39" s="2343"/>
      <c r="IEQ39" s="2343"/>
      <c r="IER39" s="2343"/>
      <c r="IES39" s="2343"/>
      <c r="IET39" s="2343"/>
      <c r="IEU39" s="2343"/>
      <c r="IEV39" s="2343"/>
      <c r="IEW39" s="2343"/>
      <c r="IEX39" s="2343"/>
      <c r="IEY39" s="2343"/>
      <c r="IEZ39" s="2343"/>
      <c r="IFA39" s="2343"/>
      <c r="IFB39" s="2343"/>
      <c r="IFC39" s="2343"/>
      <c r="IFD39" s="2343"/>
      <c r="IFE39" s="2343"/>
      <c r="IFF39" s="2343"/>
      <c r="IFG39" s="2343"/>
      <c r="IFH39" s="2343"/>
      <c r="IFI39" s="2343"/>
      <c r="IFJ39" s="2343"/>
      <c r="IFK39" s="2343"/>
      <c r="IFL39" s="2343"/>
      <c r="IFM39" s="2343"/>
      <c r="IFN39" s="2343"/>
      <c r="IFO39" s="2343"/>
      <c r="IFP39" s="2343"/>
      <c r="IFQ39" s="2343"/>
      <c r="IFR39" s="2343"/>
      <c r="IFS39" s="2343"/>
      <c r="IFT39" s="2343"/>
      <c r="IFU39" s="2343"/>
      <c r="IFV39" s="2343"/>
      <c r="IFW39" s="2343"/>
      <c r="IFX39" s="2343"/>
      <c r="IFY39" s="2343"/>
      <c r="IFZ39" s="2343"/>
      <c r="IGA39" s="2343"/>
      <c r="IGB39" s="2343"/>
      <c r="IGC39" s="2343"/>
      <c r="IGD39" s="2343"/>
      <c r="IGE39" s="2343"/>
      <c r="IGF39" s="2343"/>
      <c r="IGG39" s="2343"/>
      <c r="IGH39" s="2343"/>
      <c r="IGI39" s="2343"/>
      <c r="IGJ39" s="2343"/>
      <c r="IGK39" s="2343"/>
      <c r="IGL39" s="2343"/>
      <c r="IGM39" s="2343"/>
      <c r="IGN39" s="2343"/>
      <c r="IGO39" s="2343"/>
      <c r="IGP39" s="2343"/>
      <c r="IGQ39" s="2343"/>
      <c r="IGR39" s="2343"/>
      <c r="IGS39" s="2343"/>
      <c r="IGT39" s="2343"/>
      <c r="IGU39" s="2343"/>
      <c r="IGV39" s="2343"/>
      <c r="IGW39" s="2343"/>
      <c r="IGX39" s="2343"/>
      <c r="IGY39" s="2343"/>
      <c r="IGZ39" s="2343"/>
      <c r="IHA39" s="2343"/>
      <c r="IHB39" s="2343"/>
      <c r="IHC39" s="2343"/>
      <c r="IHD39" s="2343"/>
      <c r="IHE39" s="2343"/>
      <c r="IHF39" s="2343"/>
      <c r="IHG39" s="2343"/>
      <c r="IHH39" s="2343"/>
      <c r="IHI39" s="2343"/>
      <c r="IHJ39" s="2343"/>
      <c r="IHK39" s="2343"/>
      <c r="IHL39" s="2343"/>
      <c r="IHM39" s="2343"/>
      <c r="IHN39" s="2343"/>
      <c r="IHO39" s="2343"/>
      <c r="IHP39" s="2343"/>
      <c r="IHQ39" s="2343"/>
      <c r="IHR39" s="2343"/>
      <c r="IHS39" s="2343"/>
      <c r="IHT39" s="2343"/>
      <c r="IHU39" s="2343"/>
      <c r="IHV39" s="2343"/>
      <c r="IHW39" s="2343"/>
      <c r="IHX39" s="2343"/>
      <c r="IHY39" s="2343"/>
      <c r="IHZ39" s="2343"/>
      <c r="IIA39" s="2343"/>
      <c r="IIB39" s="2343"/>
      <c r="IIC39" s="2343"/>
      <c r="IID39" s="2343"/>
      <c r="IIE39" s="2343"/>
      <c r="IIF39" s="2343"/>
      <c r="IIG39" s="2343"/>
      <c r="IIH39" s="2343"/>
      <c r="III39" s="2343"/>
      <c r="IIJ39" s="2343"/>
      <c r="IIK39" s="2343"/>
      <c r="IIL39" s="2343"/>
      <c r="IIM39" s="2343"/>
      <c r="IIN39" s="2343"/>
      <c r="IIO39" s="2343"/>
      <c r="IIP39" s="2343"/>
      <c r="IIQ39" s="2343"/>
      <c r="IIR39" s="2343"/>
      <c r="IIS39" s="2343"/>
      <c r="IIT39" s="2343"/>
      <c r="IIU39" s="2343"/>
      <c r="IIV39" s="2343"/>
      <c r="IIW39" s="2343"/>
      <c r="IIX39" s="2343"/>
      <c r="IIY39" s="2343"/>
      <c r="IIZ39" s="2343"/>
      <c r="IJA39" s="2343"/>
      <c r="IJB39" s="2343"/>
      <c r="IJC39" s="2343"/>
      <c r="IJD39" s="2343"/>
      <c r="IJE39" s="2343"/>
      <c r="IJF39" s="2343"/>
      <c r="IJG39" s="2343"/>
      <c r="IJH39" s="2343"/>
      <c r="IJI39" s="2343"/>
      <c r="IJJ39" s="2343"/>
      <c r="IJK39" s="2343"/>
      <c r="IJL39" s="2343"/>
      <c r="IJM39" s="2343"/>
      <c r="IJN39" s="2343"/>
      <c r="IJO39" s="2343"/>
      <c r="IJP39" s="2343"/>
      <c r="IJQ39" s="2343"/>
      <c r="IJR39" s="2343"/>
      <c r="IJS39" s="2343"/>
      <c r="IJT39" s="2343"/>
      <c r="IJU39" s="2343"/>
      <c r="IJV39" s="2343"/>
      <c r="IJW39" s="2343"/>
      <c r="IJX39" s="2343"/>
      <c r="IJY39" s="2343"/>
      <c r="IJZ39" s="2343"/>
      <c r="IKA39" s="2343"/>
      <c r="IKB39" s="2343"/>
      <c r="IKC39" s="2343"/>
      <c r="IKD39" s="2343"/>
      <c r="IKE39" s="2343"/>
      <c r="IKF39" s="2343"/>
      <c r="IKG39" s="2343"/>
      <c r="IKH39" s="2343"/>
      <c r="IKI39" s="2343"/>
      <c r="IKJ39" s="2343"/>
      <c r="IKK39" s="2343"/>
      <c r="IKL39" s="2343"/>
      <c r="IKM39" s="2343"/>
      <c r="IKN39" s="2343"/>
      <c r="IKO39" s="2343"/>
      <c r="IKP39" s="2343"/>
      <c r="IKQ39" s="2343"/>
      <c r="IKR39" s="2343"/>
      <c r="IKS39" s="2343"/>
      <c r="IKT39" s="2343"/>
      <c r="IKU39" s="2343"/>
      <c r="IKV39" s="2343"/>
      <c r="IKW39" s="2343"/>
      <c r="IKX39" s="2343"/>
      <c r="IKY39" s="2343"/>
      <c r="IKZ39" s="2343"/>
      <c r="ILA39" s="2343"/>
      <c r="ILB39" s="2343"/>
      <c r="ILC39" s="2343"/>
      <c r="ILD39" s="2343"/>
      <c r="ILE39" s="2343"/>
      <c r="ILF39" s="2343"/>
      <c r="ILG39" s="2343"/>
      <c r="ILH39" s="2343"/>
      <c r="ILI39" s="2343"/>
      <c r="ILJ39" s="2343"/>
      <c r="ILK39" s="2343"/>
      <c r="ILL39" s="2343"/>
      <c r="ILM39" s="2343"/>
      <c r="ILN39" s="2343"/>
      <c r="ILO39" s="2343"/>
      <c r="ILP39" s="2343"/>
      <c r="ILQ39" s="2343"/>
      <c r="ILR39" s="2343"/>
      <c r="ILS39" s="2343"/>
      <c r="ILT39" s="2343"/>
      <c r="ILU39" s="2343"/>
      <c r="ILV39" s="2343"/>
      <c r="ILW39" s="2343"/>
      <c r="ILX39" s="2343"/>
      <c r="ILY39" s="2343"/>
      <c r="ILZ39" s="2343"/>
      <c r="IMA39" s="2343"/>
      <c r="IMB39" s="2343"/>
      <c r="IMC39" s="2343"/>
      <c r="IMD39" s="2343"/>
      <c r="IME39" s="2343"/>
      <c r="IMF39" s="2343"/>
      <c r="IMG39" s="2343"/>
      <c r="IMH39" s="2343"/>
      <c r="IMI39" s="2343"/>
      <c r="IMJ39" s="2343"/>
      <c r="IMK39" s="2343"/>
      <c r="IML39" s="2343"/>
      <c r="IMM39" s="2343"/>
      <c r="IMN39" s="2343"/>
      <c r="IMO39" s="2343"/>
      <c r="IMP39" s="2343"/>
      <c r="IMQ39" s="2343"/>
      <c r="IMR39" s="2343"/>
      <c r="IMS39" s="2343"/>
      <c r="IMT39" s="2343"/>
      <c r="IMU39" s="2343"/>
      <c r="IMV39" s="2343"/>
      <c r="IMW39" s="2343"/>
      <c r="IMX39" s="2343"/>
      <c r="IMY39" s="2343"/>
      <c r="IMZ39" s="2343"/>
      <c r="INA39" s="2343"/>
      <c r="INB39" s="2343"/>
      <c r="INC39" s="2343"/>
      <c r="IND39" s="2343"/>
      <c r="INE39" s="2343"/>
      <c r="INF39" s="2343"/>
      <c r="ING39" s="2343"/>
      <c r="INH39" s="2343"/>
      <c r="INI39" s="2343"/>
      <c r="INJ39" s="2343"/>
      <c r="INK39" s="2343"/>
      <c r="INL39" s="2343"/>
      <c r="INM39" s="2343"/>
      <c r="INN39" s="2343"/>
      <c r="INO39" s="2343"/>
      <c r="INP39" s="2343"/>
      <c r="INQ39" s="2343"/>
      <c r="INR39" s="2343"/>
      <c r="INS39" s="2343"/>
      <c r="INT39" s="2343"/>
      <c r="INU39" s="2343"/>
      <c r="INV39" s="2343"/>
      <c r="INW39" s="2343"/>
      <c r="INX39" s="2343"/>
      <c r="INY39" s="2343"/>
      <c r="INZ39" s="2343"/>
      <c r="IOA39" s="2343"/>
      <c r="IOB39" s="2343"/>
      <c r="IOC39" s="2343"/>
      <c r="IOD39" s="2343"/>
      <c r="IOE39" s="2343"/>
      <c r="IOF39" s="2343"/>
      <c r="IOG39" s="2343"/>
      <c r="IOH39" s="2343"/>
      <c r="IOI39" s="2343"/>
      <c r="IOJ39" s="2343"/>
      <c r="IOK39" s="2343"/>
      <c r="IOL39" s="2343"/>
      <c r="IOM39" s="2343"/>
      <c r="ION39" s="2343"/>
      <c r="IOO39" s="2343"/>
      <c r="IOP39" s="2343"/>
      <c r="IOQ39" s="2343"/>
      <c r="IOR39" s="2343"/>
      <c r="IOS39" s="2343"/>
      <c r="IOT39" s="2343"/>
      <c r="IOU39" s="2343"/>
      <c r="IOV39" s="2343"/>
      <c r="IOW39" s="2343"/>
      <c r="IOX39" s="2343"/>
      <c r="IOY39" s="2343"/>
      <c r="IOZ39" s="2343"/>
      <c r="IPA39" s="2343"/>
      <c r="IPB39" s="2343"/>
      <c r="IPC39" s="2343"/>
      <c r="IPD39" s="2343"/>
      <c r="IPE39" s="2343"/>
      <c r="IPF39" s="2343"/>
      <c r="IPG39" s="2343"/>
      <c r="IPH39" s="2343"/>
      <c r="IPI39" s="2343"/>
      <c r="IPJ39" s="2343"/>
      <c r="IPK39" s="2343"/>
      <c r="IPL39" s="2343"/>
      <c r="IPM39" s="2343"/>
      <c r="IPN39" s="2343"/>
      <c r="IPO39" s="2343"/>
      <c r="IPP39" s="2343"/>
      <c r="IPQ39" s="2343"/>
      <c r="IPR39" s="2343"/>
      <c r="IPS39" s="2343"/>
      <c r="IPT39" s="2343"/>
      <c r="IPU39" s="2343"/>
      <c r="IPV39" s="2343"/>
      <c r="IPW39" s="2343"/>
      <c r="IPX39" s="2343"/>
      <c r="IPY39" s="2343"/>
      <c r="IPZ39" s="2343"/>
      <c r="IQA39" s="2343"/>
      <c r="IQB39" s="2343"/>
      <c r="IQC39" s="2343"/>
      <c r="IQD39" s="2343"/>
      <c r="IQE39" s="2343"/>
      <c r="IQF39" s="2343"/>
      <c r="IQG39" s="2343"/>
      <c r="IQH39" s="2343"/>
      <c r="IQI39" s="2343"/>
      <c r="IQJ39" s="2343"/>
      <c r="IQK39" s="2343"/>
      <c r="IQL39" s="2343"/>
      <c r="IQM39" s="2343"/>
      <c r="IQN39" s="2343"/>
      <c r="IQO39" s="2343"/>
      <c r="IQP39" s="2343"/>
      <c r="IQQ39" s="2343"/>
      <c r="IQR39" s="2343"/>
      <c r="IQS39" s="2343"/>
      <c r="IQT39" s="2343"/>
      <c r="IQU39" s="2343"/>
      <c r="IQV39" s="2343"/>
      <c r="IQW39" s="2343"/>
      <c r="IQX39" s="2343"/>
      <c r="IQY39" s="2343"/>
      <c r="IQZ39" s="2343"/>
      <c r="IRA39" s="2343"/>
      <c r="IRB39" s="2343"/>
      <c r="IRC39" s="2343"/>
      <c r="IRD39" s="2343"/>
      <c r="IRE39" s="2343"/>
      <c r="IRF39" s="2343"/>
      <c r="IRG39" s="2343"/>
      <c r="IRH39" s="2343"/>
      <c r="IRI39" s="2343"/>
      <c r="IRJ39" s="2343"/>
      <c r="IRK39" s="2343"/>
      <c r="IRL39" s="2343"/>
      <c r="IRM39" s="2343"/>
      <c r="IRN39" s="2343"/>
      <c r="IRO39" s="2343"/>
      <c r="IRP39" s="2343"/>
      <c r="IRQ39" s="2343"/>
      <c r="IRR39" s="2343"/>
      <c r="IRS39" s="2343"/>
      <c r="IRT39" s="2343"/>
      <c r="IRU39" s="2343"/>
      <c r="IRV39" s="2343"/>
      <c r="IRW39" s="2343"/>
      <c r="IRX39" s="2343"/>
      <c r="IRY39" s="2343"/>
      <c r="IRZ39" s="2343"/>
      <c r="ISA39" s="2343"/>
      <c r="ISB39" s="2343"/>
      <c r="ISC39" s="2343"/>
      <c r="ISD39" s="2343"/>
      <c r="ISE39" s="2343"/>
      <c r="ISF39" s="2343"/>
      <c r="ISG39" s="2343"/>
      <c r="ISH39" s="2343"/>
      <c r="ISI39" s="2343"/>
      <c r="ISJ39" s="2343"/>
      <c r="ISK39" s="2343"/>
      <c r="ISL39" s="2343"/>
      <c r="ISM39" s="2343"/>
      <c r="ISN39" s="2343"/>
      <c r="ISO39" s="2343"/>
      <c r="ISP39" s="2343"/>
      <c r="ISQ39" s="2343"/>
      <c r="ISR39" s="2343"/>
      <c r="ISS39" s="2343"/>
      <c r="IST39" s="2343"/>
      <c r="ISU39" s="2343"/>
      <c r="ISV39" s="2343"/>
      <c r="ISW39" s="2343"/>
      <c r="ISX39" s="2343"/>
      <c r="ISY39" s="2343"/>
      <c r="ISZ39" s="2343"/>
      <c r="ITA39" s="2343"/>
      <c r="ITB39" s="2343"/>
      <c r="ITC39" s="2343"/>
      <c r="ITD39" s="2343"/>
      <c r="ITE39" s="2343"/>
      <c r="ITF39" s="2343"/>
      <c r="ITG39" s="2343"/>
      <c r="ITH39" s="2343"/>
      <c r="ITI39" s="2343"/>
      <c r="ITJ39" s="2343"/>
      <c r="ITK39" s="2343"/>
      <c r="ITL39" s="2343"/>
      <c r="ITM39" s="2343"/>
      <c r="ITN39" s="2343"/>
      <c r="ITO39" s="2343"/>
      <c r="ITP39" s="2343"/>
      <c r="ITQ39" s="2343"/>
      <c r="ITR39" s="2343"/>
      <c r="ITS39" s="2343"/>
      <c r="ITT39" s="2343"/>
      <c r="ITU39" s="2343"/>
      <c r="ITV39" s="2343"/>
      <c r="ITW39" s="2343"/>
      <c r="ITX39" s="2343"/>
      <c r="ITY39" s="2343"/>
      <c r="ITZ39" s="2343"/>
      <c r="IUA39" s="2343"/>
      <c r="IUB39" s="2343"/>
      <c r="IUC39" s="2343"/>
      <c r="IUD39" s="2343"/>
      <c r="IUE39" s="2343"/>
      <c r="IUF39" s="2343"/>
      <c r="IUG39" s="2343"/>
      <c r="IUH39" s="2343"/>
      <c r="IUI39" s="2343"/>
      <c r="IUJ39" s="2343"/>
      <c r="IUK39" s="2343"/>
      <c r="IUL39" s="2343"/>
      <c r="IUM39" s="2343"/>
      <c r="IUN39" s="2343"/>
      <c r="IUO39" s="2343"/>
      <c r="IUP39" s="2343"/>
      <c r="IUQ39" s="2343"/>
      <c r="IUR39" s="2343"/>
      <c r="IUS39" s="2343"/>
      <c r="IUT39" s="2343"/>
      <c r="IUU39" s="2343"/>
      <c r="IUV39" s="2343"/>
      <c r="IUW39" s="2343"/>
      <c r="IUX39" s="2343"/>
      <c r="IUY39" s="2343"/>
      <c r="IUZ39" s="2343"/>
      <c r="IVA39" s="2343"/>
      <c r="IVB39" s="2343"/>
      <c r="IVC39" s="2343"/>
      <c r="IVD39" s="2343"/>
      <c r="IVE39" s="2343"/>
      <c r="IVF39" s="2343"/>
      <c r="IVG39" s="2343"/>
      <c r="IVH39" s="2343"/>
      <c r="IVI39" s="2343"/>
      <c r="IVJ39" s="2343"/>
      <c r="IVK39" s="2343"/>
      <c r="IVL39" s="2343"/>
      <c r="IVM39" s="2343"/>
      <c r="IVN39" s="2343"/>
      <c r="IVO39" s="2343"/>
      <c r="IVP39" s="2343"/>
      <c r="IVQ39" s="2343"/>
      <c r="IVR39" s="2343"/>
      <c r="IVS39" s="2343"/>
      <c r="IVT39" s="2343"/>
      <c r="IVU39" s="2343"/>
      <c r="IVV39" s="2343"/>
      <c r="IVW39" s="2343"/>
      <c r="IVX39" s="2343"/>
      <c r="IVY39" s="2343"/>
      <c r="IVZ39" s="2343"/>
      <c r="IWA39" s="2343"/>
      <c r="IWB39" s="2343"/>
      <c r="IWC39" s="2343"/>
      <c r="IWD39" s="2343"/>
      <c r="IWE39" s="2343"/>
      <c r="IWF39" s="2343"/>
      <c r="IWG39" s="2343"/>
      <c r="IWH39" s="2343"/>
      <c r="IWI39" s="2343"/>
      <c r="IWJ39" s="2343"/>
      <c r="IWK39" s="2343"/>
      <c r="IWL39" s="2343"/>
      <c r="IWM39" s="2343"/>
      <c r="IWN39" s="2343"/>
      <c r="IWO39" s="2343"/>
      <c r="IWP39" s="2343"/>
      <c r="IWQ39" s="2343"/>
      <c r="IWR39" s="2343"/>
      <c r="IWS39" s="2343"/>
      <c r="IWT39" s="2343"/>
      <c r="IWU39" s="2343"/>
      <c r="IWV39" s="2343"/>
      <c r="IWW39" s="2343"/>
      <c r="IWX39" s="2343"/>
      <c r="IWY39" s="2343"/>
      <c r="IWZ39" s="2343"/>
      <c r="IXA39" s="2343"/>
      <c r="IXB39" s="2343"/>
      <c r="IXC39" s="2343"/>
      <c r="IXD39" s="2343"/>
      <c r="IXE39" s="2343"/>
      <c r="IXF39" s="2343"/>
      <c r="IXG39" s="2343"/>
      <c r="IXH39" s="2343"/>
      <c r="IXI39" s="2343"/>
      <c r="IXJ39" s="2343"/>
      <c r="IXK39" s="2343"/>
      <c r="IXL39" s="2343"/>
      <c r="IXM39" s="2343"/>
      <c r="IXN39" s="2343"/>
      <c r="IXO39" s="2343"/>
      <c r="IXP39" s="2343"/>
      <c r="IXQ39" s="2343"/>
      <c r="IXR39" s="2343"/>
      <c r="IXS39" s="2343"/>
      <c r="IXT39" s="2343"/>
      <c r="IXU39" s="2343"/>
      <c r="IXV39" s="2343"/>
      <c r="IXW39" s="2343"/>
      <c r="IXX39" s="2343"/>
      <c r="IXY39" s="2343"/>
      <c r="IXZ39" s="2343"/>
      <c r="IYA39" s="2343"/>
      <c r="IYB39" s="2343"/>
      <c r="IYC39" s="2343"/>
      <c r="IYD39" s="2343"/>
      <c r="IYE39" s="2343"/>
      <c r="IYF39" s="2343"/>
      <c r="IYG39" s="2343"/>
      <c r="IYH39" s="2343"/>
      <c r="IYI39" s="2343"/>
      <c r="IYJ39" s="2343"/>
      <c r="IYK39" s="2343"/>
      <c r="IYL39" s="2343"/>
      <c r="IYM39" s="2343"/>
      <c r="IYN39" s="2343"/>
      <c r="IYO39" s="2343"/>
      <c r="IYP39" s="2343"/>
      <c r="IYQ39" s="2343"/>
      <c r="IYR39" s="2343"/>
      <c r="IYS39" s="2343"/>
      <c r="IYT39" s="2343"/>
      <c r="IYU39" s="2343"/>
      <c r="IYV39" s="2343"/>
      <c r="IYW39" s="2343"/>
      <c r="IYX39" s="2343"/>
      <c r="IYY39" s="2343"/>
      <c r="IYZ39" s="2343"/>
      <c r="IZA39" s="2343"/>
      <c r="IZB39" s="2343"/>
      <c r="IZC39" s="2343"/>
      <c r="IZD39" s="2343"/>
      <c r="IZE39" s="2343"/>
      <c r="IZF39" s="2343"/>
      <c r="IZG39" s="2343"/>
      <c r="IZH39" s="2343"/>
      <c r="IZI39" s="2343"/>
      <c r="IZJ39" s="2343"/>
      <c r="IZK39" s="2343"/>
      <c r="IZL39" s="2343"/>
      <c r="IZM39" s="2343"/>
      <c r="IZN39" s="2343"/>
      <c r="IZO39" s="2343"/>
      <c r="IZP39" s="2343"/>
      <c r="IZQ39" s="2343"/>
      <c r="IZR39" s="2343"/>
      <c r="IZS39" s="2343"/>
      <c r="IZT39" s="2343"/>
      <c r="IZU39" s="2343"/>
      <c r="IZV39" s="2343"/>
      <c r="IZW39" s="2343"/>
      <c r="IZX39" s="2343"/>
      <c r="IZY39" s="2343"/>
      <c r="IZZ39" s="2343"/>
      <c r="JAA39" s="2343"/>
      <c r="JAB39" s="2343"/>
      <c r="JAC39" s="2343"/>
      <c r="JAD39" s="2343"/>
      <c r="JAE39" s="2343"/>
      <c r="JAF39" s="2343"/>
      <c r="JAG39" s="2343"/>
      <c r="JAH39" s="2343"/>
      <c r="JAI39" s="2343"/>
      <c r="JAJ39" s="2343"/>
      <c r="JAK39" s="2343"/>
      <c r="JAL39" s="2343"/>
      <c r="JAM39" s="2343"/>
      <c r="JAN39" s="2343"/>
      <c r="JAO39" s="2343"/>
      <c r="JAP39" s="2343"/>
      <c r="JAQ39" s="2343"/>
      <c r="JAR39" s="2343"/>
      <c r="JAS39" s="2343"/>
      <c r="JAT39" s="2343"/>
      <c r="JAU39" s="2343"/>
      <c r="JAV39" s="2343"/>
      <c r="JAW39" s="2343"/>
      <c r="JAX39" s="2343"/>
      <c r="JAY39" s="2343"/>
      <c r="JAZ39" s="2343"/>
      <c r="JBA39" s="2343"/>
      <c r="JBB39" s="2343"/>
      <c r="JBC39" s="2343"/>
      <c r="JBD39" s="2343"/>
      <c r="JBE39" s="2343"/>
      <c r="JBF39" s="2343"/>
      <c r="JBG39" s="2343"/>
      <c r="JBH39" s="2343"/>
      <c r="JBI39" s="2343"/>
      <c r="JBJ39" s="2343"/>
      <c r="JBK39" s="2343"/>
      <c r="JBL39" s="2343"/>
      <c r="JBM39" s="2343"/>
      <c r="JBN39" s="2343"/>
      <c r="JBO39" s="2343"/>
      <c r="JBP39" s="2343"/>
      <c r="JBQ39" s="2343"/>
      <c r="JBR39" s="2343"/>
      <c r="JBS39" s="2343"/>
      <c r="JBT39" s="2343"/>
      <c r="JBU39" s="2343"/>
      <c r="JBV39" s="2343"/>
      <c r="JBW39" s="2343"/>
      <c r="JBX39" s="2343"/>
      <c r="JBY39" s="2343"/>
      <c r="JBZ39" s="2343"/>
      <c r="JCA39" s="2343"/>
      <c r="JCB39" s="2343"/>
      <c r="JCC39" s="2343"/>
      <c r="JCD39" s="2343"/>
      <c r="JCE39" s="2343"/>
      <c r="JCF39" s="2343"/>
      <c r="JCG39" s="2343"/>
      <c r="JCH39" s="2343"/>
      <c r="JCI39" s="2343"/>
      <c r="JCJ39" s="2343"/>
      <c r="JCK39" s="2343"/>
      <c r="JCL39" s="2343"/>
      <c r="JCM39" s="2343"/>
      <c r="JCN39" s="2343"/>
      <c r="JCO39" s="2343"/>
      <c r="JCP39" s="2343"/>
      <c r="JCQ39" s="2343"/>
      <c r="JCR39" s="2343"/>
      <c r="JCS39" s="2343"/>
      <c r="JCT39" s="2343"/>
      <c r="JCU39" s="2343"/>
      <c r="JCV39" s="2343"/>
      <c r="JCW39" s="2343"/>
      <c r="JCX39" s="2343"/>
      <c r="JCY39" s="2343"/>
      <c r="JCZ39" s="2343"/>
      <c r="JDA39" s="2343"/>
      <c r="JDB39" s="2343"/>
      <c r="JDC39" s="2343"/>
      <c r="JDD39" s="2343"/>
      <c r="JDE39" s="2343"/>
      <c r="JDF39" s="2343"/>
      <c r="JDG39" s="2343"/>
      <c r="JDH39" s="2343"/>
      <c r="JDI39" s="2343"/>
      <c r="JDJ39" s="2343"/>
      <c r="JDK39" s="2343"/>
      <c r="JDL39" s="2343"/>
      <c r="JDM39" s="2343"/>
      <c r="JDN39" s="2343"/>
      <c r="JDO39" s="2343"/>
      <c r="JDP39" s="2343"/>
      <c r="JDQ39" s="2343"/>
      <c r="JDR39" s="2343"/>
      <c r="JDS39" s="2343"/>
      <c r="JDT39" s="2343"/>
      <c r="JDU39" s="2343"/>
      <c r="JDV39" s="2343"/>
      <c r="JDW39" s="2343"/>
      <c r="JDX39" s="2343"/>
      <c r="JDY39" s="2343"/>
      <c r="JDZ39" s="2343"/>
      <c r="JEA39" s="2343"/>
      <c r="JEB39" s="2343"/>
      <c r="JEC39" s="2343"/>
      <c r="JED39" s="2343"/>
      <c r="JEE39" s="2343"/>
      <c r="JEF39" s="2343"/>
      <c r="JEG39" s="2343"/>
      <c r="JEH39" s="2343"/>
      <c r="JEI39" s="2343"/>
      <c r="JEJ39" s="2343"/>
      <c r="JEK39" s="2343"/>
      <c r="JEL39" s="2343"/>
      <c r="JEM39" s="2343"/>
      <c r="JEN39" s="2343"/>
      <c r="JEO39" s="2343"/>
      <c r="JEP39" s="2343"/>
      <c r="JEQ39" s="2343"/>
      <c r="JER39" s="2343"/>
      <c r="JES39" s="2343"/>
      <c r="JET39" s="2343"/>
      <c r="JEU39" s="2343"/>
      <c r="JEV39" s="2343"/>
      <c r="JEW39" s="2343"/>
      <c r="JEX39" s="2343"/>
      <c r="JEY39" s="2343"/>
      <c r="JEZ39" s="2343"/>
      <c r="JFA39" s="2343"/>
      <c r="JFB39" s="2343"/>
      <c r="JFC39" s="2343"/>
      <c r="JFD39" s="2343"/>
      <c r="JFE39" s="2343"/>
      <c r="JFF39" s="2343"/>
      <c r="JFG39" s="2343"/>
      <c r="JFH39" s="2343"/>
      <c r="JFI39" s="2343"/>
      <c r="JFJ39" s="2343"/>
      <c r="JFK39" s="2343"/>
      <c r="JFL39" s="2343"/>
      <c r="JFM39" s="2343"/>
      <c r="JFN39" s="2343"/>
      <c r="JFO39" s="2343"/>
      <c r="JFP39" s="2343"/>
      <c r="JFQ39" s="2343"/>
      <c r="JFR39" s="2343"/>
      <c r="JFS39" s="2343"/>
      <c r="JFT39" s="2343"/>
      <c r="JFU39" s="2343"/>
      <c r="JFV39" s="2343"/>
      <c r="JFW39" s="2343"/>
      <c r="JFX39" s="2343"/>
      <c r="JFY39" s="2343"/>
      <c r="JFZ39" s="2343"/>
      <c r="JGA39" s="2343"/>
      <c r="JGB39" s="2343"/>
      <c r="JGC39" s="2343"/>
      <c r="JGD39" s="2343"/>
      <c r="JGE39" s="2343"/>
      <c r="JGF39" s="2343"/>
      <c r="JGG39" s="2343"/>
      <c r="JGH39" s="2343"/>
      <c r="JGI39" s="2343"/>
      <c r="JGJ39" s="2343"/>
      <c r="JGK39" s="2343"/>
      <c r="JGL39" s="2343"/>
      <c r="JGM39" s="2343"/>
      <c r="JGN39" s="2343"/>
      <c r="JGO39" s="2343"/>
      <c r="JGP39" s="2343"/>
      <c r="JGQ39" s="2343"/>
      <c r="JGR39" s="2343"/>
      <c r="JGS39" s="2343"/>
      <c r="JGT39" s="2343"/>
      <c r="JGU39" s="2343"/>
      <c r="JGV39" s="2343"/>
      <c r="JGW39" s="2343"/>
      <c r="JGX39" s="2343"/>
      <c r="JGY39" s="2343"/>
      <c r="JGZ39" s="2343"/>
      <c r="JHA39" s="2343"/>
      <c r="JHB39" s="2343"/>
      <c r="JHC39" s="2343"/>
      <c r="JHD39" s="2343"/>
      <c r="JHE39" s="2343"/>
      <c r="JHF39" s="2343"/>
      <c r="JHG39" s="2343"/>
      <c r="JHH39" s="2343"/>
      <c r="JHI39" s="2343"/>
      <c r="JHJ39" s="2343"/>
      <c r="JHK39" s="2343"/>
      <c r="JHL39" s="2343"/>
      <c r="JHM39" s="2343"/>
      <c r="JHN39" s="2343"/>
      <c r="JHO39" s="2343"/>
      <c r="JHP39" s="2343"/>
      <c r="JHQ39" s="2343"/>
      <c r="JHR39" s="2343"/>
      <c r="JHS39" s="2343"/>
      <c r="JHT39" s="2343"/>
      <c r="JHU39" s="2343"/>
      <c r="JHV39" s="2343"/>
      <c r="JHW39" s="2343"/>
      <c r="JHX39" s="2343"/>
      <c r="JHY39" s="2343"/>
      <c r="JHZ39" s="2343"/>
      <c r="JIA39" s="2343"/>
      <c r="JIB39" s="2343"/>
      <c r="JIC39" s="2343"/>
      <c r="JID39" s="2343"/>
      <c r="JIE39" s="2343"/>
      <c r="JIF39" s="2343"/>
      <c r="JIG39" s="2343"/>
      <c r="JIH39" s="2343"/>
      <c r="JII39" s="2343"/>
      <c r="JIJ39" s="2343"/>
      <c r="JIK39" s="2343"/>
      <c r="JIL39" s="2343"/>
      <c r="JIM39" s="2343"/>
      <c r="JIN39" s="2343"/>
      <c r="JIO39" s="2343"/>
      <c r="JIP39" s="2343"/>
      <c r="JIQ39" s="2343"/>
      <c r="JIR39" s="2343"/>
      <c r="JIS39" s="2343"/>
      <c r="JIT39" s="2343"/>
      <c r="JIU39" s="2343"/>
      <c r="JIV39" s="2343"/>
      <c r="JIW39" s="2343"/>
      <c r="JIX39" s="2343"/>
      <c r="JIY39" s="2343"/>
      <c r="JIZ39" s="2343"/>
      <c r="JJA39" s="2343"/>
      <c r="JJB39" s="2343"/>
      <c r="JJC39" s="2343"/>
      <c r="JJD39" s="2343"/>
      <c r="JJE39" s="2343"/>
      <c r="JJF39" s="2343"/>
      <c r="JJG39" s="2343"/>
      <c r="JJH39" s="2343"/>
      <c r="JJI39" s="2343"/>
      <c r="JJJ39" s="2343"/>
      <c r="JJK39" s="2343"/>
      <c r="JJL39" s="2343"/>
      <c r="JJM39" s="2343"/>
      <c r="JJN39" s="2343"/>
      <c r="JJO39" s="2343"/>
      <c r="JJP39" s="2343"/>
      <c r="JJQ39" s="2343"/>
      <c r="JJR39" s="2343"/>
      <c r="JJS39" s="2343"/>
      <c r="JJT39" s="2343"/>
      <c r="JJU39" s="2343"/>
      <c r="JJV39" s="2343"/>
      <c r="JJW39" s="2343"/>
      <c r="JJX39" s="2343"/>
      <c r="JJY39" s="2343"/>
      <c r="JJZ39" s="2343"/>
      <c r="JKA39" s="2343"/>
      <c r="JKB39" s="2343"/>
      <c r="JKC39" s="2343"/>
      <c r="JKD39" s="2343"/>
      <c r="JKE39" s="2343"/>
      <c r="JKF39" s="2343"/>
      <c r="JKG39" s="2343"/>
      <c r="JKH39" s="2343"/>
      <c r="JKI39" s="2343"/>
      <c r="JKJ39" s="2343"/>
      <c r="JKK39" s="2343"/>
      <c r="JKL39" s="2343"/>
      <c r="JKM39" s="2343"/>
      <c r="JKN39" s="2343"/>
      <c r="JKO39" s="2343"/>
      <c r="JKP39" s="2343"/>
      <c r="JKQ39" s="2343"/>
      <c r="JKR39" s="2343"/>
      <c r="JKS39" s="2343"/>
      <c r="JKT39" s="2343"/>
      <c r="JKU39" s="2343"/>
      <c r="JKV39" s="2343"/>
      <c r="JKW39" s="2343"/>
      <c r="JKX39" s="2343"/>
      <c r="JKY39" s="2343"/>
      <c r="JKZ39" s="2343"/>
      <c r="JLA39" s="2343"/>
      <c r="JLB39" s="2343"/>
      <c r="JLC39" s="2343"/>
      <c r="JLD39" s="2343"/>
      <c r="JLE39" s="2343"/>
      <c r="JLF39" s="2343"/>
      <c r="JLG39" s="2343"/>
      <c r="JLH39" s="2343"/>
      <c r="JLI39" s="2343"/>
      <c r="JLJ39" s="2343"/>
      <c r="JLK39" s="2343"/>
      <c r="JLL39" s="2343"/>
      <c r="JLM39" s="2343"/>
      <c r="JLN39" s="2343"/>
      <c r="JLO39" s="2343"/>
      <c r="JLP39" s="2343"/>
      <c r="JLQ39" s="2343"/>
      <c r="JLR39" s="2343"/>
      <c r="JLS39" s="2343"/>
      <c r="JLT39" s="2343"/>
      <c r="JLU39" s="2343"/>
      <c r="JLV39" s="2343"/>
      <c r="JLW39" s="2343"/>
      <c r="JLX39" s="2343"/>
      <c r="JLY39" s="2343"/>
      <c r="JLZ39" s="2343"/>
      <c r="JMA39" s="2343"/>
      <c r="JMB39" s="2343"/>
      <c r="JMC39" s="2343"/>
      <c r="JMD39" s="2343"/>
      <c r="JME39" s="2343"/>
      <c r="JMF39" s="2343"/>
      <c r="JMG39" s="2343"/>
      <c r="JMH39" s="2343"/>
      <c r="JMI39" s="2343"/>
      <c r="JMJ39" s="2343"/>
      <c r="JMK39" s="2343"/>
      <c r="JML39" s="2343"/>
      <c r="JMM39" s="2343"/>
      <c r="JMN39" s="2343"/>
      <c r="JMO39" s="2343"/>
      <c r="JMP39" s="2343"/>
      <c r="JMQ39" s="2343"/>
      <c r="JMR39" s="2343"/>
      <c r="JMS39" s="2343"/>
      <c r="JMT39" s="2343"/>
      <c r="JMU39" s="2343"/>
      <c r="JMV39" s="2343"/>
      <c r="JMW39" s="2343"/>
      <c r="JMX39" s="2343"/>
      <c r="JMY39" s="2343"/>
      <c r="JMZ39" s="2343"/>
      <c r="JNA39" s="2343"/>
      <c r="JNB39" s="2343"/>
      <c r="JNC39" s="2343"/>
      <c r="JND39" s="2343"/>
      <c r="JNE39" s="2343"/>
      <c r="JNF39" s="2343"/>
      <c r="JNG39" s="2343"/>
      <c r="JNH39" s="2343"/>
      <c r="JNI39" s="2343"/>
      <c r="JNJ39" s="2343"/>
      <c r="JNK39" s="2343"/>
      <c r="JNL39" s="2343"/>
      <c r="JNM39" s="2343"/>
      <c r="JNN39" s="2343"/>
      <c r="JNO39" s="2343"/>
      <c r="JNP39" s="2343"/>
      <c r="JNQ39" s="2343"/>
      <c r="JNR39" s="2343"/>
      <c r="JNS39" s="2343"/>
      <c r="JNT39" s="2343"/>
      <c r="JNU39" s="2343"/>
      <c r="JNV39" s="2343"/>
      <c r="JNW39" s="2343"/>
      <c r="JNX39" s="2343"/>
      <c r="JNY39" s="2343"/>
      <c r="JNZ39" s="2343"/>
      <c r="JOA39" s="2343"/>
      <c r="JOB39" s="2343"/>
      <c r="JOC39" s="2343"/>
      <c r="JOD39" s="2343"/>
      <c r="JOE39" s="2343"/>
      <c r="JOF39" s="2343"/>
      <c r="JOG39" s="2343"/>
      <c r="JOH39" s="2343"/>
      <c r="JOI39" s="2343"/>
      <c r="JOJ39" s="2343"/>
      <c r="JOK39" s="2343"/>
      <c r="JOL39" s="2343"/>
      <c r="JOM39" s="2343"/>
      <c r="JON39" s="2343"/>
      <c r="JOO39" s="2343"/>
      <c r="JOP39" s="2343"/>
      <c r="JOQ39" s="2343"/>
      <c r="JOR39" s="2343"/>
      <c r="JOS39" s="2343"/>
      <c r="JOT39" s="2343"/>
      <c r="JOU39" s="2343"/>
      <c r="JOV39" s="2343"/>
      <c r="JOW39" s="2343"/>
      <c r="JOX39" s="2343"/>
      <c r="JOY39" s="2343"/>
      <c r="JOZ39" s="2343"/>
      <c r="JPA39" s="2343"/>
      <c r="JPB39" s="2343"/>
      <c r="JPC39" s="2343"/>
      <c r="JPD39" s="2343"/>
      <c r="JPE39" s="2343"/>
      <c r="JPF39" s="2343"/>
      <c r="JPG39" s="2343"/>
      <c r="JPH39" s="2343"/>
      <c r="JPI39" s="2343"/>
      <c r="JPJ39" s="2343"/>
      <c r="JPK39" s="2343"/>
      <c r="JPL39" s="2343"/>
      <c r="JPM39" s="2343"/>
      <c r="JPN39" s="2343"/>
      <c r="JPO39" s="2343"/>
      <c r="JPP39" s="2343"/>
      <c r="JPQ39" s="2343"/>
      <c r="JPR39" s="2343"/>
      <c r="JPS39" s="2343"/>
      <c r="JPT39" s="2343"/>
      <c r="JPU39" s="2343"/>
      <c r="JPV39" s="2343"/>
      <c r="JPW39" s="2343"/>
      <c r="JPX39" s="2343"/>
      <c r="JPY39" s="2343"/>
      <c r="JPZ39" s="2343"/>
      <c r="JQA39" s="2343"/>
      <c r="JQB39" s="2343"/>
      <c r="JQC39" s="2343"/>
      <c r="JQD39" s="2343"/>
      <c r="JQE39" s="2343"/>
      <c r="JQF39" s="2343"/>
      <c r="JQG39" s="2343"/>
      <c r="JQH39" s="2343"/>
      <c r="JQI39" s="2343"/>
      <c r="JQJ39" s="2343"/>
      <c r="JQK39" s="2343"/>
      <c r="JQL39" s="2343"/>
      <c r="JQM39" s="2343"/>
      <c r="JQN39" s="2343"/>
      <c r="JQO39" s="2343"/>
      <c r="JQP39" s="2343"/>
      <c r="JQQ39" s="2343"/>
      <c r="JQR39" s="2343"/>
      <c r="JQS39" s="2343"/>
      <c r="JQT39" s="2343"/>
      <c r="JQU39" s="2343"/>
      <c r="JQV39" s="2343"/>
      <c r="JQW39" s="2343"/>
      <c r="JQX39" s="2343"/>
      <c r="JQY39" s="2343"/>
      <c r="JQZ39" s="2343"/>
      <c r="JRA39" s="2343"/>
      <c r="JRB39" s="2343"/>
      <c r="JRC39" s="2343"/>
      <c r="JRD39" s="2343"/>
      <c r="JRE39" s="2343"/>
      <c r="JRF39" s="2343"/>
      <c r="JRG39" s="2343"/>
      <c r="JRH39" s="2343"/>
      <c r="JRI39" s="2343"/>
      <c r="JRJ39" s="2343"/>
      <c r="JRK39" s="2343"/>
      <c r="JRL39" s="2343"/>
      <c r="JRM39" s="2343"/>
      <c r="JRN39" s="2343"/>
      <c r="JRO39" s="2343"/>
      <c r="JRP39" s="2343"/>
      <c r="JRQ39" s="2343"/>
      <c r="JRR39" s="2343"/>
      <c r="JRS39" s="2343"/>
      <c r="JRT39" s="2343"/>
      <c r="JRU39" s="2343"/>
      <c r="JRV39" s="2343"/>
      <c r="JRW39" s="2343"/>
      <c r="JRX39" s="2343"/>
      <c r="JRY39" s="2343"/>
      <c r="JRZ39" s="2343"/>
      <c r="JSA39" s="2343"/>
      <c r="JSB39" s="2343"/>
      <c r="JSC39" s="2343"/>
      <c r="JSD39" s="2343"/>
      <c r="JSE39" s="2343"/>
      <c r="JSF39" s="2343"/>
      <c r="JSG39" s="2343"/>
      <c r="JSH39" s="2343"/>
      <c r="JSI39" s="2343"/>
      <c r="JSJ39" s="2343"/>
      <c r="JSK39" s="2343"/>
      <c r="JSL39" s="2343"/>
      <c r="JSM39" s="2343"/>
      <c r="JSN39" s="2343"/>
      <c r="JSO39" s="2343"/>
      <c r="JSP39" s="2343"/>
      <c r="JSQ39" s="2343"/>
      <c r="JSR39" s="2343"/>
      <c r="JSS39" s="2343"/>
      <c r="JST39" s="2343"/>
      <c r="JSU39" s="2343"/>
      <c r="JSV39" s="2343"/>
      <c r="JSW39" s="2343"/>
      <c r="JSX39" s="2343"/>
      <c r="JSY39" s="2343"/>
      <c r="JSZ39" s="2343"/>
      <c r="JTA39" s="2343"/>
      <c r="JTB39" s="2343"/>
      <c r="JTC39" s="2343"/>
      <c r="JTD39" s="2343"/>
      <c r="JTE39" s="2343"/>
      <c r="JTF39" s="2343"/>
      <c r="JTG39" s="2343"/>
      <c r="JTH39" s="2343"/>
      <c r="JTI39" s="2343"/>
      <c r="JTJ39" s="2343"/>
      <c r="JTK39" s="2343"/>
      <c r="JTL39" s="2343"/>
      <c r="JTM39" s="2343"/>
      <c r="JTN39" s="2343"/>
      <c r="JTO39" s="2343"/>
      <c r="JTP39" s="2343"/>
      <c r="JTQ39" s="2343"/>
      <c r="JTR39" s="2343"/>
      <c r="JTS39" s="2343"/>
      <c r="JTT39" s="2343"/>
      <c r="JTU39" s="2343"/>
      <c r="JTV39" s="2343"/>
      <c r="JTW39" s="2343"/>
      <c r="JTX39" s="2343"/>
      <c r="JTY39" s="2343"/>
      <c r="JTZ39" s="2343"/>
      <c r="JUA39" s="2343"/>
      <c r="JUB39" s="2343"/>
      <c r="JUC39" s="2343"/>
      <c r="JUD39" s="2343"/>
      <c r="JUE39" s="2343"/>
      <c r="JUF39" s="2343"/>
      <c r="JUG39" s="2343"/>
      <c r="JUH39" s="2343"/>
      <c r="JUI39" s="2343"/>
      <c r="JUJ39" s="2343"/>
      <c r="JUK39" s="2343"/>
      <c r="JUL39" s="2343"/>
      <c r="JUM39" s="2343"/>
      <c r="JUN39" s="2343"/>
      <c r="JUO39" s="2343"/>
      <c r="JUP39" s="2343"/>
      <c r="JUQ39" s="2343"/>
      <c r="JUR39" s="2343"/>
      <c r="JUS39" s="2343"/>
      <c r="JUT39" s="2343"/>
      <c r="JUU39" s="2343"/>
      <c r="JUV39" s="2343"/>
      <c r="JUW39" s="2343"/>
      <c r="JUX39" s="2343"/>
      <c r="JUY39" s="2343"/>
      <c r="JUZ39" s="2343"/>
      <c r="JVA39" s="2343"/>
      <c r="JVB39" s="2343"/>
      <c r="JVC39" s="2343"/>
      <c r="JVD39" s="2343"/>
      <c r="JVE39" s="2343"/>
      <c r="JVF39" s="2343"/>
      <c r="JVG39" s="2343"/>
      <c r="JVH39" s="2343"/>
      <c r="JVI39" s="2343"/>
      <c r="JVJ39" s="2343"/>
      <c r="JVK39" s="2343"/>
      <c r="JVL39" s="2343"/>
      <c r="JVM39" s="2343"/>
      <c r="JVN39" s="2343"/>
      <c r="JVO39" s="2343"/>
      <c r="JVP39" s="2343"/>
      <c r="JVQ39" s="2343"/>
      <c r="JVR39" s="2343"/>
      <c r="JVS39" s="2343"/>
      <c r="JVT39" s="2343"/>
      <c r="JVU39" s="2343"/>
      <c r="JVV39" s="2343"/>
      <c r="JVW39" s="2343"/>
      <c r="JVX39" s="2343"/>
      <c r="JVY39" s="2343"/>
      <c r="JVZ39" s="2343"/>
      <c r="JWA39" s="2343"/>
      <c r="JWB39" s="2343"/>
      <c r="JWC39" s="2343"/>
      <c r="JWD39" s="2343"/>
      <c r="JWE39" s="2343"/>
      <c r="JWF39" s="2343"/>
      <c r="JWG39" s="2343"/>
      <c r="JWH39" s="2343"/>
      <c r="JWI39" s="2343"/>
      <c r="JWJ39" s="2343"/>
      <c r="JWK39" s="2343"/>
      <c r="JWL39" s="2343"/>
      <c r="JWM39" s="2343"/>
      <c r="JWN39" s="2343"/>
      <c r="JWO39" s="2343"/>
      <c r="JWP39" s="2343"/>
      <c r="JWQ39" s="2343"/>
      <c r="JWR39" s="2343"/>
      <c r="JWS39" s="2343"/>
      <c r="JWT39" s="2343"/>
      <c r="JWU39" s="2343"/>
      <c r="JWV39" s="2343"/>
      <c r="JWW39" s="2343"/>
      <c r="JWX39" s="2343"/>
      <c r="JWY39" s="2343"/>
      <c r="JWZ39" s="2343"/>
      <c r="JXA39" s="2343"/>
      <c r="JXB39" s="2343"/>
      <c r="JXC39" s="2343"/>
      <c r="JXD39" s="2343"/>
      <c r="JXE39" s="2343"/>
      <c r="JXF39" s="2343"/>
      <c r="JXG39" s="2343"/>
      <c r="JXH39" s="2343"/>
      <c r="JXI39" s="2343"/>
      <c r="JXJ39" s="2343"/>
      <c r="JXK39" s="2343"/>
      <c r="JXL39" s="2343"/>
      <c r="JXM39" s="2343"/>
      <c r="JXN39" s="2343"/>
      <c r="JXO39" s="2343"/>
      <c r="JXP39" s="2343"/>
      <c r="JXQ39" s="2343"/>
      <c r="JXR39" s="2343"/>
      <c r="JXS39" s="2343"/>
      <c r="JXT39" s="2343"/>
      <c r="JXU39" s="2343"/>
      <c r="JXV39" s="2343"/>
      <c r="JXW39" s="2343"/>
      <c r="JXX39" s="2343"/>
      <c r="JXY39" s="2343"/>
      <c r="JXZ39" s="2343"/>
      <c r="JYA39" s="2343"/>
      <c r="JYB39" s="2343"/>
      <c r="JYC39" s="2343"/>
      <c r="JYD39" s="2343"/>
      <c r="JYE39" s="2343"/>
      <c r="JYF39" s="2343"/>
      <c r="JYG39" s="2343"/>
      <c r="JYH39" s="2343"/>
      <c r="JYI39" s="2343"/>
      <c r="JYJ39" s="2343"/>
      <c r="JYK39" s="2343"/>
      <c r="JYL39" s="2343"/>
      <c r="JYM39" s="2343"/>
      <c r="JYN39" s="2343"/>
      <c r="JYO39" s="2343"/>
      <c r="JYP39" s="2343"/>
      <c r="JYQ39" s="2343"/>
      <c r="JYR39" s="2343"/>
      <c r="JYS39" s="2343"/>
      <c r="JYT39" s="2343"/>
      <c r="JYU39" s="2343"/>
      <c r="JYV39" s="2343"/>
      <c r="JYW39" s="2343"/>
      <c r="JYX39" s="2343"/>
      <c r="JYY39" s="2343"/>
      <c r="JYZ39" s="2343"/>
      <c r="JZA39" s="2343"/>
      <c r="JZB39" s="2343"/>
      <c r="JZC39" s="2343"/>
      <c r="JZD39" s="2343"/>
      <c r="JZE39" s="2343"/>
      <c r="JZF39" s="2343"/>
      <c r="JZG39" s="2343"/>
      <c r="JZH39" s="2343"/>
      <c r="JZI39" s="2343"/>
      <c r="JZJ39" s="2343"/>
      <c r="JZK39" s="2343"/>
      <c r="JZL39" s="2343"/>
      <c r="JZM39" s="2343"/>
      <c r="JZN39" s="2343"/>
      <c r="JZO39" s="2343"/>
      <c r="JZP39" s="2343"/>
      <c r="JZQ39" s="2343"/>
      <c r="JZR39" s="2343"/>
      <c r="JZS39" s="2343"/>
      <c r="JZT39" s="2343"/>
      <c r="JZU39" s="2343"/>
      <c r="JZV39" s="2343"/>
      <c r="JZW39" s="2343"/>
      <c r="JZX39" s="2343"/>
      <c r="JZY39" s="2343"/>
      <c r="JZZ39" s="2343"/>
      <c r="KAA39" s="2343"/>
      <c r="KAB39" s="2343"/>
      <c r="KAC39" s="2343"/>
      <c r="KAD39" s="2343"/>
      <c r="KAE39" s="2343"/>
      <c r="KAF39" s="2343"/>
      <c r="KAG39" s="2343"/>
      <c r="KAH39" s="2343"/>
      <c r="KAI39" s="2343"/>
      <c r="KAJ39" s="2343"/>
      <c r="KAK39" s="2343"/>
      <c r="KAL39" s="2343"/>
      <c r="KAM39" s="2343"/>
      <c r="KAN39" s="2343"/>
      <c r="KAO39" s="2343"/>
      <c r="KAP39" s="2343"/>
      <c r="KAQ39" s="2343"/>
      <c r="KAR39" s="2343"/>
      <c r="KAS39" s="2343"/>
      <c r="KAT39" s="2343"/>
      <c r="KAU39" s="2343"/>
      <c r="KAV39" s="2343"/>
      <c r="KAW39" s="2343"/>
      <c r="KAX39" s="2343"/>
      <c r="KAY39" s="2343"/>
      <c r="KAZ39" s="2343"/>
      <c r="KBA39" s="2343"/>
      <c r="KBB39" s="2343"/>
      <c r="KBC39" s="2343"/>
      <c r="KBD39" s="2343"/>
      <c r="KBE39" s="2343"/>
      <c r="KBF39" s="2343"/>
      <c r="KBG39" s="2343"/>
      <c r="KBH39" s="2343"/>
      <c r="KBI39" s="2343"/>
      <c r="KBJ39" s="2343"/>
      <c r="KBK39" s="2343"/>
      <c r="KBL39" s="2343"/>
      <c r="KBM39" s="2343"/>
      <c r="KBN39" s="2343"/>
      <c r="KBO39" s="2343"/>
      <c r="KBP39" s="2343"/>
      <c r="KBQ39" s="2343"/>
      <c r="KBR39" s="2343"/>
      <c r="KBS39" s="2343"/>
      <c r="KBT39" s="2343"/>
      <c r="KBU39" s="2343"/>
      <c r="KBV39" s="2343"/>
      <c r="KBW39" s="2343"/>
      <c r="KBX39" s="2343"/>
      <c r="KBY39" s="2343"/>
      <c r="KBZ39" s="2343"/>
      <c r="KCA39" s="2343"/>
      <c r="KCB39" s="2343"/>
      <c r="KCC39" s="2343"/>
      <c r="KCD39" s="2343"/>
      <c r="KCE39" s="2343"/>
      <c r="KCF39" s="2343"/>
      <c r="KCG39" s="2343"/>
      <c r="KCH39" s="2343"/>
      <c r="KCI39" s="2343"/>
      <c r="KCJ39" s="2343"/>
      <c r="KCK39" s="2343"/>
      <c r="KCL39" s="2343"/>
      <c r="KCM39" s="2343"/>
      <c r="KCN39" s="2343"/>
      <c r="KCO39" s="2343"/>
      <c r="KCP39" s="2343"/>
      <c r="KCQ39" s="2343"/>
      <c r="KCR39" s="2343"/>
      <c r="KCS39" s="2343"/>
      <c r="KCT39" s="2343"/>
      <c r="KCU39" s="2343"/>
      <c r="KCV39" s="2343"/>
      <c r="KCW39" s="2343"/>
      <c r="KCX39" s="2343"/>
      <c r="KCY39" s="2343"/>
      <c r="KCZ39" s="2343"/>
      <c r="KDA39" s="2343"/>
      <c r="KDB39" s="2343"/>
      <c r="KDC39" s="2343"/>
      <c r="KDD39" s="2343"/>
      <c r="KDE39" s="2343"/>
      <c r="KDF39" s="2343"/>
      <c r="KDG39" s="2343"/>
      <c r="KDH39" s="2343"/>
      <c r="KDI39" s="2343"/>
      <c r="KDJ39" s="2343"/>
      <c r="KDK39" s="2343"/>
      <c r="KDL39" s="2343"/>
      <c r="KDM39" s="2343"/>
      <c r="KDN39" s="2343"/>
      <c r="KDO39" s="2343"/>
      <c r="KDP39" s="2343"/>
      <c r="KDQ39" s="2343"/>
      <c r="KDR39" s="2343"/>
      <c r="KDS39" s="2343"/>
      <c r="KDT39" s="2343"/>
      <c r="KDU39" s="2343"/>
      <c r="KDV39" s="2343"/>
      <c r="KDW39" s="2343"/>
      <c r="KDX39" s="2343"/>
      <c r="KDY39" s="2343"/>
      <c r="KDZ39" s="2343"/>
      <c r="KEA39" s="2343"/>
      <c r="KEB39" s="2343"/>
      <c r="KEC39" s="2343"/>
      <c r="KED39" s="2343"/>
      <c r="KEE39" s="2343"/>
      <c r="KEF39" s="2343"/>
      <c r="KEG39" s="2343"/>
      <c r="KEH39" s="2343"/>
      <c r="KEI39" s="2343"/>
      <c r="KEJ39" s="2343"/>
      <c r="KEK39" s="2343"/>
      <c r="KEL39" s="2343"/>
      <c r="KEM39" s="2343"/>
      <c r="KEN39" s="2343"/>
      <c r="KEO39" s="2343"/>
      <c r="KEP39" s="2343"/>
      <c r="KEQ39" s="2343"/>
      <c r="KER39" s="2343"/>
      <c r="KES39" s="2343"/>
      <c r="KET39" s="2343"/>
      <c r="KEU39" s="2343"/>
      <c r="KEV39" s="2343"/>
      <c r="KEW39" s="2343"/>
      <c r="KEX39" s="2343"/>
      <c r="KEY39" s="2343"/>
      <c r="KEZ39" s="2343"/>
      <c r="KFA39" s="2343"/>
      <c r="KFB39" s="2343"/>
      <c r="KFC39" s="2343"/>
      <c r="KFD39" s="2343"/>
      <c r="KFE39" s="2343"/>
      <c r="KFF39" s="2343"/>
      <c r="KFG39" s="2343"/>
      <c r="KFH39" s="2343"/>
      <c r="KFI39" s="2343"/>
      <c r="KFJ39" s="2343"/>
      <c r="KFK39" s="2343"/>
      <c r="KFL39" s="2343"/>
      <c r="KFM39" s="2343"/>
      <c r="KFN39" s="2343"/>
      <c r="KFO39" s="2343"/>
      <c r="KFP39" s="2343"/>
      <c r="KFQ39" s="2343"/>
      <c r="KFR39" s="2343"/>
      <c r="KFS39" s="2343"/>
      <c r="KFT39" s="2343"/>
      <c r="KFU39" s="2343"/>
      <c r="KFV39" s="2343"/>
      <c r="KFW39" s="2343"/>
      <c r="KFX39" s="2343"/>
      <c r="KFY39" s="2343"/>
      <c r="KFZ39" s="2343"/>
      <c r="KGA39" s="2343"/>
      <c r="KGB39" s="2343"/>
      <c r="KGC39" s="2343"/>
      <c r="KGD39" s="2343"/>
      <c r="KGE39" s="2343"/>
      <c r="KGF39" s="2343"/>
      <c r="KGG39" s="2343"/>
      <c r="KGH39" s="2343"/>
      <c r="KGI39" s="2343"/>
      <c r="KGJ39" s="2343"/>
      <c r="KGK39" s="2343"/>
      <c r="KGL39" s="2343"/>
      <c r="KGM39" s="2343"/>
      <c r="KGN39" s="2343"/>
      <c r="KGO39" s="2343"/>
      <c r="KGP39" s="2343"/>
      <c r="KGQ39" s="2343"/>
      <c r="KGR39" s="2343"/>
      <c r="KGS39" s="2343"/>
      <c r="KGT39" s="2343"/>
      <c r="KGU39" s="2343"/>
      <c r="KGV39" s="2343"/>
      <c r="KGW39" s="2343"/>
      <c r="KGX39" s="2343"/>
      <c r="KGY39" s="2343"/>
      <c r="KGZ39" s="2343"/>
      <c r="KHA39" s="2343"/>
      <c r="KHB39" s="2343"/>
      <c r="KHC39" s="2343"/>
      <c r="KHD39" s="2343"/>
      <c r="KHE39" s="2343"/>
      <c r="KHF39" s="2343"/>
      <c r="KHG39" s="2343"/>
      <c r="KHH39" s="2343"/>
      <c r="KHI39" s="2343"/>
      <c r="KHJ39" s="2343"/>
      <c r="KHK39" s="2343"/>
      <c r="KHL39" s="2343"/>
      <c r="KHM39" s="2343"/>
      <c r="KHN39" s="2343"/>
      <c r="KHO39" s="2343"/>
      <c r="KHP39" s="2343"/>
      <c r="KHQ39" s="2343"/>
      <c r="KHR39" s="2343"/>
      <c r="KHS39" s="2343"/>
      <c r="KHT39" s="2343"/>
      <c r="KHU39" s="2343"/>
      <c r="KHV39" s="2343"/>
      <c r="KHW39" s="2343"/>
      <c r="KHX39" s="2343"/>
      <c r="KHY39" s="2343"/>
      <c r="KHZ39" s="2343"/>
      <c r="KIA39" s="2343"/>
      <c r="KIB39" s="2343"/>
      <c r="KIC39" s="2343"/>
      <c r="KID39" s="2343"/>
      <c r="KIE39" s="2343"/>
      <c r="KIF39" s="2343"/>
      <c r="KIG39" s="2343"/>
      <c r="KIH39" s="2343"/>
      <c r="KII39" s="2343"/>
      <c r="KIJ39" s="2343"/>
      <c r="KIK39" s="2343"/>
      <c r="KIL39" s="2343"/>
      <c r="KIM39" s="2343"/>
      <c r="KIN39" s="2343"/>
      <c r="KIO39" s="2343"/>
      <c r="KIP39" s="2343"/>
      <c r="KIQ39" s="2343"/>
      <c r="KIR39" s="2343"/>
      <c r="KIS39" s="2343"/>
      <c r="KIT39" s="2343"/>
      <c r="KIU39" s="2343"/>
      <c r="KIV39" s="2343"/>
      <c r="KIW39" s="2343"/>
      <c r="KIX39" s="2343"/>
      <c r="KIY39" s="2343"/>
      <c r="KIZ39" s="2343"/>
      <c r="KJA39" s="2343"/>
      <c r="KJB39" s="2343"/>
      <c r="KJC39" s="2343"/>
      <c r="KJD39" s="2343"/>
      <c r="KJE39" s="2343"/>
      <c r="KJF39" s="2343"/>
      <c r="KJG39" s="2343"/>
      <c r="KJH39" s="2343"/>
      <c r="KJI39" s="2343"/>
      <c r="KJJ39" s="2343"/>
      <c r="KJK39" s="2343"/>
      <c r="KJL39" s="2343"/>
      <c r="KJM39" s="2343"/>
      <c r="KJN39" s="2343"/>
      <c r="KJO39" s="2343"/>
      <c r="KJP39" s="2343"/>
      <c r="KJQ39" s="2343"/>
      <c r="KJR39" s="2343"/>
      <c r="KJS39" s="2343"/>
      <c r="KJT39" s="2343"/>
      <c r="KJU39" s="2343"/>
      <c r="KJV39" s="2343"/>
      <c r="KJW39" s="2343"/>
      <c r="KJX39" s="2343"/>
      <c r="KJY39" s="2343"/>
      <c r="KJZ39" s="2343"/>
      <c r="KKA39" s="2343"/>
      <c r="KKB39" s="2343"/>
      <c r="KKC39" s="2343"/>
      <c r="KKD39" s="2343"/>
      <c r="KKE39" s="2343"/>
      <c r="KKF39" s="2343"/>
      <c r="KKG39" s="2343"/>
      <c r="KKH39" s="2343"/>
      <c r="KKI39" s="2343"/>
      <c r="KKJ39" s="2343"/>
      <c r="KKK39" s="2343"/>
      <c r="KKL39" s="2343"/>
      <c r="KKM39" s="2343"/>
      <c r="KKN39" s="2343"/>
      <c r="KKO39" s="2343"/>
      <c r="KKP39" s="2343"/>
      <c r="KKQ39" s="2343"/>
      <c r="KKR39" s="2343"/>
      <c r="KKS39" s="2343"/>
      <c r="KKT39" s="2343"/>
      <c r="KKU39" s="2343"/>
      <c r="KKV39" s="2343"/>
      <c r="KKW39" s="2343"/>
      <c r="KKX39" s="2343"/>
      <c r="KKY39" s="2343"/>
      <c r="KKZ39" s="2343"/>
      <c r="KLA39" s="2343"/>
      <c r="KLB39" s="2343"/>
      <c r="KLC39" s="2343"/>
      <c r="KLD39" s="2343"/>
      <c r="KLE39" s="2343"/>
      <c r="KLF39" s="2343"/>
      <c r="KLG39" s="2343"/>
      <c r="KLH39" s="2343"/>
      <c r="KLI39" s="2343"/>
      <c r="KLJ39" s="2343"/>
      <c r="KLK39" s="2343"/>
      <c r="KLL39" s="2343"/>
      <c r="KLM39" s="2343"/>
      <c r="KLN39" s="2343"/>
      <c r="KLO39" s="2343"/>
      <c r="KLP39" s="2343"/>
      <c r="KLQ39" s="2343"/>
      <c r="KLR39" s="2343"/>
      <c r="KLS39" s="2343"/>
      <c r="KLT39" s="2343"/>
      <c r="KLU39" s="2343"/>
      <c r="KLV39" s="2343"/>
      <c r="KLW39" s="2343"/>
      <c r="KLX39" s="2343"/>
      <c r="KLY39" s="2343"/>
      <c r="KLZ39" s="2343"/>
      <c r="KMA39" s="2343"/>
      <c r="KMB39" s="2343"/>
      <c r="KMC39" s="2343"/>
      <c r="KMD39" s="2343"/>
      <c r="KME39" s="2343"/>
      <c r="KMF39" s="2343"/>
      <c r="KMG39" s="2343"/>
      <c r="KMH39" s="2343"/>
      <c r="KMI39" s="2343"/>
      <c r="KMJ39" s="2343"/>
      <c r="KMK39" s="2343"/>
      <c r="KML39" s="2343"/>
      <c r="KMM39" s="2343"/>
      <c r="KMN39" s="2343"/>
      <c r="KMO39" s="2343"/>
      <c r="KMP39" s="2343"/>
      <c r="KMQ39" s="2343"/>
      <c r="KMR39" s="2343"/>
      <c r="KMS39" s="2343"/>
      <c r="KMT39" s="2343"/>
      <c r="KMU39" s="2343"/>
      <c r="KMV39" s="2343"/>
      <c r="KMW39" s="2343"/>
      <c r="KMX39" s="2343"/>
      <c r="KMY39" s="2343"/>
      <c r="KMZ39" s="2343"/>
      <c r="KNA39" s="2343"/>
      <c r="KNB39" s="2343"/>
      <c r="KNC39" s="2343"/>
      <c r="KND39" s="2343"/>
      <c r="KNE39" s="2343"/>
      <c r="KNF39" s="2343"/>
      <c r="KNG39" s="2343"/>
      <c r="KNH39" s="2343"/>
      <c r="KNI39" s="2343"/>
      <c r="KNJ39" s="2343"/>
      <c r="KNK39" s="2343"/>
      <c r="KNL39" s="2343"/>
      <c r="KNM39" s="2343"/>
      <c r="KNN39" s="2343"/>
      <c r="KNO39" s="2343"/>
      <c r="KNP39" s="2343"/>
      <c r="KNQ39" s="2343"/>
      <c r="KNR39" s="2343"/>
      <c r="KNS39" s="2343"/>
      <c r="KNT39" s="2343"/>
      <c r="KNU39" s="2343"/>
      <c r="KNV39" s="2343"/>
      <c r="KNW39" s="2343"/>
      <c r="KNX39" s="2343"/>
      <c r="KNY39" s="2343"/>
      <c r="KNZ39" s="2343"/>
      <c r="KOA39" s="2343"/>
      <c r="KOB39" s="2343"/>
      <c r="KOC39" s="2343"/>
      <c r="KOD39" s="2343"/>
      <c r="KOE39" s="2343"/>
      <c r="KOF39" s="2343"/>
      <c r="KOG39" s="2343"/>
      <c r="KOH39" s="2343"/>
      <c r="KOI39" s="2343"/>
      <c r="KOJ39" s="2343"/>
      <c r="KOK39" s="2343"/>
      <c r="KOL39" s="2343"/>
      <c r="KOM39" s="2343"/>
      <c r="KON39" s="2343"/>
      <c r="KOO39" s="2343"/>
      <c r="KOP39" s="2343"/>
      <c r="KOQ39" s="2343"/>
      <c r="KOR39" s="2343"/>
      <c r="KOS39" s="2343"/>
      <c r="KOT39" s="2343"/>
      <c r="KOU39" s="2343"/>
      <c r="KOV39" s="2343"/>
      <c r="KOW39" s="2343"/>
      <c r="KOX39" s="2343"/>
      <c r="KOY39" s="2343"/>
      <c r="KOZ39" s="2343"/>
      <c r="KPA39" s="2343"/>
      <c r="KPB39" s="2343"/>
      <c r="KPC39" s="2343"/>
      <c r="KPD39" s="2343"/>
      <c r="KPE39" s="2343"/>
      <c r="KPF39" s="2343"/>
      <c r="KPG39" s="2343"/>
      <c r="KPH39" s="2343"/>
      <c r="KPI39" s="2343"/>
      <c r="KPJ39" s="2343"/>
      <c r="KPK39" s="2343"/>
      <c r="KPL39" s="2343"/>
      <c r="KPM39" s="2343"/>
      <c r="KPN39" s="2343"/>
      <c r="KPO39" s="2343"/>
      <c r="KPP39" s="2343"/>
      <c r="KPQ39" s="2343"/>
      <c r="KPR39" s="2343"/>
      <c r="KPS39" s="2343"/>
      <c r="KPT39" s="2343"/>
      <c r="KPU39" s="2343"/>
      <c r="KPV39" s="2343"/>
      <c r="KPW39" s="2343"/>
      <c r="KPX39" s="2343"/>
      <c r="KPY39" s="2343"/>
      <c r="KPZ39" s="2343"/>
      <c r="KQA39" s="2343"/>
      <c r="KQB39" s="2343"/>
      <c r="KQC39" s="2343"/>
      <c r="KQD39" s="2343"/>
      <c r="KQE39" s="2343"/>
      <c r="KQF39" s="2343"/>
      <c r="KQG39" s="2343"/>
      <c r="KQH39" s="2343"/>
      <c r="KQI39" s="2343"/>
      <c r="KQJ39" s="2343"/>
      <c r="KQK39" s="2343"/>
      <c r="KQL39" s="2343"/>
      <c r="KQM39" s="2343"/>
      <c r="KQN39" s="2343"/>
      <c r="KQO39" s="2343"/>
      <c r="KQP39" s="2343"/>
      <c r="KQQ39" s="2343"/>
      <c r="KQR39" s="2343"/>
      <c r="KQS39" s="2343"/>
      <c r="KQT39" s="2343"/>
      <c r="KQU39" s="2343"/>
      <c r="KQV39" s="2343"/>
      <c r="KQW39" s="2343"/>
      <c r="KQX39" s="2343"/>
      <c r="KQY39" s="2343"/>
      <c r="KQZ39" s="2343"/>
      <c r="KRA39" s="2343"/>
      <c r="KRB39" s="2343"/>
      <c r="KRC39" s="2343"/>
      <c r="KRD39" s="2343"/>
      <c r="KRE39" s="2343"/>
      <c r="KRF39" s="2343"/>
      <c r="KRG39" s="2343"/>
      <c r="KRH39" s="2343"/>
      <c r="KRI39" s="2343"/>
      <c r="KRJ39" s="2343"/>
      <c r="KRK39" s="2343"/>
      <c r="KRL39" s="2343"/>
      <c r="KRM39" s="2343"/>
      <c r="KRN39" s="2343"/>
      <c r="KRO39" s="2343"/>
      <c r="KRP39" s="2343"/>
      <c r="KRQ39" s="2343"/>
      <c r="KRR39" s="2343"/>
      <c r="KRS39" s="2343"/>
      <c r="KRT39" s="2343"/>
      <c r="KRU39" s="2343"/>
      <c r="KRV39" s="2343"/>
      <c r="KRW39" s="2343"/>
      <c r="KRX39" s="2343"/>
      <c r="KRY39" s="2343"/>
      <c r="KRZ39" s="2343"/>
      <c r="KSA39" s="2343"/>
      <c r="KSB39" s="2343"/>
      <c r="KSC39" s="2343"/>
      <c r="KSD39" s="2343"/>
      <c r="KSE39" s="2343"/>
      <c r="KSF39" s="2343"/>
      <c r="KSG39" s="2343"/>
      <c r="KSH39" s="2343"/>
      <c r="KSI39" s="2343"/>
      <c r="KSJ39" s="2343"/>
      <c r="KSK39" s="2343"/>
      <c r="KSL39" s="2343"/>
      <c r="KSM39" s="2343"/>
      <c r="KSN39" s="2343"/>
      <c r="KSO39" s="2343"/>
      <c r="KSP39" s="2343"/>
      <c r="KSQ39" s="2343"/>
      <c r="KSR39" s="2343"/>
      <c r="KSS39" s="2343"/>
      <c r="KST39" s="2343"/>
      <c r="KSU39" s="2343"/>
      <c r="KSV39" s="2343"/>
      <c r="KSW39" s="2343"/>
      <c r="KSX39" s="2343"/>
      <c r="KSY39" s="2343"/>
      <c r="KSZ39" s="2343"/>
      <c r="KTA39" s="2343"/>
      <c r="KTB39" s="2343"/>
      <c r="KTC39" s="2343"/>
      <c r="KTD39" s="2343"/>
      <c r="KTE39" s="2343"/>
      <c r="KTF39" s="2343"/>
      <c r="KTG39" s="2343"/>
      <c r="KTH39" s="2343"/>
      <c r="KTI39" s="2343"/>
      <c r="KTJ39" s="2343"/>
      <c r="KTK39" s="2343"/>
      <c r="KTL39" s="2343"/>
      <c r="KTM39" s="2343"/>
      <c r="KTN39" s="2343"/>
      <c r="KTO39" s="2343"/>
      <c r="KTP39" s="2343"/>
      <c r="KTQ39" s="2343"/>
      <c r="KTR39" s="2343"/>
      <c r="KTS39" s="2343"/>
      <c r="KTT39" s="2343"/>
      <c r="KTU39" s="2343"/>
      <c r="KTV39" s="2343"/>
      <c r="KTW39" s="2343"/>
      <c r="KTX39" s="2343"/>
      <c r="KTY39" s="2343"/>
      <c r="KTZ39" s="2343"/>
      <c r="KUA39" s="2343"/>
      <c r="KUB39" s="2343"/>
      <c r="KUC39" s="2343"/>
      <c r="KUD39" s="2343"/>
      <c r="KUE39" s="2343"/>
      <c r="KUF39" s="2343"/>
      <c r="KUG39" s="2343"/>
      <c r="KUH39" s="2343"/>
      <c r="KUI39" s="2343"/>
      <c r="KUJ39" s="2343"/>
      <c r="KUK39" s="2343"/>
      <c r="KUL39" s="2343"/>
      <c r="KUM39" s="2343"/>
      <c r="KUN39" s="2343"/>
      <c r="KUO39" s="2343"/>
      <c r="KUP39" s="2343"/>
      <c r="KUQ39" s="2343"/>
      <c r="KUR39" s="2343"/>
      <c r="KUS39" s="2343"/>
      <c r="KUT39" s="2343"/>
      <c r="KUU39" s="2343"/>
      <c r="KUV39" s="2343"/>
      <c r="KUW39" s="2343"/>
      <c r="KUX39" s="2343"/>
      <c r="KUY39" s="2343"/>
      <c r="KUZ39" s="2343"/>
      <c r="KVA39" s="2343"/>
      <c r="KVB39" s="2343"/>
      <c r="KVC39" s="2343"/>
      <c r="KVD39" s="2343"/>
      <c r="KVE39" s="2343"/>
      <c r="KVF39" s="2343"/>
      <c r="KVG39" s="2343"/>
      <c r="KVH39" s="2343"/>
      <c r="KVI39" s="2343"/>
      <c r="KVJ39" s="2343"/>
      <c r="KVK39" s="2343"/>
      <c r="KVL39" s="2343"/>
      <c r="KVM39" s="2343"/>
      <c r="KVN39" s="2343"/>
      <c r="KVO39" s="2343"/>
      <c r="KVP39" s="2343"/>
      <c r="KVQ39" s="2343"/>
      <c r="KVR39" s="2343"/>
      <c r="KVS39" s="2343"/>
      <c r="KVT39" s="2343"/>
      <c r="KVU39" s="2343"/>
      <c r="KVV39" s="2343"/>
      <c r="KVW39" s="2343"/>
      <c r="KVX39" s="2343"/>
      <c r="KVY39" s="2343"/>
      <c r="KVZ39" s="2343"/>
      <c r="KWA39" s="2343"/>
      <c r="KWB39" s="2343"/>
      <c r="KWC39" s="2343"/>
      <c r="KWD39" s="2343"/>
      <c r="KWE39" s="2343"/>
      <c r="KWF39" s="2343"/>
      <c r="KWG39" s="2343"/>
      <c r="KWH39" s="2343"/>
      <c r="KWI39" s="2343"/>
      <c r="KWJ39" s="2343"/>
      <c r="KWK39" s="2343"/>
      <c r="KWL39" s="2343"/>
      <c r="KWM39" s="2343"/>
      <c r="KWN39" s="2343"/>
      <c r="KWO39" s="2343"/>
      <c r="KWP39" s="2343"/>
      <c r="KWQ39" s="2343"/>
      <c r="KWR39" s="2343"/>
      <c r="KWS39" s="2343"/>
      <c r="KWT39" s="2343"/>
      <c r="KWU39" s="2343"/>
      <c r="KWV39" s="2343"/>
      <c r="KWW39" s="2343"/>
      <c r="KWX39" s="2343"/>
      <c r="KWY39" s="2343"/>
      <c r="KWZ39" s="2343"/>
      <c r="KXA39" s="2343"/>
      <c r="KXB39" s="2343"/>
      <c r="KXC39" s="2343"/>
      <c r="KXD39" s="2343"/>
      <c r="KXE39" s="2343"/>
      <c r="KXF39" s="2343"/>
      <c r="KXG39" s="2343"/>
      <c r="KXH39" s="2343"/>
      <c r="KXI39" s="2343"/>
      <c r="KXJ39" s="2343"/>
      <c r="KXK39" s="2343"/>
      <c r="KXL39" s="2343"/>
      <c r="KXM39" s="2343"/>
      <c r="KXN39" s="2343"/>
      <c r="KXO39" s="2343"/>
      <c r="KXP39" s="2343"/>
      <c r="KXQ39" s="2343"/>
      <c r="KXR39" s="2343"/>
      <c r="KXS39" s="2343"/>
      <c r="KXT39" s="2343"/>
      <c r="KXU39" s="2343"/>
      <c r="KXV39" s="2343"/>
      <c r="KXW39" s="2343"/>
      <c r="KXX39" s="2343"/>
      <c r="KXY39" s="2343"/>
      <c r="KXZ39" s="2343"/>
      <c r="KYA39" s="2343"/>
      <c r="KYB39" s="2343"/>
      <c r="KYC39" s="2343"/>
      <c r="KYD39" s="2343"/>
      <c r="KYE39" s="2343"/>
      <c r="KYF39" s="2343"/>
      <c r="KYG39" s="2343"/>
      <c r="KYH39" s="2343"/>
      <c r="KYI39" s="2343"/>
      <c r="KYJ39" s="2343"/>
      <c r="KYK39" s="2343"/>
      <c r="KYL39" s="2343"/>
      <c r="KYM39" s="2343"/>
      <c r="KYN39" s="2343"/>
      <c r="KYO39" s="2343"/>
      <c r="KYP39" s="2343"/>
      <c r="KYQ39" s="2343"/>
      <c r="KYR39" s="2343"/>
      <c r="KYS39" s="2343"/>
      <c r="KYT39" s="2343"/>
      <c r="KYU39" s="2343"/>
      <c r="KYV39" s="2343"/>
      <c r="KYW39" s="2343"/>
      <c r="KYX39" s="2343"/>
      <c r="KYY39" s="2343"/>
      <c r="KYZ39" s="2343"/>
      <c r="KZA39" s="2343"/>
      <c r="KZB39" s="2343"/>
      <c r="KZC39" s="2343"/>
      <c r="KZD39" s="2343"/>
      <c r="KZE39" s="2343"/>
      <c r="KZF39" s="2343"/>
      <c r="KZG39" s="2343"/>
      <c r="KZH39" s="2343"/>
      <c r="KZI39" s="2343"/>
      <c r="KZJ39" s="2343"/>
      <c r="KZK39" s="2343"/>
      <c r="KZL39" s="2343"/>
      <c r="KZM39" s="2343"/>
      <c r="KZN39" s="2343"/>
      <c r="KZO39" s="2343"/>
      <c r="KZP39" s="2343"/>
      <c r="KZQ39" s="2343"/>
      <c r="KZR39" s="2343"/>
      <c r="KZS39" s="2343"/>
      <c r="KZT39" s="2343"/>
      <c r="KZU39" s="2343"/>
      <c r="KZV39" s="2343"/>
      <c r="KZW39" s="2343"/>
      <c r="KZX39" s="2343"/>
      <c r="KZY39" s="2343"/>
      <c r="KZZ39" s="2343"/>
      <c r="LAA39" s="2343"/>
      <c r="LAB39" s="2343"/>
      <c r="LAC39" s="2343"/>
      <c r="LAD39" s="2343"/>
      <c r="LAE39" s="2343"/>
      <c r="LAF39" s="2343"/>
      <c r="LAG39" s="2343"/>
      <c r="LAH39" s="2343"/>
      <c r="LAI39" s="2343"/>
      <c r="LAJ39" s="2343"/>
      <c r="LAK39" s="2343"/>
      <c r="LAL39" s="2343"/>
      <c r="LAM39" s="2343"/>
      <c r="LAN39" s="2343"/>
      <c r="LAO39" s="2343"/>
      <c r="LAP39" s="2343"/>
      <c r="LAQ39" s="2343"/>
      <c r="LAR39" s="2343"/>
      <c r="LAS39" s="2343"/>
      <c r="LAT39" s="2343"/>
      <c r="LAU39" s="2343"/>
      <c r="LAV39" s="2343"/>
      <c r="LAW39" s="2343"/>
      <c r="LAX39" s="2343"/>
      <c r="LAY39" s="2343"/>
      <c r="LAZ39" s="2343"/>
      <c r="LBA39" s="2343"/>
      <c r="LBB39" s="2343"/>
      <c r="LBC39" s="2343"/>
      <c r="LBD39" s="2343"/>
      <c r="LBE39" s="2343"/>
      <c r="LBF39" s="2343"/>
      <c r="LBG39" s="2343"/>
      <c r="LBH39" s="2343"/>
      <c r="LBI39" s="2343"/>
      <c r="LBJ39" s="2343"/>
      <c r="LBK39" s="2343"/>
      <c r="LBL39" s="2343"/>
      <c r="LBM39" s="2343"/>
      <c r="LBN39" s="2343"/>
      <c r="LBO39" s="2343"/>
      <c r="LBP39" s="2343"/>
      <c r="LBQ39" s="2343"/>
      <c r="LBR39" s="2343"/>
      <c r="LBS39" s="2343"/>
      <c r="LBT39" s="2343"/>
      <c r="LBU39" s="2343"/>
      <c r="LBV39" s="2343"/>
      <c r="LBW39" s="2343"/>
      <c r="LBX39" s="2343"/>
      <c r="LBY39" s="2343"/>
      <c r="LBZ39" s="2343"/>
      <c r="LCA39" s="2343"/>
      <c r="LCB39" s="2343"/>
      <c r="LCC39" s="2343"/>
      <c r="LCD39" s="2343"/>
      <c r="LCE39" s="2343"/>
      <c r="LCF39" s="2343"/>
      <c r="LCG39" s="2343"/>
      <c r="LCH39" s="2343"/>
      <c r="LCI39" s="2343"/>
      <c r="LCJ39" s="2343"/>
      <c r="LCK39" s="2343"/>
      <c r="LCL39" s="2343"/>
      <c r="LCM39" s="2343"/>
      <c r="LCN39" s="2343"/>
      <c r="LCO39" s="2343"/>
      <c r="LCP39" s="2343"/>
      <c r="LCQ39" s="2343"/>
      <c r="LCR39" s="2343"/>
      <c r="LCS39" s="2343"/>
      <c r="LCT39" s="2343"/>
      <c r="LCU39" s="2343"/>
      <c r="LCV39" s="2343"/>
      <c r="LCW39" s="2343"/>
      <c r="LCX39" s="2343"/>
      <c r="LCY39" s="2343"/>
      <c r="LCZ39" s="2343"/>
      <c r="LDA39" s="2343"/>
      <c r="LDB39" s="2343"/>
      <c r="LDC39" s="2343"/>
      <c r="LDD39" s="2343"/>
      <c r="LDE39" s="2343"/>
      <c r="LDF39" s="2343"/>
      <c r="LDG39" s="2343"/>
      <c r="LDH39" s="2343"/>
      <c r="LDI39" s="2343"/>
      <c r="LDJ39" s="2343"/>
      <c r="LDK39" s="2343"/>
      <c r="LDL39" s="2343"/>
      <c r="LDM39" s="2343"/>
      <c r="LDN39" s="2343"/>
      <c r="LDO39" s="2343"/>
      <c r="LDP39" s="2343"/>
      <c r="LDQ39" s="2343"/>
      <c r="LDR39" s="2343"/>
      <c r="LDS39" s="2343"/>
      <c r="LDT39" s="2343"/>
      <c r="LDU39" s="2343"/>
      <c r="LDV39" s="2343"/>
      <c r="LDW39" s="2343"/>
      <c r="LDX39" s="2343"/>
      <c r="LDY39" s="2343"/>
      <c r="LDZ39" s="2343"/>
      <c r="LEA39" s="2343"/>
      <c r="LEB39" s="2343"/>
      <c r="LEC39" s="2343"/>
      <c r="LED39" s="2343"/>
      <c r="LEE39" s="2343"/>
      <c r="LEF39" s="2343"/>
      <c r="LEG39" s="2343"/>
      <c r="LEH39" s="2343"/>
      <c r="LEI39" s="2343"/>
      <c r="LEJ39" s="2343"/>
      <c r="LEK39" s="2343"/>
      <c r="LEL39" s="2343"/>
      <c r="LEM39" s="2343"/>
      <c r="LEN39" s="2343"/>
      <c r="LEO39" s="2343"/>
      <c r="LEP39" s="2343"/>
      <c r="LEQ39" s="2343"/>
      <c r="LER39" s="2343"/>
      <c r="LES39" s="2343"/>
      <c r="LET39" s="2343"/>
      <c r="LEU39" s="2343"/>
      <c r="LEV39" s="2343"/>
      <c r="LEW39" s="2343"/>
      <c r="LEX39" s="2343"/>
      <c r="LEY39" s="2343"/>
      <c r="LEZ39" s="2343"/>
      <c r="LFA39" s="2343"/>
      <c r="LFB39" s="2343"/>
      <c r="LFC39" s="2343"/>
      <c r="LFD39" s="2343"/>
      <c r="LFE39" s="2343"/>
      <c r="LFF39" s="2343"/>
      <c r="LFG39" s="2343"/>
      <c r="LFH39" s="2343"/>
      <c r="LFI39" s="2343"/>
      <c r="LFJ39" s="2343"/>
      <c r="LFK39" s="2343"/>
      <c r="LFL39" s="2343"/>
      <c r="LFM39" s="2343"/>
      <c r="LFN39" s="2343"/>
      <c r="LFO39" s="2343"/>
      <c r="LFP39" s="2343"/>
      <c r="LFQ39" s="2343"/>
      <c r="LFR39" s="2343"/>
      <c r="LFS39" s="2343"/>
      <c r="LFT39" s="2343"/>
      <c r="LFU39" s="2343"/>
      <c r="LFV39" s="2343"/>
      <c r="LFW39" s="2343"/>
      <c r="LFX39" s="2343"/>
      <c r="LFY39" s="2343"/>
      <c r="LFZ39" s="2343"/>
      <c r="LGA39" s="2343"/>
      <c r="LGB39" s="2343"/>
      <c r="LGC39" s="2343"/>
      <c r="LGD39" s="2343"/>
      <c r="LGE39" s="2343"/>
      <c r="LGF39" s="2343"/>
      <c r="LGG39" s="2343"/>
      <c r="LGH39" s="2343"/>
      <c r="LGI39" s="2343"/>
      <c r="LGJ39" s="2343"/>
      <c r="LGK39" s="2343"/>
      <c r="LGL39" s="2343"/>
      <c r="LGM39" s="2343"/>
      <c r="LGN39" s="2343"/>
      <c r="LGO39" s="2343"/>
      <c r="LGP39" s="2343"/>
      <c r="LGQ39" s="2343"/>
      <c r="LGR39" s="2343"/>
      <c r="LGS39" s="2343"/>
      <c r="LGT39" s="2343"/>
      <c r="LGU39" s="2343"/>
      <c r="LGV39" s="2343"/>
      <c r="LGW39" s="2343"/>
      <c r="LGX39" s="2343"/>
      <c r="LGY39" s="2343"/>
      <c r="LGZ39" s="2343"/>
      <c r="LHA39" s="2343"/>
      <c r="LHB39" s="2343"/>
      <c r="LHC39" s="2343"/>
      <c r="LHD39" s="2343"/>
      <c r="LHE39" s="2343"/>
      <c r="LHF39" s="2343"/>
      <c r="LHG39" s="2343"/>
      <c r="LHH39" s="2343"/>
      <c r="LHI39" s="2343"/>
      <c r="LHJ39" s="2343"/>
      <c r="LHK39" s="2343"/>
      <c r="LHL39" s="2343"/>
      <c r="LHM39" s="2343"/>
      <c r="LHN39" s="2343"/>
      <c r="LHO39" s="2343"/>
      <c r="LHP39" s="2343"/>
      <c r="LHQ39" s="2343"/>
      <c r="LHR39" s="2343"/>
      <c r="LHS39" s="2343"/>
      <c r="LHT39" s="2343"/>
      <c r="LHU39" s="2343"/>
      <c r="LHV39" s="2343"/>
      <c r="LHW39" s="2343"/>
      <c r="LHX39" s="2343"/>
      <c r="LHY39" s="2343"/>
      <c r="LHZ39" s="2343"/>
      <c r="LIA39" s="2343"/>
      <c r="LIB39" s="2343"/>
      <c r="LIC39" s="2343"/>
      <c r="LID39" s="2343"/>
      <c r="LIE39" s="2343"/>
      <c r="LIF39" s="2343"/>
      <c r="LIG39" s="2343"/>
      <c r="LIH39" s="2343"/>
      <c r="LII39" s="2343"/>
      <c r="LIJ39" s="2343"/>
      <c r="LIK39" s="2343"/>
      <c r="LIL39" s="2343"/>
      <c r="LIM39" s="2343"/>
      <c r="LIN39" s="2343"/>
      <c r="LIO39" s="2343"/>
      <c r="LIP39" s="2343"/>
      <c r="LIQ39" s="2343"/>
      <c r="LIR39" s="2343"/>
      <c r="LIS39" s="2343"/>
      <c r="LIT39" s="2343"/>
      <c r="LIU39" s="2343"/>
      <c r="LIV39" s="2343"/>
      <c r="LIW39" s="2343"/>
      <c r="LIX39" s="2343"/>
      <c r="LIY39" s="2343"/>
      <c r="LIZ39" s="2343"/>
      <c r="LJA39" s="2343"/>
      <c r="LJB39" s="2343"/>
      <c r="LJC39" s="2343"/>
      <c r="LJD39" s="2343"/>
      <c r="LJE39" s="2343"/>
      <c r="LJF39" s="2343"/>
      <c r="LJG39" s="2343"/>
      <c r="LJH39" s="2343"/>
      <c r="LJI39" s="2343"/>
      <c r="LJJ39" s="2343"/>
      <c r="LJK39" s="2343"/>
      <c r="LJL39" s="2343"/>
      <c r="LJM39" s="2343"/>
      <c r="LJN39" s="2343"/>
      <c r="LJO39" s="2343"/>
      <c r="LJP39" s="2343"/>
      <c r="LJQ39" s="2343"/>
      <c r="LJR39" s="2343"/>
      <c r="LJS39" s="2343"/>
      <c r="LJT39" s="2343"/>
      <c r="LJU39" s="2343"/>
      <c r="LJV39" s="2343"/>
      <c r="LJW39" s="2343"/>
      <c r="LJX39" s="2343"/>
      <c r="LJY39" s="2343"/>
      <c r="LJZ39" s="2343"/>
      <c r="LKA39" s="2343"/>
      <c r="LKB39" s="2343"/>
      <c r="LKC39" s="2343"/>
      <c r="LKD39" s="2343"/>
      <c r="LKE39" s="2343"/>
      <c r="LKF39" s="2343"/>
      <c r="LKG39" s="2343"/>
      <c r="LKH39" s="2343"/>
      <c r="LKI39" s="2343"/>
      <c r="LKJ39" s="2343"/>
      <c r="LKK39" s="2343"/>
      <c r="LKL39" s="2343"/>
      <c r="LKM39" s="2343"/>
      <c r="LKN39" s="2343"/>
      <c r="LKO39" s="2343"/>
      <c r="LKP39" s="2343"/>
      <c r="LKQ39" s="2343"/>
      <c r="LKR39" s="2343"/>
      <c r="LKS39" s="2343"/>
      <c r="LKT39" s="2343"/>
      <c r="LKU39" s="2343"/>
      <c r="LKV39" s="2343"/>
      <c r="LKW39" s="2343"/>
      <c r="LKX39" s="2343"/>
      <c r="LKY39" s="2343"/>
      <c r="LKZ39" s="2343"/>
      <c r="LLA39" s="2343"/>
      <c r="LLB39" s="2343"/>
      <c r="LLC39" s="2343"/>
      <c r="LLD39" s="2343"/>
      <c r="LLE39" s="2343"/>
      <c r="LLF39" s="2343"/>
      <c r="LLG39" s="2343"/>
      <c r="LLH39" s="2343"/>
      <c r="LLI39" s="2343"/>
      <c r="LLJ39" s="2343"/>
      <c r="LLK39" s="2343"/>
      <c r="LLL39" s="2343"/>
      <c r="LLM39" s="2343"/>
      <c r="LLN39" s="2343"/>
      <c r="LLO39" s="2343"/>
      <c r="LLP39" s="2343"/>
      <c r="LLQ39" s="2343"/>
      <c r="LLR39" s="2343"/>
      <c r="LLS39" s="2343"/>
      <c r="LLT39" s="2343"/>
      <c r="LLU39" s="2343"/>
      <c r="LLV39" s="2343"/>
      <c r="LLW39" s="2343"/>
      <c r="LLX39" s="2343"/>
      <c r="LLY39" s="2343"/>
      <c r="LLZ39" s="2343"/>
      <c r="LMA39" s="2343"/>
      <c r="LMB39" s="2343"/>
      <c r="LMC39" s="2343"/>
      <c r="LMD39" s="2343"/>
      <c r="LME39" s="2343"/>
      <c r="LMF39" s="2343"/>
      <c r="LMG39" s="2343"/>
      <c r="LMH39" s="2343"/>
      <c r="LMI39" s="2343"/>
      <c r="LMJ39" s="2343"/>
      <c r="LMK39" s="2343"/>
      <c r="LML39" s="2343"/>
      <c r="LMM39" s="2343"/>
      <c r="LMN39" s="2343"/>
      <c r="LMO39" s="2343"/>
      <c r="LMP39" s="2343"/>
      <c r="LMQ39" s="2343"/>
      <c r="LMR39" s="2343"/>
      <c r="LMS39" s="2343"/>
      <c r="LMT39" s="2343"/>
      <c r="LMU39" s="2343"/>
      <c r="LMV39" s="2343"/>
      <c r="LMW39" s="2343"/>
      <c r="LMX39" s="2343"/>
      <c r="LMY39" s="2343"/>
      <c r="LMZ39" s="2343"/>
      <c r="LNA39" s="2343"/>
      <c r="LNB39" s="2343"/>
      <c r="LNC39" s="2343"/>
      <c r="LND39" s="2343"/>
      <c r="LNE39" s="2343"/>
      <c r="LNF39" s="2343"/>
      <c r="LNG39" s="2343"/>
      <c r="LNH39" s="2343"/>
      <c r="LNI39" s="2343"/>
      <c r="LNJ39" s="2343"/>
      <c r="LNK39" s="2343"/>
      <c r="LNL39" s="2343"/>
      <c r="LNM39" s="2343"/>
      <c r="LNN39" s="2343"/>
      <c r="LNO39" s="2343"/>
      <c r="LNP39" s="2343"/>
      <c r="LNQ39" s="2343"/>
      <c r="LNR39" s="2343"/>
      <c r="LNS39" s="2343"/>
      <c r="LNT39" s="2343"/>
      <c r="LNU39" s="2343"/>
      <c r="LNV39" s="2343"/>
      <c r="LNW39" s="2343"/>
      <c r="LNX39" s="2343"/>
      <c r="LNY39" s="2343"/>
      <c r="LNZ39" s="2343"/>
      <c r="LOA39" s="2343"/>
      <c r="LOB39" s="2343"/>
      <c r="LOC39" s="2343"/>
      <c r="LOD39" s="2343"/>
      <c r="LOE39" s="2343"/>
      <c r="LOF39" s="2343"/>
      <c r="LOG39" s="2343"/>
      <c r="LOH39" s="2343"/>
      <c r="LOI39" s="2343"/>
      <c r="LOJ39" s="2343"/>
      <c r="LOK39" s="2343"/>
      <c r="LOL39" s="2343"/>
      <c r="LOM39" s="2343"/>
      <c r="LON39" s="2343"/>
      <c r="LOO39" s="2343"/>
      <c r="LOP39" s="2343"/>
      <c r="LOQ39" s="2343"/>
      <c r="LOR39" s="2343"/>
      <c r="LOS39" s="2343"/>
      <c r="LOT39" s="2343"/>
      <c r="LOU39" s="2343"/>
      <c r="LOV39" s="2343"/>
      <c r="LOW39" s="2343"/>
      <c r="LOX39" s="2343"/>
      <c r="LOY39" s="2343"/>
      <c r="LOZ39" s="2343"/>
      <c r="LPA39" s="2343"/>
      <c r="LPB39" s="2343"/>
      <c r="LPC39" s="2343"/>
      <c r="LPD39" s="2343"/>
      <c r="LPE39" s="2343"/>
      <c r="LPF39" s="2343"/>
      <c r="LPG39" s="2343"/>
      <c r="LPH39" s="2343"/>
      <c r="LPI39" s="2343"/>
      <c r="LPJ39" s="2343"/>
      <c r="LPK39" s="2343"/>
      <c r="LPL39" s="2343"/>
      <c r="LPM39" s="2343"/>
      <c r="LPN39" s="2343"/>
      <c r="LPO39" s="2343"/>
      <c r="LPP39" s="2343"/>
      <c r="LPQ39" s="2343"/>
      <c r="LPR39" s="2343"/>
      <c r="LPS39" s="2343"/>
      <c r="LPT39" s="2343"/>
      <c r="LPU39" s="2343"/>
      <c r="LPV39" s="2343"/>
      <c r="LPW39" s="2343"/>
      <c r="LPX39" s="2343"/>
      <c r="LPY39" s="2343"/>
      <c r="LPZ39" s="2343"/>
      <c r="LQA39" s="2343"/>
      <c r="LQB39" s="2343"/>
      <c r="LQC39" s="2343"/>
      <c r="LQD39" s="2343"/>
      <c r="LQE39" s="2343"/>
      <c r="LQF39" s="2343"/>
      <c r="LQG39" s="2343"/>
      <c r="LQH39" s="2343"/>
      <c r="LQI39" s="2343"/>
      <c r="LQJ39" s="2343"/>
      <c r="LQK39" s="2343"/>
      <c r="LQL39" s="2343"/>
      <c r="LQM39" s="2343"/>
      <c r="LQN39" s="2343"/>
      <c r="LQO39" s="2343"/>
      <c r="LQP39" s="2343"/>
      <c r="LQQ39" s="2343"/>
      <c r="LQR39" s="2343"/>
      <c r="LQS39" s="2343"/>
      <c r="LQT39" s="2343"/>
      <c r="LQU39" s="2343"/>
      <c r="LQV39" s="2343"/>
      <c r="LQW39" s="2343"/>
      <c r="LQX39" s="2343"/>
      <c r="LQY39" s="2343"/>
      <c r="LQZ39" s="2343"/>
      <c r="LRA39" s="2343"/>
      <c r="LRB39" s="2343"/>
      <c r="LRC39" s="2343"/>
      <c r="LRD39" s="2343"/>
      <c r="LRE39" s="2343"/>
      <c r="LRF39" s="2343"/>
      <c r="LRG39" s="2343"/>
      <c r="LRH39" s="2343"/>
      <c r="LRI39" s="2343"/>
      <c r="LRJ39" s="2343"/>
      <c r="LRK39" s="2343"/>
      <c r="LRL39" s="2343"/>
      <c r="LRM39" s="2343"/>
      <c r="LRN39" s="2343"/>
      <c r="LRO39" s="2343"/>
      <c r="LRP39" s="2343"/>
      <c r="LRQ39" s="2343"/>
      <c r="LRR39" s="2343"/>
      <c r="LRS39" s="2343"/>
      <c r="LRT39" s="2343"/>
      <c r="LRU39" s="2343"/>
      <c r="LRV39" s="2343"/>
      <c r="LRW39" s="2343"/>
      <c r="LRX39" s="2343"/>
      <c r="LRY39" s="2343"/>
      <c r="LRZ39" s="2343"/>
      <c r="LSA39" s="2343"/>
      <c r="LSB39" s="2343"/>
      <c r="LSC39" s="2343"/>
      <c r="LSD39" s="2343"/>
      <c r="LSE39" s="2343"/>
      <c r="LSF39" s="2343"/>
      <c r="LSG39" s="2343"/>
      <c r="LSH39" s="2343"/>
      <c r="LSI39" s="2343"/>
      <c r="LSJ39" s="2343"/>
      <c r="LSK39" s="2343"/>
      <c r="LSL39" s="2343"/>
      <c r="LSM39" s="2343"/>
      <c r="LSN39" s="2343"/>
      <c r="LSO39" s="2343"/>
      <c r="LSP39" s="2343"/>
      <c r="LSQ39" s="2343"/>
      <c r="LSR39" s="2343"/>
      <c r="LSS39" s="2343"/>
      <c r="LST39" s="2343"/>
      <c r="LSU39" s="2343"/>
      <c r="LSV39" s="2343"/>
      <c r="LSW39" s="2343"/>
      <c r="LSX39" s="2343"/>
      <c r="LSY39" s="2343"/>
      <c r="LSZ39" s="2343"/>
      <c r="LTA39" s="2343"/>
      <c r="LTB39" s="2343"/>
      <c r="LTC39" s="2343"/>
      <c r="LTD39" s="2343"/>
      <c r="LTE39" s="2343"/>
      <c r="LTF39" s="2343"/>
      <c r="LTG39" s="2343"/>
      <c r="LTH39" s="2343"/>
      <c r="LTI39" s="2343"/>
      <c r="LTJ39" s="2343"/>
      <c r="LTK39" s="2343"/>
      <c r="LTL39" s="2343"/>
      <c r="LTM39" s="2343"/>
      <c r="LTN39" s="2343"/>
      <c r="LTO39" s="2343"/>
      <c r="LTP39" s="2343"/>
      <c r="LTQ39" s="2343"/>
      <c r="LTR39" s="2343"/>
      <c r="LTS39" s="2343"/>
      <c r="LTT39" s="2343"/>
      <c r="LTU39" s="2343"/>
      <c r="LTV39" s="2343"/>
      <c r="LTW39" s="2343"/>
      <c r="LTX39" s="2343"/>
      <c r="LTY39" s="2343"/>
      <c r="LTZ39" s="2343"/>
      <c r="LUA39" s="2343"/>
      <c r="LUB39" s="2343"/>
      <c r="LUC39" s="2343"/>
      <c r="LUD39" s="2343"/>
      <c r="LUE39" s="2343"/>
      <c r="LUF39" s="2343"/>
      <c r="LUG39" s="2343"/>
      <c r="LUH39" s="2343"/>
      <c r="LUI39" s="2343"/>
      <c r="LUJ39" s="2343"/>
      <c r="LUK39" s="2343"/>
      <c r="LUL39" s="2343"/>
      <c r="LUM39" s="2343"/>
      <c r="LUN39" s="2343"/>
      <c r="LUO39" s="2343"/>
      <c r="LUP39" s="2343"/>
      <c r="LUQ39" s="2343"/>
      <c r="LUR39" s="2343"/>
      <c r="LUS39" s="2343"/>
      <c r="LUT39" s="2343"/>
      <c r="LUU39" s="2343"/>
      <c r="LUV39" s="2343"/>
      <c r="LUW39" s="2343"/>
      <c r="LUX39" s="2343"/>
      <c r="LUY39" s="2343"/>
      <c r="LUZ39" s="2343"/>
      <c r="LVA39" s="2343"/>
      <c r="LVB39" s="2343"/>
      <c r="LVC39" s="2343"/>
      <c r="LVD39" s="2343"/>
      <c r="LVE39" s="2343"/>
      <c r="LVF39" s="2343"/>
      <c r="LVG39" s="2343"/>
      <c r="LVH39" s="2343"/>
      <c r="LVI39" s="2343"/>
      <c r="LVJ39" s="2343"/>
      <c r="LVK39" s="2343"/>
      <c r="LVL39" s="2343"/>
      <c r="LVM39" s="2343"/>
      <c r="LVN39" s="2343"/>
      <c r="LVO39" s="2343"/>
      <c r="LVP39" s="2343"/>
      <c r="LVQ39" s="2343"/>
      <c r="LVR39" s="2343"/>
      <c r="LVS39" s="2343"/>
      <c r="LVT39" s="2343"/>
      <c r="LVU39" s="2343"/>
      <c r="LVV39" s="2343"/>
      <c r="LVW39" s="2343"/>
      <c r="LVX39" s="2343"/>
      <c r="LVY39" s="2343"/>
      <c r="LVZ39" s="2343"/>
      <c r="LWA39" s="2343"/>
      <c r="LWB39" s="2343"/>
      <c r="LWC39" s="2343"/>
      <c r="LWD39" s="2343"/>
      <c r="LWE39" s="2343"/>
      <c r="LWF39" s="2343"/>
      <c r="LWG39" s="2343"/>
      <c r="LWH39" s="2343"/>
      <c r="LWI39" s="2343"/>
      <c r="LWJ39" s="2343"/>
      <c r="LWK39" s="2343"/>
      <c r="LWL39" s="2343"/>
      <c r="LWM39" s="2343"/>
      <c r="LWN39" s="2343"/>
      <c r="LWO39" s="2343"/>
      <c r="LWP39" s="2343"/>
      <c r="LWQ39" s="2343"/>
      <c r="LWR39" s="2343"/>
      <c r="LWS39" s="2343"/>
      <c r="LWT39" s="2343"/>
      <c r="LWU39" s="2343"/>
      <c r="LWV39" s="2343"/>
      <c r="LWW39" s="2343"/>
      <c r="LWX39" s="2343"/>
      <c r="LWY39" s="2343"/>
      <c r="LWZ39" s="2343"/>
      <c r="LXA39" s="2343"/>
      <c r="LXB39" s="2343"/>
      <c r="LXC39" s="2343"/>
      <c r="LXD39" s="2343"/>
      <c r="LXE39" s="2343"/>
      <c r="LXF39" s="2343"/>
      <c r="LXG39" s="2343"/>
      <c r="LXH39" s="2343"/>
      <c r="LXI39" s="2343"/>
      <c r="LXJ39" s="2343"/>
      <c r="LXK39" s="2343"/>
      <c r="LXL39" s="2343"/>
      <c r="LXM39" s="2343"/>
      <c r="LXN39" s="2343"/>
      <c r="LXO39" s="2343"/>
      <c r="LXP39" s="2343"/>
      <c r="LXQ39" s="2343"/>
      <c r="LXR39" s="2343"/>
      <c r="LXS39" s="2343"/>
      <c r="LXT39" s="2343"/>
      <c r="LXU39" s="2343"/>
      <c r="LXV39" s="2343"/>
      <c r="LXW39" s="2343"/>
      <c r="LXX39" s="2343"/>
      <c r="LXY39" s="2343"/>
      <c r="LXZ39" s="2343"/>
      <c r="LYA39" s="2343"/>
      <c r="LYB39" s="2343"/>
      <c r="LYC39" s="2343"/>
      <c r="LYD39" s="2343"/>
      <c r="LYE39" s="2343"/>
      <c r="LYF39" s="2343"/>
      <c r="LYG39" s="2343"/>
      <c r="LYH39" s="2343"/>
      <c r="LYI39" s="2343"/>
      <c r="LYJ39" s="2343"/>
      <c r="LYK39" s="2343"/>
      <c r="LYL39" s="2343"/>
      <c r="LYM39" s="2343"/>
      <c r="LYN39" s="2343"/>
      <c r="LYO39" s="2343"/>
      <c r="LYP39" s="2343"/>
      <c r="LYQ39" s="2343"/>
      <c r="LYR39" s="2343"/>
      <c r="LYS39" s="2343"/>
      <c r="LYT39" s="2343"/>
      <c r="LYU39" s="2343"/>
      <c r="LYV39" s="2343"/>
      <c r="LYW39" s="2343"/>
      <c r="LYX39" s="2343"/>
      <c r="LYY39" s="2343"/>
      <c r="LYZ39" s="2343"/>
      <c r="LZA39" s="2343"/>
      <c r="LZB39" s="2343"/>
      <c r="LZC39" s="2343"/>
      <c r="LZD39" s="2343"/>
      <c r="LZE39" s="2343"/>
      <c r="LZF39" s="2343"/>
      <c r="LZG39" s="2343"/>
      <c r="LZH39" s="2343"/>
      <c r="LZI39" s="2343"/>
      <c r="LZJ39" s="2343"/>
      <c r="LZK39" s="2343"/>
      <c r="LZL39" s="2343"/>
      <c r="LZM39" s="2343"/>
      <c r="LZN39" s="2343"/>
      <c r="LZO39" s="2343"/>
      <c r="LZP39" s="2343"/>
      <c r="LZQ39" s="2343"/>
      <c r="LZR39" s="2343"/>
      <c r="LZS39" s="2343"/>
      <c r="LZT39" s="2343"/>
      <c r="LZU39" s="2343"/>
      <c r="LZV39" s="2343"/>
      <c r="LZW39" s="2343"/>
      <c r="LZX39" s="2343"/>
      <c r="LZY39" s="2343"/>
      <c r="LZZ39" s="2343"/>
      <c r="MAA39" s="2343"/>
      <c r="MAB39" s="2343"/>
      <c r="MAC39" s="2343"/>
      <c r="MAD39" s="2343"/>
      <c r="MAE39" s="2343"/>
      <c r="MAF39" s="2343"/>
      <c r="MAG39" s="2343"/>
      <c r="MAH39" s="2343"/>
      <c r="MAI39" s="2343"/>
      <c r="MAJ39" s="2343"/>
      <c r="MAK39" s="2343"/>
      <c r="MAL39" s="2343"/>
      <c r="MAM39" s="2343"/>
      <c r="MAN39" s="2343"/>
      <c r="MAO39" s="2343"/>
      <c r="MAP39" s="2343"/>
      <c r="MAQ39" s="2343"/>
      <c r="MAR39" s="2343"/>
      <c r="MAS39" s="2343"/>
      <c r="MAT39" s="2343"/>
      <c r="MAU39" s="2343"/>
      <c r="MAV39" s="2343"/>
      <c r="MAW39" s="2343"/>
      <c r="MAX39" s="2343"/>
      <c r="MAY39" s="2343"/>
      <c r="MAZ39" s="2343"/>
      <c r="MBA39" s="2343"/>
      <c r="MBB39" s="2343"/>
      <c r="MBC39" s="2343"/>
      <c r="MBD39" s="2343"/>
      <c r="MBE39" s="2343"/>
      <c r="MBF39" s="2343"/>
      <c r="MBG39" s="2343"/>
      <c r="MBH39" s="2343"/>
      <c r="MBI39" s="2343"/>
      <c r="MBJ39" s="2343"/>
      <c r="MBK39" s="2343"/>
      <c r="MBL39" s="2343"/>
      <c r="MBM39" s="2343"/>
      <c r="MBN39" s="2343"/>
      <c r="MBO39" s="2343"/>
      <c r="MBP39" s="2343"/>
      <c r="MBQ39" s="2343"/>
      <c r="MBR39" s="2343"/>
      <c r="MBS39" s="2343"/>
      <c r="MBT39" s="2343"/>
      <c r="MBU39" s="2343"/>
      <c r="MBV39" s="2343"/>
      <c r="MBW39" s="2343"/>
      <c r="MBX39" s="2343"/>
      <c r="MBY39" s="2343"/>
      <c r="MBZ39" s="2343"/>
      <c r="MCA39" s="2343"/>
      <c r="MCB39" s="2343"/>
      <c r="MCC39" s="2343"/>
      <c r="MCD39" s="2343"/>
      <c r="MCE39" s="2343"/>
      <c r="MCF39" s="2343"/>
      <c r="MCG39" s="2343"/>
      <c r="MCH39" s="2343"/>
      <c r="MCI39" s="2343"/>
      <c r="MCJ39" s="2343"/>
      <c r="MCK39" s="2343"/>
      <c r="MCL39" s="2343"/>
      <c r="MCM39" s="2343"/>
      <c r="MCN39" s="2343"/>
      <c r="MCO39" s="2343"/>
      <c r="MCP39" s="2343"/>
      <c r="MCQ39" s="2343"/>
      <c r="MCR39" s="2343"/>
      <c r="MCS39" s="2343"/>
      <c r="MCT39" s="2343"/>
      <c r="MCU39" s="2343"/>
      <c r="MCV39" s="2343"/>
      <c r="MCW39" s="2343"/>
      <c r="MCX39" s="2343"/>
      <c r="MCY39" s="2343"/>
      <c r="MCZ39" s="2343"/>
      <c r="MDA39" s="2343"/>
      <c r="MDB39" s="2343"/>
      <c r="MDC39" s="2343"/>
      <c r="MDD39" s="2343"/>
      <c r="MDE39" s="2343"/>
      <c r="MDF39" s="2343"/>
      <c r="MDG39" s="2343"/>
      <c r="MDH39" s="2343"/>
      <c r="MDI39" s="2343"/>
      <c r="MDJ39" s="2343"/>
      <c r="MDK39" s="2343"/>
      <c r="MDL39" s="2343"/>
      <c r="MDM39" s="2343"/>
      <c r="MDN39" s="2343"/>
      <c r="MDO39" s="2343"/>
      <c r="MDP39" s="2343"/>
      <c r="MDQ39" s="2343"/>
      <c r="MDR39" s="2343"/>
      <c r="MDS39" s="2343"/>
      <c r="MDT39" s="2343"/>
      <c r="MDU39" s="2343"/>
      <c r="MDV39" s="2343"/>
      <c r="MDW39" s="2343"/>
      <c r="MDX39" s="2343"/>
      <c r="MDY39" s="2343"/>
      <c r="MDZ39" s="2343"/>
      <c r="MEA39" s="2343"/>
      <c r="MEB39" s="2343"/>
      <c r="MEC39" s="2343"/>
      <c r="MED39" s="2343"/>
      <c r="MEE39" s="2343"/>
      <c r="MEF39" s="2343"/>
      <c r="MEG39" s="2343"/>
      <c r="MEH39" s="2343"/>
      <c r="MEI39" s="2343"/>
      <c r="MEJ39" s="2343"/>
      <c r="MEK39" s="2343"/>
      <c r="MEL39" s="2343"/>
      <c r="MEM39" s="2343"/>
      <c r="MEN39" s="2343"/>
      <c r="MEO39" s="2343"/>
      <c r="MEP39" s="2343"/>
      <c r="MEQ39" s="2343"/>
      <c r="MER39" s="2343"/>
      <c r="MES39" s="2343"/>
      <c r="MET39" s="2343"/>
      <c r="MEU39" s="2343"/>
      <c r="MEV39" s="2343"/>
      <c r="MEW39" s="2343"/>
      <c r="MEX39" s="2343"/>
      <c r="MEY39" s="2343"/>
      <c r="MEZ39" s="2343"/>
      <c r="MFA39" s="2343"/>
      <c r="MFB39" s="2343"/>
      <c r="MFC39" s="2343"/>
      <c r="MFD39" s="2343"/>
      <c r="MFE39" s="2343"/>
      <c r="MFF39" s="2343"/>
      <c r="MFG39" s="2343"/>
      <c r="MFH39" s="2343"/>
      <c r="MFI39" s="2343"/>
      <c r="MFJ39" s="2343"/>
      <c r="MFK39" s="2343"/>
      <c r="MFL39" s="2343"/>
      <c r="MFM39" s="2343"/>
      <c r="MFN39" s="2343"/>
      <c r="MFO39" s="2343"/>
      <c r="MFP39" s="2343"/>
      <c r="MFQ39" s="2343"/>
      <c r="MFR39" s="2343"/>
      <c r="MFS39" s="2343"/>
      <c r="MFT39" s="2343"/>
      <c r="MFU39" s="2343"/>
      <c r="MFV39" s="2343"/>
      <c r="MFW39" s="2343"/>
      <c r="MFX39" s="2343"/>
      <c r="MFY39" s="2343"/>
      <c r="MFZ39" s="2343"/>
      <c r="MGA39" s="2343"/>
      <c r="MGB39" s="2343"/>
      <c r="MGC39" s="2343"/>
      <c r="MGD39" s="2343"/>
      <c r="MGE39" s="2343"/>
      <c r="MGF39" s="2343"/>
      <c r="MGG39" s="2343"/>
      <c r="MGH39" s="2343"/>
      <c r="MGI39" s="2343"/>
      <c r="MGJ39" s="2343"/>
      <c r="MGK39" s="2343"/>
      <c r="MGL39" s="2343"/>
      <c r="MGM39" s="2343"/>
      <c r="MGN39" s="2343"/>
      <c r="MGO39" s="2343"/>
      <c r="MGP39" s="2343"/>
      <c r="MGQ39" s="2343"/>
      <c r="MGR39" s="2343"/>
      <c r="MGS39" s="2343"/>
      <c r="MGT39" s="2343"/>
      <c r="MGU39" s="2343"/>
      <c r="MGV39" s="2343"/>
      <c r="MGW39" s="2343"/>
      <c r="MGX39" s="2343"/>
      <c r="MGY39" s="2343"/>
      <c r="MGZ39" s="2343"/>
      <c r="MHA39" s="2343"/>
      <c r="MHB39" s="2343"/>
      <c r="MHC39" s="2343"/>
      <c r="MHD39" s="2343"/>
      <c r="MHE39" s="2343"/>
      <c r="MHF39" s="2343"/>
      <c r="MHG39" s="2343"/>
      <c r="MHH39" s="2343"/>
      <c r="MHI39" s="2343"/>
      <c r="MHJ39" s="2343"/>
      <c r="MHK39" s="2343"/>
      <c r="MHL39" s="2343"/>
      <c r="MHM39" s="2343"/>
      <c r="MHN39" s="2343"/>
      <c r="MHO39" s="2343"/>
      <c r="MHP39" s="2343"/>
      <c r="MHQ39" s="2343"/>
      <c r="MHR39" s="2343"/>
      <c r="MHS39" s="2343"/>
      <c r="MHT39" s="2343"/>
      <c r="MHU39" s="2343"/>
      <c r="MHV39" s="2343"/>
      <c r="MHW39" s="2343"/>
      <c r="MHX39" s="2343"/>
      <c r="MHY39" s="2343"/>
      <c r="MHZ39" s="2343"/>
      <c r="MIA39" s="2343"/>
      <c r="MIB39" s="2343"/>
      <c r="MIC39" s="2343"/>
      <c r="MID39" s="2343"/>
      <c r="MIE39" s="2343"/>
      <c r="MIF39" s="2343"/>
      <c r="MIG39" s="2343"/>
      <c r="MIH39" s="2343"/>
      <c r="MII39" s="2343"/>
      <c r="MIJ39" s="2343"/>
      <c r="MIK39" s="2343"/>
      <c r="MIL39" s="2343"/>
      <c r="MIM39" s="2343"/>
      <c r="MIN39" s="2343"/>
      <c r="MIO39" s="2343"/>
      <c r="MIP39" s="2343"/>
      <c r="MIQ39" s="2343"/>
      <c r="MIR39" s="2343"/>
      <c r="MIS39" s="2343"/>
      <c r="MIT39" s="2343"/>
      <c r="MIU39" s="2343"/>
      <c r="MIV39" s="2343"/>
      <c r="MIW39" s="2343"/>
      <c r="MIX39" s="2343"/>
      <c r="MIY39" s="2343"/>
      <c r="MIZ39" s="2343"/>
      <c r="MJA39" s="2343"/>
      <c r="MJB39" s="2343"/>
      <c r="MJC39" s="2343"/>
      <c r="MJD39" s="2343"/>
      <c r="MJE39" s="2343"/>
      <c r="MJF39" s="2343"/>
      <c r="MJG39" s="2343"/>
      <c r="MJH39" s="2343"/>
      <c r="MJI39" s="2343"/>
      <c r="MJJ39" s="2343"/>
      <c r="MJK39" s="2343"/>
      <c r="MJL39" s="2343"/>
      <c r="MJM39" s="2343"/>
      <c r="MJN39" s="2343"/>
      <c r="MJO39" s="2343"/>
      <c r="MJP39" s="2343"/>
      <c r="MJQ39" s="2343"/>
      <c r="MJR39" s="2343"/>
      <c r="MJS39" s="2343"/>
      <c r="MJT39" s="2343"/>
      <c r="MJU39" s="2343"/>
      <c r="MJV39" s="2343"/>
      <c r="MJW39" s="2343"/>
      <c r="MJX39" s="2343"/>
      <c r="MJY39" s="2343"/>
      <c r="MJZ39" s="2343"/>
      <c r="MKA39" s="2343"/>
      <c r="MKB39" s="2343"/>
      <c r="MKC39" s="2343"/>
      <c r="MKD39" s="2343"/>
      <c r="MKE39" s="2343"/>
      <c r="MKF39" s="2343"/>
      <c r="MKG39" s="2343"/>
      <c r="MKH39" s="2343"/>
      <c r="MKI39" s="2343"/>
      <c r="MKJ39" s="2343"/>
      <c r="MKK39" s="2343"/>
      <c r="MKL39" s="2343"/>
      <c r="MKM39" s="2343"/>
      <c r="MKN39" s="2343"/>
      <c r="MKO39" s="2343"/>
      <c r="MKP39" s="2343"/>
      <c r="MKQ39" s="2343"/>
      <c r="MKR39" s="2343"/>
      <c r="MKS39" s="2343"/>
      <c r="MKT39" s="2343"/>
      <c r="MKU39" s="2343"/>
      <c r="MKV39" s="2343"/>
      <c r="MKW39" s="2343"/>
      <c r="MKX39" s="2343"/>
      <c r="MKY39" s="2343"/>
      <c r="MKZ39" s="2343"/>
      <c r="MLA39" s="2343"/>
      <c r="MLB39" s="2343"/>
      <c r="MLC39" s="2343"/>
      <c r="MLD39" s="2343"/>
      <c r="MLE39" s="2343"/>
      <c r="MLF39" s="2343"/>
      <c r="MLG39" s="2343"/>
      <c r="MLH39" s="2343"/>
      <c r="MLI39" s="2343"/>
      <c r="MLJ39" s="2343"/>
      <c r="MLK39" s="2343"/>
      <c r="MLL39" s="2343"/>
      <c r="MLM39" s="2343"/>
      <c r="MLN39" s="2343"/>
      <c r="MLO39" s="2343"/>
      <c r="MLP39" s="2343"/>
      <c r="MLQ39" s="2343"/>
      <c r="MLR39" s="2343"/>
      <c r="MLS39" s="2343"/>
      <c r="MLT39" s="2343"/>
      <c r="MLU39" s="2343"/>
      <c r="MLV39" s="2343"/>
      <c r="MLW39" s="2343"/>
      <c r="MLX39" s="2343"/>
      <c r="MLY39" s="2343"/>
      <c r="MLZ39" s="2343"/>
      <c r="MMA39" s="2343"/>
      <c r="MMB39" s="2343"/>
      <c r="MMC39" s="2343"/>
      <c r="MMD39" s="2343"/>
      <c r="MME39" s="2343"/>
      <c r="MMF39" s="2343"/>
      <c r="MMG39" s="2343"/>
      <c r="MMH39" s="2343"/>
      <c r="MMI39" s="2343"/>
      <c r="MMJ39" s="2343"/>
      <c r="MMK39" s="2343"/>
      <c r="MML39" s="2343"/>
      <c r="MMM39" s="2343"/>
      <c r="MMN39" s="2343"/>
      <c r="MMO39" s="2343"/>
      <c r="MMP39" s="2343"/>
      <c r="MMQ39" s="2343"/>
      <c r="MMR39" s="2343"/>
      <c r="MMS39" s="2343"/>
      <c r="MMT39" s="2343"/>
      <c r="MMU39" s="2343"/>
      <c r="MMV39" s="2343"/>
      <c r="MMW39" s="2343"/>
      <c r="MMX39" s="2343"/>
      <c r="MMY39" s="2343"/>
      <c r="MMZ39" s="2343"/>
      <c r="MNA39" s="2343"/>
      <c r="MNB39" s="2343"/>
      <c r="MNC39" s="2343"/>
      <c r="MND39" s="2343"/>
      <c r="MNE39" s="2343"/>
      <c r="MNF39" s="2343"/>
      <c r="MNG39" s="2343"/>
      <c r="MNH39" s="2343"/>
      <c r="MNI39" s="2343"/>
      <c r="MNJ39" s="2343"/>
      <c r="MNK39" s="2343"/>
      <c r="MNL39" s="2343"/>
      <c r="MNM39" s="2343"/>
      <c r="MNN39" s="2343"/>
      <c r="MNO39" s="2343"/>
      <c r="MNP39" s="2343"/>
      <c r="MNQ39" s="2343"/>
      <c r="MNR39" s="2343"/>
      <c r="MNS39" s="2343"/>
      <c r="MNT39" s="2343"/>
      <c r="MNU39" s="2343"/>
      <c r="MNV39" s="2343"/>
      <c r="MNW39" s="2343"/>
      <c r="MNX39" s="2343"/>
      <c r="MNY39" s="2343"/>
      <c r="MNZ39" s="2343"/>
      <c r="MOA39" s="2343"/>
      <c r="MOB39" s="2343"/>
      <c r="MOC39" s="2343"/>
      <c r="MOD39" s="2343"/>
      <c r="MOE39" s="2343"/>
      <c r="MOF39" s="2343"/>
      <c r="MOG39" s="2343"/>
      <c r="MOH39" s="2343"/>
      <c r="MOI39" s="2343"/>
      <c r="MOJ39" s="2343"/>
      <c r="MOK39" s="2343"/>
      <c r="MOL39" s="2343"/>
      <c r="MOM39" s="2343"/>
      <c r="MON39" s="2343"/>
      <c r="MOO39" s="2343"/>
      <c r="MOP39" s="2343"/>
      <c r="MOQ39" s="2343"/>
      <c r="MOR39" s="2343"/>
      <c r="MOS39" s="2343"/>
      <c r="MOT39" s="2343"/>
      <c r="MOU39" s="2343"/>
      <c r="MOV39" s="2343"/>
      <c r="MOW39" s="2343"/>
      <c r="MOX39" s="2343"/>
      <c r="MOY39" s="2343"/>
      <c r="MOZ39" s="2343"/>
      <c r="MPA39" s="2343"/>
      <c r="MPB39" s="2343"/>
      <c r="MPC39" s="2343"/>
      <c r="MPD39" s="2343"/>
      <c r="MPE39" s="2343"/>
      <c r="MPF39" s="2343"/>
      <c r="MPG39" s="2343"/>
      <c r="MPH39" s="2343"/>
      <c r="MPI39" s="2343"/>
      <c r="MPJ39" s="2343"/>
      <c r="MPK39" s="2343"/>
      <c r="MPL39" s="2343"/>
      <c r="MPM39" s="2343"/>
      <c r="MPN39" s="2343"/>
      <c r="MPO39" s="2343"/>
      <c r="MPP39" s="2343"/>
      <c r="MPQ39" s="2343"/>
      <c r="MPR39" s="2343"/>
      <c r="MPS39" s="2343"/>
      <c r="MPT39" s="2343"/>
      <c r="MPU39" s="2343"/>
      <c r="MPV39" s="2343"/>
      <c r="MPW39" s="2343"/>
      <c r="MPX39" s="2343"/>
      <c r="MPY39" s="2343"/>
      <c r="MPZ39" s="2343"/>
      <c r="MQA39" s="2343"/>
      <c r="MQB39" s="2343"/>
      <c r="MQC39" s="2343"/>
      <c r="MQD39" s="2343"/>
      <c r="MQE39" s="2343"/>
      <c r="MQF39" s="2343"/>
      <c r="MQG39" s="2343"/>
      <c r="MQH39" s="2343"/>
      <c r="MQI39" s="2343"/>
      <c r="MQJ39" s="2343"/>
      <c r="MQK39" s="2343"/>
      <c r="MQL39" s="2343"/>
      <c r="MQM39" s="2343"/>
      <c r="MQN39" s="2343"/>
      <c r="MQO39" s="2343"/>
      <c r="MQP39" s="2343"/>
      <c r="MQQ39" s="2343"/>
      <c r="MQR39" s="2343"/>
      <c r="MQS39" s="2343"/>
      <c r="MQT39" s="2343"/>
      <c r="MQU39" s="2343"/>
      <c r="MQV39" s="2343"/>
      <c r="MQW39" s="2343"/>
      <c r="MQX39" s="2343"/>
      <c r="MQY39" s="2343"/>
      <c r="MQZ39" s="2343"/>
      <c r="MRA39" s="2343"/>
      <c r="MRB39" s="2343"/>
      <c r="MRC39" s="2343"/>
      <c r="MRD39" s="2343"/>
      <c r="MRE39" s="2343"/>
      <c r="MRF39" s="2343"/>
      <c r="MRG39" s="2343"/>
      <c r="MRH39" s="2343"/>
      <c r="MRI39" s="2343"/>
      <c r="MRJ39" s="2343"/>
      <c r="MRK39" s="2343"/>
      <c r="MRL39" s="2343"/>
      <c r="MRM39" s="2343"/>
      <c r="MRN39" s="2343"/>
      <c r="MRO39" s="2343"/>
      <c r="MRP39" s="2343"/>
      <c r="MRQ39" s="2343"/>
      <c r="MRR39" s="2343"/>
      <c r="MRS39" s="2343"/>
      <c r="MRT39" s="2343"/>
      <c r="MRU39" s="2343"/>
      <c r="MRV39" s="2343"/>
      <c r="MRW39" s="2343"/>
      <c r="MRX39" s="2343"/>
      <c r="MRY39" s="2343"/>
      <c r="MRZ39" s="2343"/>
      <c r="MSA39" s="2343"/>
      <c r="MSB39" s="2343"/>
      <c r="MSC39" s="2343"/>
      <c r="MSD39" s="2343"/>
      <c r="MSE39" s="2343"/>
      <c r="MSF39" s="2343"/>
      <c r="MSG39" s="2343"/>
      <c r="MSH39" s="2343"/>
      <c r="MSI39" s="2343"/>
      <c r="MSJ39" s="2343"/>
      <c r="MSK39" s="2343"/>
      <c r="MSL39" s="2343"/>
      <c r="MSM39" s="2343"/>
      <c r="MSN39" s="2343"/>
      <c r="MSO39" s="2343"/>
      <c r="MSP39" s="2343"/>
      <c r="MSQ39" s="2343"/>
      <c r="MSR39" s="2343"/>
      <c r="MSS39" s="2343"/>
      <c r="MST39" s="2343"/>
      <c r="MSU39" s="2343"/>
      <c r="MSV39" s="2343"/>
      <c r="MSW39" s="2343"/>
      <c r="MSX39" s="2343"/>
      <c r="MSY39" s="2343"/>
      <c r="MSZ39" s="2343"/>
      <c r="MTA39" s="2343"/>
      <c r="MTB39" s="2343"/>
      <c r="MTC39" s="2343"/>
      <c r="MTD39" s="2343"/>
      <c r="MTE39" s="2343"/>
      <c r="MTF39" s="2343"/>
      <c r="MTG39" s="2343"/>
      <c r="MTH39" s="2343"/>
      <c r="MTI39" s="2343"/>
      <c r="MTJ39" s="2343"/>
      <c r="MTK39" s="2343"/>
      <c r="MTL39" s="2343"/>
      <c r="MTM39" s="2343"/>
      <c r="MTN39" s="2343"/>
      <c r="MTO39" s="2343"/>
      <c r="MTP39" s="2343"/>
      <c r="MTQ39" s="2343"/>
      <c r="MTR39" s="2343"/>
      <c r="MTS39" s="2343"/>
      <c r="MTT39" s="2343"/>
      <c r="MTU39" s="2343"/>
      <c r="MTV39" s="2343"/>
      <c r="MTW39" s="2343"/>
      <c r="MTX39" s="2343"/>
      <c r="MTY39" s="2343"/>
      <c r="MTZ39" s="2343"/>
      <c r="MUA39" s="2343"/>
      <c r="MUB39" s="2343"/>
      <c r="MUC39" s="2343"/>
      <c r="MUD39" s="2343"/>
      <c r="MUE39" s="2343"/>
      <c r="MUF39" s="2343"/>
      <c r="MUG39" s="2343"/>
      <c r="MUH39" s="2343"/>
      <c r="MUI39" s="2343"/>
      <c r="MUJ39" s="2343"/>
      <c r="MUK39" s="2343"/>
      <c r="MUL39" s="2343"/>
      <c r="MUM39" s="2343"/>
      <c r="MUN39" s="2343"/>
      <c r="MUO39" s="2343"/>
      <c r="MUP39" s="2343"/>
      <c r="MUQ39" s="2343"/>
      <c r="MUR39" s="2343"/>
      <c r="MUS39" s="2343"/>
      <c r="MUT39" s="2343"/>
      <c r="MUU39" s="2343"/>
      <c r="MUV39" s="2343"/>
      <c r="MUW39" s="2343"/>
      <c r="MUX39" s="2343"/>
      <c r="MUY39" s="2343"/>
      <c r="MUZ39" s="2343"/>
      <c r="MVA39" s="2343"/>
      <c r="MVB39" s="2343"/>
      <c r="MVC39" s="2343"/>
      <c r="MVD39" s="2343"/>
      <c r="MVE39" s="2343"/>
      <c r="MVF39" s="2343"/>
      <c r="MVG39" s="2343"/>
      <c r="MVH39" s="2343"/>
      <c r="MVI39" s="2343"/>
      <c r="MVJ39" s="2343"/>
      <c r="MVK39" s="2343"/>
      <c r="MVL39" s="2343"/>
      <c r="MVM39" s="2343"/>
      <c r="MVN39" s="2343"/>
      <c r="MVO39" s="2343"/>
      <c r="MVP39" s="2343"/>
      <c r="MVQ39" s="2343"/>
      <c r="MVR39" s="2343"/>
      <c r="MVS39" s="2343"/>
      <c r="MVT39" s="2343"/>
      <c r="MVU39" s="2343"/>
      <c r="MVV39" s="2343"/>
      <c r="MVW39" s="2343"/>
      <c r="MVX39" s="2343"/>
      <c r="MVY39" s="2343"/>
      <c r="MVZ39" s="2343"/>
      <c r="MWA39" s="2343"/>
      <c r="MWB39" s="2343"/>
      <c r="MWC39" s="2343"/>
      <c r="MWD39" s="2343"/>
      <c r="MWE39" s="2343"/>
      <c r="MWF39" s="2343"/>
      <c r="MWG39" s="2343"/>
      <c r="MWH39" s="2343"/>
      <c r="MWI39" s="2343"/>
      <c r="MWJ39" s="2343"/>
      <c r="MWK39" s="2343"/>
      <c r="MWL39" s="2343"/>
      <c r="MWM39" s="2343"/>
      <c r="MWN39" s="2343"/>
      <c r="MWO39" s="2343"/>
      <c r="MWP39" s="2343"/>
      <c r="MWQ39" s="2343"/>
      <c r="MWR39" s="2343"/>
      <c r="MWS39" s="2343"/>
      <c r="MWT39" s="2343"/>
      <c r="MWU39" s="2343"/>
      <c r="MWV39" s="2343"/>
      <c r="MWW39" s="2343"/>
      <c r="MWX39" s="2343"/>
      <c r="MWY39" s="2343"/>
      <c r="MWZ39" s="2343"/>
      <c r="MXA39" s="2343"/>
      <c r="MXB39" s="2343"/>
      <c r="MXC39" s="2343"/>
      <c r="MXD39" s="2343"/>
      <c r="MXE39" s="2343"/>
      <c r="MXF39" s="2343"/>
      <c r="MXG39" s="2343"/>
      <c r="MXH39" s="2343"/>
      <c r="MXI39" s="2343"/>
      <c r="MXJ39" s="2343"/>
      <c r="MXK39" s="2343"/>
      <c r="MXL39" s="2343"/>
      <c r="MXM39" s="2343"/>
      <c r="MXN39" s="2343"/>
      <c r="MXO39" s="2343"/>
      <c r="MXP39" s="2343"/>
      <c r="MXQ39" s="2343"/>
      <c r="MXR39" s="2343"/>
      <c r="MXS39" s="2343"/>
      <c r="MXT39" s="2343"/>
      <c r="MXU39" s="2343"/>
      <c r="MXV39" s="2343"/>
      <c r="MXW39" s="2343"/>
      <c r="MXX39" s="2343"/>
      <c r="MXY39" s="2343"/>
      <c r="MXZ39" s="2343"/>
      <c r="MYA39" s="2343"/>
      <c r="MYB39" s="2343"/>
      <c r="MYC39" s="2343"/>
      <c r="MYD39" s="2343"/>
      <c r="MYE39" s="2343"/>
      <c r="MYF39" s="2343"/>
      <c r="MYG39" s="2343"/>
      <c r="MYH39" s="2343"/>
      <c r="MYI39" s="2343"/>
      <c r="MYJ39" s="2343"/>
      <c r="MYK39" s="2343"/>
      <c r="MYL39" s="2343"/>
      <c r="MYM39" s="2343"/>
      <c r="MYN39" s="2343"/>
      <c r="MYO39" s="2343"/>
      <c r="MYP39" s="2343"/>
      <c r="MYQ39" s="2343"/>
      <c r="MYR39" s="2343"/>
      <c r="MYS39" s="2343"/>
      <c r="MYT39" s="2343"/>
      <c r="MYU39" s="2343"/>
      <c r="MYV39" s="2343"/>
      <c r="MYW39" s="2343"/>
      <c r="MYX39" s="2343"/>
      <c r="MYY39" s="2343"/>
      <c r="MYZ39" s="2343"/>
      <c r="MZA39" s="2343"/>
      <c r="MZB39" s="2343"/>
      <c r="MZC39" s="2343"/>
      <c r="MZD39" s="2343"/>
      <c r="MZE39" s="2343"/>
      <c r="MZF39" s="2343"/>
      <c r="MZG39" s="2343"/>
      <c r="MZH39" s="2343"/>
      <c r="MZI39" s="2343"/>
      <c r="MZJ39" s="2343"/>
      <c r="MZK39" s="2343"/>
      <c r="MZL39" s="2343"/>
      <c r="MZM39" s="2343"/>
      <c r="MZN39" s="2343"/>
      <c r="MZO39" s="2343"/>
      <c r="MZP39" s="2343"/>
      <c r="MZQ39" s="2343"/>
      <c r="MZR39" s="2343"/>
      <c r="MZS39" s="2343"/>
      <c r="MZT39" s="2343"/>
      <c r="MZU39" s="2343"/>
      <c r="MZV39" s="2343"/>
      <c r="MZW39" s="2343"/>
      <c r="MZX39" s="2343"/>
      <c r="MZY39" s="2343"/>
      <c r="MZZ39" s="2343"/>
      <c r="NAA39" s="2343"/>
      <c r="NAB39" s="2343"/>
      <c r="NAC39" s="2343"/>
      <c r="NAD39" s="2343"/>
      <c r="NAE39" s="2343"/>
      <c r="NAF39" s="2343"/>
      <c r="NAG39" s="2343"/>
      <c r="NAH39" s="2343"/>
      <c r="NAI39" s="2343"/>
      <c r="NAJ39" s="2343"/>
      <c r="NAK39" s="2343"/>
      <c r="NAL39" s="2343"/>
      <c r="NAM39" s="2343"/>
      <c r="NAN39" s="2343"/>
      <c r="NAO39" s="2343"/>
      <c r="NAP39" s="2343"/>
      <c r="NAQ39" s="2343"/>
      <c r="NAR39" s="2343"/>
      <c r="NAS39" s="2343"/>
      <c r="NAT39" s="2343"/>
      <c r="NAU39" s="2343"/>
      <c r="NAV39" s="2343"/>
      <c r="NAW39" s="2343"/>
      <c r="NAX39" s="2343"/>
      <c r="NAY39" s="2343"/>
      <c r="NAZ39" s="2343"/>
      <c r="NBA39" s="2343"/>
      <c r="NBB39" s="2343"/>
      <c r="NBC39" s="2343"/>
      <c r="NBD39" s="2343"/>
      <c r="NBE39" s="2343"/>
      <c r="NBF39" s="2343"/>
      <c r="NBG39" s="2343"/>
      <c r="NBH39" s="2343"/>
      <c r="NBI39" s="2343"/>
      <c r="NBJ39" s="2343"/>
      <c r="NBK39" s="2343"/>
      <c r="NBL39" s="2343"/>
      <c r="NBM39" s="2343"/>
      <c r="NBN39" s="2343"/>
      <c r="NBO39" s="2343"/>
      <c r="NBP39" s="2343"/>
      <c r="NBQ39" s="2343"/>
      <c r="NBR39" s="2343"/>
      <c r="NBS39" s="2343"/>
      <c r="NBT39" s="2343"/>
      <c r="NBU39" s="2343"/>
      <c r="NBV39" s="2343"/>
      <c r="NBW39" s="2343"/>
      <c r="NBX39" s="2343"/>
      <c r="NBY39" s="2343"/>
      <c r="NBZ39" s="2343"/>
      <c r="NCA39" s="2343"/>
      <c r="NCB39" s="2343"/>
      <c r="NCC39" s="2343"/>
      <c r="NCD39" s="2343"/>
      <c r="NCE39" s="2343"/>
      <c r="NCF39" s="2343"/>
      <c r="NCG39" s="2343"/>
      <c r="NCH39" s="2343"/>
      <c r="NCI39" s="2343"/>
      <c r="NCJ39" s="2343"/>
      <c r="NCK39" s="2343"/>
      <c r="NCL39" s="2343"/>
      <c r="NCM39" s="2343"/>
      <c r="NCN39" s="2343"/>
      <c r="NCO39" s="2343"/>
      <c r="NCP39" s="2343"/>
      <c r="NCQ39" s="2343"/>
      <c r="NCR39" s="2343"/>
      <c r="NCS39" s="2343"/>
      <c r="NCT39" s="2343"/>
      <c r="NCU39" s="2343"/>
      <c r="NCV39" s="2343"/>
      <c r="NCW39" s="2343"/>
      <c r="NCX39" s="2343"/>
      <c r="NCY39" s="2343"/>
      <c r="NCZ39" s="2343"/>
      <c r="NDA39" s="2343"/>
      <c r="NDB39" s="2343"/>
      <c r="NDC39" s="2343"/>
      <c r="NDD39" s="2343"/>
      <c r="NDE39" s="2343"/>
      <c r="NDF39" s="2343"/>
      <c r="NDG39" s="2343"/>
      <c r="NDH39" s="2343"/>
      <c r="NDI39" s="2343"/>
      <c r="NDJ39" s="2343"/>
      <c r="NDK39" s="2343"/>
      <c r="NDL39" s="2343"/>
      <c r="NDM39" s="2343"/>
      <c r="NDN39" s="2343"/>
      <c r="NDO39" s="2343"/>
      <c r="NDP39" s="2343"/>
      <c r="NDQ39" s="2343"/>
      <c r="NDR39" s="2343"/>
      <c r="NDS39" s="2343"/>
      <c r="NDT39" s="2343"/>
      <c r="NDU39" s="2343"/>
      <c r="NDV39" s="2343"/>
      <c r="NDW39" s="2343"/>
      <c r="NDX39" s="2343"/>
      <c r="NDY39" s="2343"/>
      <c r="NDZ39" s="2343"/>
      <c r="NEA39" s="2343"/>
      <c r="NEB39" s="2343"/>
      <c r="NEC39" s="2343"/>
      <c r="NED39" s="2343"/>
      <c r="NEE39" s="2343"/>
      <c r="NEF39" s="2343"/>
      <c r="NEG39" s="2343"/>
      <c r="NEH39" s="2343"/>
      <c r="NEI39" s="2343"/>
      <c r="NEJ39" s="2343"/>
      <c r="NEK39" s="2343"/>
      <c r="NEL39" s="2343"/>
      <c r="NEM39" s="2343"/>
      <c r="NEN39" s="2343"/>
      <c r="NEO39" s="2343"/>
      <c r="NEP39" s="2343"/>
      <c r="NEQ39" s="2343"/>
      <c r="NER39" s="2343"/>
      <c r="NES39" s="2343"/>
      <c r="NET39" s="2343"/>
      <c r="NEU39" s="2343"/>
      <c r="NEV39" s="2343"/>
      <c r="NEW39" s="2343"/>
      <c r="NEX39" s="2343"/>
      <c r="NEY39" s="2343"/>
      <c r="NEZ39" s="2343"/>
      <c r="NFA39" s="2343"/>
      <c r="NFB39" s="2343"/>
      <c r="NFC39" s="2343"/>
      <c r="NFD39" s="2343"/>
      <c r="NFE39" s="2343"/>
      <c r="NFF39" s="2343"/>
      <c r="NFG39" s="2343"/>
      <c r="NFH39" s="2343"/>
      <c r="NFI39" s="2343"/>
      <c r="NFJ39" s="2343"/>
      <c r="NFK39" s="2343"/>
      <c r="NFL39" s="2343"/>
      <c r="NFM39" s="2343"/>
      <c r="NFN39" s="2343"/>
      <c r="NFO39" s="2343"/>
      <c r="NFP39" s="2343"/>
      <c r="NFQ39" s="2343"/>
      <c r="NFR39" s="2343"/>
      <c r="NFS39" s="2343"/>
      <c r="NFT39" s="2343"/>
      <c r="NFU39" s="2343"/>
      <c r="NFV39" s="2343"/>
      <c r="NFW39" s="2343"/>
      <c r="NFX39" s="2343"/>
      <c r="NFY39" s="2343"/>
      <c r="NFZ39" s="2343"/>
      <c r="NGA39" s="2343"/>
      <c r="NGB39" s="2343"/>
      <c r="NGC39" s="2343"/>
      <c r="NGD39" s="2343"/>
      <c r="NGE39" s="2343"/>
      <c r="NGF39" s="2343"/>
      <c r="NGG39" s="2343"/>
      <c r="NGH39" s="2343"/>
      <c r="NGI39" s="2343"/>
      <c r="NGJ39" s="2343"/>
      <c r="NGK39" s="2343"/>
      <c r="NGL39" s="2343"/>
      <c r="NGM39" s="2343"/>
      <c r="NGN39" s="2343"/>
      <c r="NGO39" s="2343"/>
      <c r="NGP39" s="2343"/>
      <c r="NGQ39" s="2343"/>
      <c r="NGR39" s="2343"/>
      <c r="NGS39" s="2343"/>
      <c r="NGT39" s="2343"/>
      <c r="NGU39" s="2343"/>
      <c r="NGV39" s="2343"/>
      <c r="NGW39" s="2343"/>
      <c r="NGX39" s="2343"/>
      <c r="NGY39" s="2343"/>
      <c r="NGZ39" s="2343"/>
      <c r="NHA39" s="2343"/>
      <c r="NHB39" s="2343"/>
      <c r="NHC39" s="2343"/>
      <c r="NHD39" s="2343"/>
      <c r="NHE39" s="2343"/>
      <c r="NHF39" s="2343"/>
      <c r="NHG39" s="2343"/>
      <c r="NHH39" s="2343"/>
      <c r="NHI39" s="2343"/>
      <c r="NHJ39" s="2343"/>
      <c r="NHK39" s="2343"/>
      <c r="NHL39" s="2343"/>
      <c r="NHM39" s="2343"/>
      <c r="NHN39" s="2343"/>
      <c r="NHO39" s="2343"/>
      <c r="NHP39" s="2343"/>
      <c r="NHQ39" s="2343"/>
      <c r="NHR39" s="2343"/>
      <c r="NHS39" s="2343"/>
      <c r="NHT39" s="2343"/>
      <c r="NHU39" s="2343"/>
      <c r="NHV39" s="2343"/>
      <c r="NHW39" s="2343"/>
      <c r="NHX39" s="2343"/>
      <c r="NHY39" s="2343"/>
      <c r="NHZ39" s="2343"/>
      <c r="NIA39" s="2343"/>
      <c r="NIB39" s="2343"/>
      <c r="NIC39" s="2343"/>
      <c r="NID39" s="2343"/>
      <c r="NIE39" s="2343"/>
      <c r="NIF39" s="2343"/>
      <c r="NIG39" s="2343"/>
      <c r="NIH39" s="2343"/>
      <c r="NII39" s="2343"/>
      <c r="NIJ39" s="2343"/>
      <c r="NIK39" s="2343"/>
      <c r="NIL39" s="2343"/>
      <c r="NIM39" s="2343"/>
      <c r="NIN39" s="2343"/>
      <c r="NIO39" s="2343"/>
      <c r="NIP39" s="2343"/>
      <c r="NIQ39" s="2343"/>
      <c r="NIR39" s="2343"/>
      <c r="NIS39" s="2343"/>
      <c r="NIT39" s="2343"/>
      <c r="NIU39" s="2343"/>
      <c r="NIV39" s="2343"/>
      <c r="NIW39" s="2343"/>
      <c r="NIX39" s="2343"/>
      <c r="NIY39" s="2343"/>
      <c r="NIZ39" s="2343"/>
      <c r="NJA39" s="2343"/>
      <c r="NJB39" s="2343"/>
      <c r="NJC39" s="2343"/>
      <c r="NJD39" s="2343"/>
      <c r="NJE39" s="2343"/>
      <c r="NJF39" s="2343"/>
      <c r="NJG39" s="2343"/>
      <c r="NJH39" s="2343"/>
      <c r="NJI39" s="2343"/>
      <c r="NJJ39" s="2343"/>
      <c r="NJK39" s="2343"/>
      <c r="NJL39" s="2343"/>
      <c r="NJM39" s="2343"/>
      <c r="NJN39" s="2343"/>
      <c r="NJO39" s="2343"/>
      <c r="NJP39" s="2343"/>
      <c r="NJQ39" s="2343"/>
      <c r="NJR39" s="2343"/>
      <c r="NJS39" s="2343"/>
      <c r="NJT39" s="2343"/>
      <c r="NJU39" s="2343"/>
      <c r="NJV39" s="2343"/>
      <c r="NJW39" s="2343"/>
      <c r="NJX39" s="2343"/>
      <c r="NJY39" s="2343"/>
      <c r="NJZ39" s="2343"/>
      <c r="NKA39" s="2343"/>
      <c r="NKB39" s="2343"/>
      <c r="NKC39" s="2343"/>
      <c r="NKD39" s="2343"/>
      <c r="NKE39" s="2343"/>
      <c r="NKF39" s="2343"/>
      <c r="NKG39" s="2343"/>
      <c r="NKH39" s="2343"/>
      <c r="NKI39" s="2343"/>
      <c r="NKJ39" s="2343"/>
      <c r="NKK39" s="2343"/>
      <c r="NKL39" s="2343"/>
      <c r="NKM39" s="2343"/>
      <c r="NKN39" s="2343"/>
      <c r="NKO39" s="2343"/>
      <c r="NKP39" s="2343"/>
      <c r="NKQ39" s="2343"/>
      <c r="NKR39" s="2343"/>
      <c r="NKS39" s="2343"/>
      <c r="NKT39" s="2343"/>
      <c r="NKU39" s="2343"/>
      <c r="NKV39" s="2343"/>
      <c r="NKW39" s="2343"/>
      <c r="NKX39" s="2343"/>
      <c r="NKY39" s="2343"/>
      <c r="NKZ39" s="2343"/>
      <c r="NLA39" s="2343"/>
      <c r="NLB39" s="2343"/>
      <c r="NLC39" s="2343"/>
      <c r="NLD39" s="2343"/>
      <c r="NLE39" s="2343"/>
      <c r="NLF39" s="2343"/>
      <c r="NLG39" s="2343"/>
      <c r="NLH39" s="2343"/>
      <c r="NLI39" s="2343"/>
      <c r="NLJ39" s="2343"/>
      <c r="NLK39" s="2343"/>
      <c r="NLL39" s="2343"/>
      <c r="NLM39" s="2343"/>
      <c r="NLN39" s="2343"/>
      <c r="NLO39" s="2343"/>
      <c r="NLP39" s="2343"/>
      <c r="NLQ39" s="2343"/>
      <c r="NLR39" s="2343"/>
      <c r="NLS39" s="2343"/>
      <c r="NLT39" s="2343"/>
      <c r="NLU39" s="2343"/>
      <c r="NLV39" s="2343"/>
      <c r="NLW39" s="2343"/>
      <c r="NLX39" s="2343"/>
      <c r="NLY39" s="2343"/>
      <c r="NLZ39" s="2343"/>
      <c r="NMA39" s="2343"/>
      <c r="NMB39" s="2343"/>
      <c r="NMC39" s="2343"/>
      <c r="NMD39" s="2343"/>
      <c r="NME39" s="2343"/>
      <c r="NMF39" s="2343"/>
      <c r="NMG39" s="2343"/>
      <c r="NMH39" s="2343"/>
      <c r="NMI39" s="2343"/>
      <c r="NMJ39" s="2343"/>
      <c r="NMK39" s="2343"/>
      <c r="NML39" s="2343"/>
      <c r="NMM39" s="2343"/>
      <c r="NMN39" s="2343"/>
      <c r="NMO39" s="2343"/>
      <c r="NMP39" s="2343"/>
      <c r="NMQ39" s="2343"/>
      <c r="NMR39" s="2343"/>
      <c r="NMS39" s="2343"/>
      <c r="NMT39" s="2343"/>
      <c r="NMU39" s="2343"/>
      <c r="NMV39" s="2343"/>
      <c r="NMW39" s="2343"/>
      <c r="NMX39" s="2343"/>
      <c r="NMY39" s="2343"/>
      <c r="NMZ39" s="2343"/>
      <c r="NNA39" s="2343"/>
      <c r="NNB39" s="2343"/>
      <c r="NNC39" s="2343"/>
      <c r="NND39" s="2343"/>
      <c r="NNE39" s="2343"/>
      <c r="NNF39" s="2343"/>
      <c r="NNG39" s="2343"/>
      <c r="NNH39" s="2343"/>
      <c r="NNI39" s="2343"/>
      <c r="NNJ39" s="2343"/>
      <c r="NNK39" s="2343"/>
      <c r="NNL39" s="2343"/>
      <c r="NNM39" s="2343"/>
      <c r="NNN39" s="2343"/>
      <c r="NNO39" s="2343"/>
      <c r="NNP39" s="2343"/>
      <c r="NNQ39" s="2343"/>
      <c r="NNR39" s="2343"/>
      <c r="NNS39" s="2343"/>
      <c r="NNT39" s="2343"/>
      <c r="NNU39" s="2343"/>
      <c r="NNV39" s="2343"/>
      <c r="NNW39" s="2343"/>
      <c r="NNX39" s="2343"/>
      <c r="NNY39" s="2343"/>
      <c r="NNZ39" s="2343"/>
      <c r="NOA39" s="2343"/>
      <c r="NOB39" s="2343"/>
      <c r="NOC39" s="2343"/>
      <c r="NOD39" s="2343"/>
      <c r="NOE39" s="2343"/>
      <c r="NOF39" s="2343"/>
      <c r="NOG39" s="2343"/>
      <c r="NOH39" s="2343"/>
      <c r="NOI39" s="2343"/>
      <c r="NOJ39" s="2343"/>
      <c r="NOK39" s="2343"/>
      <c r="NOL39" s="2343"/>
      <c r="NOM39" s="2343"/>
      <c r="NON39" s="2343"/>
      <c r="NOO39" s="2343"/>
      <c r="NOP39" s="2343"/>
      <c r="NOQ39" s="2343"/>
      <c r="NOR39" s="2343"/>
      <c r="NOS39" s="2343"/>
      <c r="NOT39" s="2343"/>
      <c r="NOU39" s="2343"/>
      <c r="NOV39" s="2343"/>
      <c r="NOW39" s="2343"/>
      <c r="NOX39" s="2343"/>
      <c r="NOY39" s="2343"/>
      <c r="NOZ39" s="2343"/>
      <c r="NPA39" s="2343"/>
      <c r="NPB39" s="2343"/>
      <c r="NPC39" s="2343"/>
      <c r="NPD39" s="2343"/>
      <c r="NPE39" s="2343"/>
      <c r="NPF39" s="2343"/>
      <c r="NPG39" s="2343"/>
      <c r="NPH39" s="2343"/>
      <c r="NPI39" s="2343"/>
      <c r="NPJ39" s="2343"/>
      <c r="NPK39" s="2343"/>
      <c r="NPL39" s="2343"/>
      <c r="NPM39" s="2343"/>
      <c r="NPN39" s="2343"/>
      <c r="NPO39" s="2343"/>
      <c r="NPP39" s="2343"/>
      <c r="NPQ39" s="2343"/>
      <c r="NPR39" s="2343"/>
      <c r="NPS39" s="2343"/>
      <c r="NPT39" s="2343"/>
      <c r="NPU39" s="2343"/>
      <c r="NPV39" s="2343"/>
      <c r="NPW39" s="2343"/>
      <c r="NPX39" s="2343"/>
      <c r="NPY39" s="2343"/>
      <c r="NPZ39" s="2343"/>
      <c r="NQA39" s="2343"/>
      <c r="NQB39" s="2343"/>
      <c r="NQC39" s="2343"/>
      <c r="NQD39" s="2343"/>
      <c r="NQE39" s="2343"/>
      <c r="NQF39" s="2343"/>
      <c r="NQG39" s="2343"/>
      <c r="NQH39" s="2343"/>
      <c r="NQI39" s="2343"/>
      <c r="NQJ39" s="2343"/>
      <c r="NQK39" s="2343"/>
      <c r="NQL39" s="2343"/>
      <c r="NQM39" s="2343"/>
      <c r="NQN39" s="2343"/>
      <c r="NQO39" s="2343"/>
      <c r="NQP39" s="2343"/>
      <c r="NQQ39" s="2343"/>
      <c r="NQR39" s="2343"/>
      <c r="NQS39" s="2343"/>
      <c r="NQT39" s="2343"/>
      <c r="NQU39" s="2343"/>
      <c r="NQV39" s="2343"/>
      <c r="NQW39" s="2343"/>
      <c r="NQX39" s="2343"/>
      <c r="NQY39" s="2343"/>
      <c r="NQZ39" s="2343"/>
      <c r="NRA39" s="2343"/>
      <c r="NRB39" s="2343"/>
      <c r="NRC39" s="2343"/>
      <c r="NRD39" s="2343"/>
      <c r="NRE39" s="2343"/>
      <c r="NRF39" s="2343"/>
      <c r="NRG39" s="2343"/>
      <c r="NRH39" s="2343"/>
      <c r="NRI39" s="2343"/>
      <c r="NRJ39" s="2343"/>
      <c r="NRK39" s="2343"/>
      <c r="NRL39" s="2343"/>
      <c r="NRM39" s="2343"/>
      <c r="NRN39" s="2343"/>
      <c r="NRO39" s="2343"/>
      <c r="NRP39" s="2343"/>
      <c r="NRQ39" s="2343"/>
      <c r="NRR39" s="2343"/>
      <c r="NRS39" s="2343"/>
      <c r="NRT39" s="2343"/>
      <c r="NRU39" s="2343"/>
      <c r="NRV39" s="2343"/>
      <c r="NRW39" s="2343"/>
      <c r="NRX39" s="2343"/>
      <c r="NRY39" s="2343"/>
      <c r="NRZ39" s="2343"/>
      <c r="NSA39" s="2343"/>
      <c r="NSB39" s="2343"/>
      <c r="NSC39" s="2343"/>
      <c r="NSD39" s="2343"/>
      <c r="NSE39" s="2343"/>
      <c r="NSF39" s="2343"/>
      <c r="NSG39" s="2343"/>
      <c r="NSH39" s="2343"/>
      <c r="NSI39" s="2343"/>
      <c r="NSJ39" s="2343"/>
      <c r="NSK39" s="2343"/>
      <c r="NSL39" s="2343"/>
      <c r="NSM39" s="2343"/>
      <c r="NSN39" s="2343"/>
      <c r="NSO39" s="2343"/>
      <c r="NSP39" s="2343"/>
      <c r="NSQ39" s="2343"/>
      <c r="NSR39" s="2343"/>
      <c r="NSS39" s="2343"/>
      <c r="NST39" s="2343"/>
      <c r="NSU39" s="2343"/>
      <c r="NSV39" s="2343"/>
      <c r="NSW39" s="2343"/>
      <c r="NSX39" s="2343"/>
      <c r="NSY39" s="2343"/>
      <c r="NSZ39" s="2343"/>
      <c r="NTA39" s="2343"/>
      <c r="NTB39" s="2343"/>
      <c r="NTC39" s="2343"/>
      <c r="NTD39" s="2343"/>
      <c r="NTE39" s="2343"/>
      <c r="NTF39" s="2343"/>
      <c r="NTG39" s="2343"/>
      <c r="NTH39" s="2343"/>
      <c r="NTI39" s="2343"/>
      <c r="NTJ39" s="2343"/>
      <c r="NTK39" s="2343"/>
      <c r="NTL39" s="2343"/>
      <c r="NTM39" s="2343"/>
      <c r="NTN39" s="2343"/>
      <c r="NTO39" s="2343"/>
      <c r="NTP39" s="2343"/>
      <c r="NTQ39" s="2343"/>
      <c r="NTR39" s="2343"/>
      <c r="NTS39" s="2343"/>
      <c r="NTT39" s="2343"/>
      <c r="NTU39" s="2343"/>
      <c r="NTV39" s="2343"/>
      <c r="NTW39" s="2343"/>
      <c r="NTX39" s="2343"/>
      <c r="NTY39" s="2343"/>
      <c r="NTZ39" s="2343"/>
      <c r="NUA39" s="2343"/>
      <c r="NUB39" s="2343"/>
      <c r="NUC39" s="2343"/>
      <c r="NUD39" s="2343"/>
      <c r="NUE39" s="2343"/>
      <c r="NUF39" s="2343"/>
      <c r="NUG39" s="2343"/>
      <c r="NUH39" s="2343"/>
      <c r="NUI39" s="2343"/>
      <c r="NUJ39" s="2343"/>
      <c r="NUK39" s="2343"/>
      <c r="NUL39" s="2343"/>
      <c r="NUM39" s="2343"/>
      <c r="NUN39" s="2343"/>
      <c r="NUO39" s="2343"/>
      <c r="NUP39" s="2343"/>
      <c r="NUQ39" s="2343"/>
      <c r="NUR39" s="2343"/>
      <c r="NUS39" s="2343"/>
      <c r="NUT39" s="2343"/>
      <c r="NUU39" s="2343"/>
      <c r="NUV39" s="2343"/>
      <c r="NUW39" s="2343"/>
      <c r="NUX39" s="2343"/>
      <c r="NUY39" s="2343"/>
      <c r="NUZ39" s="2343"/>
      <c r="NVA39" s="2343"/>
      <c r="NVB39" s="2343"/>
      <c r="NVC39" s="2343"/>
      <c r="NVD39" s="2343"/>
      <c r="NVE39" s="2343"/>
      <c r="NVF39" s="2343"/>
      <c r="NVG39" s="2343"/>
      <c r="NVH39" s="2343"/>
      <c r="NVI39" s="2343"/>
      <c r="NVJ39" s="2343"/>
      <c r="NVK39" s="2343"/>
      <c r="NVL39" s="2343"/>
      <c r="NVM39" s="2343"/>
      <c r="NVN39" s="2343"/>
      <c r="NVO39" s="2343"/>
      <c r="NVP39" s="2343"/>
      <c r="NVQ39" s="2343"/>
      <c r="NVR39" s="2343"/>
      <c r="NVS39" s="2343"/>
      <c r="NVT39" s="2343"/>
      <c r="NVU39" s="2343"/>
      <c r="NVV39" s="2343"/>
      <c r="NVW39" s="2343"/>
      <c r="NVX39" s="2343"/>
      <c r="NVY39" s="2343"/>
      <c r="NVZ39" s="2343"/>
      <c r="NWA39" s="2343"/>
      <c r="NWB39" s="2343"/>
      <c r="NWC39" s="2343"/>
      <c r="NWD39" s="2343"/>
      <c r="NWE39" s="2343"/>
      <c r="NWF39" s="2343"/>
      <c r="NWG39" s="2343"/>
      <c r="NWH39" s="2343"/>
      <c r="NWI39" s="2343"/>
      <c r="NWJ39" s="2343"/>
      <c r="NWK39" s="2343"/>
      <c r="NWL39" s="2343"/>
      <c r="NWM39" s="2343"/>
      <c r="NWN39" s="2343"/>
      <c r="NWO39" s="2343"/>
      <c r="NWP39" s="2343"/>
      <c r="NWQ39" s="2343"/>
      <c r="NWR39" s="2343"/>
      <c r="NWS39" s="2343"/>
      <c r="NWT39" s="2343"/>
      <c r="NWU39" s="2343"/>
      <c r="NWV39" s="2343"/>
      <c r="NWW39" s="2343"/>
      <c r="NWX39" s="2343"/>
      <c r="NWY39" s="2343"/>
      <c r="NWZ39" s="2343"/>
      <c r="NXA39" s="2343"/>
      <c r="NXB39" s="2343"/>
      <c r="NXC39" s="2343"/>
      <c r="NXD39" s="2343"/>
      <c r="NXE39" s="2343"/>
      <c r="NXF39" s="2343"/>
      <c r="NXG39" s="2343"/>
      <c r="NXH39" s="2343"/>
      <c r="NXI39" s="2343"/>
      <c r="NXJ39" s="2343"/>
      <c r="NXK39" s="2343"/>
      <c r="NXL39" s="2343"/>
      <c r="NXM39" s="2343"/>
      <c r="NXN39" s="2343"/>
      <c r="NXO39" s="2343"/>
      <c r="NXP39" s="2343"/>
      <c r="NXQ39" s="2343"/>
      <c r="NXR39" s="2343"/>
      <c r="NXS39" s="2343"/>
      <c r="NXT39" s="2343"/>
      <c r="NXU39" s="2343"/>
      <c r="NXV39" s="2343"/>
      <c r="NXW39" s="2343"/>
      <c r="NXX39" s="2343"/>
      <c r="NXY39" s="2343"/>
      <c r="NXZ39" s="2343"/>
      <c r="NYA39" s="2343"/>
      <c r="NYB39" s="2343"/>
      <c r="NYC39" s="2343"/>
      <c r="NYD39" s="2343"/>
      <c r="NYE39" s="2343"/>
      <c r="NYF39" s="2343"/>
      <c r="NYG39" s="2343"/>
      <c r="NYH39" s="2343"/>
      <c r="NYI39" s="2343"/>
      <c r="NYJ39" s="2343"/>
      <c r="NYK39" s="2343"/>
      <c r="NYL39" s="2343"/>
      <c r="NYM39" s="2343"/>
      <c r="NYN39" s="2343"/>
      <c r="NYO39" s="2343"/>
      <c r="NYP39" s="2343"/>
      <c r="NYQ39" s="2343"/>
      <c r="NYR39" s="2343"/>
      <c r="NYS39" s="2343"/>
      <c r="NYT39" s="2343"/>
      <c r="NYU39" s="2343"/>
      <c r="NYV39" s="2343"/>
      <c r="NYW39" s="2343"/>
      <c r="NYX39" s="2343"/>
      <c r="NYY39" s="2343"/>
      <c r="NYZ39" s="2343"/>
      <c r="NZA39" s="2343"/>
      <c r="NZB39" s="2343"/>
      <c r="NZC39" s="2343"/>
      <c r="NZD39" s="2343"/>
      <c r="NZE39" s="2343"/>
      <c r="NZF39" s="2343"/>
      <c r="NZG39" s="2343"/>
      <c r="NZH39" s="2343"/>
      <c r="NZI39" s="2343"/>
      <c r="NZJ39" s="2343"/>
      <c r="NZK39" s="2343"/>
      <c r="NZL39" s="2343"/>
      <c r="NZM39" s="2343"/>
      <c r="NZN39" s="2343"/>
      <c r="NZO39" s="2343"/>
      <c r="NZP39" s="2343"/>
      <c r="NZQ39" s="2343"/>
      <c r="NZR39" s="2343"/>
      <c r="NZS39" s="2343"/>
      <c r="NZT39" s="2343"/>
      <c r="NZU39" s="2343"/>
      <c r="NZV39" s="2343"/>
      <c r="NZW39" s="2343"/>
      <c r="NZX39" s="2343"/>
      <c r="NZY39" s="2343"/>
      <c r="NZZ39" s="2343"/>
      <c r="OAA39" s="2343"/>
      <c r="OAB39" s="2343"/>
      <c r="OAC39" s="2343"/>
      <c r="OAD39" s="2343"/>
      <c r="OAE39" s="2343"/>
      <c r="OAF39" s="2343"/>
      <c r="OAG39" s="2343"/>
      <c r="OAH39" s="2343"/>
      <c r="OAI39" s="2343"/>
      <c r="OAJ39" s="2343"/>
      <c r="OAK39" s="2343"/>
      <c r="OAL39" s="2343"/>
      <c r="OAM39" s="2343"/>
      <c r="OAN39" s="2343"/>
      <c r="OAO39" s="2343"/>
      <c r="OAP39" s="2343"/>
      <c r="OAQ39" s="2343"/>
      <c r="OAR39" s="2343"/>
      <c r="OAS39" s="2343"/>
      <c r="OAT39" s="2343"/>
      <c r="OAU39" s="2343"/>
      <c r="OAV39" s="2343"/>
      <c r="OAW39" s="2343"/>
      <c r="OAX39" s="2343"/>
      <c r="OAY39" s="2343"/>
      <c r="OAZ39" s="2343"/>
      <c r="OBA39" s="2343"/>
      <c r="OBB39" s="2343"/>
      <c r="OBC39" s="2343"/>
      <c r="OBD39" s="2343"/>
      <c r="OBE39" s="2343"/>
      <c r="OBF39" s="2343"/>
      <c r="OBG39" s="2343"/>
      <c r="OBH39" s="2343"/>
      <c r="OBI39" s="2343"/>
      <c r="OBJ39" s="2343"/>
      <c r="OBK39" s="2343"/>
      <c r="OBL39" s="2343"/>
      <c r="OBM39" s="2343"/>
      <c r="OBN39" s="2343"/>
      <c r="OBO39" s="2343"/>
      <c r="OBP39" s="2343"/>
      <c r="OBQ39" s="2343"/>
      <c r="OBR39" s="2343"/>
      <c r="OBS39" s="2343"/>
      <c r="OBT39" s="2343"/>
      <c r="OBU39" s="2343"/>
      <c r="OBV39" s="2343"/>
      <c r="OBW39" s="2343"/>
      <c r="OBX39" s="2343"/>
      <c r="OBY39" s="2343"/>
      <c r="OBZ39" s="2343"/>
      <c r="OCA39" s="2343"/>
      <c r="OCB39" s="2343"/>
      <c r="OCC39" s="2343"/>
      <c r="OCD39" s="2343"/>
      <c r="OCE39" s="2343"/>
      <c r="OCF39" s="2343"/>
      <c r="OCG39" s="2343"/>
      <c r="OCH39" s="2343"/>
      <c r="OCI39" s="2343"/>
      <c r="OCJ39" s="2343"/>
      <c r="OCK39" s="2343"/>
      <c r="OCL39" s="2343"/>
      <c r="OCM39" s="2343"/>
      <c r="OCN39" s="2343"/>
      <c r="OCO39" s="2343"/>
      <c r="OCP39" s="2343"/>
      <c r="OCQ39" s="2343"/>
      <c r="OCR39" s="2343"/>
      <c r="OCS39" s="2343"/>
      <c r="OCT39" s="2343"/>
      <c r="OCU39" s="2343"/>
      <c r="OCV39" s="2343"/>
      <c r="OCW39" s="2343"/>
      <c r="OCX39" s="2343"/>
      <c r="OCY39" s="2343"/>
      <c r="OCZ39" s="2343"/>
      <c r="ODA39" s="2343"/>
      <c r="ODB39" s="2343"/>
      <c r="ODC39" s="2343"/>
      <c r="ODD39" s="2343"/>
      <c r="ODE39" s="2343"/>
      <c r="ODF39" s="2343"/>
      <c r="ODG39" s="2343"/>
      <c r="ODH39" s="2343"/>
      <c r="ODI39" s="2343"/>
      <c r="ODJ39" s="2343"/>
      <c r="ODK39" s="2343"/>
      <c r="ODL39" s="2343"/>
      <c r="ODM39" s="2343"/>
      <c r="ODN39" s="2343"/>
      <c r="ODO39" s="2343"/>
      <c r="ODP39" s="2343"/>
      <c r="ODQ39" s="2343"/>
      <c r="ODR39" s="2343"/>
      <c r="ODS39" s="2343"/>
      <c r="ODT39" s="2343"/>
      <c r="ODU39" s="2343"/>
      <c r="ODV39" s="2343"/>
      <c r="ODW39" s="2343"/>
      <c r="ODX39" s="2343"/>
      <c r="ODY39" s="2343"/>
      <c r="ODZ39" s="2343"/>
      <c r="OEA39" s="2343"/>
      <c r="OEB39" s="2343"/>
      <c r="OEC39" s="2343"/>
      <c r="OED39" s="2343"/>
      <c r="OEE39" s="2343"/>
      <c r="OEF39" s="2343"/>
      <c r="OEG39" s="2343"/>
      <c r="OEH39" s="2343"/>
      <c r="OEI39" s="2343"/>
      <c r="OEJ39" s="2343"/>
      <c r="OEK39" s="2343"/>
      <c r="OEL39" s="2343"/>
      <c r="OEM39" s="2343"/>
      <c r="OEN39" s="2343"/>
      <c r="OEO39" s="2343"/>
      <c r="OEP39" s="2343"/>
      <c r="OEQ39" s="2343"/>
      <c r="OER39" s="2343"/>
      <c r="OES39" s="2343"/>
      <c r="OET39" s="2343"/>
      <c r="OEU39" s="2343"/>
      <c r="OEV39" s="2343"/>
      <c r="OEW39" s="2343"/>
      <c r="OEX39" s="2343"/>
      <c r="OEY39" s="2343"/>
      <c r="OEZ39" s="2343"/>
      <c r="OFA39" s="2343"/>
      <c r="OFB39" s="2343"/>
      <c r="OFC39" s="2343"/>
      <c r="OFD39" s="2343"/>
      <c r="OFE39" s="2343"/>
      <c r="OFF39" s="2343"/>
      <c r="OFG39" s="2343"/>
      <c r="OFH39" s="2343"/>
      <c r="OFI39" s="2343"/>
      <c r="OFJ39" s="2343"/>
      <c r="OFK39" s="2343"/>
      <c r="OFL39" s="2343"/>
      <c r="OFM39" s="2343"/>
      <c r="OFN39" s="2343"/>
      <c r="OFO39" s="2343"/>
      <c r="OFP39" s="2343"/>
      <c r="OFQ39" s="2343"/>
      <c r="OFR39" s="2343"/>
      <c r="OFS39" s="2343"/>
      <c r="OFT39" s="2343"/>
      <c r="OFU39" s="2343"/>
      <c r="OFV39" s="2343"/>
      <c r="OFW39" s="2343"/>
      <c r="OFX39" s="2343"/>
      <c r="OFY39" s="2343"/>
      <c r="OFZ39" s="2343"/>
      <c r="OGA39" s="2343"/>
      <c r="OGB39" s="2343"/>
      <c r="OGC39" s="2343"/>
      <c r="OGD39" s="2343"/>
      <c r="OGE39" s="2343"/>
      <c r="OGF39" s="2343"/>
      <c r="OGG39" s="2343"/>
      <c r="OGH39" s="2343"/>
      <c r="OGI39" s="2343"/>
      <c r="OGJ39" s="2343"/>
      <c r="OGK39" s="2343"/>
      <c r="OGL39" s="2343"/>
      <c r="OGM39" s="2343"/>
      <c r="OGN39" s="2343"/>
      <c r="OGO39" s="2343"/>
      <c r="OGP39" s="2343"/>
      <c r="OGQ39" s="2343"/>
      <c r="OGR39" s="2343"/>
      <c r="OGS39" s="2343"/>
      <c r="OGT39" s="2343"/>
      <c r="OGU39" s="2343"/>
      <c r="OGV39" s="2343"/>
      <c r="OGW39" s="2343"/>
      <c r="OGX39" s="2343"/>
      <c r="OGY39" s="2343"/>
      <c r="OGZ39" s="2343"/>
      <c r="OHA39" s="2343"/>
      <c r="OHB39" s="2343"/>
      <c r="OHC39" s="2343"/>
      <c r="OHD39" s="2343"/>
      <c r="OHE39" s="2343"/>
      <c r="OHF39" s="2343"/>
      <c r="OHG39" s="2343"/>
      <c r="OHH39" s="2343"/>
      <c r="OHI39" s="2343"/>
      <c r="OHJ39" s="2343"/>
      <c r="OHK39" s="2343"/>
      <c r="OHL39" s="2343"/>
      <c r="OHM39" s="2343"/>
      <c r="OHN39" s="2343"/>
      <c r="OHO39" s="2343"/>
      <c r="OHP39" s="2343"/>
      <c r="OHQ39" s="2343"/>
      <c r="OHR39" s="2343"/>
      <c r="OHS39" s="2343"/>
      <c r="OHT39" s="2343"/>
      <c r="OHU39" s="2343"/>
      <c r="OHV39" s="2343"/>
      <c r="OHW39" s="2343"/>
      <c r="OHX39" s="2343"/>
      <c r="OHY39" s="2343"/>
      <c r="OHZ39" s="2343"/>
      <c r="OIA39" s="2343"/>
      <c r="OIB39" s="2343"/>
      <c r="OIC39" s="2343"/>
      <c r="OID39" s="2343"/>
      <c r="OIE39" s="2343"/>
      <c r="OIF39" s="2343"/>
      <c r="OIG39" s="2343"/>
      <c r="OIH39" s="2343"/>
      <c r="OII39" s="2343"/>
      <c r="OIJ39" s="2343"/>
      <c r="OIK39" s="2343"/>
      <c r="OIL39" s="2343"/>
      <c r="OIM39" s="2343"/>
      <c r="OIN39" s="2343"/>
      <c r="OIO39" s="2343"/>
      <c r="OIP39" s="2343"/>
      <c r="OIQ39" s="2343"/>
      <c r="OIR39" s="2343"/>
      <c r="OIS39" s="2343"/>
      <c r="OIT39" s="2343"/>
      <c r="OIU39" s="2343"/>
      <c r="OIV39" s="2343"/>
      <c r="OIW39" s="2343"/>
      <c r="OIX39" s="2343"/>
      <c r="OIY39" s="2343"/>
      <c r="OIZ39" s="2343"/>
      <c r="OJA39" s="2343"/>
      <c r="OJB39" s="2343"/>
      <c r="OJC39" s="2343"/>
      <c r="OJD39" s="2343"/>
      <c r="OJE39" s="2343"/>
      <c r="OJF39" s="2343"/>
      <c r="OJG39" s="2343"/>
      <c r="OJH39" s="2343"/>
      <c r="OJI39" s="2343"/>
      <c r="OJJ39" s="2343"/>
      <c r="OJK39" s="2343"/>
      <c r="OJL39" s="2343"/>
      <c r="OJM39" s="2343"/>
      <c r="OJN39" s="2343"/>
      <c r="OJO39" s="2343"/>
      <c r="OJP39" s="2343"/>
      <c r="OJQ39" s="2343"/>
      <c r="OJR39" s="2343"/>
      <c r="OJS39" s="2343"/>
      <c r="OJT39" s="2343"/>
      <c r="OJU39" s="2343"/>
      <c r="OJV39" s="2343"/>
      <c r="OJW39" s="2343"/>
      <c r="OJX39" s="2343"/>
      <c r="OJY39" s="2343"/>
      <c r="OJZ39" s="2343"/>
      <c r="OKA39" s="2343"/>
      <c r="OKB39" s="2343"/>
      <c r="OKC39" s="2343"/>
      <c r="OKD39" s="2343"/>
      <c r="OKE39" s="2343"/>
      <c r="OKF39" s="2343"/>
      <c r="OKG39" s="2343"/>
      <c r="OKH39" s="2343"/>
      <c r="OKI39" s="2343"/>
      <c r="OKJ39" s="2343"/>
      <c r="OKK39" s="2343"/>
      <c r="OKL39" s="2343"/>
      <c r="OKM39" s="2343"/>
      <c r="OKN39" s="2343"/>
      <c r="OKO39" s="2343"/>
      <c r="OKP39" s="2343"/>
      <c r="OKQ39" s="2343"/>
      <c r="OKR39" s="2343"/>
      <c r="OKS39" s="2343"/>
      <c r="OKT39" s="2343"/>
      <c r="OKU39" s="2343"/>
      <c r="OKV39" s="2343"/>
      <c r="OKW39" s="2343"/>
      <c r="OKX39" s="2343"/>
      <c r="OKY39" s="2343"/>
      <c r="OKZ39" s="2343"/>
      <c r="OLA39" s="2343"/>
      <c r="OLB39" s="2343"/>
      <c r="OLC39" s="2343"/>
      <c r="OLD39" s="2343"/>
      <c r="OLE39" s="2343"/>
      <c r="OLF39" s="2343"/>
      <c r="OLG39" s="2343"/>
      <c r="OLH39" s="2343"/>
      <c r="OLI39" s="2343"/>
      <c r="OLJ39" s="2343"/>
      <c r="OLK39" s="2343"/>
      <c r="OLL39" s="2343"/>
      <c r="OLM39" s="2343"/>
      <c r="OLN39" s="2343"/>
      <c r="OLO39" s="2343"/>
      <c r="OLP39" s="2343"/>
      <c r="OLQ39" s="2343"/>
      <c r="OLR39" s="2343"/>
      <c r="OLS39" s="2343"/>
      <c r="OLT39" s="2343"/>
      <c r="OLU39" s="2343"/>
      <c r="OLV39" s="2343"/>
      <c r="OLW39" s="2343"/>
      <c r="OLX39" s="2343"/>
      <c r="OLY39" s="2343"/>
      <c r="OLZ39" s="2343"/>
      <c r="OMA39" s="2343"/>
      <c r="OMB39" s="2343"/>
      <c r="OMC39" s="2343"/>
      <c r="OMD39" s="2343"/>
      <c r="OME39" s="2343"/>
      <c r="OMF39" s="2343"/>
      <c r="OMG39" s="2343"/>
      <c r="OMH39" s="2343"/>
      <c r="OMI39" s="2343"/>
      <c r="OMJ39" s="2343"/>
      <c r="OMK39" s="2343"/>
      <c r="OML39" s="2343"/>
      <c r="OMM39" s="2343"/>
      <c r="OMN39" s="2343"/>
      <c r="OMO39" s="2343"/>
      <c r="OMP39" s="2343"/>
      <c r="OMQ39" s="2343"/>
      <c r="OMR39" s="2343"/>
      <c r="OMS39" s="2343"/>
      <c r="OMT39" s="2343"/>
      <c r="OMU39" s="2343"/>
      <c r="OMV39" s="2343"/>
      <c r="OMW39" s="2343"/>
      <c r="OMX39" s="2343"/>
      <c r="OMY39" s="2343"/>
      <c r="OMZ39" s="2343"/>
      <c r="ONA39" s="2343"/>
      <c r="ONB39" s="2343"/>
      <c r="ONC39" s="2343"/>
      <c r="OND39" s="2343"/>
      <c r="ONE39" s="2343"/>
      <c r="ONF39" s="2343"/>
      <c r="ONG39" s="2343"/>
      <c r="ONH39" s="2343"/>
      <c r="ONI39" s="2343"/>
      <c r="ONJ39" s="2343"/>
      <c r="ONK39" s="2343"/>
      <c r="ONL39" s="2343"/>
      <c r="ONM39" s="2343"/>
      <c r="ONN39" s="2343"/>
      <c r="ONO39" s="2343"/>
      <c r="ONP39" s="2343"/>
      <c r="ONQ39" s="2343"/>
      <c r="ONR39" s="2343"/>
      <c r="ONS39" s="2343"/>
      <c r="ONT39" s="2343"/>
      <c r="ONU39" s="2343"/>
      <c r="ONV39" s="2343"/>
      <c r="ONW39" s="2343"/>
      <c r="ONX39" s="2343"/>
      <c r="ONY39" s="2343"/>
      <c r="ONZ39" s="2343"/>
      <c r="OOA39" s="2343"/>
      <c r="OOB39" s="2343"/>
      <c r="OOC39" s="2343"/>
      <c r="OOD39" s="2343"/>
      <c r="OOE39" s="2343"/>
      <c r="OOF39" s="2343"/>
      <c r="OOG39" s="2343"/>
      <c r="OOH39" s="2343"/>
      <c r="OOI39" s="2343"/>
      <c r="OOJ39" s="2343"/>
      <c r="OOK39" s="2343"/>
      <c r="OOL39" s="2343"/>
      <c r="OOM39" s="2343"/>
      <c r="OON39" s="2343"/>
      <c r="OOO39" s="2343"/>
      <c r="OOP39" s="2343"/>
      <c r="OOQ39" s="2343"/>
      <c r="OOR39" s="2343"/>
      <c r="OOS39" s="2343"/>
      <c r="OOT39" s="2343"/>
      <c r="OOU39" s="2343"/>
      <c r="OOV39" s="2343"/>
      <c r="OOW39" s="2343"/>
      <c r="OOX39" s="2343"/>
      <c r="OOY39" s="2343"/>
      <c r="OOZ39" s="2343"/>
      <c r="OPA39" s="2343"/>
      <c r="OPB39" s="2343"/>
      <c r="OPC39" s="2343"/>
      <c r="OPD39" s="2343"/>
      <c r="OPE39" s="2343"/>
      <c r="OPF39" s="2343"/>
      <c r="OPG39" s="2343"/>
      <c r="OPH39" s="2343"/>
      <c r="OPI39" s="2343"/>
      <c r="OPJ39" s="2343"/>
      <c r="OPK39" s="2343"/>
      <c r="OPL39" s="2343"/>
      <c r="OPM39" s="2343"/>
      <c r="OPN39" s="2343"/>
      <c r="OPO39" s="2343"/>
      <c r="OPP39" s="2343"/>
      <c r="OPQ39" s="2343"/>
      <c r="OPR39" s="2343"/>
      <c r="OPS39" s="2343"/>
      <c r="OPT39" s="2343"/>
      <c r="OPU39" s="2343"/>
      <c r="OPV39" s="2343"/>
      <c r="OPW39" s="2343"/>
      <c r="OPX39" s="2343"/>
      <c r="OPY39" s="2343"/>
      <c r="OPZ39" s="2343"/>
      <c r="OQA39" s="2343"/>
      <c r="OQB39" s="2343"/>
      <c r="OQC39" s="2343"/>
      <c r="OQD39" s="2343"/>
      <c r="OQE39" s="2343"/>
      <c r="OQF39" s="2343"/>
      <c r="OQG39" s="2343"/>
      <c r="OQH39" s="2343"/>
      <c r="OQI39" s="2343"/>
      <c r="OQJ39" s="2343"/>
      <c r="OQK39" s="2343"/>
      <c r="OQL39" s="2343"/>
      <c r="OQM39" s="2343"/>
      <c r="OQN39" s="2343"/>
      <c r="OQO39" s="2343"/>
      <c r="OQP39" s="2343"/>
      <c r="OQQ39" s="2343"/>
      <c r="OQR39" s="2343"/>
      <c r="OQS39" s="2343"/>
      <c r="OQT39" s="2343"/>
      <c r="OQU39" s="2343"/>
      <c r="OQV39" s="2343"/>
      <c r="OQW39" s="2343"/>
      <c r="OQX39" s="2343"/>
      <c r="OQY39" s="2343"/>
      <c r="OQZ39" s="2343"/>
      <c r="ORA39" s="2343"/>
      <c r="ORB39" s="2343"/>
      <c r="ORC39" s="2343"/>
      <c r="ORD39" s="2343"/>
      <c r="ORE39" s="2343"/>
      <c r="ORF39" s="2343"/>
      <c r="ORG39" s="2343"/>
      <c r="ORH39" s="2343"/>
      <c r="ORI39" s="2343"/>
      <c r="ORJ39" s="2343"/>
      <c r="ORK39" s="2343"/>
      <c r="ORL39" s="2343"/>
      <c r="ORM39" s="2343"/>
      <c r="ORN39" s="2343"/>
      <c r="ORO39" s="2343"/>
      <c r="ORP39" s="2343"/>
      <c r="ORQ39" s="2343"/>
      <c r="ORR39" s="2343"/>
      <c r="ORS39" s="2343"/>
      <c r="ORT39" s="2343"/>
      <c r="ORU39" s="2343"/>
      <c r="ORV39" s="2343"/>
      <c r="ORW39" s="2343"/>
      <c r="ORX39" s="2343"/>
      <c r="ORY39" s="2343"/>
      <c r="ORZ39" s="2343"/>
      <c r="OSA39" s="2343"/>
      <c r="OSB39" s="2343"/>
      <c r="OSC39" s="2343"/>
      <c r="OSD39" s="2343"/>
      <c r="OSE39" s="2343"/>
      <c r="OSF39" s="2343"/>
      <c r="OSG39" s="2343"/>
      <c r="OSH39" s="2343"/>
      <c r="OSI39" s="2343"/>
      <c r="OSJ39" s="2343"/>
      <c r="OSK39" s="2343"/>
      <c r="OSL39" s="2343"/>
      <c r="OSM39" s="2343"/>
      <c r="OSN39" s="2343"/>
      <c r="OSO39" s="2343"/>
      <c r="OSP39" s="2343"/>
      <c r="OSQ39" s="2343"/>
      <c r="OSR39" s="2343"/>
      <c r="OSS39" s="2343"/>
      <c r="OST39" s="2343"/>
      <c r="OSU39" s="2343"/>
      <c r="OSV39" s="2343"/>
      <c r="OSW39" s="2343"/>
      <c r="OSX39" s="2343"/>
      <c r="OSY39" s="2343"/>
      <c r="OSZ39" s="2343"/>
      <c r="OTA39" s="2343"/>
      <c r="OTB39" s="2343"/>
      <c r="OTC39" s="2343"/>
      <c r="OTD39" s="2343"/>
      <c r="OTE39" s="2343"/>
      <c r="OTF39" s="2343"/>
      <c r="OTG39" s="2343"/>
      <c r="OTH39" s="2343"/>
      <c r="OTI39" s="2343"/>
      <c r="OTJ39" s="2343"/>
      <c r="OTK39" s="2343"/>
      <c r="OTL39" s="2343"/>
      <c r="OTM39" s="2343"/>
      <c r="OTN39" s="2343"/>
      <c r="OTO39" s="2343"/>
      <c r="OTP39" s="2343"/>
      <c r="OTQ39" s="2343"/>
      <c r="OTR39" s="2343"/>
      <c r="OTS39" s="2343"/>
      <c r="OTT39" s="2343"/>
      <c r="OTU39" s="2343"/>
      <c r="OTV39" s="2343"/>
      <c r="OTW39" s="2343"/>
      <c r="OTX39" s="2343"/>
      <c r="OTY39" s="2343"/>
      <c r="OTZ39" s="2343"/>
      <c r="OUA39" s="2343"/>
      <c r="OUB39" s="2343"/>
      <c r="OUC39" s="2343"/>
      <c r="OUD39" s="2343"/>
      <c r="OUE39" s="2343"/>
      <c r="OUF39" s="2343"/>
      <c r="OUG39" s="2343"/>
      <c r="OUH39" s="2343"/>
      <c r="OUI39" s="2343"/>
      <c r="OUJ39" s="2343"/>
      <c r="OUK39" s="2343"/>
      <c r="OUL39" s="2343"/>
      <c r="OUM39" s="2343"/>
      <c r="OUN39" s="2343"/>
      <c r="OUO39" s="2343"/>
      <c r="OUP39" s="2343"/>
      <c r="OUQ39" s="2343"/>
      <c r="OUR39" s="2343"/>
      <c r="OUS39" s="2343"/>
      <c r="OUT39" s="2343"/>
      <c r="OUU39" s="2343"/>
      <c r="OUV39" s="2343"/>
      <c r="OUW39" s="2343"/>
      <c r="OUX39" s="2343"/>
      <c r="OUY39" s="2343"/>
      <c r="OUZ39" s="2343"/>
      <c r="OVA39" s="2343"/>
      <c r="OVB39" s="2343"/>
      <c r="OVC39" s="2343"/>
      <c r="OVD39" s="2343"/>
      <c r="OVE39" s="2343"/>
      <c r="OVF39" s="2343"/>
      <c r="OVG39" s="2343"/>
      <c r="OVH39" s="2343"/>
      <c r="OVI39" s="2343"/>
      <c r="OVJ39" s="2343"/>
      <c r="OVK39" s="2343"/>
      <c r="OVL39" s="2343"/>
      <c r="OVM39" s="2343"/>
      <c r="OVN39" s="2343"/>
      <c r="OVO39" s="2343"/>
      <c r="OVP39" s="2343"/>
      <c r="OVQ39" s="2343"/>
      <c r="OVR39" s="2343"/>
      <c r="OVS39" s="2343"/>
      <c r="OVT39" s="2343"/>
      <c r="OVU39" s="2343"/>
      <c r="OVV39" s="2343"/>
      <c r="OVW39" s="2343"/>
      <c r="OVX39" s="2343"/>
      <c r="OVY39" s="2343"/>
      <c r="OVZ39" s="2343"/>
      <c r="OWA39" s="2343"/>
      <c r="OWB39" s="2343"/>
      <c r="OWC39" s="2343"/>
      <c r="OWD39" s="2343"/>
      <c r="OWE39" s="2343"/>
      <c r="OWF39" s="2343"/>
      <c r="OWG39" s="2343"/>
      <c r="OWH39" s="2343"/>
      <c r="OWI39" s="2343"/>
      <c r="OWJ39" s="2343"/>
      <c r="OWK39" s="2343"/>
      <c r="OWL39" s="2343"/>
      <c r="OWM39" s="2343"/>
      <c r="OWN39" s="2343"/>
      <c r="OWO39" s="2343"/>
      <c r="OWP39" s="2343"/>
      <c r="OWQ39" s="2343"/>
      <c r="OWR39" s="2343"/>
      <c r="OWS39" s="2343"/>
      <c r="OWT39" s="2343"/>
      <c r="OWU39" s="2343"/>
      <c r="OWV39" s="2343"/>
      <c r="OWW39" s="2343"/>
      <c r="OWX39" s="2343"/>
      <c r="OWY39" s="2343"/>
      <c r="OWZ39" s="2343"/>
      <c r="OXA39" s="2343"/>
      <c r="OXB39" s="2343"/>
      <c r="OXC39" s="2343"/>
      <c r="OXD39" s="2343"/>
      <c r="OXE39" s="2343"/>
      <c r="OXF39" s="2343"/>
      <c r="OXG39" s="2343"/>
      <c r="OXH39" s="2343"/>
      <c r="OXI39" s="2343"/>
      <c r="OXJ39" s="2343"/>
      <c r="OXK39" s="2343"/>
      <c r="OXL39" s="2343"/>
      <c r="OXM39" s="2343"/>
      <c r="OXN39" s="2343"/>
      <c r="OXO39" s="2343"/>
      <c r="OXP39" s="2343"/>
      <c r="OXQ39" s="2343"/>
      <c r="OXR39" s="2343"/>
      <c r="OXS39" s="2343"/>
      <c r="OXT39" s="2343"/>
      <c r="OXU39" s="2343"/>
      <c r="OXV39" s="2343"/>
      <c r="OXW39" s="2343"/>
      <c r="OXX39" s="2343"/>
      <c r="OXY39" s="2343"/>
      <c r="OXZ39" s="2343"/>
      <c r="OYA39" s="2343"/>
      <c r="OYB39" s="2343"/>
      <c r="OYC39" s="2343"/>
      <c r="OYD39" s="2343"/>
      <c r="OYE39" s="2343"/>
      <c r="OYF39" s="2343"/>
      <c r="OYG39" s="2343"/>
      <c r="OYH39" s="2343"/>
      <c r="OYI39" s="2343"/>
      <c r="OYJ39" s="2343"/>
      <c r="OYK39" s="2343"/>
      <c r="OYL39" s="2343"/>
      <c r="OYM39" s="2343"/>
      <c r="OYN39" s="2343"/>
      <c r="OYO39" s="2343"/>
      <c r="OYP39" s="2343"/>
      <c r="OYQ39" s="2343"/>
      <c r="OYR39" s="2343"/>
      <c r="OYS39" s="2343"/>
      <c r="OYT39" s="2343"/>
      <c r="OYU39" s="2343"/>
      <c r="OYV39" s="2343"/>
      <c r="OYW39" s="2343"/>
      <c r="OYX39" s="2343"/>
      <c r="OYY39" s="2343"/>
      <c r="OYZ39" s="2343"/>
      <c r="OZA39" s="2343"/>
      <c r="OZB39" s="2343"/>
      <c r="OZC39" s="2343"/>
      <c r="OZD39" s="2343"/>
      <c r="OZE39" s="2343"/>
      <c r="OZF39" s="2343"/>
      <c r="OZG39" s="2343"/>
      <c r="OZH39" s="2343"/>
      <c r="OZI39" s="2343"/>
      <c r="OZJ39" s="2343"/>
      <c r="OZK39" s="2343"/>
      <c r="OZL39" s="2343"/>
      <c r="OZM39" s="2343"/>
      <c r="OZN39" s="2343"/>
      <c r="OZO39" s="2343"/>
      <c r="OZP39" s="2343"/>
      <c r="OZQ39" s="2343"/>
      <c r="OZR39" s="2343"/>
      <c r="OZS39" s="2343"/>
      <c r="OZT39" s="2343"/>
      <c r="OZU39" s="2343"/>
      <c r="OZV39" s="2343"/>
      <c r="OZW39" s="2343"/>
      <c r="OZX39" s="2343"/>
      <c r="OZY39" s="2343"/>
      <c r="OZZ39" s="2343"/>
      <c r="PAA39" s="2343"/>
      <c r="PAB39" s="2343"/>
      <c r="PAC39" s="2343"/>
      <c r="PAD39" s="2343"/>
      <c r="PAE39" s="2343"/>
      <c r="PAF39" s="2343"/>
      <c r="PAG39" s="2343"/>
      <c r="PAH39" s="2343"/>
      <c r="PAI39" s="2343"/>
      <c r="PAJ39" s="2343"/>
      <c r="PAK39" s="2343"/>
      <c r="PAL39" s="2343"/>
      <c r="PAM39" s="2343"/>
      <c r="PAN39" s="2343"/>
      <c r="PAO39" s="2343"/>
      <c r="PAP39" s="2343"/>
      <c r="PAQ39" s="2343"/>
      <c r="PAR39" s="2343"/>
      <c r="PAS39" s="2343"/>
      <c r="PAT39" s="2343"/>
      <c r="PAU39" s="2343"/>
      <c r="PAV39" s="2343"/>
      <c r="PAW39" s="2343"/>
      <c r="PAX39" s="2343"/>
      <c r="PAY39" s="2343"/>
      <c r="PAZ39" s="2343"/>
      <c r="PBA39" s="2343"/>
      <c r="PBB39" s="2343"/>
      <c r="PBC39" s="2343"/>
      <c r="PBD39" s="2343"/>
      <c r="PBE39" s="2343"/>
      <c r="PBF39" s="2343"/>
      <c r="PBG39" s="2343"/>
      <c r="PBH39" s="2343"/>
      <c r="PBI39" s="2343"/>
      <c r="PBJ39" s="2343"/>
      <c r="PBK39" s="2343"/>
      <c r="PBL39" s="2343"/>
      <c r="PBM39" s="2343"/>
      <c r="PBN39" s="2343"/>
      <c r="PBO39" s="2343"/>
      <c r="PBP39" s="2343"/>
      <c r="PBQ39" s="2343"/>
      <c r="PBR39" s="2343"/>
      <c r="PBS39" s="2343"/>
      <c r="PBT39" s="2343"/>
      <c r="PBU39" s="2343"/>
      <c r="PBV39" s="2343"/>
      <c r="PBW39" s="2343"/>
      <c r="PBX39" s="2343"/>
      <c r="PBY39" s="2343"/>
      <c r="PBZ39" s="2343"/>
      <c r="PCA39" s="2343"/>
      <c r="PCB39" s="2343"/>
      <c r="PCC39" s="2343"/>
      <c r="PCD39" s="2343"/>
      <c r="PCE39" s="2343"/>
      <c r="PCF39" s="2343"/>
      <c r="PCG39" s="2343"/>
      <c r="PCH39" s="2343"/>
      <c r="PCI39" s="2343"/>
      <c r="PCJ39" s="2343"/>
      <c r="PCK39" s="2343"/>
      <c r="PCL39" s="2343"/>
      <c r="PCM39" s="2343"/>
      <c r="PCN39" s="2343"/>
      <c r="PCO39" s="2343"/>
      <c r="PCP39" s="2343"/>
      <c r="PCQ39" s="2343"/>
      <c r="PCR39" s="2343"/>
      <c r="PCS39" s="2343"/>
      <c r="PCT39" s="2343"/>
      <c r="PCU39" s="2343"/>
      <c r="PCV39" s="2343"/>
      <c r="PCW39" s="2343"/>
      <c r="PCX39" s="2343"/>
      <c r="PCY39" s="2343"/>
      <c r="PCZ39" s="2343"/>
      <c r="PDA39" s="2343"/>
      <c r="PDB39" s="2343"/>
      <c r="PDC39" s="2343"/>
      <c r="PDD39" s="2343"/>
      <c r="PDE39" s="2343"/>
      <c r="PDF39" s="2343"/>
      <c r="PDG39" s="2343"/>
      <c r="PDH39" s="2343"/>
      <c r="PDI39" s="2343"/>
      <c r="PDJ39" s="2343"/>
      <c r="PDK39" s="2343"/>
      <c r="PDL39" s="2343"/>
      <c r="PDM39" s="2343"/>
      <c r="PDN39" s="2343"/>
      <c r="PDO39" s="2343"/>
      <c r="PDP39" s="2343"/>
      <c r="PDQ39" s="2343"/>
      <c r="PDR39" s="2343"/>
      <c r="PDS39" s="2343"/>
      <c r="PDT39" s="2343"/>
      <c r="PDU39" s="2343"/>
      <c r="PDV39" s="2343"/>
      <c r="PDW39" s="2343"/>
      <c r="PDX39" s="2343"/>
      <c r="PDY39" s="2343"/>
      <c r="PDZ39" s="2343"/>
      <c r="PEA39" s="2343"/>
      <c r="PEB39" s="2343"/>
      <c r="PEC39" s="2343"/>
      <c r="PED39" s="2343"/>
      <c r="PEE39" s="2343"/>
      <c r="PEF39" s="2343"/>
      <c r="PEG39" s="2343"/>
      <c r="PEH39" s="2343"/>
      <c r="PEI39" s="2343"/>
      <c r="PEJ39" s="2343"/>
      <c r="PEK39" s="2343"/>
      <c r="PEL39" s="2343"/>
      <c r="PEM39" s="2343"/>
      <c r="PEN39" s="2343"/>
      <c r="PEO39" s="2343"/>
      <c r="PEP39" s="2343"/>
      <c r="PEQ39" s="2343"/>
      <c r="PER39" s="2343"/>
      <c r="PES39" s="2343"/>
      <c r="PET39" s="2343"/>
      <c r="PEU39" s="2343"/>
      <c r="PEV39" s="2343"/>
      <c r="PEW39" s="2343"/>
      <c r="PEX39" s="2343"/>
      <c r="PEY39" s="2343"/>
      <c r="PEZ39" s="2343"/>
      <c r="PFA39" s="2343"/>
      <c r="PFB39" s="2343"/>
      <c r="PFC39" s="2343"/>
      <c r="PFD39" s="2343"/>
      <c r="PFE39" s="2343"/>
      <c r="PFF39" s="2343"/>
      <c r="PFG39" s="2343"/>
      <c r="PFH39" s="2343"/>
      <c r="PFI39" s="2343"/>
      <c r="PFJ39" s="2343"/>
      <c r="PFK39" s="2343"/>
      <c r="PFL39" s="2343"/>
      <c r="PFM39" s="2343"/>
      <c r="PFN39" s="2343"/>
      <c r="PFO39" s="2343"/>
      <c r="PFP39" s="2343"/>
      <c r="PFQ39" s="2343"/>
      <c r="PFR39" s="2343"/>
      <c r="PFS39" s="2343"/>
      <c r="PFT39" s="2343"/>
      <c r="PFU39" s="2343"/>
      <c r="PFV39" s="2343"/>
      <c r="PFW39" s="2343"/>
      <c r="PFX39" s="2343"/>
      <c r="PFY39" s="2343"/>
      <c r="PFZ39" s="2343"/>
      <c r="PGA39" s="2343"/>
      <c r="PGB39" s="2343"/>
      <c r="PGC39" s="2343"/>
      <c r="PGD39" s="2343"/>
      <c r="PGE39" s="2343"/>
      <c r="PGF39" s="2343"/>
      <c r="PGG39" s="2343"/>
      <c r="PGH39" s="2343"/>
      <c r="PGI39" s="2343"/>
      <c r="PGJ39" s="2343"/>
      <c r="PGK39" s="2343"/>
      <c r="PGL39" s="2343"/>
      <c r="PGM39" s="2343"/>
      <c r="PGN39" s="2343"/>
      <c r="PGO39" s="2343"/>
      <c r="PGP39" s="2343"/>
      <c r="PGQ39" s="2343"/>
      <c r="PGR39" s="2343"/>
      <c r="PGS39" s="2343"/>
      <c r="PGT39" s="2343"/>
      <c r="PGU39" s="2343"/>
      <c r="PGV39" s="2343"/>
      <c r="PGW39" s="2343"/>
      <c r="PGX39" s="2343"/>
      <c r="PGY39" s="2343"/>
      <c r="PGZ39" s="2343"/>
      <c r="PHA39" s="2343"/>
      <c r="PHB39" s="2343"/>
      <c r="PHC39" s="2343"/>
      <c r="PHD39" s="2343"/>
      <c r="PHE39" s="2343"/>
      <c r="PHF39" s="2343"/>
      <c r="PHG39" s="2343"/>
      <c r="PHH39" s="2343"/>
      <c r="PHI39" s="2343"/>
      <c r="PHJ39" s="2343"/>
      <c r="PHK39" s="2343"/>
      <c r="PHL39" s="2343"/>
      <c r="PHM39" s="2343"/>
      <c r="PHN39" s="2343"/>
      <c r="PHO39" s="2343"/>
      <c r="PHP39" s="2343"/>
      <c r="PHQ39" s="2343"/>
      <c r="PHR39" s="2343"/>
      <c r="PHS39" s="2343"/>
      <c r="PHT39" s="2343"/>
      <c r="PHU39" s="2343"/>
      <c r="PHV39" s="2343"/>
      <c r="PHW39" s="2343"/>
      <c r="PHX39" s="2343"/>
      <c r="PHY39" s="2343"/>
      <c r="PHZ39" s="2343"/>
      <c r="PIA39" s="2343"/>
      <c r="PIB39" s="2343"/>
      <c r="PIC39" s="2343"/>
      <c r="PID39" s="2343"/>
      <c r="PIE39" s="2343"/>
      <c r="PIF39" s="2343"/>
      <c r="PIG39" s="2343"/>
      <c r="PIH39" s="2343"/>
      <c r="PII39" s="2343"/>
      <c r="PIJ39" s="2343"/>
      <c r="PIK39" s="2343"/>
      <c r="PIL39" s="2343"/>
      <c r="PIM39" s="2343"/>
      <c r="PIN39" s="2343"/>
      <c r="PIO39" s="2343"/>
      <c r="PIP39" s="2343"/>
      <c r="PIQ39" s="2343"/>
      <c r="PIR39" s="2343"/>
      <c r="PIS39" s="2343"/>
      <c r="PIT39" s="2343"/>
      <c r="PIU39" s="2343"/>
      <c r="PIV39" s="2343"/>
      <c r="PIW39" s="2343"/>
      <c r="PIX39" s="2343"/>
      <c r="PIY39" s="2343"/>
      <c r="PIZ39" s="2343"/>
      <c r="PJA39" s="2343"/>
      <c r="PJB39" s="2343"/>
      <c r="PJC39" s="2343"/>
      <c r="PJD39" s="2343"/>
      <c r="PJE39" s="2343"/>
      <c r="PJF39" s="2343"/>
      <c r="PJG39" s="2343"/>
      <c r="PJH39" s="2343"/>
      <c r="PJI39" s="2343"/>
      <c r="PJJ39" s="2343"/>
      <c r="PJK39" s="2343"/>
      <c r="PJL39" s="2343"/>
      <c r="PJM39" s="2343"/>
      <c r="PJN39" s="2343"/>
      <c r="PJO39" s="2343"/>
      <c r="PJP39" s="2343"/>
      <c r="PJQ39" s="2343"/>
      <c r="PJR39" s="2343"/>
      <c r="PJS39" s="2343"/>
      <c r="PJT39" s="2343"/>
      <c r="PJU39" s="2343"/>
      <c r="PJV39" s="2343"/>
      <c r="PJW39" s="2343"/>
      <c r="PJX39" s="2343"/>
      <c r="PJY39" s="2343"/>
      <c r="PJZ39" s="2343"/>
      <c r="PKA39" s="2343"/>
      <c r="PKB39" s="2343"/>
      <c r="PKC39" s="2343"/>
      <c r="PKD39" s="2343"/>
      <c r="PKE39" s="2343"/>
      <c r="PKF39" s="2343"/>
      <c r="PKG39" s="2343"/>
      <c r="PKH39" s="2343"/>
      <c r="PKI39" s="2343"/>
      <c r="PKJ39" s="2343"/>
      <c r="PKK39" s="2343"/>
      <c r="PKL39" s="2343"/>
      <c r="PKM39" s="2343"/>
      <c r="PKN39" s="2343"/>
      <c r="PKO39" s="2343"/>
      <c r="PKP39" s="2343"/>
      <c r="PKQ39" s="2343"/>
      <c r="PKR39" s="2343"/>
      <c r="PKS39" s="2343"/>
      <c r="PKT39" s="2343"/>
      <c r="PKU39" s="2343"/>
      <c r="PKV39" s="2343"/>
      <c r="PKW39" s="2343"/>
      <c r="PKX39" s="2343"/>
      <c r="PKY39" s="2343"/>
      <c r="PKZ39" s="2343"/>
      <c r="PLA39" s="2343"/>
      <c r="PLB39" s="2343"/>
      <c r="PLC39" s="2343"/>
      <c r="PLD39" s="2343"/>
      <c r="PLE39" s="2343"/>
      <c r="PLF39" s="2343"/>
      <c r="PLG39" s="2343"/>
      <c r="PLH39" s="2343"/>
      <c r="PLI39" s="2343"/>
      <c r="PLJ39" s="2343"/>
      <c r="PLK39" s="2343"/>
      <c r="PLL39" s="2343"/>
      <c r="PLM39" s="2343"/>
      <c r="PLN39" s="2343"/>
      <c r="PLO39" s="2343"/>
      <c r="PLP39" s="2343"/>
      <c r="PLQ39" s="2343"/>
      <c r="PLR39" s="2343"/>
      <c r="PLS39" s="2343"/>
      <c r="PLT39" s="2343"/>
      <c r="PLU39" s="2343"/>
      <c r="PLV39" s="2343"/>
      <c r="PLW39" s="2343"/>
      <c r="PLX39" s="2343"/>
      <c r="PLY39" s="2343"/>
      <c r="PLZ39" s="2343"/>
      <c r="PMA39" s="2343"/>
      <c r="PMB39" s="2343"/>
      <c r="PMC39" s="2343"/>
      <c r="PMD39" s="2343"/>
      <c r="PME39" s="2343"/>
      <c r="PMF39" s="2343"/>
      <c r="PMG39" s="2343"/>
      <c r="PMH39" s="2343"/>
      <c r="PMI39" s="2343"/>
      <c r="PMJ39" s="2343"/>
      <c r="PMK39" s="2343"/>
      <c r="PML39" s="2343"/>
      <c r="PMM39" s="2343"/>
      <c r="PMN39" s="2343"/>
      <c r="PMO39" s="2343"/>
      <c r="PMP39" s="2343"/>
      <c r="PMQ39" s="2343"/>
      <c r="PMR39" s="2343"/>
      <c r="PMS39" s="2343"/>
      <c r="PMT39" s="2343"/>
      <c r="PMU39" s="2343"/>
      <c r="PMV39" s="2343"/>
      <c r="PMW39" s="2343"/>
      <c r="PMX39" s="2343"/>
      <c r="PMY39" s="2343"/>
      <c r="PMZ39" s="2343"/>
      <c r="PNA39" s="2343"/>
      <c r="PNB39" s="2343"/>
      <c r="PNC39" s="2343"/>
      <c r="PND39" s="2343"/>
      <c r="PNE39" s="2343"/>
      <c r="PNF39" s="2343"/>
      <c r="PNG39" s="2343"/>
      <c r="PNH39" s="2343"/>
      <c r="PNI39" s="2343"/>
      <c r="PNJ39" s="2343"/>
      <c r="PNK39" s="2343"/>
      <c r="PNL39" s="2343"/>
      <c r="PNM39" s="2343"/>
      <c r="PNN39" s="2343"/>
      <c r="PNO39" s="2343"/>
      <c r="PNP39" s="2343"/>
      <c r="PNQ39" s="2343"/>
      <c r="PNR39" s="2343"/>
      <c r="PNS39" s="2343"/>
      <c r="PNT39" s="2343"/>
      <c r="PNU39" s="2343"/>
      <c r="PNV39" s="2343"/>
      <c r="PNW39" s="2343"/>
      <c r="PNX39" s="2343"/>
      <c r="PNY39" s="2343"/>
      <c r="PNZ39" s="2343"/>
      <c r="POA39" s="2343"/>
      <c r="POB39" s="2343"/>
      <c r="POC39" s="2343"/>
      <c r="POD39" s="2343"/>
      <c r="POE39" s="2343"/>
      <c r="POF39" s="2343"/>
      <c r="POG39" s="2343"/>
      <c r="POH39" s="2343"/>
      <c r="POI39" s="2343"/>
      <c r="POJ39" s="2343"/>
      <c r="POK39" s="2343"/>
      <c r="POL39" s="2343"/>
      <c r="POM39" s="2343"/>
      <c r="PON39" s="2343"/>
      <c r="POO39" s="2343"/>
      <c r="POP39" s="2343"/>
      <c r="POQ39" s="2343"/>
      <c r="POR39" s="2343"/>
      <c r="POS39" s="2343"/>
      <c r="POT39" s="2343"/>
      <c r="POU39" s="2343"/>
      <c r="POV39" s="2343"/>
      <c r="POW39" s="2343"/>
      <c r="POX39" s="2343"/>
      <c r="POY39" s="2343"/>
      <c r="POZ39" s="2343"/>
      <c r="PPA39" s="2343"/>
      <c r="PPB39" s="2343"/>
      <c r="PPC39" s="2343"/>
      <c r="PPD39" s="2343"/>
      <c r="PPE39" s="2343"/>
      <c r="PPF39" s="2343"/>
      <c r="PPG39" s="2343"/>
      <c r="PPH39" s="2343"/>
      <c r="PPI39" s="2343"/>
      <c r="PPJ39" s="2343"/>
      <c r="PPK39" s="2343"/>
      <c r="PPL39" s="2343"/>
      <c r="PPM39" s="2343"/>
      <c r="PPN39" s="2343"/>
      <c r="PPO39" s="2343"/>
      <c r="PPP39" s="2343"/>
      <c r="PPQ39" s="2343"/>
      <c r="PPR39" s="2343"/>
      <c r="PPS39" s="2343"/>
      <c r="PPT39" s="2343"/>
      <c r="PPU39" s="2343"/>
      <c r="PPV39" s="2343"/>
      <c r="PPW39" s="2343"/>
      <c r="PPX39" s="2343"/>
      <c r="PPY39" s="2343"/>
      <c r="PPZ39" s="2343"/>
      <c r="PQA39" s="2343"/>
      <c r="PQB39" s="2343"/>
      <c r="PQC39" s="2343"/>
      <c r="PQD39" s="2343"/>
      <c r="PQE39" s="2343"/>
      <c r="PQF39" s="2343"/>
      <c r="PQG39" s="2343"/>
      <c r="PQH39" s="2343"/>
      <c r="PQI39" s="2343"/>
      <c r="PQJ39" s="2343"/>
      <c r="PQK39" s="2343"/>
      <c r="PQL39" s="2343"/>
      <c r="PQM39" s="2343"/>
      <c r="PQN39" s="2343"/>
      <c r="PQO39" s="2343"/>
      <c r="PQP39" s="2343"/>
      <c r="PQQ39" s="2343"/>
      <c r="PQR39" s="2343"/>
      <c r="PQS39" s="2343"/>
      <c r="PQT39" s="2343"/>
      <c r="PQU39" s="2343"/>
      <c r="PQV39" s="2343"/>
      <c r="PQW39" s="2343"/>
      <c r="PQX39" s="2343"/>
      <c r="PQY39" s="2343"/>
      <c r="PQZ39" s="2343"/>
      <c r="PRA39" s="2343"/>
      <c r="PRB39" s="2343"/>
      <c r="PRC39" s="2343"/>
      <c r="PRD39" s="2343"/>
      <c r="PRE39" s="2343"/>
      <c r="PRF39" s="2343"/>
      <c r="PRG39" s="2343"/>
      <c r="PRH39" s="2343"/>
      <c r="PRI39" s="2343"/>
      <c r="PRJ39" s="2343"/>
      <c r="PRK39" s="2343"/>
      <c r="PRL39" s="2343"/>
      <c r="PRM39" s="2343"/>
      <c r="PRN39" s="2343"/>
      <c r="PRO39" s="2343"/>
      <c r="PRP39" s="2343"/>
      <c r="PRQ39" s="2343"/>
      <c r="PRR39" s="2343"/>
      <c r="PRS39" s="2343"/>
      <c r="PRT39" s="2343"/>
      <c r="PRU39" s="2343"/>
      <c r="PRV39" s="2343"/>
      <c r="PRW39" s="2343"/>
      <c r="PRX39" s="2343"/>
      <c r="PRY39" s="2343"/>
      <c r="PRZ39" s="2343"/>
      <c r="PSA39" s="2343"/>
      <c r="PSB39" s="2343"/>
      <c r="PSC39" s="2343"/>
      <c r="PSD39" s="2343"/>
      <c r="PSE39" s="2343"/>
      <c r="PSF39" s="2343"/>
      <c r="PSG39" s="2343"/>
      <c r="PSH39" s="2343"/>
      <c r="PSI39" s="2343"/>
      <c r="PSJ39" s="2343"/>
      <c r="PSK39" s="2343"/>
      <c r="PSL39" s="2343"/>
      <c r="PSM39" s="2343"/>
      <c r="PSN39" s="2343"/>
      <c r="PSO39" s="2343"/>
      <c r="PSP39" s="2343"/>
      <c r="PSQ39" s="2343"/>
      <c r="PSR39" s="2343"/>
      <c r="PSS39" s="2343"/>
      <c r="PST39" s="2343"/>
      <c r="PSU39" s="2343"/>
      <c r="PSV39" s="2343"/>
      <c r="PSW39" s="2343"/>
      <c r="PSX39" s="2343"/>
      <c r="PSY39" s="2343"/>
      <c r="PSZ39" s="2343"/>
      <c r="PTA39" s="2343"/>
      <c r="PTB39" s="2343"/>
      <c r="PTC39" s="2343"/>
      <c r="PTD39" s="2343"/>
      <c r="PTE39" s="2343"/>
      <c r="PTF39" s="2343"/>
      <c r="PTG39" s="2343"/>
      <c r="PTH39" s="2343"/>
      <c r="PTI39" s="2343"/>
      <c r="PTJ39" s="2343"/>
      <c r="PTK39" s="2343"/>
      <c r="PTL39" s="2343"/>
      <c r="PTM39" s="2343"/>
      <c r="PTN39" s="2343"/>
      <c r="PTO39" s="2343"/>
      <c r="PTP39" s="2343"/>
      <c r="PTQ39" s="2343"/>
      <c r="PTR39" s="2343"/>
      <c r="PTS39" s="2343"/>
      <c r="PTT39" s="2343"/>
      <c r="PTU39" s="2343"/>
      <c r="PTV39" s="2343"/>
      <c r="PTW39" s="2343"/>
      <c r="PTX39" s="2343"/>
      <c r="PTY39" s="2343"/>
      <c r="PTZ39" s="2343"/>
      <c r="PUA39" s="2343"/>
      <c r="PUB39" s="2343"/>
      <c r="PUC39" s="2343"/>
      <c r="PUD39" s="2343"/>
      <c r="PUE39" s="2343"/>
      <c r="PUF39" s="2343"/>
      <c r="PUG39" s="2343"/>
      <c r="PUH39" s="2343"/>
      <c r="PUI39" s="2343"/>
      <c r="PUJ39" s="2343"/>
      <c r="PUK39" s="2343"/>
      <c r="PUL39" s="2343"/>
      <c r="PUM39" s="2343"/>
      <c r="PUN39" s="2343"/>
      <c r="PUO39" s="2343"/>
      <c r="PUP39" s="2343"/>
      <c r="PUQ39" s="2343"/>
      <c r="PUR39" s="2343"/>
      <c r="PUS39" s="2343"/>
      <c r="PUT39" s="2343"/>
      <c r="PUU39" s="2343"/>
      <c r="PUV39" s="2343"/>
      <c r="PUW39" s="2343"/>
      <c r="PUX39" s="2343"/>
      <c r="PUY39" s="2343"/>
      <c r="PUZ39" s="2343"/>
      <c r="PVA39" s="2343"/>
      <c r="PVB39" s="2343"/>
      <c r="PVC39" s="2343"/>
      <c r="PVD39" s="2343"/>
      <c r="PVE39" s="2343"/>
      <c r="PVF39" s="2343"/>
      <c r="PVG39" s="2343"/>
      <c r="PVH39" s="2343"/>
      <c r="PVI39" s="2343"/>
      <c r="PVJ39" s="2343"/>
      <c r="PVK39" s="2343"/>
      <c r="PVL39" s="2343"/>
      <c r="PVM39" s="2343"/>
      <c r="PVN39" s="2343"/>
      <c r="PVO39" s="2343"/>
      <c r="PVP39" s="2343"/>
      <c r="PVQ39" s="2343"/>
      <c r="PVR39" s="2343"/>
      <c r="PVS39" s="2343"/>
      <c r="PVT39" s="2343"/>
      <c r="PVU39" s="2343"/>
      <c r="PVV39" s="2343"/>
      <c r="PVW39" s="2343"/>
      <c r="PVX39" s="2343"/>
      <c r="PVY39" s="2343"/>
      <c r="PVZ39" s="2343"/>
      <c r="PWA39" s="2343"/>
      <c r="PWB39" s="2343"/>
      <c r="PWC39" s="2343"/>
      <c r="PWD39" s="2343"/>
      <c r="PWE39" s="2343"/>
      <c r="PWF39" s="2343"/>
      <c r="PWG39" s="2343"/>
      <c r="PWH39" s="2343"/>
      <c r="PWI39" s="2343"/>
      <c r="PWJ39" s="2343"/>
      <c r="PWK39" s="2343"/>
      <c r="PWL39" s="2343"/>
      <c r="PWM39" s="2343"/>
      <c r="PWN39" s="2343"/>
      <c r="PWO39" s="2343"/>
      <c r="PWP39" s="2343"/>
      <c r="PWQ39" s="2343"/>
      <c r="PWR39" s="2343"/>
      <c r="PWS39" s="2343"/>
      <c r="PWT39" s="2343"/>
      <c r="PWU39" s="2343"/>
      <c r="PWV39" s="2343"/>
      <c r="PWW39" s="2343"/>
      <c r="PWX39" s="2343"/>
      <c r="PWY39" s="2343"/>
      <c r="PWZ39" s="2343"/>
      <c r="PXA39" s="2343"/>
      <c r="PXB39" s="2343"/>
      <c r="PXC39" s="2343"/>
      <c r="PXD39" s="2343"/>
      <c r="PXE39" s="2343"/>
      <c r="PXF39" s="2343"/>
      <c r="PXG39" s="2343"/>
      <c r="PXH39" s="2343"/>
      <c r="PXI39" s="2343"/>
      <c r="PXJ39" s="2343"/>
      <c r="PXK39" s="2343"/>
      <c r="PXL39" s="2343"/>
      <c r="PXM39" s="2343"/>
      <c r="PXN39" s="2343"/>
      <c r="PXO39" s="2343"/>
      <c r="PXP39" s="2343"/>
      <c r="PXQ39" s="2343"/>
      <c r="PXR39" s="2343"/>
      <c r="PXS39" s="2343"/>
      <c r="PXT39" s="2343"/>
      <c r="PXU39" s="2343"/>
      <c r="PXV39" s="2343"/>
      <c r="PXW39" s="2343"/>
      <c r="PXX39" s="2343"/>
      <c r="PXY39" s="2343"/>
      <c r="PXZ39" s="2343"/>
      <c r="PYA39" s="2343"/>
      <c r="PYB39" s="2343"/>
      <c r="PYC39" s="2343"/>
      <c r="PYD39" s="2343"/>
      <c r="PYE39" s="2343"/>
      <c r="PYF39" s="2343"/>
      <c r="PYG39" s="2343"/>
      <c r="PYH39" s="2343"/>
      <c r="PYI39" s="2343"/>
      <c r="PYJ39" s="2343"/>
      <c r="PYK39" s="2343"/>
      <c r="PYL39" s="2343"/>
      <c r="PYM39" s="2343"/>
      <c r="PYN39" s="2343"/>
      <c r="PYO39" s="2343"/>
      <c r="PYP39" s="2343"/>
      <c r="PYQ39" s="2343"/>
      <c r="PYR39" s="2343"/>
      <c r="PYS39" s="2343"/>
      <c r="PYT39" s="2343"/>
      <c r="PYU39" s="2343"/>
      <c r="PYV39" s="2343"/>
      <c r="PYW39" s="2343"/>
      <c r="PYX39" s="2343"/>
      <c r="PYY39" s="2343"/>
      <c r="PYZ39" s="2343"/>
      <c r="PZA39" s="2343"/>
      <c r="PZB39" s="2343"/>
      <c r="PZC39" s="2343"/>
      <c r="PZD39" s="2343"/>
      <c r="PZE39" s="2343"/>
      <c r="PZF39" s="2343"/>
      <c r="PZG39" s="2343"/>
      <c r="PZH39" s="2343"/>
      <c r="PZI39" s="2343"/>
      <c r="PZJ39" s="2343"/>
      <c r="PZK39" s="2343"/>
      <c r="PZL39" s="2343"/>
      <c r="PZM39" s="2343"/>
      <c r="PZN39" s="2343"/>
      <c r="PZO39" s="2343"/>
      <c r="PZP39" s="2343"/>
      <c r="PZQ39" s="2343"/>
      <c r="PZR39" s="2343"/>
      <c r="PZS39" s="2343"/>
      <c r="PZT39" s="2343"/>
      <c r="PZU39" s="2343"/>
      <c r="PZV39" s="2343"/>
      <c r="PZW39" s="2343"/>
      <c r="PZX39" s="2343"/>
      <c r="PZY39" s="2343"/>
      <c r="PZZ39" s="2343"/>
      <c r="QAA39" s="2343"/>
      <c r="QAB39" s="2343"/>
      <c r="QAC39" s="2343"/>
      <c r="QAD39" s="2343"/>
      <c r="QAE39" s="2343"/>
      <c r="QAF39" s="2343"/>
      <c r="QAG39" s="2343"/>
      <c r="QAH39" s="2343"/>
      <c r="QAI39" s="2343"/>
      <c r="QAJ39" s="2343"/>
      <c r="QAK39" s="2343"/>
      <c r="QAL39" s="2343"/>
      <c r="QAM39" s="2343"/>
      <c r="QAN39" s="2343"/>
      <c r="QAO39" s="2343"/>
      <c r="QAP39" s="2343"/>
      <c r="QAQ39" s="2343"/>
      <c r="QAR39" s="2343"/>
      <c r="QAS39" s="2343"/>
      <c r="QAT39" s="2343"/>
      <c r="QAU39" s="2343"/>
      <c r="QAV39" s="2343"/>
      <c r="QAW39" s="2343"/>
      <c r="QAX39" s="2343"/>
      <c r="QAY39" s="2343"/>
      <c r="QAZ39" s="2343"/>
      <c r="QBA39" s="2343"/>
      <c r="QBB39" s="2343"/>
      <c r="QBC39" s="2343"/>
      <c r="QBD39" s="2343"/>
      <c r="QBE39" s="2343"/>
      <c r="QBF39" s="2343"/>
      <c r="QBG39" s="2343"/>
      <c r="QBH39" s="2343"/>
      <c r="QBI39" s="2343"/>
      <c r="QBJ39" s="2343"/>
      <c r="QBK39" s="2343"/>
      <c r="QBL39" s="2343"/>
      <c r="QBM39" s="2343"/>
      <c r="QBN39" s="2343"/>
      <c r="QBO39" s="2343"/>
      <c r="QBP39" s="2343"/>
      <c r="QBQ39" s="2343"/>
      <c r="QBR39" s="2343"/>
      <c r="QBS39" s="2343"/>
      <c r="QBT39" s="2343"/>
      <c r="QBU39" s="2343"/>
      <c r="QBV39" s="2343"/>
      <c r="QBW39" s="2343"/>
      <c r="QBX39" s="2343"/>
      <c r="QBY39" s="2343"/>
      <c r="QBZ39" s="2343"/>
      <c r="QCA39" s="2343"/>
      <c r="QCB39" s="2343"/>
      <c r="QCC39" s="2343"/>
      <c r="QCD39" s="2343"/>
      <c r="QCE39" s="2343"/>
      <c r="QCF39" s="2343"/>
      <c r="QCG39" s="2343"/>
      <c r="QCH39" s="2343"/>
      <c r="QCI39" s="2343"/>
      <c r="QCJ39" s="2343"/>
      <c r="QCK39" s="2343"/>
      <c r="QCL39" s="2343"/>
      <c r="QCM39" s="2343"/>
      <c r="QCN39" s="2343"/>
      <c r="QCO39" s="2343"/>
      <c r="QCP39" s="2343"/>
      <c r="QCQ39" s="2343"/>
      <c r="QCR39" s="2343"/>
      <c r="QCS39" s="2343"/>
      <c r="QCT39" s="2343"/>
      <c r="QCU39" s="2343"/>
      <c r="QCV39" s="2343"/>
      <c r="QCW39" s="2343"/>
      <c r="QCX39" s="2343"/>
      <c r="QCY39" s="2343"/>
      <c r="QCZ39" s="2343"/>
      <c r="QDA39" s="2343"/>
      <c r="QDB39" s="2343"/>
      <c r="QDC39" s="2343"/>
      <c r="QDD39" s="2343"/>
      <c r="QDE39" s="2343"/>
      <c r="QDF39" s="2343"/>
      <c r="QDG39" s="2343"/>
      <c r="QDH39" s="2343"/>
      <c r="QDI39" s="2343"/>
      <c r="QDJ39" s="2343"/>
      <c r="QDK39" s="2343"/>
      <c r="QDL39" s="2343"/>
      <c r="QDM39" s="2343"/>
      <c r="QDN39" s="2343"/>
      <c r="QDO39" s="2343"/>
      <c r="QDP39" s="2343"/>
      <c r="QDQ39" s="2343"/>
      <c r="QDR39" s="2343"/>
      <c r="QDS39" s="2343"/>
      <c r="QDT39" s="2343"/>
      <c r="QDU39" s="2343"/>
      <c r="QDV39" s="2343"/>
      <c r="QDW39" s="2343"/>
      <c r="QDX39" s="2343"/>
      <c r="QDY39" s="2343"/>
      <c r="QDZ39" s="2343"/>
      <c r="QEA39" s="2343"/>
      <c r="QEB39" s="2343"/>
      <c r="QEC39" s="2343"/>
      <c r="QED39" s="2343"/>
      <c r="QEE39" s="2343"/>
      <c r="QEF39" s="2343"/>
      <c r="QEG39" s="2343"/>
      <c r="QEH39" s="2343"/>
      <c r="QEI39" s="2343"/>
      <c r="QEJ39" s="2343"/>
      <c r="QEK39" s="2343"/>
      <c r="QEL39" s="2343"/>
      <c r="QEM39" s="2343"/>
      <c r="QEN39" s="2343"/>
      <c r="QEO39" s="2343"/>
      <c r="QEP39" s="2343"/>
      <c r="QEQ39" s="2343"/>
      <c r="QER39" s="2343"/>
      <c r="QES39" s="2343"/>
      <c r="QET39" s="2343"/>
      <c r="QEU39" s="2343"/>
      <c r="QEV39" s="2343"/>
      <c r="QEW39" s="2343"/>
      <c r="QEX39" s="2343"/>
      <c r="QEY39" s="2343"/>
      <c r="QEZ39" s="2343"/>
      <c r="QFA39" s="2343"/>
      <c r="QFB39" s="2343"/>
      <c r="QFC39" s="2343"/>
      <c r="QFD39" s="2343"/>
      <c r="QFE39" s="2343"/>
      <c r="QFF39" s="2343"/>
      <c r="QFG39" s="2343"/>
      <c r="QFH39" s="2343"/>
      <c r="QFI39" s="2343"/>
      <c r="QFJ39" s="2343"/>
      <c r="QFK39" s="2343"/>
      <c r="QFL39" s="2343"/>
      <c r="QFM39" s="2343"/>
      <c r="QFN39" s="2343"/>
      <c r="QFO39" s="2343"/>
      <c r="QFP39" s="2343"/>
      <c r="QFQ39" s="2343"/>
      <c r="QFR39" s="2343"/>
      <c r="QFS39" s="2343"/>
      <c r="QFT39" s="2343"/>
      <c r="QFU39" s="2343"/>
      <c r="QFV39" s="2343"/>
      <c r="QFW39" s="2343"/>
      <c r="QFX39" s="2343"/>
      <c r="QFY39" s="2343"/>
      <c r="QFZ39" s="2343"/>
      <c r="QGA39" s="2343"/>
      <c r="QGB39" s="2343"/>
      <c r="QGC39" s="2343"/>
      <c r="QGD39" s="2343"/>
      <c r="QGE39" s="2343"/>
      <c r="QGF39" s="2343"/>
      <c r="QGG39" s="2343"/>
      <c r="QGH39" s="2343"/>
      <c r="QGI39" s="2343"/>
      <c r="QGJ39" s="2343"/>
      <c r="QGK39" s="2343"/>
      <c r="QGL39" s="2343"/>
      <c r="QGM39" s="2343"/>
      <c r="QGN39" s="2343"/>
      <c r="QGO39" s="2343"/>
      <c r="QGP39" s="2343"/>
      <c r="QGQ39" s="2343"/>
      <c r="QGR39" s="2343"/>
      <c r="QGS39" s="2343"/>
      <c r="QGT39" s="2343"/>
      <c r="QGU39" s="2343"/>
      <c r="QGV39" s="2343"/>
      <c r="QGW39" s="2343"/>
      <c r="QGX39" s="2343"/>
      <c r="QGY39" s="2343"/>
      <c r="QGZ39" s="2343"/>
      <c r="QHA39" s="2343"/>
      <c r="QHB39" s="2343"/>
      <c r="QHC39" s="2343"/>
      <c r="QHD39" s="2343"/>
      <c r="QHE39" s="2343"/>
      <c r="QHF39" s="2343"/>
      <c r="QHG39" s="2343"/>
      <c r="QHH39" s="2343"/>
      <c r="QHI39" s="2343"/>
      <c r="QHJ39" s="2343"/>
      <c r="QHK39" s="2343"/>
      <c r="QHL39" s="2343"/>
      <c r="QHM39" s="2343"/>
      <c r="QHN39" s="2343"/>
      <c r="QHO39" s="2343"/>
      <c r="QHP39" s="2343"/>
      <c r="QHQ39" s="2343"/>
      <c r="QHR39" s="2343"/>
      <c r="QHS39" s="2343"/>
      <c r="QHT39" s="2343"/>
      <c r="QHU39" s="2343"/>
      <c r="QHV39" s="2343"/>
      <c r="QHW39" s="2343"/>
      <c r="QHX39" s="2343"/>
      <c r="QHY39" s="2343"/>
      <c r="QHZ39" s="2343"/>
      <c r="QIA39" s="2343"/>
      <c r="QIB39" s="2343"/>
      <c r="QIC39" s="2343"/>
      <c r="QID39" s="2343"/>
      <c r="QIE39" s="2343"/>
      <c r="QIF39" s="2343"/>
      <c r="QIG39" s="2343"/>
      <c r="QIH39" s="2343"/>
      <c r="QII39" s="2343"/>
      <c r="QIJ39" s="2343"/>
      <c r="QIK39" s="2343"/>
      <c r="QIL39" s="2343"/>
      <c r="QIM39" s="2343"/>
      <c r="QIN39" s="2343"/>
      <c r="QIO39" s="2343"/>
      <c r="QIP39" s="2343"/>
      <c r="QIQ39" s="2343"/>
      <c r="QIR39" s="2343"/>
      <c r="QIS39" s="2343"/>
      <c r="QIT39" s="2343"/>
      <c r="QIU39" s="2343"/>
      <c r="QIV39" s="2343"/>
      <c r="QIW39" s="2343"/>
      <c r="QIX39" s="2343"/>
      <c r="QIY39" s="2343"/>
      <c r="QIZ39" s="2343"/>
      <c r="QJA39" s="2343"/>
      <c r="QJB39" s="2343"/>
      <c r="QJC39" s="2343"/>
      <c r="QJD39" s="2343"/>
      <c r="QJE39" s="2343"/>
      <c r="QJF39" s="2343"/>
      <c r="QJG39" s="2343"/>
      <c r="QJH39" s="2343"/>
      <c r="QJI39" s="2343"/>
      <c r="QJJ39" s="2343"/>
      <c r="QJK39" s="2343"/>
      <c r="QJL39" s="2343"/>
      <c r="QJM39" s="2343"/>
      <c r="QJN39" s="2343"/>
      <c r="QJO39" s="2343"/>
      <c r="QJP39" s="2343"/>
      <c r="QJQ39" s="2343"/>
      <c r="QJR39" s="2343"/>
      <c r="QJS39" s="2343"/>
      <c r="QJT39" s="2343"/>
      <c r="QJU39" s="2343"/>
      <c r="QJV39" s="2343"/>
      <c r="QJW39" s="2343"/>
      <c r="QJX39" s="2343"/>
      <c r="QJY39" s="2343"/>
      <c r="QJZ39" s="2343"/>
      <c r="QKA39" s="2343"/>
      <c r="QKB39" s="2343"/>
      <c r="QKC39" s="2343"/>
      <c r="QKD39" s="2343"/>
      <c r="QKE39" s="2343"/>
      <c r="QKF39" s="2343"/>
      <c r="QKG39" s="2343"/>
      <c r="QKH39" s="2343"/>
      <c r="QKI39" s="2343"/>
      <c r="QKJ39" s="2343"/>
      <c r="QKK39" s="2343"/>
      <c r="QKL39" s="2343"/>
      <c r="QKM39" s="2343"/>
      <c r="QKN39" s="2343"/>
      <c r="QKO39" s="2343"/>
      <c r="QKP39" s="2343"/>
      <c r="QKQ39" s="2343"/>
      <c r="QKR39" s="2343"/>
      <c r="QKS39" s="2343"/>
      <c r="QKT39" s="2343"/>
      <c r="QKU39" s="2343"/>
      <c r="QKV39" s="2343"/>
      <c r="QKW39" s="2343"/>
      <c r="QKX39" s="2343"/>
      <c r="QKY39" s="2343"/>
      <c r="QKZ39" s="2343"/>
      <c r="QLA39" s="2343"/>
      <c r="QLB39" s="2343"/>
      <c r="QLC39" s="2343"/>
      <c r="QLD39" s="2343"/>
      <c r="QLE39" s="2343"/>
      <c r="QLF39" s="2343"/>
      <c r="QLG39" s="2343"/>
      <c r="QLH39" s="2343"/>
      <c r="QLI39" s="2343"/>
      <c r="QLJ39" s="2343"/>
      <c r="QLK39" s="2343"/>
      <c r="QLL39" s="2343"/>
      <c r="QLM39" s="2343"/>
      <c r="QLN39" s="2343"/>
      <c r="QLO39" s="2343"/>
      <c r="QLP39" s="2343"/>
      <c r="QLQ39" s="2343"/>
      <c r="QLR39" s="2343"/>
      <c r="QLS39" s="2343"/>
      <c r="QLT39" s="2343"/>
      <c r="QLU39" s="2343"/>
      <c r="QLV39" s="2343"/>
      <c r="QLW39" s="2343"/>
      <c r="QLX39" s="2343"/>
      <c r="QLY39" s="2343"/>
      <c r="QLZ39" s="2343"/>
      <c r="QMA39" s="2343"/>
      <c r="QMB39" s="2343"/>
      <c r="QMC39" s="2343"/>
      <c r="QMD39" s="2343"/>
      <c r="QME39" s="2343"/>
      <c r="QMF39" s="2343"/>
      <c r="QMG39" s="2343"/>
      <c r="QMH39" s="2343"/>
      <c r="QMI39" s="2343"/>
      <c r="QMJ39" s="2343"/>
      <c r="QMK39" s="2343"/>
      <c r="QML39" s="2343"/>
      <c r="QMM39" s="2343"/>
      <c r="QMN39" s="2343"/>
      <c r="QMO39" s="2343"/>
      <c r="QMP39" s="2343"/>
      <c r="QMQ39" s="2343"/>
      <c r="QMR39" s="2343"/>
      <c r="QMS39" s="2343"/>
      <c r="QMT39" s="2343"/>
      <c r="QMU39" s="2343"/>
      <c r="QMV39" s="2343"/>
      <c r="QMW39" s="2343"/>
      <c r="QMX39" s="2343"/>
      <c r="QMY39" s="2343"/>
      <c r="QMZ39" s="2343"/>
      <c r="QNA39" s="2343"/>
      <c r="QNB39" s="2343"/>
      <c r="QNC39" s="2343"/>
      <c r="QND39" s="2343"/>
      <c r="QNE39" s="2343"/>
      <c r="QNF39" s="2343"/>
      <c r="QNG39" s="2343"/>
      <c r="QNH39" s="2343"/>
      <c r="QNI39" s="2343"/>
      <c r="QNJ39" s="2343"/>
      <c r="QNK39" s="2343"/>
      <c r="QNL39" s="2343"/>
      <c r="QNM39" s="2343"/>
      <c r="QNN39" s="2343"/>
      <c r="QNO39" s="2343"/>
      <c r="QNP39" s="2343"/>
      <c r="QNQ39" s="2343"/>
      <c r="QNR39" s="2343"/>
      <c r="QNS39" s="2343"/>
      <c r="QNT39" s="2343"/>
      <c r="QNU39" s="2343"/>
      <c r="QNV39" s="2343"/>
      <c r="QNW39" s="2343"/>
      <c r="QNX39" s="2343"/>
      <c r="QNY39" s="2343"/>
      <c r="QNZ39" s="2343"/>
      <c r="QOA39" s="2343"/>
      <c r="QOB39" s="2343"/>
      <c r="QOC39" s="2343"/>
      <c r="QOD39" s="2343"/>
      <c r="QOE39" s="2343"/>
      <c r="QOF39" s="2343"/>
      <c r="QOG39" s="2343"/>
      <c r="QOH39" s="2343"/>
      <c r="QOI39" s="2343"/>
      <c r="QOJ39" s="2343"/>
      <c r="QOK39" s="2343"/>
      <c r="QOL39" s="2343"/>
      <c r="QOM39" s="2343"/>
      <c r="QON39" s="2343"/>
      <c r="QOO39" s="2343"/>
      <c r="QOP39" s="2343"/>
      <c r="QOQ39" s="2343"/>
      <c r="QOR39" s="2343"/>
      <c r="QOS39" s="2343"/>
      <c r="QOT39" s="2343"/>
      <c r="QOU39" s="2343"/>
      <c r="QOV39" s="2343"/>
      <c r="QOW39" s="2343"/>
      <c r="QOX39" s="2343"/>
      <c r="QOY39" s="2343"/>
      <c r="QOZ39" s="2343"/>
      <c r="QPA39" s="2343"/>
      <c r="QPB39" s="2343"/>
      <c r="QPC39" s="2343"/>
      <c r="QPD39" s="2343"/>
      <c r="QPE39" s="2343"/>
      <c r="QPF39" s="2343"/>
      <c r="QPG39" s="2343"/>
      <c r="QPH39" s="2343"/>
      <c r="QPI39" s="2343"/>
      <c r="QPJ39" s="2343"/>
      <c r="QPK39" s="2343"/>
      <c r="QPL39" s="2343"/>
      <c r="QPM39" s="2343"/>
      <c r="QPN39" s="2343"/>
      <c r="QPO39" s="2343"/>
      <c r="QPP39" s="2343"/>
      <c r="QPQ39" s="2343"/>
      <c r="QPR39" s="2343"/>
      <c r="QPS39" s="2343"/>
      <c r="QPT39" s="2343"/>
      <c r="QPU39" s="2343"/>
      <c r="QPV39" s="2343"/>
      <c r="QPW39" s="2343"/>
      <c r="QPX39" s="2343"/>
      <c r="QPY39" s="2343"/>
      <c r="QPZ39" s="2343"/>
      <c r="QQA39" s="2343"/>
      <c r="QQB39" s="2343"/>
      <c r="QQC39" s="2343"/>
      <c r="QQD39" s="2343"/>
      <c r="QQE39" s="2343"/>
      <c r="QQF39" s="2343"/>
      <c r="QQG39" s="2343"/>
      <c r="QQH39" s="2343"/>
      <c r="QQI39" s="2343"/>
      <c r="QQJ39" s="2343"/>
      <c r="QQK39" s="2343"/>
      <c r="QQL39" s="2343"/>
      <c r="QQM39" s="2343"/>
      <c r="QQN39" s="2343"/>
      <c r="QQO39" s="2343"/>
      <c r="QQP39" s="2343"/>
      <c r="QQQ39" s="2343"/>
      <c r="QQR39" s="2343"/>
      <c r="QQS39" s="2343"/>
      <c r="QQT39" s="2343"/>
      <c r="QQU39" s="2343"/>
      <c r="QQV39" s="2343"/>
      <c r="QQW39" s="2343"/>
      <c r="QQX39" s="2343"/>
      <c r="QQY39" s="2343"/>
      <c r="QQZ39" s="2343"/>
      <c r="QRA39" s="2343"/>
      <c r="QRB39" s="2343"/>
      <c r="QRC39" s="2343"/>
      <c r="QRD39" s="2343"/>
      <c r="QRE39" s="2343"/>
      <c r="QRF39" s="2343"/>
      <c r="QRG39" s="2343"/>
      <c r="QRH39" s="2343"/>
      <c r="QRI39" s="2343"/>
      <c r="QRJ39" s="2343"/>
      <c r="QRK39" s="2343"/>
      <c r="QRL39" s="2343"/>
      <c r="QRM39" s="2343"/>
      <c r="QRN39" s="2343"/>
      <c r="QRO39" s="2343"/>
      <c r="QRP39" s="2343"/>
      <c r="QRQ39" s="2343"/>
      <c r="QRR39" s="2343"/>
      <c r="QRS39" s="2343"/>
      <c r="QRT39" s="2343"/>
      <c r="QRU39" s="2343"/>
      <c r="QRV39" s="2343"/>
      <c r="QRW39" s="2343"/>
      <c r="QRX39" s="2343"/>
      <c r="QRY39" s="2343"/>
      <c r="QRZ39" s="2343"/>
      <c r="QSA39" s="2343"/>
      <c r="QSB39" s="2343"/>
      <c r="QSC39" s="2343"/>
      <c r="QSD39" s="2343"/>
      <c r="QSE39" s="2343"/>
      <c r="QSF39" s="2343"/>
      <c r="QSG39" s="2343"/>
      <c r="QSH39" s="2343"/>
      <c r="QSI39" s="2343"/>
      <c r="QSJ39" s="2343"/>
      <c r="QSK39" s="2343"/>
      <c r="QSL39" s="2343"/>
      <c r="QSM39" s="2343"/>
      <c r="QSN39" s="2343"/>
      <c r="QSO39" s="2343"/>
      <c r="QSP39" s="2343"/>
      <c r="QSQ39" s="2343"/>
      <c r="QSR39" s="2343"/>
      <c r="QSS39" s="2343"/>
      <c r="QST39" s="2343"/>
      <c r="QSU39" s="2343"/>
      <c r="QSV39" s="2343"/>
      <c r="QSW39" s="2343"/>
      <c r="QSX39" s="2343"/>
      <c r="QSY39" s="2343"/>
      <c r="QSZ39" s="2343"/>
      <c r="QTA39" s="2343"/>
      <c r="QTB39" s="2343"/>
      <c r="QTC39" s="2343"/>
      <c r="QTD39" s="2343"/>
      <c r="QTE39" s="2343"/>
      <c r="QTF39" s="2343"/>
      <c r="QTG39" s="2343"/>
      <c r="QTH39" s="2343"/>
      <c r="QTI39" s="2343"/>
      <c r="QTJ39" s="2343"/>
      <c r="QTK39" s="2343"/>
      <c r="QTL39" s="2343"/>
      <c r="QTM39" s="2343"/>
      <c r="QTN39" s="2343"/>
      <c r="QTO39" s="2343"/>
      <c r="QTP39" s="2343"/>
      <c r="QTQ39" s="2343"/>
      <c r="QTR39" s="2343"/>
      <c r="QTS39" s="2343"/>
      <c r="QTT39" s="2343"/>
      <c r="QTU39" s="2343"/>
      <c r="QTV39" s="2343"/>
      <c r="QTW39" s="2343"/>
      <c r="QTX39" s="2343"/>
      <c r="QTY39" s="2343"/>
      <c r="QTZ39" s="2343"/>
      <c r="QUA39" s="2343"/>
      <c r="QUB39" s="2343"/>
      <c r="QUC39" s="2343"/>
      <c r="QUD39" s="2343"/>
      <c r="QUE39" s="2343"/>
      <c r="QUF39" s="2343"/>
      <c r="QUG39" s="2343"/>
      <c r="QUH39" s="2343"/>
      <c r="QUI39" s="2343"/>
      <c r="QUJ39" s="2343"/>
      <c r="QUK39" s="2343"/>
      <c r="QUL39" s="2343"/>
      <c r="QUM39" s="2343"/>
      <c r="QUN39" s="2343"/>
      <c r="QUO39" s="2343"/>
      <c r="QUP39" s="2343"/>
      <c r="QUQ39" s="2343"/>
      <c r="QUR39" s="2343"/>
      <c r="QUS39" s="2343"/>
      <c r="QUT39" s="2343"/>
      <c r="QUU39" s="2343"/>
      <c r="QUV39" s="2343"/>
      <c r="QUW39" s="2343"/>
      <c r="QUX39" s="2343"/>
      <c r="QUY39" s="2343"/>
      <c r="QUZ39" s="2343"/>
      <c r="QVA39" s="2343"/>
      <c r="QVB39" s="2343"/>
      <c r="QVC39" s="2343"/>
      <c r="QVD39" s="2343"/>
      <c r="QVE39" s="2343"/>
      <c r="QVF39" s="2343"/>
      <c r="QVG39" s="2343"/>
      <c r="QVH39" s="2343"/>
      <c r="QVI39" s="2343"/>
      <c r="QVJ39" s="2343"/>
      <c r="QVK39" s="2343"/>
      <c r="QVL39" s="2343"/>
      <c r="QVM39" s="2343"/>
      <c r="QVN39" s="2343"/>
      <c r="QVO39" s="2343"/>
      <c r="QVP39" s="2343"/>
      <c r="QVQ39" s="2343"/>
      <c r="QVR39" s="2343"/>
      <c r="QVS39" s="2343"/>
      <c r="QVT39" s="2343"/>
      <c r="QVU39" s="2343"/>
      <c r="QVV39" s="2343"/>
      <c r="QVW39" s="2343"/>
      <c r="QVX39" s="2343"/>
      <c r="QVY39" s="2343"/>
      <c r="QVZ39" s="2343"/>
      <c r="QWA39" s="2343"/>
      <c r="QWB39" s="2343"/>
      <c r="QWC39" s="2343"/>
      <c r="QWD39" s="2343"/>
      <c r="QWE39" s="2343"/>
      <c r="QWF39" s="2343"/>
      <c r="QWG39" s="2343"/>
      <c r="QWH39" s="2343"/>
      <c r="QWI39" s="2343"/>
      <c r="QWJ39" s="2343"/>
      <c r="QWK39" s="2343"/>
      <c r="QWL39" s="2343"/>
      <c r="QWM39" s="2343"/>
      <c r="QWN39" s="2343"/>
      <c r="QWO39" s="2343"/>
      <c r="QWP39" s="2343"/>
      <c r="QWQ39" s="2343"/>
      <c r="QWR39" s="2343"/>
      <c r="QWS39" s="2343"/>
      <c r="QWT39" s="2343"/>
      <c r="QWU39" s="2343"/>
      <c r="QWV39" s="2343"/>
      <c r="QWW39" s="2343"/>
      <c r="QWX39" s="2343"/>
      <c r="QWY39" s="2343"/>
      <c r="QWZ39" s="2343"/>
      <c r="QXA39" s="2343"/>
      <c r="QXB39" s="2343"/>
      <c r="QXC39" s="2343"/>
      <c r="QXD39" s="2343"/>
      <c r="QXE39" s="2343"/>
      <c r="QXF39" s="2343"/>
      <c r="QXG39" s="2343"/>
      <c r="QXH39" s="2343"/>
      <c r="QXI39" s="2343"/>
      <c r="QXJ39" s="2343"/>
      <c r="QXK39" s="2343"/>
      <c r="QXL39" s="2343"/>
      <c r="QXM39" s="2343"/>
      <c r="QXN39" s="2343"/>
      <c r="QXO39" s="2343"/>
      <c r="QXP39" s="2343"/>
      <c r="QXQ39" s="2343"/>
      <c r="QXR39" s="2343"/>
      <c r="QXS39" s="2343"/>
      <c r="QXT39" s="2343"/>
      <c r="QXU39" s="2343"/>
      <c r="QXV39" s="2343"/>
      <c r="QXW39" s="2343"/>
      <c r="QXX39" s="2343"/>
      <c r="QXY39" s="2343"/>
      <c r="QXZ39" s="2343"/>
      <c r="QYA39" s="2343"/>
      <c r="QYB39" s="2343"/>
      <c r="QYC39" s="2343"/>
      <c r="QYD39" s="2343"/>
      <c r="QYE39" s="2343"/>
      <c r="QYF39" s="2343"/>
      <c r="QYG39" s="2343"/>
      <c r="QYH39" s="2343"/>
      <c r="QYI39" s="2343"/>
      <c r="QYJ39" s="2343"/>
      <c r="QYK39" s="2343"/>
      <c r="QYL39" s="2343"/>
      <c r="QYM39" s="2343"/>
      <c r="QYN39" s="2343"/>
      <c r="QYO39" s="2343"/>
      <c r="QYP39" s="2343"/>
      <c r="QYQ39" s="2343"/>
      <c r="QYR39" s="2343"/>
      <c r="QYS39" s="2343"/>
      <c r="QYT39" s="2343"/>
      <c r="QYU39" s="2343"/>
      <c r="QYV39" s="2343"/>
      <c r="QYW39" s="2343"/>
      <c r="QYX39" s="2343"/>
      <c r="QYY39" s="2343"/>
      <c r="QYZ39" s="2343"/>
      <c r="QZA39" s="2343"/>
      <c r="QZB39" s="2343"/>
      <c r="QZC39" s="2343"/>
      <c r="QZD39" s="2343"/>
      <c r="QZE39" s="2343"/>
      <c r="QZF39" s="2343"/>
      <c r="QZG39" s="2343"/>
      <c r="QZH39" s="2343"/>
      <c r="QZI39" s="2343"/>
      <c r="QZJ39" s="2343"/>
      <c r="QZK39" s="2343"/>
      <c r="QZL39" s="2343"/>
      <c r="QZM39" s="2343"/>
      <c r="QZN39" s="2343"/>
      <c r="QZO39" s="2343"/>
      <c r="QZP39" s="2343"/>
      <c r="QZQ39" s="2343"/>
      <c r="QZR39" s="2343"/>
      <c r="QZS39" s="2343"/>
      <c r="QZT39" s="2343"/>
      <c r="QZU39" s="2343"/>
      <c r="QZV39" s="2343"/>
      <c r="QZW39" s="2343"/>
      <c r="QZX39" s="2343"/>
      <c r="QZY39" s="2343"/>
      <c r="QZZ39" s="2343"/>
      <c r="RAA39" s="2343"/>
      <c r="RAB39" s="2343"/>
      <c r="RAC39" s="2343"/>
      <c r="RAD39" s="2343"/>
      <c r="RAE39" s="2343"/>
      <c r="RAF39" s="2343"/>
      <c r="RAG39" s="2343"/>
      <c r="RAH39" s="2343"/>
      <c r="RAI39" s="2343"/>
      <c r="RAJ39" s="2343"/>
      <c r="RAK39" s="2343"/>
      <c r="RAL39" s="2343"/>
      <c r="RAM39" s="2343"/>
      <c r="RAN39" s="2343"/>
      <c r="RAO39" s="2343"/>
      <c r="RAP39" s="2343"/>
      <c r="RAQ39" s="2343"/>
      <c r="RAR39" s="2343"/>
      <c r="RAS39" s="2343"/>
      <c r="RAT39" s="2343"/>
      <c r="RAU39" s="2343"/>
      <c r="RAV39" s="2343"/>
      <c r="RAW39" s="2343"/>
      <c r="RAX39" s="2343"/>
      <c r="RAY39" s="2343"/>
      <c r="RAZ39" s="2343"/>
      <c r="RBA39" s="2343"/>
      <c r="RBB39" s="2343"/>
      <c r="RBC39" s="2343"/>
      <c r="RBD39" s="2343"/>
      <c r="RBE39" s="2343"/>
      <c r="RBF39" s="2343"/>
      <c r="RBG39" s="2343"/>
      <c r="RBH39" s="2343"/>
      <c r="RBI39" s="2343"/>
      <c r="RBJ39" s="2343"/>
      <c r="RBK39" s="2343"/>
      <c r="RBL39" s="2343"/>
      <c r="RBM39" s="2343"/>
      <c r="RBN39" s="2343"/>
      <c r="RBO39" s="2343"/>
      <c r="RBP39" s="2343"/>
      <c r="RBQ39" s="2343"/>
      <c r="RBR39" s="2343"/>
      <c r="RBS39" s="2343"/>
      <c r="RBT39" s="2343"/>
      <c r="RBU39" s="2343"/>
      <c r="RBV39" s="2343"/>
      <c r="RBW39" s="2343"/>
      <c r="RBX39" s="2343"/>
      <c r="RBY39" s="2343"/>
      <c r="RBZ39" s="2343"/>
      <c r="RCA39" s="2343"/>
      <c r="RCB39" s="2343"/>
      <c r="RCC39" s="2343"/>
      <c r="RCD39" s="2343"/>
      <c r="RCE39" s="2343"/>
      <c r="RCF39" s="2343"/>
      <c r="RCG39" s="2343"/>
      <c r="RCH39" s="2343"/>
      <c r="RCI39" s="2343"/>
      <c r="RCJ39" s="2343"/>
      <c r="RCK39" s="2343"/>
      <c r="RCL39" s="2343"/>
      <c r="RCM39" s="2343"/>
      <c r="RCN39" s="2343"/>
      <c r="RCO39" s="2343"/>
      <c r="RCP39" s="2343"/>
      <c r="RCQ39" s="2343"/>
      <c r="RCR39" s="2343"/>
      <c r="RCS39" s="2343"/>
      <c r="RCT39" s="2343"/>
      <c r="RCU39" s="2343"/>
      <c r="RCV39" s="2343"/>
      <c r="RCW39" s="2343"/>
      <c r="RCX39" s="2343"/>
      <c r="RCY39" s="2343"/>
      <c r="RCZ39" s="2343"/>
      <c r="RDA39" s="2343"/>
      <c r="RDB39" s="2343"/>
      <c r="RDC39" s="2343"/>
      <c r="RDD39" s="2343"/>
      <c r="RDE39" s="2343"/>
      <c r="RDF39" s="2343"/>
      <c r="RDG39" s="2343"/>
      <c r="RDH39" s="2343"/>
      <c r="RDI39" s="2343"/>
      <c r="RDJ39" s="2343"/>
      <c r="RDK39" s="2343"/>
      <c r="RDL39" s="2343"/>
      <c r="RDM39" s="2343"/>
      <c r="RDN39" s="2343"/>
      <c r="RDO39" s="2343"/>
      <c r="RDP39" s="2343"/>
      <c r="RDQ39" s="2343"/>
      <c r="RDR39" s="2343"/>
      <c r="RDS39" s="2343"/>
      <c r="RDT39" s="2343"/>
      <c r="RDU39" s="2343"/>
      <c r="RDV39" s="2343"/>
      <c r="RDW39" s="2343"/>
      <c r="RDX39" s="2343"/>
      <c r="RDY39" s="2343"/>
      <c r="RDZ39" s="2343"/>
      <c r="REA39" s="2343"/>
      <c r="REB39" s="2343"/>
      <c r="REC39" s="2343"/>
      <c r="RED39" s="2343"/>
      <c r="REE39" s="2343"/>
      <c r="REF39" s="2343"/>
      <c r="REG39" s="2343"/>
      <c r="REH39" s="2343"/>
      <c r="REI39" s="2343"/>
      <c r="REJ39" s="2343"/>
      <c r="REK39" s="2343"/>
      <c r="REL39" s="2343"/>
      <c r="REM39" s="2343"/>
      <c r="REN39" s="2343"/>
      <c r="REO39" s="2343"/>
      <c r="REP39" s="2343"/>
      <c r="REQ39" s="2343"/>
      <c r="RER39" s="2343"/>
      <c r="RES39" s="2343"/>
      <c r="RET39" s="2343"/>
      <c r="REU39" s="2343"/>
      <c r="REV39" s="2343"/>
      <c r="REW39" s="2343"/>
      <c r="REX39" s="2343"/>
      <c r="REY39" s="2343"/>
      <c r="REZ39" s="2343"/>
      <c r="RFA39" s="2343"/>
      <c r="RFB39" s="2343"/>
      <c r="RFC39" s="2343"/>
      <c r="RFD39" s="2343"/>
      <c r="RFE39" s="2343"/>
      <c r="RFF39" s="2343"/>
      <c r="RFG39" s="2343"/>
      <c r="RFH39" s="2343"/>
      <c r="RFI39" s="2343"/>
      <c r="RFJ39" s="2343"/>
      <c r="RFK39" s="2343"/>
      <c r="RFL39" s="2343"/>
      <c r="RFM39" s="2343"/>
      <c r="RFN39" s="2343"/>
      <c r="RFO39" s="2343"/>
      <c r="RFP39" s="2343"/>
      <c r="RFQ39" s="2343"/>
      <c r="RFR39" s="2343"/>
      <c r="RFS39" s="2343"/>
      <c r="RFT39" s="2343"/>
      <c r="RFU39" s="2343"/>
      <c r="RFV39" s="2343"/>
      <c r="RFW39" s="2343"/>
      <c r="RFX39" s="2343"/>
      <c r="RFY39" s="2343"/>
      <c r="RFZ39" s="2343"/>
      <c r="RGA39" s="2343"/>
      <c r="RGB39" s="2343"/>
      <c r="RGC39" s="2343"/>
      <c r="RGD39" s="2343"/>
      <c r="RGE39" s="2343"/>
      <c r="RGF39" s="2343"/>
      <c r="RGG39" s="2343"/>
      <c r="RGH39" s="2343"/>
      <c r="RGI39" s="2343"/>
      <c r="RGJ39" s="2343"/>
      <c r="RGK39" s="2343"/>
      <c r="RGL39" s="2343"/>
      <c r="RGM39" s="2343"/>
      <c r="RGN39" s="2343"/>
      <c r="RGO39" s="2343"/>
      <c r="RGP39" s="2343"/>
      <c r="RGQ39" s="2343"/>
      <c r="RGR39" s="2343"/>
      <c r="RGS39" s="2343"/>
      <c r="RGT39" s="2343"/>
      <c r="RGU39" s="2343"/>
      <c r="RGV39" s="2343"/>
      <c r="RGW39" s="2343"/>
      <c r="RGX39" s="2343"/>
      <c r="RGY39" s="2343"/>
      <c r="RGZ39" s="2343"/>
      <c r="RHA39" s="2343"/>
      <c r="RHB39" s="2343"/>
      <c r="RHC39" s="2343"/>
      <c r="RHD39" s="2343"/>
      <c r="RHE39" s="2343"/>
      <c r="RHF39" s="2343"/>
      <c r="RHG39" s="2343"/>
      <c r="RHH39" s="2343"/>
      <c r="RHI39" s="2343"/>
      <c r="RHJ39" s="2343"/>
      <c r="RHK39" s="2343"/>
      <c r="RHL39" s="2343"/>
      <c r="RHM39" s="2343"/>
      <c r="RHN39" s="2343"/>
      <c r="RHO39" s="2343"/>
      <c r="RHP39" s="2343"/>
      <c r="RHQ39" s="2343"/>
      <c r="RHR39" s="2343"/>
      <c r="RHS39" s="2343"/>
      <c r="RHT39" s="2343"/>
      <c r="RHU39" s="2343"/>
      <c r="RHV39" s="2343"/>
      <c r="RHW39" s="2343"/>
      <c r="RHX39" s="2343"/>
      <c r="RHY39" s="2343"/>
      <c r="RHZ39" s="2343"/>
      <c r="RIA39" s="2343"/>
      <c r="RIB39" s="2343"/>
      <c r="RIC39" s="2343"/>
      <c r="RID39" s="2343"/>
      <c r="RIE39" s="2343"/>
      <c r="RIF39" s="2343"/>
      <c r="RIG39" s="2343"/>
      <c r="RIH39" s="2343"/>
      <c r="RII39" s="2343"/>
      <c r="RIJ39" s="2343"/>
      <c r="RIK39" s="2343"/>
      <c r="RIL39" s="2343"/>
      <c r="RIM39" s="2343"/>
      <c r="RIN39" s="2343"/>
      <c r="RIO39" s="2343"/>
      <c r="RIP39" s="2343"/>
      <c r="RIQ39" s="2343"/>
      <c r="RIR39" s="2343"/>
      <c r="RIS39" s="2343"/>
      <c r="RIT39" s="2343"/>
      <c r="RIU39" s="2343"/>
      <c r="RIV39" s="2343"/>
      <c r="RIW39" s="2343"/>
      <c r="RIX39" s="2343"/>
      <c r="RIY39" s="2343"/>
      <c r="RIZ39" s="2343"/>
      <c r="RJA39" s="2343"/>
      <c r="RJB39" s="2343"/>
      <c r="RJC39" s="2343"/>
      <c r="RJD39" s="2343"/>
      <c r="RJE39" s="2343"/>
      <c r="RJF39" s="2343"/>
      <c r="RJG39" s="2343"/>
      <c r="RJH39" s="2343"/>
      <c r="RJI39" s="2343"/>
      <c r="RJJ39" s="2343"/>
      <c r="RJK39" s="2343"/>
      <c r="RJL39" s="2343"/>
      <c r="RJM39" s="2343"/>
      <c r="RJN39" s="2343"/>
      <c r="RJO39" s="2343"/>
      <c r="RJP39" s="2343"/>
      <c r="RJQ39" s="2343"/>
      <c r="RJR39" s="2343"/>
      <c r="RJS39" s="2343"/>
      <c r="RJT39" s="2343"/>
      <c r="RJU39" s="2343"/>
      <c r="RJV39" s="2343"/>
      <c r="RJW39" s="2343"/>
      <c r="RJX39" s="2343"/>
      <c r="RJY39" s="2343"/>
      <c r="RJZ39" s="2343"/>
      <c r="RKA39" s="2343"/>
      <c r="RKB39" s="2343"/>
      <c r="RKC39" s="2343"/>
      <c r="RKD39" s="2343"/>
      <c r="RKE39" s="2343"/>
      <c r="RKF39" s="2343"/>
      <c r="RKG39" s="2343"/>
      <c r="RKH39" s="2343"/>
      <c r="RKI39" s="2343"/>
      <c r="RKJ39" s="2343"/>
      <c r="RKK39" s="2343"/>
      <c r="RKL39" s="2343"/>
      <c r="RKM39" s="2343"/>
      <c r="RKN39" s="2343"/>
      <c r="RKO39" s="2343"/>
      <c r="RKP39" s="2343"/>
      <c r="RKQ39" s="2343"/>
      <c r="RKR39" s="2343"/>
      <c r="RKS39" s="2343"/>
      <c r="RKT39" s="2343"/>
      <c r="RKU39" s="2343"/>
      <c r="RKV39" s="2343"/>
      <c r="RKW39" s="2343"/>
      <c r="RKX39" s="2343"/>
      <c r="RKY39" s="2343"/>
      <c r="RKZ39" s="2343"/>
      <c r="RLA39" s="2343"/>
      <c r="RLB39" s="2343"/>
      <c r="RLC39" s="2343"/>
      <c r="RLD39" s="2343"/>
      <c r="RLE39" s="2343"/>
      <c r="RLF39" s="2343"/>
      <c r="RLG39" s="2343"/>
      <c r="RLH39" s="2343"/>
      <c r="RLI39" s="2343"/>
      <c r="RLJ39" s="2343"/>
      <c r="RLK39" s="2343"/>
      <c r="RLL39" s="2343"/>
      <c r="RLM39" s="2343"/>
      <c r="RLN39" s="2343"/>
      <c r="RLO39" s="2343"/>
      <c r="RLP39" s="2343"/>
      <c r="RLQ39" s="2343"/>
      <c r="RLR39" s="2343"/>
      <c r="RLS39" s="2343"/>
      <c r="RLT39" s="2343"/>
      <c r="RLU39" s="2343"/>
      <c r="RLV39" s="2343"/>
      <c r="RLW39" s="2343"/>
      <c r="RLX39" s="2343"/>
      <c r="RLY39" s="2343"/>
      <c r="RLZ39" s="2343"/>
      <c r="RMA39" s="2343"/>
      <c r="RMB39" s="2343"/>
      <c r="RMC39" s="2343"/>
      <c r="RMD39" s="2343"/>
      <c r="RME39" s="2343"/>
      <c r="RMF39" s="2343"/>
      <c r="RMG39" s="2343"/>
      <c r="RMH39" s="2343"/>
      <c r="RMI39" s="2343"/>
      <c r="RMJ39" s="2343"/>
      <c r="RMK39" s="2343"/>
      <c r="RML39" s="2343"/>
      <c r="RMM39" s="2343"/>
      <c r="RMN39" s="2343"/>
      <c r="RMO39" s="2343"/>
      <c r="RMP39" s="2343"/>
      <c r="RMQ39" s="2343"/>
      <c r="RMR39" s="2343"/>
      <c r="RMS39" s="2343"/>
      <c r="RMT39" s="2343"/>
      <c r="RMU39" s="2343"/>
      <c r="RMV39" s="2343"/>
      <c r="RMW39" s="2343"/>
      <c r="RMX39" s="2343"/>
      <c r="RMY39" s="2343"/>
      <c r="RMZ39" s="2343"/>
      <c r="RNA39" s="2343"/>
      <c r="RNB39" s="2343"/>
      <c r="RNC39" s="2343"/>
      <c r="RND39" s="2343"/>
      <c r="RNE39" s="2343"/>
      <c r="RNF39" s="2343"/>
      <c r="RNG39" s="2343"/>
      <c r="RNH39" s="2343"/>
      <c r="RNI39" s="2343"/>
      <c r="RNJ39" s="2343"/>
      <c r="RNK39" s="2343"/>
      <c r="RNL39" s="2343"/>
      <c r="RNM39" s="2343"/>
      <c r="RNN39" s="2343"/>
      <c r="RNO39" s="2343"/>
      <c r="RNP39" s="2343"/>
      <c r="RNQ39" s="2343"/>
      <c r="RNR39" s="2343"/>
      <c r="RNS39" s="2343"/>
      <c r="RNT39" s="2343"/>
      <c r="RNU39" s="2343"/>
      <c r="RNV39" s="2343"/>
      <c r="RNW39" s="2343"/>
      <c r="RNX39" s="2343"/>
      <c r="RNY39" s="2343"/>
      <c r="RNZ39" s="2343"/>
      <c r="ROA39" s="2343"/>
      <c r="ROB39" s="2343"/>
      <c r="ROC39" s="2343"/>
      <c r="ROD39" s="2343"/>
      <c r="ROE39" s="2343"/>
      <c r="ROF39" s="2343"/>
      <c r="ROG39" s="2343"/>
      <c r="ROH39" s="2343"/>
      <c r="ROI39" s="2343"/>
      <c r="ROJ39" s="2343"/>
      <c r="ROK39" s="2343"/>
      <c r="ROL39" s="2343"/>
      <c r="ROM39" s="2343"/>
      <c r="RON39" s="2343"/>
      <c r="ROO39" s="2343"/>
      <c r="ROP39" s="2343"/>
      <c r="ROQ39" s="2343"/>
      <c r="ROR39" s="2343"/>
      <c r="ROS39" s="2343"/>
      <c r="ROT39" s="2343"/>
      <c r="ROU39" s="2343"/>
      <c r="ROV39" s="2343"/>
      <c r="ROW39" s="2343"/>
      <c r="ROX39" s="2343"/>
      <c r="ROY39" s="2343"/>
      <c r="ROZ39" s="2343"/>
      <c r="RPA39" s="2343"/>
      <c r="RPB39" s="2343"/>
      <c r="RPC39" s="2343"/>
      <c r="RPD39" s="2343"/>
      <c r="RPE39" s="2343"/>
      <c r="RPF39" s="2343"/>
      <c r="RPG39" s="2343"/>
      <c r="RPH39" s="2343"/>
      <c r="RPI39" s="2343"/>
      <c r="RPJ39" s="2343"/>
      <c r="RPK39" s="2343"/>
      <c r="RPL39" s="2343"/>
      <c r="RPM39" s="2343"/>
      <c r="RPN39" s="2343"/>
      <c r="RPO39" s="2343"/>
      <c r="RPP39" s="2343"/>
      <c r="RPQ39" s="2343"/>
      <c r="RPR39" s="2343"/>
      <c r="RPS39" s="2343"/>
      <c r="RPT39" s="2343"/>
      <c r="RPU39" s="2343"/>
      <c r="RPV39" s="2343"/>
      <c r="RPW39" s="2343"/>
      <c r="RPX39" s="2343"/>
      <c r="RPY39" s="2343"/>
      <c r="RPZ39" s="2343"/>
      <c r="RQA39" s="2343"/>
      <c r="RQB39" s="2343"/>
      <c r="RQC39" s="2343"/>
      <c r="RQD39" s="2343"/>
      <c r="RQE39" s="2343"/>
      <c r="RQF39" s="2343"/>
      <c r="RQG39" s="2343"/>
      <c r="RQH39" s="2343"/>
      <c r="RQI39" s="2343"/>
      <c r="RQJ39" s="2343"/>
      <c r="RQK39" s="2343"/>
      <c r="RQL39" s="2343"/>
      <c r="RQM39" s="2343"/>
      <c r="RQN39" s="2343"/>
      <c r="RQO39" s="2343"/>
      <c r="RQP39" s="2343"/>
      <c r="RQQ39" s="2343"/>
      <c r="RQR39" s="2343"/>
      <c r="RQS39" s="2343"/>
      <c r="RQT39" s="2343"/>
      <c r="RQU39" s="2343"/>
      <c r="RQV39" s="2343"/>
      <c r="RQW39" s="2343"/>
      <c r="RQX39" s="2343"/>
      <c r="RQY39" s="2343"/>
      <c r="RQZ39" s="2343"/>
      <c r="RRA39" s="2343"/>
      <c r="RRB39" s="2343"/>
      <c r="RRC39" s="2343"/>
      <c r="RRD39" s="2343"/>
      <c r="RRE39" s="2343"/>
      <c r="RRF39" s="2343"/>
      <c r="RRG39" s="2343"/>
      <c r="RRH39" s="2343"/>
      <c r="RRI39" s="2343"/>
      <c r="RRJ39" s="2343"/>
      <c r="RRK39" s="2343"/>
      <c r="RRL39" s="2343"/>
      <c r="RRM39" s="2343"/>
      <c r="RRN39" s="2343"/>
      <c r="RRO39" s="2343"/>
      <c r="RRP39" s="2343"/>
      <c r="RRQ39" s="2343"/>
      <c r="RRR39" s="2343"/>
      <c r="RRS39" s="2343"/>
      <c r="RRT39" s="2343"/>
      <c r="RRU39" s="2343"/>
      <c r="RRV39" s="2343"/>
      <c r="RRW39" s="2343"/>
      <c r="RRX39" s="2343"/>
      <c r="RRY39" s="2343"/>
      <c r="RRZ39" s="2343"/>
      <c r="RSA39" s="2343"/>
      <c r="RSB39" s="2343"/>
      <c r="RSC39" s="2343"/>
      <c r="RSD39" s="2343"/>
      <c r="RSE39" s="2343"/>
      <c r="RSF39" s="2343"/>
      <c r="RSG39" s="2343"/>
      <c r="RSH39" s="2343"/>
      <c r="RSI39" s="2343"/>
      <c r="RSJ39" s="2343"/>
      <c r="RSK39" s="2343"/>
      <c r="RSL39" s="2343"/>
      <c r="RSM39" s="2343"/>
      <c r="RSN39" s="2343"/>
      <c r="RSO39" s="2343"/>
      <c r="RSP39" s="2343"/>
      <c r="RSQ39" s="2343"/>
      <c r="RSR39" s="2343"/>
      <c r="RSS39" s="2343"/>
      <c r="RST39" s="2343"/>
      <c r="RSU39" s="2343"/>
      <c r="RSV39" s="2343"/>
      <c r="RSW39" s="2343"/>
      <c r="RSX39" s="2343"/>
      <c r="RSY39" s="2343"/>
      <c r="RSZ39" s="2343"/>
      <c r="RTA39" s="2343"/>
      <c r="RTB39" s="2343"/>
      <c r="RTC39" s="2343"/>
      <c r="RTD39" s="2343"/>
      <c r="RTE39" s="2343"/>
      <c r="RTF39" s="2343"/>
      <c r="RTG39" s="2343"/>
      <c r="RTH39" s="2343"/>
      <c r="RTI39" s="2343"/>
      <c r="RTJ39" s="2343"/>
      <c r="RTK39" s="2343"/>
      <c r="RTL39" s="2343"/>
      <c r="RTM39" s="2343"/>
      <c r="RTN39" s="2343"/>
      <c r="RTO39" s="2343"/>
      <c r="RTP39" s="2343"/>
      <c r="RTQ39" s="2343"/>
      <c r="RTR39" s="2343"/>
      <c r="RTS39" s="2343"/>
      <c r="RTT39" s="2343"/>
      <c r="RTU39" s="2343"/>
      <c r="RTV39" s="2343"/>
      <c r="RTW39" s="2343"/>
      <c r="RTX39" s="2343"/>
      <c r="RTY39" s="2343"/>
      <c r="RTZ39" s="2343"/>
      <c r="RUA39" s="2343"/>
      <c r="RUB39" s="2343"/>
      <c r="RUC39" s="2343"/>
      <c r="RUD39" s="2343"/>
      <c r="RUE39" s="2343"/>
      <c r="RUF39" s="2343"/>
      <c r="RUG39" s="2343"/>
      <c r="RUH39" s="2343"/>
      <c r="RUI39" s="2343"/>
      <c r="RUJ39" s="2343"/>
      <c r="RUK39" s="2343"/>
      <c r="RUL39" s="2343"/>
      <c r="RUM39" s="2343"/>
      <c r="RUN39" s="2343"/>
      <c r="RUO39" s="2343"/>
      <c r="RUP39" s="2343"/>
      <c r="RUQ39" s="2343"/>
      <c r="RUR39" s="2343"/>
      <c r="RUS39" s="2343"/>
      <c r="RUT39" s="2343"/>
      <c r="RUU39" s="2343"/>
      <c r="RUV39" s="2343"/>
      <c r="RUW39" s="2343"/>
      <c r="RUX39" s="2343"/>
      <c r="RUY39" s="2343"/>
      <c r="RUZ39" s="2343"/>
      <c r="RVA39" s="2343"/>
      <c r="RVB39" s="2343"/>
      <c r="RVC39" s="2343"/>
      <c r="RVD39" s="2343"/>
      <c r="RVE39" s="2343"/>
      <c r="RVF39" s="2343"/>
      <c r="RVG39" s="2343"/>
      <c r="RVH39" s="2343"/>
      <c r="RVI39" s="2343"/>
      <c r="RVJ39" s="2343"/>
      <c r="RVK39" s="2343"/>
      <c r="RVL39" s="2343"/>
      <c r="RVM39" s="2343"/>
      <c r="RVN39" s="2343"/>
      <c r="RVO39" s="2343"/>
      <c r="RVP39" s="2343"/>
      <c r="RVQ39" s="2343"/>
      <c r="RVR39" s="2343"/>
      <c r="RVS39" s="2343"/>
      <c r="RVT39" s="2343"/>
      <c r="RVU39" s="2343"/>
      <c r="RVV39" s="2343"/>
      <c r="RVW39" s="2343"/>
      <c r="RVX39" s="2343"/>
      <c r="RVY39" s="2343"/>
      <c r="RVZ39" s="2343"/>
      <c r="RWA39" s="2343"/>
      <c r="RWB39" s="2343"/>
      <c r="RWC39" s="2343"/>
      <c r="RWD39" s="2343"/>
      <c r="RWE39" s="2343"/>
      <c r="RWF39" s="2343"/>
      <c r="RWG39" s="2343"/>
      <c r="RWH39" s="2343"/>
      <c r="RWI39" s="2343"/>
      <c r="RWJ39" s="2343"/>
      <c r="RWK39" s="2343"/>
      <c r="RWL39" s="2343"/>
      <c r="RWM39" s="2343"/>
      <c r="RWN39" s="2343"/>
      <c r="RWO39" s="2343"/>
      <c r="RWP39" s="2343"/>
      <c r="RWQ39" s="2343"/>
      <c r="RWR39" s="2343"/>
      <c r="RWS39" s="2343"/>
      <c r="RWT39" s="2343"/>
      <c r="RWU39" s="2343"/>
      <c r="RWV39" s="2343"/>
      <c r="RWW39" s="2343"/>
      <c r="RWX39" s="2343"/>
      <c r="RWY39" s="2343"/>
      <c r="RWZ39" s="2343"/>
      <c r="RXA39" s="2343"/>
      <c r="RXB39" s="2343"/>
      <c r="RXC39" s="2343"/>
      <c r="RXD39" s="2343"/>
      <c r="RXE39" s="2343"/>
      <c r="RXF39" s="2343"/>
      <c r="RXG39" s="2343"/>
      <c r="RXH39" s="2343"/>
      <c r="RXI39" s="2343"/>
      <c r="RXJ39" s="2343"/>
      <c r="RXK39" s="2343"/>
      <c r="RXL39" s="2343"/>
      <c r="RXM39" s="2343"/>
      <c r="RXN39" s="2343"/>
      <c r="RXO39" s="2343"/>
      <c r="RXP39" s="2343"/>
      <c r="RXQ39" s="2343"/>
      <c r="RXR39" s="2343"/>
      <c r="RXS39" s="2343"/>
      <c r="RXT39" s="2343"/>
      <c r="RXU39" s="2343"/>
      <c r="RXV39" s="2343"/>
      <c r="RXW39" s="2343"/>
      <c r="RXX39" s="2343"/>
      <c r="RXY39" s="2343"/>
      <c r="RXZ39" s="2343"/>
      <c r="RYA39" s="2343"/>
      <c r="RYB39" s="2343"/>
      <c r="RYC39" s="2343"/>
      <c r="RYD39" s="2343"/>
      <c r="RYE39" s="2343"/>
      <c r="RYF39" s="2343"/>
      <c r="RYG39" s="2343"/>
      <c r="RYH39" s="2343"/>
      <c r="RYI39" s="2343"/>
      <c r="RYJ39" s="2343"/>
      <c r="RYK39" s="2343"/>
      <c r="RYL39" s="2343"/>
      <c r="RYM39" s="2343"/>
      <c r="RYN39" s="2343"/>
      <c r="RYO39" s="2343"/>
      <c r="RYP39" s="2343"/>
      <c r="RYQ39" s="2343"/>
      <c r="RYR39" s="2343"/>
      <c r="RYS39" s="2343"/>
      <c r="RYT39" s="2343"/>
      <c r="RYU39" s="2343"/>
      <c r="RYV39" s="2343"/>
      <c r="RYW39" s="2343"/>
      <c r="RYX39" s="2343"/>
      <c r="RYY39" s="2343"/>
      <c r="RYZ39" s="2343"/>
      <c r="RZA39" s="2343"/>
      <c r="RZB39" s="2343"/>
      <c r="RZC39" s="2343"/>
      <c r="RZD39" s="2343"/>
      <c r="RZE39" s="2343"/>
      <c r="RZF39" s="2343"/>
      <c r="RZG39" s="2343"/>
      <c r="RZH39" s="2343"/>
      <c r="RZI39" s="2343"/>
      <c r="RZJ39" s="2343"/>
      <c r="RZK39" s="2343"/>
      <c r="RZL39" s="2343"/>
      <c r="RZM39" s="2343"/>
      <c r="RZN39" s="2343"/>
      <c r="RZO39" s="2343"/>
      <c r="RZP39" s="2343"/>
      <c r="RZQ39" s="2343"/>
      <c r="RZR39" s="2343"/>
      <c r="RZS39" s="2343"/>
      <c r="RZT39" s="2343"/>
      <c r="RZU39" s="2343"/>
      <c r="RZV39" s="2343"/>
      <c r="RZW39" s="2343"/>
      <c r="RZX39" s="2343"/>
      <c r="RZY39" s="2343"/>
      <c r="RZZ39" s="2343"/>
      <c r="SAA39" s="2343"/>
      <c r="SAB39" s="2343"/>
      <c r="SAC39" s="2343"/>
      <c r="SAD39" s="2343"/>
      <c r="SAE39" s="2343"/>
      <c r="SAF39" s="2343"/>
      <c r="SAG39" s="2343"/>
      <c r="SAH39" s="2343"/>
      <c r="SAI39" s="2343"/>
      <c r="SAJ39" s="2343"/>
      <c r="SAK39" s="2343"/>
      <c r="SAL39" s="2343"/>
      <c r="SAM39" s="2343"/>
      <c r="SAN39" s="2343"/>
      <c r="SAO39" s="2343"/>
      <c r="SAP39" s="2343"/>
      <c r="SAQ39" s="2343"/>
      <c r="SAR39" s="2343"/>
      <c r="SAS39" s="2343"/>
      <c r="SAT39" s="2343"/>
      <c r="SAU39" s="2343"/>
      <c r="SAV39" s="2343"/>
      <c r="SAW39" s="2343"/>
      <c r="SAX39" s="2343"/>
      <c r="SAY39" s="2343"/>
      <c r="SAZ39" s="2343"/>
      <c r="SBA39" s="2343"/>
      <c r="SBB39" s="2343"/>
      <c r="SBC39" s="2343"/>
      <c r="SBD39" s="2343"/>
      <c r="SBE39" s="2343"/>
      <c r="SBF39" s="2343"/>
      <c r="SBG39" s="2343"/>
      <c r="SBH39" s="2343"/>
      <c r="SBI39" s="2343"/>
      <c r="SBJ39" s="2343"/>
      <c r="SBK39" s="2343"/>
      <c r="SBL39" s="2343"/>
      <c r="SBM39" s="2343"/>
      <c r="SBN39" s="2343"/>
      <c r="SBO39" s="2343"/>
      <c r="SBP39" s="2343"/>
      <c r="SBQ39" s="2343"/>
      <c r="SBR39" s="2343"/>
      <c r="SBS39" s="2343"/>
      <c r="SBT39" s="2343"/>
      <c r="SBU39" s="2343"/>
      <c r="SBV39" s="2343"/>
      <c r="SBW39" s="2343"/>
      <c r="SBX39" s="2343"/>
      <c r="SBY39" s="2343"/>
      <c r="SBZ39" s="2343"/>
      <c r="SCA39" s="2343"/>
      <c r="SCB39" s="2343"/>
      <c r="SCC39" s="2343"/>
      <c r="SCD39" s="2343"/>
      <c r="SCE39" s="2343"/>
      <c r="SCF39" s="2343"/>
      <c r="SCG39" s="2343"/>
      <c r="SCH39" s="2343"/>
      <c r="SCI39" s="2343"/>
      <c r="SCJ39" s="2343"/>
      <c r="SCK39" s="2343"/>
      <c r="SCL39" s="2343"/>
      <c r="SCM39" s="2343"/>
      <c r="SCN39" s="2343"/>
      <c r="SCO39" s="2343"/>
      <c r="SCP39" s="2343"/>
      <c r="SCQ39" s="2343"/>
      <c r="SCR39" s="2343"/>
      <c r="SCS39" s="2343"/>
      <c r="SCT39" s="2343"/>
      <c r="SCU39" s="2343"/>
      <c r="SCV39" s="2343"/>
      <c r="SCW39" s="2343"/>
      <c r="SCX39" s="2343"/>
      <c r="SCY39" s="2343"/>
      <c r="SCZ39" s="2343"/>
      <c r="SDA39" s="2343"/>
      <c r="SDB39" s="2343"/>
      <c r="SDC39" s="2343"/>
      <c r="SDD39" s="2343"/>
      <c r="SDE39" s="2343"/>
      <c r="SDF39" s="2343"/>
      <c r="SDG39" s="2343"/>
      <c r="SDH39" s="2343"/>
      <c r="SDI39" s="2343"/>
      <c r="SDJ39" s="2343"/>
      <c r="SDK39" s="2343"/>
      <c r="SDL39" s="2343"/>
      <c r="SDM39" s="2343"/>
      <c r="SDN39" s="2343"/>
      <c r="SDO39" s="2343"/>
      <c r="SDP39" s="2343"/>
      <c r="SDQ39" s="2343"/>
      <c r="SDR39" s="2343"/>
      <c r="SDS39" s="2343"/>
      <c r="SDT39" s="2343"/>
      <c r="SDU39" s="2343"/>
      <c r="SDV39" s="2343"/>
      <c r="SDW39" s="2343"/>
      <c r="SDX39" s="2343"/>
      <c r="SDY39" s="2343"/>
      <c r="SDZ39" s="2343"/>
      <c r="SEA39" s="2343"/>
      <c r="SEB39" s="2343"/>
      <c r="SEC39" s="2343"/>
      <c r="SED39" s="2343"/>
      <c r="SEE39" s="2343"/>
      <c r="SEF39" s="2343"/>
      <c r="SEG39" s="2343"/>
      <c r="SEH39" s="2343"/>
      <c r="SEI39" s="2343"/>
      <c r="SEJ39" s="2343"/>
      <c r="SEK39" s="2343"/>
      <c r="SEL39" s="2343"/>
      <c r="SEM39" s="2343"/>
      <c r="SEN39" s="2343"/>
      <c r="SEO39" s="2343"/>
      <c r="SEP39" s="2343"/>
      <c r="SEQ39" s="2343"/>
      <c r="SER39" s="2343"/>
      <c r="SES39" s="2343"/>
      <c r="SET39" s="2343"/>
      <c r="SEU39" s="2343"/>
      <c r="SEV39" s="2343"/>
      <c r="SEW39" s="2343"/>
      <c r="SEX39" s="2343"/>
      <c r="SEY39" s="2343"/>
      <c r="SEZ39" s="2343"/>
      <c r="SFA39" s="2343"/>
      <c r="SFB39" s="2343"/>
      <c r="SFC39" s="2343"/>
      <c r="SFD39" s="2343"/>
      <c r="SFE39" s="2343"/>
      <c r="SFF39" s="2343"/>
      <c r="SFG39" s="2343"/>
      <c r="SFH39" s="2343"/>
      <c r="SFI39" s="2343"/>
      <c r="SFJ39" s="2343"/>
      <c r="SFK39" s="2343"/>
      <c r="SFL39" s="2343"/>
      <c r="SFM39" s="2343"/>
      <c r="SFN39" s="2343"/>
      <c r="SFO39" s="2343"/>
      <c r="SFP39" s="2343"/>
      <c r="SFQ39" s="2343"/>
      <c r="SFR39" s="2343"/>
      <c r="SFS39" s="2343"/>
      <c r="SFT39" s="2343"/>
      <c r="SFU39" s="2343"/>
      <c r="SFV39" s="2343"/>
      <c r="SFW39" s="2343"/>
      <c r="SFX39" s="2343"/>
      <c r="SFY39" s="2343"/>
      <c r="SFZ39" s="2343"/>
      <c r="SGA39" s="2343"/>
      <c r="SGB39" s="2343"/>
      <c r="SGC39" s="2343"/>
      <c r="SGD39" s="2343"/>
      <c r="SGE39" s="2343"/>
      <c r="SGF39" s="2343"/>
      <c r="SGG39" s="2343"/>
      <c r="SGH39" s="2343"/>
      <c r="SGI39" s="2343"/>
      <c r="SGJ39" s="2343"/>
      <c r="SGK39" s="2343"/>
      <c r="SGL39" s="2343"/>
      <c r="SGM39" s="2343"/>
      <c r="SGN39" s="2343"/>
      <c r="SGO39" s="2343"/>
      <c r="SGP39" s="2343"/>
      <c r="SGQ39" s="2343"/>
      <c r="SGR39" s="2343"/>
      <c r="SGS39" s="2343"/>
      <c r="SGT39" s="2343"/>
      <c r="SGU39" s="2343"/>
      <c r="SGV39" s="2343"/>
      <c r="SGW39" s="2343"/>
      <c r="SGX39" s="2343"/>
      <c r="SGY39" s="2343"/>
      <c r="SGZ39" s="2343"/>
      <c r="SHA39" s="2343"/>
      <c r="SHB39" s="2343"/>
      <c r="SHC39" s="2343"/>
      <c r="SHD39" s="2343"/>
      <c r="SHE39" s="2343"/>
      <c r="SHF39" s="2343"/>
      <c r="SHG39" s="2343"/>
      <c r="SHH39" s="2343"/>
      <c r="SHI39" s="2343"/>
      <c r="SHJ39" s="2343"/>
      <c r="SHK39" s="2343"/>
      <c r="SHL39" s="2343"/>
      <c r="SHM39" s="2343"/>
      <c r="SHN39" s="2343"/>
      <c r="SHO39" s="2343"/>
      <c r="SHP39" s="2343"/>
      <c r="SHQ39" s="2343"/>
      <c r="SHR39" s="2343"/>
      <c r="SHS39" s="2343"/>
      <c r="SHT39" s="2343"/>
      <c r="SHU39" s="2343"/>
      <c r="SHV39" s="2343"/>
      <c r="SHW39" s="2343"/>
      <c r="SHX39" s="2343"/>
      <c r="SHY39" s="2343"/>
      <c r="SHZ39" s="2343"/>
      <c r="SIA39" s="2343"/>
      <c r="SIB39" s="2343"/>
      <c r="SIC39" s="2343"/>
      <c r="SID39" s="2343"/>
      <c r="SIE39" s="2343"/>
      <c r="SIF39" s="2343"/>
      <c r="SIG39" s="2343"/>
      <c r="SIH39" s="2343"/>
      <c r="SII39" s="2343"/>
      <c r="SIJ39" s="2343"/>
      <c r="SIK39" s="2343"/>
      <c r="SIL39" s="2343"/>
      <c r="SIM39" s="2343"/>
      <c r="SIN39" s="2343"/>
      <c r="SIO39" s="2343"/>
      <c r="SIP39" s="2343"/>
      <c r="SIQ39" s="2343"/>
      <c r="SIR39" s="2343"/>
      <c r="SIS39" s="2343"/>
      <c r="SIT39" s="2343"/>
      <c r="SIU39" s="2343"/>
      <c r="SIV39" s="2343"/>
      <c r="SIW39" s="2343"/>
      <c r="SIX39" s="2343"/>
      <c r="SIY39" s="2343"/>
      <c r="SIZ39" s="2343"/>
      <c r="SJA39" s="2343"/>
      <c r="SJB39" s="2343"/>
      <c r="SJC39" s="2343"/>
      <c r="SJD39" s="2343"/>
      <c r="SJE39" s="2343"/>
      <c r="SJF39" s="2343"/>
      <c r="SJG39" s="2343"/>
      <c r="SJH39" s="2343"/>
      <c r="SJI39" s="2343"/>
      <c r="SJJ39" s="2343"/>
      <c r="SJK39" s="2343"/>
      <c r="SJL39" s="2343"/>
      <c r="SJM39" s="2343"/>
      <c r="SJN39" s="2343"/>
      <c r="SJO39" s="2343"/>
      <c r="SJP39" s="2343"/>
      <c r="SJQ39" s="2343"/>
      <c r="SJR39" s="2343"/>
      <c r="SJS39" s="2343"/>
      <c r="SJT39" s="2343"/>
      <c r="SJU39" s="2343"/>
      <c r="SJV39" s="2343"/>
      <c r="SJW39" s="2343"/>
      <c r="SJX39" s="2343"/>
      <c r="SJY39" s="2343"/>
      <c r="SJZ39" s="2343"/>
      <c r="SKA39" s="2343"/>
      <c r="SKB39" s="2343"/>
      <c r="SKC39" s="2343"/>
      <c r="SKD39" s="2343"/>
      <c r="SKE39" s="2343"/>
      <c r="SKF39" s="2343"/>
      <c r="SKG39" s="2343"/>
      <c r="SKH39" s="2343"/>
      <c r="SKI39" s="2343"/>
      <c r="SKJ39" s="2343"/>
      <c r="SKK39" s="2343"/>
      <c r="SKL39" s="2343"/>
      <c r="SKM39" s="2343"/>
      <c r="SKN39" s="2343"/>
      <c r="SKO39" s="2343"/>
      <c r="SKP39" s="2343"/>
      <c r="SKQ39" s="2343"/>
      <c r="SKR39" s="2343"/>
      <c r="SKS39" s="2343"/>
      <c r="SKT39" s="2343"/>
      <c r="SKU39" s="2343"/>
      <c r="SKV39" s="2343"/>
      <c r="SKW39" s="2343"/>
      <c r="SKX39" s="2343"/>
      <c r="SKY39" s="2343"/>
      <c r="SKZ39" s="2343"/>
      <c r="SLA39" s="2343"/>
      <c r="SLB39" s="2343"/>
      <c r="SLC39" s="2343"/>
      <c r="SLD39" s="2343"/>
      <c r="SLE39" s="2343"/>
      <c r="SLF39" s="2343"/>
      <c r="SLG39" s="2343"/>
      <c r="SLH39" s="2343"/>
      <c r="SLI39" s="2343"/>
      <c r="SLJ39" s="2343"/>
      <c r="SLK39" s="2343"/>
      <c r="SLL39" s="2343"/>
      <c r="SLM39" s="2343"/>
      <c r="SLN39" s="2343"/>
      <c r="SLO39" s="2343"/>
      <c r="SLP39" s="2343"/>
      <c r="SLQ39" s="2343"/>
      <c r="SLR39" s="2343"/>
      <c r="SLS39" s="2343"/>
      <c r="SLT39" s="2343"/>
      <c r="SLU39" s="2343"/>
      <c r="SLV39" s="2343"/>
      <c r="SLW39" s="2343"/>
      <c r="SLX39" s="2343"/>
      <c r="SLY39" s="2343"/>
      <c r="SLZ39" s="2343"/>
      <c r="SMA39" s="2343"/>
      <c r="SMB39" s="2343"/>
      <c r="SMC39" s="2343"/>
      <c r="SMD39" s="2343"/>
      <c r="SME39" s="2343"/>
      <c r="SMF39" s="2343"/>
      <c r="SMG39" s="2343"/>
      <c r="SMH39" s="2343"/>
      <c r="SMI39" s="2343"/>
      <c r="SMJ39" s="2343"/>
      <c r="SMK39" s="2343"/>
      <c r="SML39" s="2343"/>
      <c r="SMM39" s="2343"/>
      <c r="SMN39" s="2343"/>
      <c r="SMO39" s="2343"/>
      <c r="SMP39" s="2343"/>
      <c r="SMQ39" s="2343"/>
      <c r="SMR39" s="2343"/>
      <c r="SMS39" s="2343"/>
      <c r="SMT39" s="2343"/>
      <c r="SMU39" s="2343"/>
      <c r="SMV39" s="2343"/>
      <c r="SMW39" s="2343"/>
      <c r="SMX39" s="2343"/>
      <c r="SMY39" s="2343"/>
      <c r="SMZ39" s="2343"/>
      <c r="SNA39" s="2343"/>
      <c r="SNB39" s="2343"/>
      <c r="SNC39" s="2343"/>
      <c r="SND39" s="2343"/>
      <c r="SNE39" s="2343"/>
      <c r="SNF39" s="2343"/>
      <c r="SNG39" s="2343"/>
      <c r="SNH39" s="2343"/>
      <c r="SNI39" s="2343"/>
      <c r="SNJ39" s="2343"/>
      <c r="SNK39" s="2343"/>
      <c r="SNL39" s="2343"/>
      <c r="SNM39" s="2343"/>
      <c r="SNN39" s="2343"/>
      <c r="SNO39" s="2343"/>
      <c r="SNP39" s="2343"/>
      <c r="SNQ39" s="2343"/>
      <c r="SNR39" s="2343"/>
      <c r="SNS39" s="2343"/>
      <c r="SNT39" s="2343"/>
      <c r="SNU39" s="2343"/>
      <c r="SNV39" s="2343"/>
      <c r="SNW39" s="2343"/>
      <c r="SNX39" s="2343"/>
      <c r="SNY39" s="2343"/>
      <c r="SNZ39" s="2343"/>
      <c r="SOA39" s="2343"/>
      <c r="SOB39" s="2343"/>
      <c r="SOC39" s="2343"/>
      <c r="SOD39" s="2343"/>
      <c r="SOE39" s="2343"/>
      <c r="SOF39" s="2343"/>
      <c r="SOG39" s="2343"/>
      <c r="SOH39" s="2343"/>
      <c r="SOI39" s="2343"/>
      <c r="SOJ39" s="2343"/>
      <c r="SOK39" s="2343"/>
      <c r="SOL39" s="2343"/>
      <c r="SOM39" s="2343"/>
      <c r="SON39" s="2343"/>
      <c r="SOO39" s="2343"/>
      <c r="SOP39" s="2343"/>
      <c r="SOQ39" s="2343"/>
      <c r="SOR39" s="2343"/>
      <c r="SOS39" s="2343"/>
      <c r="SOT39" s="2343"/>
      <c r="SOU39" s="2343"/>
      <c r="SOV39" s="2343"/>
      <c r="SOW39" s="2343"/>
      <c r="SOX39" s="2343"/>
      <c r="SOY39" s="2343"/>
      <c r="SOZ39" s="2343"/>
      <c r="SPA39" s="2343"/>
      <c r="SPB39" s="2343"/>
      <c r="SPC39" s="2343"/>
      <c r="SPD39" s="2343"/>
      <c r="SPE39" s="2343"/>
      <c r="SPF39" s="2343"/>
      <c r="SPG39" s="2343"/>
      <c r="SPH39" s="2343"/>
      <c r="SPI39" s="2343"/>
      <c r="SPJ39" s="2343"/>
      <c r="SPK39" s="2343"/>
      <c r="SPL39" s="2343"/>
      <c r="SPM39" s="2343"/>
      <c r="SPN39" s="2343"/>
      <c r="SPO39" s="2343"/>
      <c r="SPP39" s="2343"/>
      <c r="SPQ39" s="2343"/>
      <c r="SPR39" s="2343"/>
      <c r="SPS39" s="2343"/>
      <c r="SPT39" s="2343"/>
      <c r="SPU39" s="2343"/>
      <c r="SPV39" s="2343"/>
      <c r="SPW39" s="2343"/>
      <c r="SPX39" s="2343"/>
      <c r="SPY39" s="2343"/>
      <c r="SPZ39" s="2343"/>
      <c r="SQA39" s="2343"/>
      <c r="SQB39" s="2343"/>
      <c r="SQC39" s="2343"/>
      <c r="SQD39" s="2343"/>
      <c r="SQE39" s="2343"/>
      <c r="SQF39" s="2343"/>
      <c r="SQG39" s="2343"/>
      <c r="SQH39" s="2343"/>
      <c r="SQI39" s="2343"/>
      <c r="SQJ39" s="2343"/>
      <c r="SQK39" s="2343"/>
      <c r="SQL39" s="2343"/>
      <c r="SQM39" s="2343"/>
      <c r="SQN39" s="2343"/>
      <c r="SQO39" s="2343"/>
      <c r="SQP39" s="2343"/>
      <c r="SQQ39" s="2343"/>
      <c r="SQR39" s="2343"/>
      <c r="SQS39" s="2343"/>
      <c r="SQT39" s="2343"/>
      <c r="SQU39" s="2343"/>
      <c r="SQV39" s="2343"/>
      <c r="SQW39" s="2343"/>
      <c r="SQX39" s="2343"/>
      <c r="SQY39" s="2343"/>
      <c r="SQZ39" s="2343"/>
      <c r="SRA39" s="2343"/>
      <c r="SRB39" s="2343"/>
      <c r="SRC39" s="2343"/>
      <c r="SRD39" s="2343"/>
      <c r="SRE39" s="2343"/>
      <c r="SRF39" s="2343"/>
      <c r="SRG39" s="2343"/>
      <c r="SRH39" s="2343"/>
      <c r="SRI39" s="2343"/>
      <c r="SRJ39" s="2343"/>
      <c r="SRK39" s="2343"/>
      <c r="SRL39" s="2343"/>
      <c r="SRM39" s="2343"/>
      <c r="SRN39" s="2343"/>
      <c r="SRO39" s="2343"/>
      <c r="SRP39" s="2343"/>
      <c r="SRQ39" s="2343"/>
      <c r="SRR39" s="2343"/>
      <c r="SRS39" s="2343"/>
      <c r="SRT39" s="2343"/>
      <c r="SRU39" s="2343"/>
      <c r="SRV39" s="2343"/>
      <c r="SRW39" s="2343"/>
      <c r="SRX39" s="2343"/>
      <c r="SRY39" s="2343"/>
      <c r="SRZ39" s="2343"/>
      <c r="SSA39" s="2343"/>
      <c r="SSB39" s="2343"/>
      <c r="SSC39" s="2343"/>
      <c r="SSD39" s="2343"/>
      <c r="SSE39" s="2343"/>
      <c r="SSF39" s="2343"/>
      <c r="SSG39" s="2343"/>
      <c r="SSH39" s="2343"/>
      <c r="SSI39" s="2343"/>
      <c r="SSJ39" s="2343"/>
      <c r="SSK39" s="2343"/>
      <c r="SSL39" s="2343"/>
      <c r="SSM39" s="2343"/>
      <c r="SSN39" s="2343"/>
      <c r="SSO39" s="2343"/>
      <c r="SSP39" s="2343"/>
      <c r="SSQ39" s="2343"/>
      <c r="SSR39" s="2343"/>
      <c r="SSS39" s="2343"/>
      <c r="SST39" s="2343"/>
      <c r="SSU39" s="2343"/>
      <c r="SSV39" s="2343"/>
      <c r="SSW39" s="2343"/>
      <c r="SSX39" s="2343"/>
      <c r="SSY39" s="2343"/>
      <c r="SSZ39" s="2343"/>
      <c r="STA39" s="2343"/>
      <c r="STB39" s="2343"/>
      <c r="STC39" s="2343"/>
      <c r="STD39" s="2343"/>
      <c r="STE39" s="2343"/>
      <c r="STF39" s="2343"/>
      <c r="STG39" s="2343"/>
      <c r="STH39" s="2343"/>
      <c r="STI39" s="2343"/>
      <c r="STJ39" s="2343"/>
      <c r="STK39" s="2343"/>
      <c r="STL39" s="2343"/>
      <c r="STM39" s="2343"/>
      <c r="STN39" s="2343"/>
      <c r="STO39" s="2343"/>
      <c r="STP39" s="2343"/>
      <c r="STQ39" s="2343"/>
      <c r="STR39" s="2343"/>
      <c r="STS39" s="2343"/>
      <c r="STT39" s="2343"/>
      <c r="STU39" s="2343"/>
      <c r="STV39" s="2343"/>
      <c r="STW39" s="2343"/>
      <c r="STX39" s="2343"/>
      <c r="STY39" s="2343"/>
      <c r="STZ39" s="2343"/>
      <c r="SUA39" s="2343"/>
      <c r="SUB39" s="2343"/>
      <c r="SUC39" s="2343"/>
      <c r="SUD39" s="2343"/>
      <c r="SUE39" s="2343"/>
      <c r="SUF39" s="2343"/>
      <c r="SUG39" s="2343"/>
      <c r="SUH39" s="2343"/>
      <c r="SUI39" s="2343"/>
      <c r="SUJ39" s="2343"/>
      <c r="SUK39" s="2343"/>
      <c r="SUL39" s="2343"/>
      <c r="SUM39" s="2343"/>
      <c r="SUN39" s="2343"/>
      <c r="SUO39" s="2343"/>
      <c r="SUP39" s="2343"/>
      <c r="SUQ39" s="2343"/>
      <c r="SUR39" s="2343"/>
      <c r="SUS39" s="2343"/>
      <c r="SUT39" s="2343"/>
      <c r="SUU39" s="2343"/>
      <c r="SUV39" s="2343"/>
      <c r="SUW39" s="2343"/>
      <c r="SUX39" s="2343"/>
      <c r="SUY39" s="2343"/>
      <c r="SUZ39" s="2343"/>
      <c r="SVA39" s="2343"/>
      <c r="SVB39" s="2343"/>
      <c r="SVC39" s="2343"/>
      <c r="SVD39" s="2343"/>
      <c r="SVE39" s="2343"/>
      <c r="SVF39" s="2343"/>
      <c r="SVG39" s="2343"/>
      <c r="SVH39" s="2343"/>
      <c r="SVI39" s="2343"/>
      <c r="SVJ39" s="2343"/>
      <c r="SVK39" s="2343"/>
      <c r="SVL39" s="2343"/>
      <c r="SVM39" s="2343"/>
      <c r="SVN39" s="2343"/>
      <c r="SVO39" s="2343"/>
      <c r="SVP39" s="2343"/>
      <c r="SVQ39" s="2343"/>
      <c r="SVR39" s="2343"/>
      <c r="SVS39" s="2343"/>
      <c r="SVT39" s="2343"/>
      <c r="SVU39" s="2343"/>
      <c r="SVV39" s="2343"/>
      <c r="SVW39" s="2343"/>
      <c r="SVX39" s="2343"/>
      <c r="SVY39" s="2343"/>
      <c r="SVZ39" s="2343"/>
      <c r="SWA39" s="2343"/>
      <c r="SWB39" s="2343"/>
      <c r="SWC39" s="2343"/>
      <c r="SWD39" s="2343"/>
      <c r="SWE39" s="2343"/>
      <c r="SWF39" s="2343"/>
      <c r="SWG39" s="2343"/>
      <c r="SWH39" s="2343"/>
      <c r="SWI39" s="2343"/>
      <c r="SWJ39" s="2343"/>
      <c r="SWK39" s="2343"/>
      <c r="SWL39" s="2343"/>
      <c r="SWM39" s="2343"/>
      <c r="SWN39" s="2343"/>
      <c r="SWO39" s="2343"/>
      <c r="SWP39" s="2343"/>
      <c r="SWQ39" s="2343"/>
      <c r="SWR39" s="2343"/>
      <c r="SWS39" s="2343"/>
      <c r="SWT39" s="2343"/>
      <c r="SWU39" s="2343"/>
      <c r="SWV39" s="2343"/>
      <c r="SWW39" s="2343"/>
      <c r="SWX39" s="2343"/>
      <c r="SWY39" s="2343"/>
      <c r="SWZ39" s="2343"/>
      <c r="SXA39" s="2343"/>
      <c r="SXB39" s="2343"/>
      <c r="SXC39" s="2343"/>
      <c r="SXD39" s="2343"/>
      <c r="SXE39" s="2343"/>
      <c r="SXF39" s="2343"/>
      <c r="SXG39" s="2343"/>
      <c r="SXH39" s="2343"/>
      <c r="SXI39" s="2343"/>
      <c r="SXJ39" s="2343"/>
      <c r="SXK39" s="2343"/>
      <c r="SXL39" s="2343"/>
      <c r="SXM39" s="2343"/>
      <c r="SXN39" s="2343"/>
      <c r="SXO39" s="2343"/>
      <c r="SXP39" s="2343"/>
      <c r="SXQ39" s="2343"/>
      <c r="SXR39" s="2343"/>
      <c r="SXS39" s="2343"/>
      <c r="SXT39" s="2343"/>
      <c r="SXU39" s="2343"/>
      <c r="SXV39" s="2343"/>
      <c r="SXW39" s="2343"/>
      <c r="SXX39" s="2343"/>
      <c r="SXY39" s="2343"/>
      <c r="SXZ39" s="2343"/>
      <c r="SYA39" s="2343"/>
      <c r="SYB39" s="2343"/>
      <c r="SYC39" s="2343"/>
      <c r="SYD39" s="2343"/>
      <c r="SYE39" s="2343"/>
      <c r="SYF39" s="2343"/>
      <c r="SYG39" s="2343"/>
      <c r="SYH39" s="2343"/>
      <c r="SYI39" s="2343"/>
      <c r="SYJ39" s="2343"/>
      <c r="SYK39" s="2343"/>
      <c r="SYL39" s="2343"/>
      <c r="SYM39" s="2343"/>
      <c r="SYN39" s="2343"/>
      <c r="SYO39" s="2343"/>
      <c r="SYP39" s="2343"/>
      <c r="SYQ39" s="2343"/>
      <c r="SYR39" s="2343"/>
      <c r="SYS39" s="2343"/>
      <c r="SYT39" s="2343"/>
      <c r="SYU39" s="2343"/>
      <c r="SYV39" s="2343"/>
      <c r="SYW39" s="2343"/>
      <c r="SYX39" s="2343"/>
      <c r="SYY39" s="2343"/>
      <c r="SYZ39" s="2343"/>
      <c r="SZA39" s="2343"/>
      <c r="SZB39" s="2343"/>
      <c r="SZC39" s="2343"/>
      <c r="SZD39" s="2343"/>
      <c r="SZE39" s="2343"/>
      <c r="SZF39" s="2343"/>
      <c r="SZG39" s="2343"/>
      <c r="SZH39" s="2343"/>
      <c r="SZI39" s="2343"/>
      <c r="SZJ39" s="2343"/>
      <c r="SZK39" s="2343"/>
      <c r="SZL39" s="2343"/>
      <c r="SZM39" s="2343"/>
      <c r="SZN39" s="2343"/>
      <c r="SZO39" s="2343"/>
      <c r="SZP39" s="2343"/>
      <c r="SZQ39" s="2343"/>
      <c r="SZR39" s="2343"/>
      <c r="SZS39" s="2343"/>
      <c r="SZT39" s="2343"/>
      <c r="SZU39" s="2343"/>
      <c r="SZV39" s="2343"/>
      <c r="SZW39" s="2343"/>
      <c r="SZX39" s="2343"/>
      <c r="SZY39" s="2343"/>
      <c r="SZZ39" s="2343"/>
      <c r="TAA39" s="2343"/>
      <c r="TAB39" s="2343"/>
      <c r="TAC39" s="2343"/>
      <c r="TAD39" s="2343"/>
      <c r="TAE39" s="2343"/>
      <c r="TAF39" s="2343"/>
      <c r="TAG39" s="2343"/>
      <c r="TAH39" s="2343"/>
      <c r="TAI39" s="2343"/>
      <c r="TAJ39" s="2343"/>
      <c r="TAK39" s="2343"/>
      <c r="TAL39" s="2343"/>
      <c r="TAM39" s="2343"/>
      <c r="TAN39" s="2343"/>
      <c r="TAO39" s="2343"/>
      <c r="TAP39" s="2343"/>
      <c r="TAQ39" s="2343"/>
      <c r="TAR39" s="2343"/>
      <c r="TAS39" s="2343"/>
      <c r="TAT39" s="2343"/>
      <c r="TAU39" s="2343"/>
      <c r="TAV39" s="2343"/>
      <c r="TAW39" s="2343"/>
      <c r="TAX39" s="2343"/>
      <c r="TAY39" s="2343"/>
      <c r="TAZ39" s="2343"/>
      <c r="TBA39" s="2343"/>
      <c r="TBB39" s="2343"/>
      <c r="TBC39" s="2343"/>
      <c r="TBD39" s="2343"/>
      <c r="TBE39" s="2343"/>
      <c r="TBF39" s="2343"/>
      <c r="TBG39" s="2343"/>
      <c r="TBH39" s="2343"/>
      <c r="TBI39" s="2343"/>
      <c r="TBJ39" s="2343"/>
      <c r="TBK39" s="2343"/>
      <c r="TBL39" s="2343"/>
      <c r="TBM39" s="2343"/>
      <c r="TBN39" s="2343"/>
      <c r="TBO39" s="2343"/>
      <c r="TBP39" s="2343"/>
      <c r="TBQ39" s="2343"/>
      <c r="TBR39" s="2343"/>
      <c r="TBS39" s="2343"/>
      <c r="TBT39" s="2343"/>
      <c r="TBU39" s="2343"/>
      <c r="TBV39" s="2343"/>
      <c r="TBW39" s="2343"/>
      <c r="TBX39" s="2343"/>
      <c r="TBY39" s="2343"/>
      <c r="TBZ39" s="2343"/>
      <c r="TCA39" s="2343"/>
      <c r="TCB39" s="2343"/>
      <c r="TCC39" s="2343"/>
      <c r="TCD39" s="2343"/>
      <c r="TCE39" s="2343"/>
      <c r="TCF39" s="2343"/>
      <c r="TCG39" s="2343"/>
      <c r="TCH39" s="2343"/>
      <c r="TCI39" s="2343"/>
      <c r="TCJ39" s="2343"/>
      <c r="TCK39" s="2343"/>
      <c r="TCL39" s="2343"/>
      <c r="TCM39" s="2343"/>
      <c r="TCN39" s="2343"/>
      <c r="TCO39" s="2343"/>
      <c r="TCP39" s="2343"/>
      <c r="TCQ39" s="2343"/>
      <c r="TCR39" s="2343"/>
      <c r="TCS39" s="2343"/>
      <c r="TCT39" s="2343"/>
      <c r="TCU39" s="2343"/>
      <c r="TCV39" s="2343"/>
      <c r="TCW39" s="2343"/>
      <c r="TCX39" s="2343"/>
      <c r="TCY39" s="2343"/>
      <c r="TCZ39" s="2343"/>
      <c r="TDA39" s="2343"/>
      <c r="TDB39" s="2343"/>
      <c r="TDC39" s="2343"/>
      <c r="TDD39" s="2343"/>
      <c r="TDE39" s="2343"/>
      <c r="TDF39" s="2343"/>
      <c r="TDG39" s="2343"/>
      <c r="TDH39" s="2343"/>
      <c r="TDI39" s="2343"/>
      <c r="TDJ39" s="2343"/>
      <c r="TDK39" s="2343"/>
      <c r="TDL39" s="2343"/>
      <c r="TDM39" s="2343"/>
      <c r="TDN39" s="2343"/>
      <c r="TDO39" s="2343"/>
      <c r="TDP39" s="2343"/>
      <c r="TDQ39" s="2343"/>
      <c r="TDR39" s="2343"/>
      <c r="TDS39" s="2343"/>
      <c r="TDT39" s="2343"/>
      <c r="TDU39" s="2343"/>
      <c r="TDV39" s="2343"/>
      <c r="TDW39" s="2343"/>
      <c r="TDX39" s="2343"/>
      <c r="TDY39" s="2343"/>
      <c r="TDZ39" s="2343"/>
      <c r="TEA39" s="2343"/>
      <c r="TEB39" s="2343"/>
      <c r="TEC39" s="2343"/>
      <c r="TED39" s="2343"/>
      <c r="TEE39" s="2343"/>
      <c r="TEF39" s="2343"/>
      <c r="TEG39" s="2343"/>
      <c r="TEH39" s="2343"/>
      <c r="TEI39" s="2343"/>
      <c r="TEJ39" s="2343"/>
      <c r="TEK39" s="2343"/>
      <c r="TEL39" s="2343"/>
      <c r="TEM39" s="2343"/>
      <c r="TEN39" s="2343"/>
      <c r="TEO39" s="2343"/>
      <c r="TEP39" s="2343"/>
      <c r="TEQ39" s="2343"/>
      <c r="TER39" s="2343"/>
      <c r="TES39" s="2343"/>
      <c r="TET39" s="2343"/>
      <c r="TEU39" s="2343"/>
      <c r="TEV39" s="2343"/>
      <c r="TEW39" s="2343"/>
      <c r="TEX39" s="2343"/>
      <c r="TEY39" s="2343"/>
      <c r="TEZ39" s="2343"/>
      <c r="TFA39" s="2343"/>
      <c r="TFB39" s="2343"/>
      <c r="TFC39" s="2343"/>
      <c r="TFD39" s="2343"/>
      <c r="TFE39" s="2343"/>
      <c r="TFF39" s="2343"/>
      <c r="TFG39" s="2343"/>
      <c r="TFH39" s="2343"/>
      <c r="TFI39" s="2343"/>
      <c r="TFJ39" s="2343"/>
      <c r="TFK39" s="2343"/>
      <c r="TFL39" s="2343"/>
      <c r="TFM39" s="2343"/>
      <c r="TFN39" s="2343"/>
      <c r="TFO39" s="2343"/>
      <c r="TFP39" s="2343"/>
      <c r="TFQ39" s="2343"/>
      <c r="TFR39" s="2343"/>
      <c r="TFS39" s="2343"/>
      <c r="TFT39" s="2343"/>
      <c r="TFU39" s="2343"/>
      <c r="TFV39" s="2343"/>
      <c r="TFW39" s="2343"/>
      <c r="TFX39" s="2343"/>
      <c r="TFY39" s="2343"/>
      <c r="TFZ39" s="2343"/>
      <c r="TGA39" s="2343"/>
      <c r="TGB39" s="2343"/>
      <c r="TGC39" s="2343"/>
      <c r="TGD39" s="2343"/>
      <c r="TGE39" s="2343"/>
      <c r="TGF39" s="2343"/>
      <c r="TGG39" s="2343"/>
      <c r="TGH39" s="2343"/>
      <c r="TGI39" s="2343"/>
      <c r="TGJ39" s="2343"/>
      <c r="TGK39" s="2343"/>
      <c r="TGL39" s="2343"/>
      <c r="TGM39" s="2343"/>
      <c r="TGN39" s="2343"/>
      <c r="TGO39" s="2343"/>
      <c r="TGP39" s="2343"/>
      <c r="TGQ39" s="2343"/>
      <c r="TGR39" s="2343"/>
      <c r="TGS39" s="2343"/>
      <c r="TGT39" s="2343"/>
      <c r="TGU39" s="2343"/>
      <c r="TGV39" s="2343"/>
      <c r="TGW39" s="2343"/>
      <c r="TGX39" s="2343"/>
      <c r="TGY39" s="2343"/>
      <c r="TGZ39" s="2343"/>
      <c r="THA39" s="2343"/>
      <c r="THB39" s="2343"/>
      <c r="THC39" s="2343"/>
      <c r="THD39" s="2343"/>
      <c r="THE39" s="2343"/>
      <c r="THF39" s="2343"/>
      <c r="THG39" s="2343"/>
      <c r="THH39" s="2343"/>
      <c r="THI39" s="2343"/>
      <c r="THJ39" s="2343"/>
      <c r="THK39" s="2343"/>
      <c r="THL39" s="2343"/>
      <c r="THM39" s="2343"/>
      <c r="THN39" s="2343"/>
      <c r="THO39" s="2343"/>
      <c r="THP39" s="2343"/>
      <c r="THQ39" s="2343"/>
      <c r="THR39" s="2343"/>
      <c r="THS39" s="2343"/>
      <c r="THT39" s="2343"/>
      <c r="THU39" s="2343"/>
      <c r="THV39" s="2343"/>
      <c r="THW39" s="2343"/>
      <c r="THX39" s="2343"/>
      <c r="THY39" s="2343"/>
      <c r="THZ39" s="2343"/>
      <c r="TIA39" s="2343"/>
      <c r="TIB39" s="2343"/>
      <c r="TIC39" s="2343"/>
      <c r="TID39" s="2343"/>
      <c r="TIE39" s="2343"/>
      <c r="TIF39" s="2343"/>
      <c r="TIG39" s="2343"/>
      <c r="TIH39" s="2343"/>
      <c r="TII39" s="2343"/>
      <c r="TIJ39" s="2343"/>
      <c r="TIK39" s="2343"/>
      <c r="TIL39" s="2343"/>
      <c r="TIM39" s="2343"/>
      <c r="TIN39" s="2343"/>
      <c r="TIO39" s="2343"/>
      <c r="TIP39" s="2343"/>
      <c r="TIQ39" s="2343"/>
      <c r="TIR39" s="2343"/>
      <c r="TIS39" s="2343"/>
      <c r="TIT39" s="2343"/>
      <c r="TIU39" s="2343"/>
      <c r="TIV39" s="2343"/>
      <c r="TIW39" s="2343"/>
      <c r="TIX39" s="2343"/>
      <c r="TIY39" s="2343"/>
      <c r="TIZ39" s="2343"/>
      <c r="TJA39" s="2343"/>
      <c r="TJB39" s="2343"/>
      <c r="TJC39" s="2343"/>
      <c r="TJD39" s="2343"/>
      <c r="TJE39" s="2343"/>
      <c r="TJF39" s="2343"/>
      <c r="TJG39" s="2343"/>
      <c r="TJH39" s="2343"/>
      <c r="TJI39" s="2343"/>
      <c r="TJJ39" s="2343"/>
      <c r="TJK39" s="2343"/>
      <c r="TJL39" s="2343"/>
      <c r="TJM39" s="2343"/>
      <c r="TJN39" s="2343"/>
      <c r="TJO39" s="2343"/>
      <c r="TJP39" s="2343"/>
      <c r="TJQ39" s="2343"/>
      <c r="TJR39" s="2343"/>
      <c r="TJS39" s="2343"/>
      <c r="TJT39" s="2343"/>
      <c r="TJU39" s="2343"/>
      <c r="TJV39" s="2343"/>
      <c r="TJW39" s="2343"/>
      <c r="TJX39" s="2343"/>
      <c r="TJY39" s="2343"/>
      <c r="TJZ39" s="2343"/>
      <c r="TKA39" s="2343"/>
      <c r="TKB39" s="2343"/>
      <c r="TKC39" s="2343"/>
      <c r="TKD39" s="2343"/>
      <c r="TKE39" s="2343"/>
      <c r="TKF39" s="2343"/>
      <c r="TKG39" s="2343"/>
      <c r="TKH39" s="2343"/>
      <c r="TKI39" s="2343"/>
      <c r="TKJ39" s="2343"/>
      <c r="TKK39" s="2343"/>
      <c r="TKL39" s="2343"/>
      <c r="TKM39" s="2343"/>
      <c r="TKN39" s="2343"/>
      <c r="TKO39" s="2343"/>
      <c r="TKP39" s="2343"/>
      <c r="TKQ39" s="2343"/>
      <c r="TKR39" s="2343"/>
      <c r="TKS39" s="2343"/>
      <c r="TKT39" s="2343"/>
      <c r="TKU39" s="2343"/>
      <c r="TKV39" s="2343"/>
      <c r="TKW39" s="2343"/>
      <c r="TKX39" s="2343"/>
      <c r="TKY39" s="2343"/>
      <c r="TKZ39" s="2343"/>
      <c r="TLA39" s="2343"/>
      <c r="TLB39" s="2343"/>
      <c r="TLC39" s="2343"/>
      <c r="TLD39" s="2343"/>
      <c r="TLE39" s="2343"/>
      <c r="TLF39" s="2343"/>
      <c r="TLG39" s="2343"/>
      <c r="TLH39" s="2343"/>
      <c r="TLI39" s="2343"/>
      <c r="TLJ39" s="2343"/>
      <c r="TLK39" s="2343"/>
      <c r="TLL39" s="2343"/>
      <c r="TLM39" s="2343"/>
      <c r="TLN39" s="2343"/>
      <c r="TLO39" s="2343"/>
      <c r="TLP39" s="2343"/>
      <c r="TLQ39" s="2343"/>
      <c r="TLR39" s="2343"/>
      <c r="TLS39" s="2343"/>
      <c r="TLT39" s="2343"/>
      <c r="TLU39" s="2343"/>
      <c r="TLV39" s="2343"/>
      <c r="TLW39" s="2343"/>
      <c r="TLX39" s="2343"/>
      <c r="TLY39" s="2343"/>
      <c r="TLZ39" s="2343"/>
      <c r="TMA39" s="2343"/>
      <c r="TMB39" s="2343"/>
      <c r="TMC39" s="2343"/>
      <c r="TMD39" s="2343"/>
      <c r="TME39" s="2343"/>
      <c r="TMF39" s="2343"/>
      <c r="TMG39" s="2343"/>
      <c r="TMH39" s="2343"/>
      <c r="TMI39" s="2343"/>
      <c r="TMJ39" s="2343"/>
      <c r="TMK39" s="2343"/>
      <c r="TML39" s="2343"/>
      <c r="TMM39" s="2343"/>
      <c r="TMN39" s="2343"/>
      <c r="TMO39" s="2343"/>
      <c r="TMP39" s="2343"/>
      <c r="TMQ39" s="2343"/>
      <c r="TMR39" s="2343"/>
      <c r="TMS39" s="2343"/>
      <c r="TMT39" s="2343"/>
      <c r="TMU39" s="2343"/>
      <c r="TMV39" s="2343"/>
      <c r="TMW39" s="2343"/>
      <c r="TMX39" s="2343"/>
      <c r="TMY39" s="2343"/>
      <c r="TMZ39" s="2343"/>
      <c r="TNA39" s="2343"/>
      <c r="TNB39" s="2343"/>
      <c r="TNC39" s="2343"/>
      <c r="TND39" s="2343"/>
      <c r="TNE39" s="2343"/>
      <c r="TNF39" s="2343"/>
      <c r="TNG39" s="2343"/>
      <c r="TNH39" s="2343"/>
      <c r="TNI39" s="2343"/>
      <c r="TNJ39" s="2343"/>
      <c r="TNK39" s="2343"/>
      <c r="TNL39" s="2343"/>
      <c r="TNM39" s="2343"/>
      <c r="TNN39" s="2343"/>
      <c r="TNO39" s="2343"/>
      <c r="TNP39" s="2343"/>
      <c r="TNQ39" s="2343"/>
      <c r="TNR39" s="2343"/>
      <c r="TNS39" s="2343"/>
      <c r="TNT39" s="2343"/>
      <c r="TNU39" s="2343"/>
      <c r="TNV39" s="2343"/>
      <c r="TNW39" s="2343"/>
      <c r="TNX39" s="2343"/>
      <c r="TNY39" s="2343"/>
      <c r="TNZ39" s="2343"/>
      <c r="TOA39" s="2343"/>
      <c r="TOB39" s="2343"/>
      <c r="TOC39" s="2343"/>
      <c r="TOD39" s="2343"/>
      <c r="TOE39" s="2343"/>
      <c r="TOF39" s="2343"/>
      <c r="TOG39" s="2343"/>
      <c r="TOH39" s="2343"/>
      <c r="TOI39" s="2343"/>
      <c r="TOJ39" s="2343"/>
      <c r="TOK39" s="2343"/>
      <c r="TOL39" s="2343"/>
      <c r="TOM39" s="2343"/>
      <c r="TON39" s="2343"/>
      <c r="TOO39" s="2343"/>
      <c r="TOP39" s="2343"/>
      <c r="TOQ39" s="2343"/>
      <c r="TOR39" s="2343"/>
      <c r="TOS39" s="2343"/>
      <c r="TOT39" s="2343"/>
      <c r="TOU39" s="2343"/>
      <c r="TOV39" s="2343"/>
      <c r="TOW39" s="2343"/>
      <c r="TOX39" s="2343"/>
      <c r="TOY39" s="2343"/>
      <c r="TOZ39" s="2343"/>
      <c r="TPA39" s="2343"/>
      <c r="TPB39" s="2343"/>
      <c r="TPC39" s="2343"/>
      <c r="TPD39" s="2343"/>
      <c r="TPE39" s="2343"/>
      <c r="TPF39" s="2343"/>
      <c r="TPG39" s="2343"/>
      <c r="TPH39" s="2343"/>
      <c r="TPI39" s="2343"/>
      <c r="TPJ39" s="2343"/>
      <c r="TPK39" s="2343"/>
      <c r="TPL39" s="2343"/>
      <c r="TPM39" s="2343"/>
      <c r="TPN39" s="2343"/>
      <c r="TPO39" s="2343"/>
      <c r="TPP39" s="2343"/>
      <c r="TPQ39" s="2343"/>
      <c r="TPR39" s="2343"/>
      <c r="TPS39" s="2343"/>
      <c r="TPT39" s="2343"/>
      <c r="TPU39" s="2343"/>
      <c r="TPV39" s="2343"/>
      <c r="TPW39" s="2343"/>
      <c r="TPX39" s="2343"/>
      <c r="TPY39" s="2343"/>
      <c r="TPZ39" s="2343"/>
      <c r="TQA39" s="2343"/>
      <c r="TQB39" s="2343"/>
      <c r="TQC39" s="2343"/>
      <c r="TQD39" s="2343"/>
      <c r="TQE39" s="2343"/>
      <c r="TQF39" s="2343"/>
      <c r="TQG39" s="2343"/>
      <c r="TQH39" s="2343"/>
      <c r="TQI39" s="2343"/>
      <c r="TQJ39" s="2343"/>
      <c r="TQK39" s="2343"/>
      <c r="TQL39" s="2343"/>
      <c r="TQM39" s="2343"/>
      <c r="TQN39" s="2343"/>
      <c r="TQO39" s="2343"/>
      <c r="TQP39" s="2343"/>
      <c r="TQQ39" s="2343"/>
      <c r="TQR39" s="2343"/>
      <c r="TQS39" s="2343"/>
      <c r="TQT39" s="2343"/>
      <c r="TQU39" s="2343"/>
      <c r="TQV39" s="2343"/>
      <c r="TQW39" s="2343"/>
      <c r="TQX39" s="2343"/>
      <c r="TQY39" s="2343"/>
      <c r="TQZ39" s="2343"/>
      <c r="TRA39" s="2343"/>
      <c r="TRB39" s="2343"/>
      <c r="TRC39" s="2343"/>
      <c r="TRD39" s="2343"/>
      <c r="TRE39" s="2343"/>
      <c r="TRF39" s="2343"/>
      <c r="TRG39" s="2343"/>
      <c r="TRH39" s="2343"/>
      <c r="TRI39" s="2343"/>
      <c r="TRJ39" s="2343"/>
      <c r="TRK39" s="2343"/>
      <c r="TRL39" s="2343"/>
      <c r="TRM39" s="2343"/>
      <c r="TRN39" s="2343"/>
      <c r="TRO39" s="2343"/>
      <c r="TRP39" s="2343"/>
      <c r="TRQ39" s="2343"/>
      <c r="TRR39" s="2343"/>
      <c r="TRS39" s="2343"/>
      <c r="TRT39" s="2343"/>
      <c r="TRU39" s="2343"/>
      <c r="TRV39" s="2343"/>
      <c r="TRW39" s="2343"/>
      <c r="TRX39" s="2343"/>
      <c r="TRY39" s="2343"/>
      <c r="TRZ39" s="2343"/>
      <c r="TSA39" s="2343"/>
      <c r="TSB39" s="2343"/>
      <c r="TSC39" s="2343"/>
      <c r="TSD39" s="2343"/>
      <c r="TSE39" s="2343"/>
      <c r="TSF39" s="2343"/>
      <c r="TSG39" s="2343"/>
      <c r="TSH39" s="2343"/>
      <c r="TSI39" s="2343"/>
      <c r="TSJ39" s="2343"/>
      <c r="TSK39" s="2343"/>
      <c r="TSL39" s="2343"/>
      <c r="TSM39" s="2343"/>
      <c r="TSN39" s="2343"/>
      <c r="TSO39" s="2343"/>
      <c r="TSP39" s="2343"/>
      <c r="TSQ39" s="2343"/>
      <c r="TSR39" s="2343"/>
      <c r="TSS39" s="2343"/>
      <c r="TST39" s="2343"/>
      <c r="TSU39" s="2343"/>
      <c r="TSV39" s="2343"/>
      <c r="TSW39" s="2343"/>
      <c r="TSX39" s="2343"/>
      <c r="TSY39" s="2343"/>
      <c r="TSZ39" s="2343"/>
      <c r="TTA39" s="2343"/>
      <c r="TTB39" s="2343"/>
      <c r="TTC39" s="2343"/>
      <c r="TTD39" s="2343"/>
      <c r="TTE39" s="2343"/>
      <c r="TTF39" s="2343"/>
      <c r="TTG39" s="2343"/>
      <c r="TTH39" s="2343"/>
      <c r="TTI39" s="2343"/>
      <c r="TTJ39" s="2343"/>
      <c r="TTK39" s="2343"/>
      <c r="TTL39" s="2343"/>
      <c r="TTM39" s="2343"/>
      <c r="TTN39" s="2343"/>
      <c r="TTO39" s="2343"/>
      <c r="TTP39" s="2343"/>
      <c r="TTQ39" s="2343"/>
      <c r="TTR39" s="2343"/>
      <c r="TTS39" s="2343"/>
      <c r="TTT39" s="2343"/>
      <c r="TTU39" s="2343"/>
      <c r="TTV39" s="2343"/>
      <c r="TTW39" s="2343"/>
      <c r="TTX39" s="2343"/>
      <c r="TTY39" s="2343"/>
      <c r="TTZ39" s="2343"/>
      <c r="TUA39" s="2343"/>
      <c r="TUB39" s="2343"/>
      <c r="TUC39" s="2343"/>
      <c r="TUD39" s="2343"/>
      <c r="TUE39" s="2343"/>
      <c r="TUF39" s="2343"/>
      <c r="TUG39" s="2343"/>
      <c r="TUH39" s="2343"/>
      <c r="TUI39" s="2343"/>
      <c r="TUJ39" s="2343"/>
      <c r="TUK39" s="2343"/>
      <c r="TUL39" s="2343"/>
      <c r="TUM39" s="2343"/>
      <c r="TUN39" s="2343"/>
      <c r="TUO39" s="2343"/>
      <c r="TUP39" s="2343"/>
      <c r="TUQ39" s="2343"/>
      <c r="TUR39" s="2343"/>
      <c r="TUS39" s="2343"/>
      <c r="TUT39" s="2343"/>
      <c r="TUU39" s="2343"/>
      <c r="TUV39" s="2343"/>
      <c r="TUW39" s="2343"/>
      <c r="TUX39" s="2343"/>
      <c r="TUY39" s="2343"/>
      <c r="TUZ39" s="2343"/>
      <c r="TVA39" s="2343"/>
      <c r="TVB39" s="2343"/>
      <c r="TVC39" s="2343"/>
      <c r="TVD39" s="2343"/>
      <c r="TVE39" s="2343"/>
      <c r="TVF39" s="2343"/>
      <c r="TVG39" s="2343"/>
      <c r="TVH39" s="2343"/>
      <c r="TVI39" s="2343"/>
      <c r="TVJ39" s="2343"/>
      <c r="TVK39" s="2343"/>
      <c r="TVL39" s="2343"/>
      <c r="TVM39" s="2343"/>
      <c r="TVN39" s="2343"/>
      <c r="TVO39" s="2343"/>
      <c r="TVP39" s="2343"/>
      <c r="TVQ39" s="2343"/>
      <c r="TVR39" s="2343"/>
      <c r="TVS39" s="2343"/>
      <c r="TVT39" s="2343"/>
      <c r="TVU39" s="2343"/>
      <c r="TVV39" s="2343"/>
      <c r="TVW39" s="2343"/>
      <c r="TVX39" s="2343"/>
      <c r="TVY39" s="2343"/>
      <c r="TVZ39" s="2343"/>
      <c r="TWA39" s="2343"/>
      <c r="TWB39" s="2343"/>
      <c r="TWC39" s="2343"/>
      <c r="TWD39" s="2343"/>
      <c r="TWE39" s="2343"/>
      <c r="TWF39" s="2343"/>
      <c r="TWG39" s="2343"/>
      <c r="TWH39" s="2343"/>
      <c r="TWI39" s="2343"/>
      <c r="TWJ39" s="2343"/>
      <c r="TWK39" s="2343"/>
      <c r="TWL39" s="2343"/>
      <c r="TWM39" s="2343"/>
      <c r="TWN39" s="2343"/>
      <c r="TWO39" s="2343"/>
      <c r="TWP39" s="2343"/>
      <c r="TWQ39" s="2343"/>
      <c r="TWR39" s="2343"/>
      <c r="TWS39" s="2343"/>
      <c r="TWT39" s="2343"/>
      <c r="TWU39" s="2343"/>
      <c r="TWV39" s="2343"/>
      <c r="TWW39" s="2343"/>
      <c r="TWX39" s="2343"/>
      <c r="TWY39" s="2343"/>
      <c r="TWZ39" s="2343"/>
      <c r="TXA39" s="2343"/>
      <c r="TXB39" s="2343"/>
      <c r="TXC39" s="2343"/>
      <c r="TXD39" s="2343"/>
      <c r="TXE39" s="2343"/>
      <c r="TXF39" s="2343"/>
      <c r="TXG39" s="2343"/>
      <c r="TXH39" s="2343"/>
      <c r="TXI39" s="2343"/>
      <c r="TXJ39" s="2343"/>
      <c r="TXK39" s="2343"/>
      <c r="TXL39" s="2343"/>
      <c r="TXM39" s="2343"/>
      <c r="TXN39" s="2343"/>
      <c r="TXO39" s="2343"/>
      <c r="TXP39" s="2343"/>
      <c r="TXQ39" s="2343"/>
      <c r="TXR39" s="2343"/>
      <c r="TXS39" s="2343"/>
      <c r="TXT39" s="2343"/>
      <c r="TXU39" s="2343"/>
      <c r="TXV39" s="2343"/>
      <c r="TXW39" s="2343"/>
      <c r="TXX39" s="2343"/>
      <c r="TXY39" s="2343"/>
      <c r="TXZ39" s="2343"/>
      <c r="TYA39" s="2343"/>
      <c r="TYB39" s="2343"/>
      <c r="TYC39" s="2343"/>
      <c r="TYD39" s="2343"/>
      <c r="TYE39" s="2343"/>
      <c r="TYF39" s="2343"/>
      <c r="TYG39" s="2343"/>
      <c r="TYH39" s="2343"/>
      <c r="TYI39" s="2343"/>
      <c r="TYJ39" s="2343"/>
      <c r="TYK39" s="2343"/>
      <c r="TYL39" s="2343"/>
      <c r="TYM39" s="2343"/>
      <c r="TYN39" s="2343"/>
      <c r="TYO39" s="2343"/>
      <c r="TYP39" s="2343"/>
      <c r="TYQ39" s="2343"/>
      <c r="TYR39" s="2343"/>
      <c r="TYS39" s="2343"/>
      <c r="TYT39" s="2343"/>
      <c r="TYU39" s="2343"/>
      <c r="TYV39" s="2343"/>
      <c r="TYW39" s="2343"/>
      <c r="TYX39" s="2343"/>
      <c r="TYY39" s="2343"/>
      <c r="TYZ39" s="2343"/>
      <c r="TZA39" s="2343"/>
      <c r="TZB39" s="2343"/>
      <c r="TZC39" s="2343"/>
      <c r="TZD39" s="2343"/>
      <c r="TZE39" s="2343"/>
      <c r="TZF39" s="2343"/>
      <c r="TZG39" s="2343"/>
      <c r="TZH39" s="2343"/>
      <c r="TZI39" s="2343"/>
      <c r="TZJ39" s="2343"/>
      <c r="TZK39" s="2343"/>
      <c r="TZL39" s="2343"/>
      <c r="TZM39" s="2343"/>
      <c r="TZN39" s="2343"/>
      <c r="TZO39" s="2343"/>
      <c r="TZP39" s="2343"/>
      <c r="TZQ39" s="2343"/>
      <c r="TZR39" s="2343"/>
      <c r="TZS39" s="2343"/>
      <c r="TZT39" s="2343"/>
      <c r="TZU39" s="2343"/>
      <c r="TZV39" s="2343"/>
      <c r="TZW39" s="2343"/>
      <c r="TZX39" s="2343"/>
      <c r="TZY39" s="2343"/>
      <c r="TZZ39" s="2343"/>
      <c r="UAA39" s="2343"/>
      <c r="UAB39" s="2343"/>
      <c r="UAC39" s="2343"/>
      <c r="UAD39" s="2343"/>
      <c r="UAE39" s="2343"/>
      <c r="UAF39" s="2343"/>
      <c r="UAG39" s="2343"/>
      <c r="UAH39" s="2343"/>
      <c r="UAI39" s="2343"/>
      <c r="UAJ39" s="2343"/>
      <c r="UAK39" s="2343"/>
      <c r="UAL39" s="2343"/>
      <c r="UAM39" s="2343"/>
      <c r="UAN39" s="2343"/>
      <c r="UAO39" s="2343"/>
      <c r="UAP39" s="2343"/>
      <c r="UAQ39" s="2343"/>
      <c r="UAR39" s="2343"/>
      <c r="UAS39" s="2343"/>
      <c r="UAT39" s="2343"/>
      <c r="UAU39" s="2343"/>
      <c r="UAV39" s="2343"/>
      <c r="UAW39" s="2343"/>
      <c r="UAX39" s="2343"/>
      <c r="UAY39" s="2343"/>
      <c r="UAZ39" s="2343"/>
      <c r="UBA39" s="2343"/>
      <c r="UBB39" s="2343"/>
      <c r="UBC39" s="2343"/>
      <c r="UBD39" s="2343"/>
      <c r="UBE39" s="2343"/>
      <c r="UBF39" s="2343"/>
      <c r="UBG39" s="2343"/>
      <c r="UBH39" s="2343"/>
      <c r="UBI39" s="2343"/>
      <c r="UBJ39" s="2343"/>
      <c r="UBK39" s="2343"/>
      <c r="UBL39" s="2343"/>
      <c r="UBM39" s="2343"/>
      <c r="UBN39" s="2343"/>
      <c r="UBO39" s="2343"/>
      <c r="UBP39" s="2343"/>
      <c r="UBQ39" s="2343"/>
      <c r="UBR39" s="2343"/>
      <c r="UBS39" s="2343"/>
      <c r="UBT39" s="2343"/>
      <c r="UBU39" s="2343"/>
      <c r="UBV39" s="2343"/>
      <c r="UBW39" s="2343"/>
      <c r="UBX39" s="2343"/>
      <c r="UBY39" s="2343"/>
      <c r="UBZ39" s="2343"/>
      <c r="UCA39" s="2343"/>
      <c r="UCB39" s="2343"/>
      <c r="UCC39" s="2343"/>
      <c r="UCD39" s="2343"/>
      <c r="UCE39" s="2343"/>
      <c r="UCF39" s="2343"/>
      <c r="UCG39" s="2343"/>
      <c r="UCH39" s="2343"/>
      <c r="UCI39" s="2343"/>
      <c r="UCJ39" s="2343"/>
      <c r="UCK39" s="2343"/>
      <c r="UCL39" s="2343"/>
      <c r="UCM39" s="2343"/>
      <c r="UCN39" s="2343"/>
      <c r="UCO39" s="2343"/>
      <c r="UCP39" s="2343"/>
      <c r="UCQ39" s="2343"/>
      <c r="UCR39" s="2343"/>
      <c r="UCS39" s="2343"/>
      <c r="UCT39" s="2343"/>
      <c r="UCU39" s="2343"/>
      <c r="UCV39" s="2343"/>
      <c r="UCW39" s="2343"/>
      <c r="UCX39" s="2343"/>
      <c r="UCY39" s="2343"/>
      <c r="UCZ39" s="2343"/>
      <c r="UDA39" s="2343"/>
      <c r="UDB39" s="2343"/>
      <c r="UDC39" s="2343"/>
      <c r="UDD39" s="2343"/>
      <c r="UDE39" s="2343"/>
      <c r="UDF39" s="2343"/>
      <c r="UDG39" s="2343"/>
      <c r="UDH39" s="2343"/>
      <c r="UDI39" s="2343"/>
      <c r="UDJ39" s="2343"/>
      <c r="UDK39" s="2343"/>
      <c r="UDL39" s="2343"/>
      <c r="UDM39" s="2343"/>
      <c r="UDN39" s="2343"/>
      <c r="UDO39" s="2343"/>
      <c r="UDP39" s="2343"/>
      <c r="UDQ39" s="2343"/>
      <c r="UDR39" s="2343"/>
      <c r="UDS39" s="2343"/>
      <c r="UDT39" s="2343"/>
      <c r="UDU39" s="2343"/>
      <c r="UDV39" s="2343"/>
      <c r="UDW39" s="2343"/>
      <c r="UDX39" s="2343"/>
      <c r="UDY39" s="2343"/>
      <c r="UDZ39" s="2343"/>
      <c r="UEA39" s="2343"/>
      <c r="UEB39" s="2343"/>
      <c r="UEC39" s="2343"/>
      <c r="UED39" s="2343"/>
      <c r="UEE39" s="2343"/>
      <c r="UEF39" s="2343"/>
      <c r="UEG39" s="2343"/>
      <c r="UEH39" s="2343"/>
      <c r="UEI39" s="2343"/>
      <c r="UEJ39" s="2343"/>
      <c r="UEK39" s="2343"/>
      <c r="UEL39" s="2343"/>
      <c r="UEM39" s="2343"/>
      <c r="UEN39" s="2343"/>
      <c r="UEO39" s="2343"/>
      <c r="UEP39" s="2343"/>
      <c r="UEQ39" s="2343"/>
      <c r="UER39" s="2343"/>
      <c r="UES39" s="2343"/>
      <c r="UET39" s="2343"/>
      <c r="UEU39" s="2343"/>
      <c r="UEV39" s="2343"/>
      <c r="UEW39" s="2343"/>
      <c r="UEX39" s="2343"/>
      <c r="UEY39" s="2343"/>
      <c r="UEZ39" s="2343"/>
      <c r="UFA39" s="2343"/>
      <c r="UFB39" s="2343"/>
      <c r="UFC39" s="2343"/>
      <c r="UFD39" s="2343"/>
      <c r="UFE39" s="2343"/>
      <c r="UFF39" s="2343"/>
      <c r="UFG39" s="2343"/>
      <c r="UFH39" s="2343"/>
      <c r="UFI39" s="2343"/>
      <c r="UFJ39" s="2343"/>
      <c r="UFK39" s="2343"/>
      <c r="UFL39" s="2343"/>
      <c r="UFM39" s="2343"/>
      <c r="UFN39" s="2343"/>
      <c r="UFO39" s="2343"/>
      <c r="UFP39" s="2343"/>
      <c r="UFQ39" s="2343"/>
      <c r="UFR39" s="2343"/>
      <c r="UFS39" s="2343"/>
      <c r="UFT39" s="2343"/>
      <c r="UFU39" s="2343"/>
      <c r="UFV39" s="2343"/>
      <c r="UFW39" s="2343"/>
      <c r="UFX39" s="2343"/>
      <c r="UFY39" s="2343"/>
      <c r="UFZ39" s="2343"/>
      <c r="UGA39" s="2343"/>
      <c r="UGB39" s="2343"/>
      <c r="UGC39" s="2343"/>
      <c r="UGD39" s="2343"/>
      <c r="UGE39" s="2343"/>
      <c r="UGF39" s="2343"/>
      <c r="UGG39" s="2343"/>
      <c r="UGH39" s="2343"/>
      <c r="UGI39" s="2343"/>
      <c r="UGJ39" s="2343"/>
      <c r="UGK39" s="2343"/>
      <c r="UGL39" s="2343"/>
      <c r="UGM39" s="2343"/>
      <c r="UGN39" s="2343"/>
      <c r="UGO39" s="2343"/>
      <c r="UGP39" s="2343"/>
      <c r="UGQ39" s="2343"/>
      <c r="UGR39" s="2343"/>
      <c r="UGS39" s="2343"/>
      <c r="UGT39" s="2343"/>
      <c r="UGU39" s="2343"/>
      <c r="UGV39" s="2343"/>
      <c r="UGW39" s="2343"/>
      <c r="UGX39" s="2343"/>
      <c r="UGY39" s="2343"/>
      <c r="UGZ39" s="2343"/>
      <c r="UHA39" s="2343"/>
      <c r="UHB39" s="2343"/>
      <c r="UHC39" s="2343"/>
      <c r="UHD39" s="2343"/>
      <c r="UHE39" s="2343"/>
      <c r="UHF39" s="2343"/>
      <c r="UHG39" s="2343"/>
      <c r="UHH39" s="2343"/>
      <c r="UHI39" s="2343"/>
      <c r="UHJ39" s="2343"/>
      <c r="UHK39" s="2343"/>
      <c r="UHL39" s="2343"/>
      <c r="UHM39" s="2343"/>
      <c r="UHN39" s="2343"/>
      <c r="UHO39" s="2343"/>
      <c r="UHP39" s="2343"/>
      <c r="UHQ39" s="2343"/>
      <c r="UHR39" s="2343"/>
      <c r="UHS39" s="2343"/>
      <c r="UHT39" s="2343"/>
      <c r="UHU39" s="2343"/>
      <c r="UHV39" s="2343"/>
      <c r="UHW39" s="2343"/>
      <c r="UHX39" s="2343"/>
      <c r="UHY39" s="2343"/>
      <c r="UHZ39" s="2343"/>
      <c r="UIA39" s="2343"/>
      <c r="UIB39" s="2343"/>
      <c r="UIC39" s="2343"/>
      <c r="UID39" s="2343"/>
      <c r="UIE39" s="2343"/>
      <c r="UIF39" s="2343"/>
      <c r="UIG39" s="2343"/>
      <c r="UIH39" s="2343"/>
      <c r="UII39" s="2343"/>
      <c r="UIJ39" s="2343"/>
      <c r="UIK39" s="2343"/>
      <c r="UIL39" s="2343"/>
      <c r="UIM39" s="2343"/>
      <c r="UIN39" s="2343"/>
      <c r="UIO39" s="2343"/>
      <c r="UIP39" s="2343"/>
      <c r="UIQ39" s="2343"/>
      <c r="UIR39" s="2343"/>
      <c r="UIS39" s="2343"/>
      <c r="UIT39" s="2343"/>
      <c r="UIU39" s="2343"/>
      <c r="UIV39" s="2343"/>
      <c r="UIW39" s="2343"/>
      <c r="UIX39" s="2343"/>
      <c r="UIY39" s="2343"/>
      <c r="UIZ39" s="2343"/>
      <c r="UJA39" s="2343"/>
      <c r="UJB39" s="2343"/>
      <c r="UJC39" s="2343"/>
      <c r="UJD39" s="2343"/>
      <c r="UJE39" s="2343"/>
      <c r="UJF39" s="2343"/>
      <c r="UJG39" s="2343"/>
      <c r="UJH39" s="2343"/>
      <c r="UJI39" s="2343"/>
      <c r="UJJ39" s="2343"/>
      <c r="UJK39" s="2343"/>
      <c r="UJL39" s="2343"/>
      <c r="UJM39" s="2343"/>
      <c r="UJN39" s="2343"/>
      <c r="UJO39" s="2343"/>
      <c r="UJP39" s="2343"/>
      <c r="UJQ39" s="2343"/>
      <c r="UJR39" s="2343"/>
      <c r="UJS39" s="2343"/>
      <c r="UJT39" s="2343"/>
      <c r="UJU39" s="2343"/>
      <c r="UJV39" s="2343"/>
      <c r="UJW39" s="2343"/>
      <c r="UJX39" s="2343"/>
      <c r="UJY39" s="2343"/>
      <c r="UJZ39" s="2343"/>
      <c r="UKA39" s="2343"/>
      <c r="UKB39" s="2343"/>
      <c r="UKC39" s="2343"/>
      <c r="UKD39" s="2343"/>
      <c r="UKE39" s="2343"/>
      <c r="UKF39" s="2343"/>
      <c r="UKG39" s="2343"/>
      <c r="UKH39" s="2343"/>
      <c r="UKI39" s="2343"/>
      <c r="UKJ39" s="2343"/>
      <c r="UKK39" s="2343"/>
      <c r="UKL39" s="2343"/>
      <c r="UKM39" s="2343"/>
      <c r="UKN39" s="2343"/>
      <c r="UKO39" s="2343"/>
      <c r="UKP39" s="2343"/>
      <c r="UKQ39" s="2343"/>
      <c r="UKR39" s="2343"/>
      <c r="UKS39" s="2343"/>
      <c r="UKT39" s="2343"/>
      <c r="UKU39" s="2343"/>
      <c r="UKV39" s="2343"/>
      <c r="UKW39" s="2343"/>
      <c r="UKX39" s="2343"/>
      <c r="UKY39" s="2343"/>
      <c r="UKZ39" s="2343"/>
      <c r="ULA39" s="2343"/>
      <c r="ULB39" s="2343"/>
      <c r="ULC39" s="2343"/>
      <c r="ULD39" s="2343"/>
      <c r="ULE39" s="2343"/>
      <c r="ULF39" s="2343"/>
      <c r="ULG39" s="2343"/>
      <c r="ULH39" s="2343"/>
      <c r="ULI39" s="2343"/>
      <c r="ULJ39" s="2343"/>
      <c r="ULK39" s="2343"/>
      <c r="ULL39" s="2343"/>
      <c r="ULM39" s="2343"/>
      <c r="ULN39" s="2343"/>
      <c r="ULO39" s="2343"/>
      <c r="ULP39" s="2343"/>
      <c r="ULQ39" s="2343"/>
      <c r="ULR39" s="2343"/>
      <c r="ULS39" s="2343"/>
      <c r="ULT39" s="2343"/>
      <c r="ULU39" s="2343"/>
      <c r="ULV39" s="2343"/>
      <c r="ULW39" s="2343"/>
      <c r="ULX39" s="2343"/>
      <c r="ULY39" s="2343"/>
      <c r="ULZ39" s="2343"/>
      <c r="UMA39" s="2343"/>
      <c r="UMB39" s="2343"/>
      <c r="UMC39" s="2343"/>
      <c r="UMD39" s="2343"/>
      <c r="UME39" s="2343"/>
      <c r="UMF39" s="2343"/>
      <c r="UMG39" s="2343"/>
      <c r="UMH39" s="2343"/>
      <c r="UMI39" s="2343"/>
      <c r="UMJ39" s="2343"/>
      <c r="UMK39" s="2343"/>
      <c r="UML39" s="2343"/>
      <c r="UMM39" s="2343"/>
      <c r="UMN39" s="2343"/>
      <c r="UMO39" s="2343"/>
      <c r="UMP39" s="2343"/>
      <c r="UMQ39" s="2343"/>
      <c r="UMR39" s="2343"/>
      <c r="UMS39" s="2343"/>
      <c r="UMT39" s="2343"/>
      <c r="UMU39" s="2343"/>
      <c r="UMV39" s="2343"/>
      <c r="UMW39" s="2343"/>
      <c r="UMX39" s="2343"/>
      <c r="UMY39" s="2343"/>
      <c r="UMZ39" s="2343"/>
      <c r="UNA39" s="2343"/>
      <c r="UNB39" s="2343"/>
      <c r="UNC39" s="2343"/>
      <c r="UND39" s="2343"/>
      <c r="UNE39" s="2343"/>
      <c r="UNF39" s="2343"/>
      <c r="UNG39" s="2343"/>
      <c r="UNH39" s="2343"/>
      <c r="UNI39" s="2343"/>
      <c r="UNJ39" s="2343"/>
      <c r="UNK39" s="2343"/>
      <c r="UNL39" s="2343"/>
      <c r="UNM39" s="2343"/>
      <c r="UNN39" s="2343"/>
      <c r="UNO39" s="2343"/>
      <c r="UNP39" s="2343"/>
      <c r="UNQ39" s="2343"/>
      <c r="UNR39" s="2343"/>
      <c r="UNS39" s="2343"/>
      <c r="UNT39" s="2343"/>
      <c r="UNU39" s="2343"/>
      <c r="UNV39" s="2343"/>
      <c r="UNW39" s="2343"/>
      <c r="UNX39" s="2343"/>
      <c r="UNY39" s="2343"/>
      <c r="UNZ39" s="2343"/>
      <c r="UOA39" s="2343"/>
      <c r="UOB39" s="2343"/>
      <c r="UOC39" s="2343"/>
      <c r="UOD39" s="2343"/>
      <c r="UOE39" s="2343"/>
      <c r="UOF39" s="2343"/>
      <c r="UOG39" s="2343"/>
      <c r="UOH39" s="2343"/>
      <c r="UOI39" s="2343"/>
      <c r="UOJ39" s="2343"/>
      <c r="UOK39" s="2343"/>
      <c r="UOL39" s="2343"/>
      <c r="UOM39" s="2343"/>
      <c r="UON39" s="2343"/>
      <c r="UOO39" s="2343"/>
      <c r="UOP39" s="2343"/>
      <c r="UOQ39" s="2343"/>
      <c r="UOR39" s="2343"/>
      <c r="UOS39" s="2343"/>
      <c r="UOT39" s="2343"/>
      <c r="UOU39" s="2343"/>
      <c r="UOV39" s="2343"/>
      <c r="UOW39" s="2343"/>
      <c r="UOX39" s="2343"/>
      <c r="UOY39" s="2343"/>
      <c r="UOZ39" s="2343"/>
      <c r="UPA39" s="2343"/>
      <c r="UPB39" s="2343"/>
      <c r="UPC39" s="2343"/>
      <c r="UPD39" s="2343"/>
      <c r="UPE39" s="2343"/>
      <c r="UPF39" s="2343"/>
      <c r="UPG39" s="2343"/>
      <c r="UPH39" s="2343"/>
      <c r="UPI39" s="2343"/>
      <c r="UPJ39" s="2343"/>
      <c r="UPK39" s="2343"/>
      <c r="UPL39" s="2343"/>
      <c r="UPM39" s="2343"/>
      <c r="UPN39" s="2343"/>
      <c r="UPO39" s="2343"/>
      <c r="UPP39" s="2343"/>
      <c r="UPQ39" s="2343"/>
      <c r="UPR39" s="2343"/>
      <c r="UPS39" s="2343"/>
      <c r="UPT39" s="2343"/>
      <c r="UPU39" s="2343"/>
      <c r="UPV39" s="2343"/>
      <c r="UPW39" s="2343"/>
      <c r="UPX39" s="2343"/>
      <c r="UPY39" s="2343"/>
      <c r="UPZ39" s="2343"/>
      <c r="UQA39" s="2343"/>
      <c r="UQB39" s="2343"/>
      <c r="UQC39" s="2343"/>
      <c r="UQD39" s="2343"/>
      <c r="UQE39" s="2343"/>
      <c r="UQF39" s="2343"/>
      <c r="UQG39" s="2343"/>
      <c r="UQH39" s="2343"/>
      <c r="UQI39" s="2343"/>
      <c r="UQJ39" s="2343"/>
      <c r="UQK39" s="2343"/>
      <c r="UQL39" s="2343"/>
      <c r="UQM39" s="2343"/>
      <c r="UQN39" s="2343"/>
      <c r="UQO39" s="2343"/>
      <c r="UQP39" s="2343"/>
      <c r="UQQ39" s="2343"/>
      <c r="UQR39" s="2343"/>
      <c r="UQS39" s="2343"/>
      <c r="UQT39" s="2343"/>
      <c r="UQU39" s="2343"/>
      <c r="UQV39" s="2343"/>
      <c r="UQW39" s="2343"/>
      <c r="UQX39" s="2343"/>
      <c r="UQY39" s="2343"/>
      <c r="UQZ39" s="2343"/>
      <c r="URA39" s="2343"/>
      <c r="URB39" s="2343"/>
      <c r="URC39" s="2343"/>
      <c r="URD39" s="2343"/>
      <c r="URE39" s="2343"/>
      <c r="URF39" s="2343"/>
      <c r="URG39" s="2343"/>
      <c r="URH39" s="2343"/>
      <c r="URI39" s="2343"/>
      <c r="URJ39" s="2343"/>
      <c r="URK39" s="2343"/>
      <c r="URL39" s="2343"/>
      <c r="URM39" s="2343"/>
      <c r="URN39" s="2343"/>
      <c r="URO39" s="2343"/>
      <c r="URP39" s="2343"/>
      <c r="URQ39" s="2343"/>
      <c r="URR39" s="2343"/>
      <c r="URS39" s="2343"/>
      <c r="URT39" s="2343"/>
      <c r="URU39" s="2343"/>
      <c r="URV39" s="2343"/>
      <c r="URW39" s="2343"/>
      <c r="URX39" s="2343"/>
      <c r="URY39" s="2343"/>
      <c r="URZ39" s="2343"/>
      <c r="USA39" s="2343"/>
      <c r="USB39" s="2343"/>
      <c r="USC39" s="2343"/>
      <c r="USD39" s="2343"/>
      <c r="USE39" s="2343"/>
      <c r="USF39" s="2343"/>
      <c r="USG39" s="2343"/>
      <c r="USH39" s="2343"/>
      <c r="USI39" s="2343"/>
      <c r="USJ39" s="2343"/>
      <c r="USK39" s="2343"/>
      <c r="USL39" s="2343"/>
      <c r="USM39" s="2343"/>
      <c r="USN39" s="2343"/>
      <c r="USO39" s="2343"/>
      <c r="USP39" s="2343"/>
      <c r="USQ39" s="2343"/>
      <c r="USR39" s="2343"/>
      <c r="USS39" s="2343"/>
      <c r="UST39" s="2343"/>
      <c r="USU39" s="2343"/>
      <c r="USV39" s="2343"/>
      <c r="USW39" s="2343"/>
      <c r="USX39" s="2343"/>
      <c r="USY39" s="2343"/>
      <c r="USZ39" s="2343"/>
      <c r="UTA39" s="2343"/>
      <c r="UTB39" s="2343"/>
      <c r="UTC39" s="2343"/>
      <c r="UTD39" s="2343"/>
      <c r="UTE39" s="2343"/>
      <c r="UTF39" s="2343"/>
      <c r="UTG39" s="2343"/>
      <c r="UTH39" s="2343"/>
      <c r="UTI39" s="2343"/>
      <c r="UTJ39" s="2343"/>
      <c r="UTK39" s="2343"/>
      <c r="UTL39" s="2343"/>
      <c r="UTM39" s="2343"/>
      <c r="UTN39" s="2343"/>
      <c r="UTO39" s="2343"/>
      <c r="UTP39" s="2343"/>
      <c r="UTQ39" s="2343"/>
      <c r="UTR39" s="2343"/>
      <c r="UTS39" s="2343"/>
      <c r="UTT39" s="2343"/>
      <c r="UTU39" s="2343"/>
      <c r="UTV39" s="2343"/>
      <c r="UTW39" s="2343"/>
      <c r="UTX39" s="2343"/>
      <c r="UTY39" s="2343"/>
      <c r="UTZ39" s="2343"/>
      <c r="UUA39" s="2343"/>
      <c r="UUB39" s="2343"/>
      <c r="UUC39" s="2343"/>
      <c r="UUD39" s="2343"/>
      <c r="UUE39" s="2343"/>
      <c r="UUF39" s="2343"/>
      <c r="UUG39" s="2343"/>
      <c r="UUH39" s="2343"/>
      <c r="UUI39" s="2343"/>
      <c r="UUJ39" s="2343"/>
      <c r="UUK39" s="2343"/>
      <c r="UUL39" s="2343"/>
      <c r="UUM39" s="2343"/>
      <c r="UUN39" s="2343"/>
      <c r="UUO39" s="2343"/>
      <c r="UUP39" s="2343"/>
      <c r="UUQ39" s="2343"/>
      <c r="UUR39" s="2343"/>
      <c r="UUS39" s="2343"/>
      <c r="UUT39" s="2343"/>
      <c r="UUU39" s="2343"/>
      <c r="UUV39" s="2343"/>
      <c r="UUW39" s="2343"/>
      <c r="UUX39" s="2343"/>
      <c r="UUY39" s="2343"/>
      <c r="UUZ39" s="2343"/>
      <c r="UVA39" s="2343"/>
      <c r="UVB39" s="2343"/>
      <c r="UVC39" s="2343"/>
      <c r="UVD39" s="2343"/>
      <c r="UVE39" s="2343"/>
      <c r="UVF39" s="2343"/>
      <c r="UVG39" s="2343"/>
      <c r="UVH39" s="2343"/>
      <c r="UVI39" s="2343"/>
      <c r="UVJ39" s="2343"/>
      <c r="UVK39" s="2343"/>
      <c r="UVL39" s="2343"/>
      <c r="UVM39" s="2343"/>
      <c r="UVN39" s="2343"/>
      <c r="UVO39" s="2343"/>
      <c r="UVP39" s="2343"/>
      <c r="UVQ39" s="2343"/>
      <c r="UVR39" s="2343"/>
      <c r="UVS39" s="2343"/>
      <c r="UVT39" s="2343"/>
      <c r="UVU39" s="2343"/>
      <c r="UVV39" s="2343"/>
      <c r="UVW39" s="2343"/>
      <c r="UVX39" s="2343"/>
      <c r="UVY39" s="2343"/>
      <c r="UVZ39" s="2343"/>
      <c r="UWA39" s="2343"/>
      <c r="UWB39" s="2343"/>
      <c r="UWC39" s="2343"/>
      <c r="UWD39" s="2343"/>
      <c r="UWE39" s="2343"/>
      <c r="UWF39" s="2343"/>
      <c r="UWG39" s="2343"/>
      <c r="UWH39" s="2343"/>
      <c r="UWI39" s="2343"/>
      <c r="UWJ39" s="2343"/>
      <c r="UWK39" s="2343"/>
      <c r="UWL39" s="2343"/>
      <c r="UWM39" s="2343"/>
      <c r="UWN39" s="2343"/>
      <c r="UWO39" s="2343"/>
      <c r="UWP39" s="2343"/>
      <c r="UWQ39" s="2343"/>
      <c r="UWR39" s="2343"/>
      <c r="UWS39" s="2343"/>
      <c r="UWT39" s="2343"/>
      <c r="UWU39" s="2343"/>
      <c r="UWV39" s="2343"/>
      <c r="UWW39" s="2343"/>
      <c r="UWX39" s="2343"/>
      <c r="UWY39" s="2343"/>
      <c r="UWZ39" s="2343"/>
      <c r="UXA39" s="2343"/>
      <c r="UXB39" s="2343"/>
      <c r="UXC39" s="2343"/>
      <c r="UXD39" s="2343"/>
      <c r="UXE39" s="2343"/>
      <c r="UXF39" s="2343"/>
      <c r="UXG39" s="2343"/>
      <c r="UXH39" s="2343"/>
      <c r="UXI39" s="2343"/>
      <c r="UXJ39" s="2343"/>
      <c r="UXK39" s="2343"/>
      <c r="UXL39" s="2343"/>
      <c r="UXM39" s="2343"/>
      <c r="UXN39" s="2343"/>
      <c r="UXO39" s="2343"/>
      <c r="UXP39" s="2343"/>
      <c r="UXQ39" s="2343"/>
      <c r="UXR39" s="2343"/>
      <c r="UXS39" s="2343"/>
      <c r="UXT39" s="2343"/>
      <c r="UXU39" s="2343"/>
      <c r="UXV39" s="2343"/>
      <c r="UXW39" s="2343"/>
      <c r="UXX39" s="2343"/>
      <c r="UXY39" s="2343"/>
      <c r="UXZ39" s="2343"/>
      <c r="UYA39" s="2343"/>
      <c r="UYB39" s="2343"/>
      <c r="UYC39" s="2343"/>
      <c r="UYD39" s="2343"/>
      <c r="UYE39" s="2343"/>
      <c r="UYF39" s="2343"/>
      <c r="UYG39" s="2343"/>
      <c r="UYH39" s="2343"/>
      <c r="UYI39" s="2343"/>
      <c r="UYJ39" s="2343"/>
      <c r="UYK39" s="2343"/>
      <c r="UYL39" s="2343"/>
      <c r="UYM39" s="2343"/>
      <c r="UYN39" s="2343"/>
      <c r="UYO39" s="2343"/>
      <c r="UYP39" s="2343"/>
      <c r="UYQ39" s="2343"/>
      <c r="UYR39" s="2343"/>
      <c r="UYS39" s="2343"/>
      <c r="UYT39" s="2343"/>
      <c r="UYU39" s="2343"/>
      <c r="UYV39" s="2343"/>
      <c r="UYW39" s="2343"/>
      <c r="UYX39" s="2343"/>
      <c r="UYY39" s="2343"/>
      <c r="UYZ39" s="2343"/>
      <c r="UZA39" s="2343"/>
      <c r="UZB39" s="2343"/>
      <c r="UZC39" s="2343"/>
      <c r="UZD39" s="2343"/>
      <c r="UZE39" s="2343"/>
      <c r="UZF39" s="2343"/>
      <c r="UZG39" s="2343"/>
      <c r="UZH39" s="2343"/>
      <c r="UZI39" s="2343"/>
      <c r="UZJ39" s="2343"/>
      <c r="UZK39" s="2343"/>
      <c r="UZL39" s="2343"/>
      <c r="UZM39" s="2343"/>
      <c r="UZN39" s="2343"/>
      <c r="UZO39" s="2343"/>
      <c r="UZP39" s="2343"/>
      <c r="UZQ39" s="2343"/>
      <c r="UZR39" s="2343"/>
      <c r="UZS39" s="2343"/>
      <c r="UZT39" s="2343"/>
      <c r="UZU39" s="2343"/>
      <c r="UZV39" s="2343"/>
      <c r="UZW39" s="2343"/>
      <c r="UZX39" s="2343"/>
      <c r="UZY39" s="2343"/>
      <c r="UZZ39" s="2343"/>
      <c r="VAA39" s="2343"/>
      <c r="VAB39" s="2343"/>
      <c r="VAC39" s="2343"/>
      <c r="VAD39" s="2343"/>
      <c r="VAE39" s="2343"/>
      <c r="VAF39" s="2343"/>
      <c r="VAG39" s="2343"/>
      <c r="VAH39" s="2343"/>
      <c r="VAI39" s="2343"/>
      <c r="VAJ39" s="2343"/>
      <c r="VAK39" s="2343"/>
      <c r="VAL39" s="2343"/>
      <c r="VAM39" s="2343"/>
      <c r="VAN39" s="2343"/>
      <c r="VAO39" s="2343"/>
      <c r="VAP39" s="2343"/>
      <c r="VAQ39" s="2343"/>
      <c r="VAR39" s="2343"/>
      <c r="VAS39" s="2343"/>
      <c r="VAT39" s="2343"/>
      <c r="VAU39" s="2343"/>
      <c r="VAV39" s="2343"/>
      <c r="VAW39" s="2343"/>
      <c r="VAX39" s="2343"/>
      <c r="VAY39" s="2343"/>
      <c r="VAZ39" s="2343"/>
      <c r="VBA39" s="2343"/>
      <c r="VBB39" s="2343"/>
      <c r="VBC39" s="2343"/>
      <c r="VBD39" s="2343"/>
      <c r="VBE39" s="2343"/>
      <c r="VBF39" s="2343"/>
      <c r="VBG39" s="2343"/>
      <c r="VBH39" s="2343"/>
      <c r="VBI39" s="2343"/>
      <c r="VBJ39" s="2343"/>
      <c r="VBK39" s="2343"/>
      <c r="VBL39" s="2343"/>
      <c r="VBM39" s="2343"/>
      <c r="VBN39" s="2343"/>
      <c r="VBO39" s="2343"/>
      <c r="VBP39" s="2343"/>
      <c r="VBQ39" s="2343"/>
      <c r="VBR39" s="2343"/>
      <c r="VBS39" s="2343"/>
      <c r="VBT39" s="2343"/>
      <c r="VBU39" s="2343"/>
      <c r="VBV39" s="2343"/>
      <c r="VBW39" s="2343"/>
      <c r="VBX39" s="2343"/>
      <c r="VBY39" s="2343"/>
      <c r="VBZ39" s="2343"/>
      <c r="VCA39" s="2343"/>
      <c r="VCB39" s="2343"/>
      <c r="VCC39" s="2343"/>
      <c r="VCD39" s="2343"/>
      <c r="VCE39" s="2343"/>
      <c r="VCF39" s="2343"/>
      <c r="VCG39" s="2343"/>
      <c r="VCH39" s="2343"/>
      <c r="VCI39" s="2343"/>
      <c r="VCJ39" s="2343"/>
      <c r="VCK39" s="2343"/>
      <c r="VCL39" s="2343"/>
      <c r="VCM39" s="2343"/>
      <c r="VCN39" s="2343"/>
      <c r="VCO39" s="2343"/>
      <c r="VCP39" s="2343"/>
      <c r="VCQ39" s="2343"/>
      <c r="VCR39" s="2343"/>
      <c r="VCS39" s="2343"/>
      <c r="VCT39" s="2343"/>
      <c r="VCU39" s="2343"/>
      <c r="VCV39" s="2343"/>
      <c r="VCW39" s="2343"/>
      <c r="VCX39" s="2343"/>
      <c r="VCY39" s="2343"/>
      <c r="VCZ39" s="2343"/>
      <c r="VDA39" s="2343"/>
      <c r="VDB39" s="2343"/>
      <c r="VDC39" s="2343"/>
      <c r="VDD39" s="2343"/>
      <c r="VDE39" s="2343"/>
      <c r="VDF39" s="2343"/>
      <c r="VDG39" s="2343"/>
      <c r="VDH39" s="2343"/>
      <c r="VDI39" s="2343"/>
      <c r="VDJ39" s="2343"/>
      <c r="VDK39" s="2343"/>
      <c r="VDL39" s="2343"/>
      <c r="VDM39" s="2343"/>
      <c r="VDN39" s="2343"/>
      <c r="VDO39" s="2343"/>
      <c r="VDP39" s="2343"/>
      <c r="VDQ39" s="2343"/>
      <c r="VDR39" s="2343"/>
      <c r="VDS39" s="2343"/>
      <c r="VDT39" s="2343"/>
      <c r="VDU39" s="2343"/>
      <c r="VDV39" s="2343"/>
      <c r="VDW39" s="2343"/>
      <c r="VDX39" s="2343"/>
      <c r="VDY39" s="2343"/>
      <c r="VDZ39" s="2343"/>
      <c r="VEA39" s="2343"/>
      <c r="VEB39" s="2343"/>
      <c r="VEC39" s="2343"/>
      <c r="VED39" s="2343"/>
      <c r="VEE39" s="2343"/>
      <c r="VEF39" s="2343"/>
      <c r="VEG39" s="2343"/>
      <c r="VEH39" s="2343"/>
      <c r="VEI39" s="2343"/>
      <c r="VEJ39" s="2343"/>
      <c r="VEK39" s="2343"/>
      <c r="VEL39" s="2343"/>
      <c r="VEM39" s="2343"/>
      <c r="VEN39" s="2343"/>
      <c r="VEO39" s="2343"/>
      <c r="VEP39" s="2343"/>
      <c r="VEQ39" s="2343"/>
      <c r="VER39" s="2343"/>
      <c r="VES39" s="2343"/>
      <c r="VET39" s="2343"/>
      <c r="VEU39" s="2343"/>
      <c r="VEV39" s="2343"/>
      <c r="VEW39" s="2343"/>
      <c r="VEX39" s="2343"/>
      <c r="VEY39" s="2343"/>
      <c r="VEZ39" s="2343"/>
      <c r="VFA39" s="2343"/>
      <c r="VFB39" s="2343"/>
      <c r="VFC39" s="2343"/>
      <c r="VFD39" s="2343"/>
      <c r="VFE39" s="2343"/>
      <c r="VFF39" s="2343"/>
      <c r="VFG39" s="2343"/>
      <c r="VFH39" s="2343"/>
      <c r="VFI39" s="2343"/>
      <c r="VFJ39" s="2343"/>
      <c r="VFK39" s="2343"/>
      <c r="VFL39" s="2343"/>
      <c r="VFM39" s="2343"/>
      <c r="VFN39" s="2343"/>
      <c r="VFO39" s="2343"/>
      <c r="VFP39" s="2343"/>
      <c r="VFQ39" s="2343"/>
      <c r="VFR39" s="2343"/>
      <c r="VFS39" s="2343"/>
      <c r="VFT39" s="2343"/>
      <c r="VFU39" s="2343"/>
      <c r="VFV39" s="2343"/>
      <c r="VFW39" s="2343"/>
      <c r="VFX39" s="2343"/>
      <c r="VFY39" s="2343"/>
      <c r="VFZ39" s="2343"/>
      <c r="VGA39" s="2343"/>
      <c r="VGB39" s="2343"/>
      <c r="VGC39" s="2343"/>
      <c r="VGD39" s="2343"/>
      <c r="VGE39" s="2343"/>
      <c r="VGF39" s="2343"/>
      <c r="VGG39" s="2343"/>
      <c r="VGH39" s="2343"/>
      <c r="VGI39" s="2343"/>
      <c r="VGJ39" s="2343"/>
      <c r="VGK39" s="2343"/>
      <c r="VGL39" s="2343"/>
      <c r="VGM39" s="2343"/>
      <c r="VGN39" s="2343"/>
      <c r="VGO39" s="2343"/>
      <c r="VGP39" s="2343"/>
      <c r="VGQ39" s="2343"/>
      <c r="VGR39" s="2343"/>
      <c r="VGS39" s="2343"/>
      <c r="VGT39" s="2343"/>
      <c r="VGU39" s="2343"/>
      <c r="VGV39" s="2343"/>
      <c r="VGW39" s="2343"/>
      <c r="VGX39" s="2343"/>
      <c r="VGY39" s="2343"/>
      <c r="VGZ39" s="2343"/>
      <c r="VHA39" s="2343"/>
      <c r="VHB39" s="2343"/>
      <c r="VHC39" s="2343"/>
      <c r="VHD39" s="2343"/>
      <c r="VHE39" s="2343"/>
      <c r="VHF39" s="2343"/>
      <c r="VHG39" s="2343"/>
      <c r="VHH39" s="2343"/>
      <c r="VHI39" s="2343"/>
      <c r="VHJ39" s="2343"/>
      <c r="VHK39" s="2343"/>
      <c r="VHL39" s="2343"/>
      <c r="VHM39" s="2343"/>
      <c r="VHN39" s="2343"/>
      <c r="VHO39" s="2343"/>
      <c r="VHP39" s="2343"/>
      <c r="VHQ39" s="2343"/>
      <c r="VHR39" s="2343"/>
      <c r="VHS39" s="2343"/>
      <c r="VHT39" s="2343"/>
      <c r="VHU39" s="2343"/>
      <c r="VHV39" s="2343"/>
      <c r="VHW39" s="2343"/>
      <c r="VHX39" s="2343"/>
      <c r="VHY39" s="2343"/>
      <c r="VHZ39" s="2343"/>
      <c r="VIA39" s="2343"/>
      <c r="VIB39" s="2343"/>
      <c r="VIC39" s="2343"/>
      <c r="VID39" s="2343"/>
      <c r="VIE39" s="2343"/>
      <c r="VIF39" s="2343"/>
      <c r="VIG39" s="2343"/>
      <c r="VIH39" s="2343"/>
      <c r="VII39" s="2343"/>
      <c r="VIJ39" s="2343"/>
      <c r="VIK39" s="2343"/>
      <c r="VIL39" s="2343"/>
      <c r="VIM39" s="2343"/>
      <c r="VIN39" s="2343"/>
      <c r="VIO39" s="2343"/>
      <c r="VIP39" s="2343"/>
      <c r="VIQ39" s="2343"/>
      <c r="VIR39" s="2343"/>
      <c r="VIS39" s="2343"/>
      <c r="VIT39" s="2343"/>
      <c r="VIU39" s="2343"/>
      <c r="VIV39" s="2343"/>
      <c r="VIW39" s="2343"/>
      <c r="VIX39" s="2343"/>
      <c r="VIY39" s="2343"/>
      <c r="VIZ39" s="2343"/>
      <c r="VJA39" s="2343"/>
      <c r="VJB39" s="2343"/>
      <c r="VJC39" s="2343"/>
      <c r="VJD39" s="2343"/>
      <c r="VJE39" s="2343"/>
      <c r="VJF39" s="2343"/>
      <c r="VJG39" s="2343"/>
      <c r="VJH39" s="2343"/>
      <c r="VJI39" s="2343"/>
      <c r="VJJ39" s="2343"/>
      <c r="VJK39" s="2343"/>
      <c r="VJL39" s="2343"/>
      <c r="VJM39" s="2343"/>
      <c r="VJN39" s="2343"/>
      <c r="VJO39" s="2343"/>
      <c r="VJP39" s="2343"/>
      <c r="VJQ39" s="2343"/>
      <c r="VJR39" s="2343"/>
      <c r="VJS39" s="2343"/>
      <c r="VJT39" s="2343"/>
      <c r="VJU39" s="2343"/>
      <c r="VJV39" s="2343"/>
      <c r="VJW39" s="2343"/>
      <c r="VJX39" s="2343"/>
      <c r="VJY39" s="2343"/>
      <c r="VJZ39" s="2343"/>
      <c r="VKA39" s="2343"/>
      <c r="VKB39" s="2343"/>
      <c r="VKC39" s="2343"/>
      <c r="VKD39" s="2343"/>
      <c r="VKE39" s="2343"/>
      <c r="VKF39" s="2343"/>
      <c r="VKG39" s="2343"/>
      <c r="VKH39" s="2343"/>
      <c r="VKI39" s="2343"/>
      <c r="VKJ39" s="2343"/>
      <c r="VKK39" s="2343"/>
      <c r="VKL39" s="2343"/>
      <c r="VKM39" s="2343"/>
      <c r="VKN39" s="2343"/>
      <c r="VKO39" s="2343"/>
      <c r="VKP39" s="2343"/>
      <c r="VKQ39" s="2343"/>
      <c r="VKR39" s="2343"/>
      <c r="VKS39" s="2343"/>
      <c r="VKT39" s="2343"/>
      <c r="VKU39" s="2343"/>
      <c r="VKV39" s="2343"/>
      <c r="VKW39" s="2343"/>
      <c r="VKX39" s="2343"/>
      <c r="VKY39" s="2343"/>
      <c r="VKZ39" s="2343"/>
      <c r="VLA39" s="2343"/>
      <c r="VLB39" s="2343"/>
      <c r="VLC39" s="2343"/>
      <c r="VLD39" s="2343"/>
      <c r="VLE39" s="2343"/>
      <c r="VLF39" s="2343"/>
      <c r="VLG39" s="2343"/>
      <c r="VLH39" s="2343"/>
      <c r="VLI39" s="2343"/>
      <c r="VLJ39" s="2343"/>
      <c r="VLK39" s="2343"/>
      <c r="VLL39" s="2343"/>
      <c r="VLM39" s="2343"/>
      <c r="VLN39" s="2343"/>
      <c r="VLO39" s="2343"/>
      <c r="VLP39" s="2343"/>
      <c r="VLQ39" s="2343"/>
      <c r="VLR39" s="2343"/>
      <c r="VLS39" s="2343"/>
      <c r="VLT39" s="2343"/>
      <c r="VLU39" s="2343"/>
      <c r="VLV39" s="2343"/>
      <c r="VLW39" s="2343"/>
      <c r="VLX39" s="2343"/>
      <c r="VLY39" s="2343"/>
      <c r="VLZ39" s="2343"/>
      <c r="VMA39" s="2343"/>
      <c r="VMB39" s="2343"/>
      <c r="VMC39" s="2343"/>
      <c r="VMD39" s="2343"/>
      <c r="VME39" s="2343"/>
      <c r="VMF39" s="2343"/>
      <c r="VMG39" s="2343"/>
      <c r="VMH39" s="2343"/>
      <c r="VMI39" s="2343"/>
      <c r="VMJ39" s="2343"/>
      <c r="VMK39" s="2343"/>
      <c r="VML39" s="2343"/>
      <c r="VMM39" s="2343"/>
      <c r="VMN39" s="2343"/>
      <c r="VMO39" s="2343"/>
      <c r="VMP39" s="2343"/>
      <c r="VMQ39" s="2343"/>
      <c r="VMR39" s="2343"/>
      <c r="VMS39" s="2343"/>
      <c r="VMT39" s="2343"/>
      <c r="VMU39" s="2343"/>
      <c r="VMV39" s="2343"/>
      <c r="VMW39" s="2343"/>
      <c r="VMX39" s="2343"/>
      <c r="VMY39" s="2343"/>
      <c r="VMZ39" s="2343"/>
      <c r="VNA39" s="2343"/>
      <c r="VNB39" s="2343"/>
      <c r="VNC39" s="2343"/>
      <c r="VND39" s="2343"/>
      <c r="VNE39" s="2343"/>
      <c r="VNF39" s="2343"/>
      <c r="VNG39" s="2343"/>
      <c r="VNH39" s="2343"/>
      <c r="VNI39" s="2343"/>
      <c r="VNJ39" s="2343"/>
      <c r="VNK39" s="2343"/>
      <c r="VNL39" s="2343"/>
      <c r="VNM39" s="2343"/>
      <c r="VNN39" s="2343"/>
      <c r="VNO39" s="2343"/>
      <c r="VNP39" s="2343"/>
      <c r="VNQ39" s="2343"/>
      <c r="VNR39" s="2343"/>
      <c r="VNS39" s="2343"/>
      <c r="VNT39" s="2343"/>
      <c r="VNU39" s="2343"/>
      <c r="VNV39" s="2343"/>
      <c r="VNW39" s="2343"/>
      <c r="VNX39" s="2343"/>
      <c r="VNY39" s="2343"/>
      <c r="VNZ39" s="2343"/>
      <c r="VOA39" s="2343"/>
      <c r="VOB39" s="2343"/>
      <c r="VOC39" s="2343"/>
      <c r="VOD39" s="2343"/>
      <c r="VOE39" s="2343"/>
      <c r="VOF39" s="2343"/>
      <c r="VOG39" s="2343"/>
      <c r="VOH39" s="2343"/>
      <c r="VOI39" s="2343"/>
      <c r="VOJ39" s="2343"/>
      <c r="VOK39" s="2343"/>
      <c r="VOL39" s="2343"/>
      <c r="VOM39" s="2343"/>
      <c r="VON39" s="2343"/>
      <c r="VOO39" s="2343"/>
      <c r="VOP39" s="2343"/>
      <c r="VOQ39" s="2343"/>
      <c r="VOR39" s="2343"/>
      <c r="VOS39" s="2343"/>
      <c r="VOT39" s="2343"/>
      <c r="VOU39" s="2343"/>
      <c r="VOV39" s="2343"/>
      <c r="VOW39" s="2343"/>
      <c r="VOX39" s="2343"/>
      <c r="VOY39" s="2343"/>
      <c r="VOZ39" s="2343"/>
      <c r="VPA39" s="2343"/>
      <c r="VPB39" s="2343"/>
      <c r="VPC39" s="2343"/>
      <c r="VPD39" s="2343"/>
      <c r="VPE39" s="2343"/>
      <c r="VPF39" s="2343"/>
      <c r="VPG39" s="2343"/>
      <c r="VPH39" s="2343"/>
      <c r="VPI39" s="2343"/>
      <c r="VPJ39" s="2343"/>
      <c r="VPK39" s="2343"/>
      <c r="VPL39" s="2343"/>
      <c r="VPM39" s="2343"/>
      <c r="VPN39" s="2343"/>
      <c r="VPO39" s="2343"/>
      <c r="VPP39" s="2343"/>
      <c r="VPQ39" s="2343"/>
      <c r="VPR39" s="2343"/>
      <c r="VPS39" s="2343"/>
      <c r="VPT39" s="2343"/>
      <c r="VPU39" s="2343"/>
      <c r="VPV39" s="2343"/>
      <c r="VPW39" s="2343"/>
      <c r="VPX39" s="2343"/>
      <c r="VPY39" s="2343"/>
      <c r="VPZ39" s="2343"/>
      <c r="VQA39" s="2343"/>
      <c r="VQB39" s="2343"/>
      <c r="VQC39" s="2343"/>
      <c r="VQD39" s="2343"/>
      <c r="VQE39" s="2343"/>
      <c r="VQF39" s="2343"/>
      <c r="VQG39" s="2343"/>
      <c r="VQH39" s="2343"/>
      <c r="VQI39" s="2343"/>
      <c r="VQJ39" s="2343"/>
      <c r="VQK39" s="2343"/>
      <c r="VQL39" s="2343"/>
      <c r="VQM39" s="2343"/>
      <c r="VQN39" s="2343"/>
      <c r="VQO39" s="2343"/>
      <c r="VQP39" s="2343"/>
      <c r="VQQ39" s="2343"/>
      <c r="VQR39" s="2343"/>
      <c r="VQS39" s="2343"/>
      <c r="VQT39" s="2343"/>
      <c r="VQU39" s="2343"/>
      <c r="VQV39" s="2343"/>
      <c r="VQW39" s="2343"/>
      <c r="VQX39" s="2343"/>
      <c r="VQY39" s="2343"/>
      <c r="VQZ39" s="2343"/>
      <c r="VRA39" s="2343"/>
      <c r="VRB39" s="2343"/>
      <c r="VRC39" s="2343"/>
      <c r="VRD39" s="2343"/>
      <c r="VRE39" s="2343"/>
      <c r="VRF39" s="2343"/>
      <c r="VRG39" s="2343"/>
      <c r="VRH39" s="2343"/>
      <c r="VRI39" s="2343"/>
      <c r="VRJ39" s="2343"/>
      <c r="VRK39" s="2343"/>
      <c r="VRL39" s="2343"/>
      <c r="VRM39" s="2343"/>
      <c r="VRN39" s="2343"/>
      <c r="VRO39" s="2343"/>
      <c r="VRP39" s="2343"/>
      <c r="VRQ39" s="2343"/>
      <c r="VRR39" s="2343"/>
      <c r="VRS39" s="2343"/>
      <c r="VRT39" s="2343"/>
      <c r="VRU39" s="2343"/>
      <c r="VRV39" s="2343"/>
      <c r="VRW39" s="2343"/>
      <c r="VRX39" s="2343"/>
      <c r="VRY39" s="2343"/>
      <c r="VRZ39" s="2343"/>
      <c r="VSA39" s="2343"/>
      <c r="VSB39" s="2343"/>
      <c r="VSC39" s="2343"/>
      <c r="VSD39" s="2343"/>
      <c r="VSE39" s="2343"/>
      <c r="VSF39" s="2343"/>
      <c r="VSG39" s="2343"/>
      <c r="VSH39" s="2343"/>
      <c r="VSI39" s="2343"/>
      <c r="VSJ39" s="2343"/>
      <c r="VSK39" s="2343"/>
      <c r="VSL39" s="2343"/>
      <c r="VSM39" s="2343"/>
      <c r="VSN39" s="2343"/>
      <c r="VSO39" s="2343"/>
      <c r="VSP39" s="2343"/>
      <c r="VSQ39" s="2343"/>
      <c r="VSR39" s="2343"/>
      <c r="VSS39" s="2343"/>
      <c r="VST39" s="2343"/>
      <c r="VSU39" s="2343"/>
      <c r="VSV39" s="2343"/>
      <c r="VSW39" s="2343"/>
      <c r="VSX39" s="2343"/>
      <c r="VSY39" s="2343"/>
      <c r="VSZ39" s="2343"/>
      <c r="VTA39" s="2343"/>
      <c r="VTB39" s="2343"/>
      <c r="VTC39" s="2343"/>
      <c r="VTD39" s="2343"/>
      <c r="VTE39" s="2343"/>
      <c r="VTF39" s="2343"/>
      <c r="VTG39" s="2343"/>
      <c r="VTH39" s="2343"/>
      <c r="VTI39" s="2343"/>
      <c r="VTJ39" s="2343"/>
      <c r="VTK39" s="2343"/>
      <c r="VTL39" s="2343"/>
      <c r="VTM39" s="2343"/>
      <c r="VTN39" s="2343"/>
      <c r="VTO39" s="2343"/>
      <c r="VTP39" s="2343"/>
      <c r="VTQ39" s="2343"/>
      <c r="VTR39" s="2343"/>
      <c r="VTS39" s="2343"/>
      <c r="VTT39" s="2343"/>
      <c r="VTU39" s="2343"/>
      <c r="VTV39" s="2343"/>
      <c r="VTW39" s="2343"/>
      <c r="VTX39" s="2343"/>
      <c r="VTY39" s="2343"/>
      <c r="VTZ39" s="2343"/>
      <c r="VUA39" s="2343"/>
      <c r="VUB39" s="2343"/>
      <c r="VUC39" s="2343"/>
      <c r="VUD39" s="2343"/>
      <c r="VUE39" s="2343"/>
      <c r="VUF39" s="2343"/>
      <c r="VUG39" s="2343"/>
      <c r="VUH39" s="2343"/>
      <c r="VUI39" s="2343"/>
      <c r="VUJ39" s="2343"/>
      <c r="VUK39" s="2343"/>
      <c r="VUL39" s="2343"/>
      <c r="VUM39" s="2343"/>
      <c r="VUN39" s="2343"/>
      <c r="VUO39" s="2343"/>
      <c r="VUP39" s="2343"/>
      <c r="VUQ39" s="2343"/>
      <c r="VUR39" s="2343"/>
      <c r="VUS39" s="2343"/>
      <c r="VUT39" s="2343"/>
      <c r="VUU39" s="2343"/>
      <c r="VUV39" s="2343"/>
      <c r="VUW39" s="2343"/>
      <c r="VUX39" s="2343"/>
      <c r="VUY39" s="2343"/>
      <c r="VUZ39" s="2343"/>
      <c r="VVA39" s="2343"/>
      <c r="VVB39" s="2343"/>
      <c r="VVC39" s="2343"/>
      <c r="VVD39" s="2343"/>
      <c r="VVE39" s="2343"/>
      <c r="VVF39" s="2343"/>
      <c r="VVG39" s="2343"/>
      <c r="VVH39" s="2343"/>
      <c r="VVI39" s="2343"/>
      <c r="VVJ39" s="2343"/>
      <c r="VVK39" s="2343"/>
      <c r="VVL39" s="2343"/>
      <c r="VVM39" s="2343"/>
      <c r="VVN39" s="2343"/>
      <c r="VVO39" s="2343"/>
      <c r="VVP39" s="2343"/>
      <c r="VVQ39" s="2343"/>
      <c r="VVR39" s="2343"/>
      <c r="VVS39" s="2343"/>
      <c r="VVT39" s="2343"/>
      <c r="VVU39" s="2343"/>
      <c r="VVV39" s="2343"/>
      <c r="VVW39" s="2343"/>
      <c r="VVX39" s="2343"/>
      <c r="VVY39" s="2343"/>
      <c r="VVZ39" s="2343"/>
      <c r="VWA39" s="2343"/>
      <c r="VWB39" s="2343"/>
      <c r="VWC39" s="2343"/>
      <c r="VWD39" s="2343"/>
      <c r="VWE39" s="2343"/>
      <c r="VWF39" s="2343"/>
      <c r="VWG39" s="2343"/>
      <c r="VWH39" s="2343"/>
      <c r="VWI39" s="2343"/>
      <c r="VWJ39" s="2343"/>
      <c r="VWK39" s="2343"/>
      <c r="VWL39" s="2343"/>
      <c r="VWM39" s="2343"/>
      <c r="VWN39" s="2343"/>
      <c r="VWO39" s="2343"/>
      <c r="VWP39" s="2343"/>
      <c r="VWQ39" s="2343"/>
      <c r="VWR39" s="2343"/>
      <c r="VWS39" s="2343"/>
      <c r="VWT39" s="2343"/>
      <c r="VWU39" s="2343"/>
      <c r="VWV39" s="2343"/>
      <c r="VWW39" s="2343"/>
      <c r="VWX39" s="2343"/>
      <c r="VWY39" s="2343"/>
      <c r="VWZ39" s="2343"/>
      <c r="VXA39" s="2343"/>
      <c r="VXB39" s="2343"/>
      <c r="VXC39" s="2343"/>
      <c r="VXD39" s="2343"/>
      <c r="VXE39" s="2343"/>
      <c r="VXF39" s="2343"/>
      <c r="VXG39" s="2343"/>
      <c r="VXH39" s="2343"/>
      <c r="VXI39" s="2343"/>
      <c r="VXJ39" s="2343"/>
      <c r="VXK39" s="2343"/>
      <c r="VXL39" s="2343"/>
      <c r="VXM39" s="2343"/>
      <c r="VXN39" s="2343"/>
      <c r="VXO39" s="2343"/>
      <c r="VXP39" s="2343"/>
      <c r="VXQ39" s="2343"/>
      <c r="VXR39" s="2343"/>
      <c r="VXS39" s="2343"/>
      <c r="VXT39" s="2343"/>
      <c r="VXU39" s="2343"/>
      <c r="VXV39" s="2343"/>
      <c r="VXW39" s="2343"/>
      <c r="VXX39" s="2343"/>
      <c r="VXY39" s="2343"/>
      <c r="VXZ39" s="2343"/>
      <c r="VYA39" s="2343"/>
      <c r="VYB39" s="2343"/>
      <c r="VYC39" s="2343"/>
      <c r="VYD39" s="2343"/>
      <c r="VYE39" s="2343"/>
      <c r="VYF39" s="2343"/>
      <c r="VYG39" s="2343"/>
      <c r="VYH39" s="2343"/>
      <c r="VYI39" s="2343"/>
      <c r="VYJ39" s="2343"/>
      <c r="VYK39" s="2343"/>
      <c r="VYL39" s="2343"/>
      <c r="VYM39" s="2343"/>
      <c r="VYN39" s="2343"/>
      <c r="VYO39" s="2343"/>
      <c r="VYP39" s="2343"/>
      <c r="VYQ39" s="2343"/>
      <c r="VYR39" s="2343"/>
      <c r="VYS39" s="2343"/>
      <c r="VYT39" s="2343"/>
      <c r="VYU39" s="2343"/>
      <c r="VYV39" s="2343"/>
      <c r="VYW39" s="2343"/>
      <c r="VYX39" s="2343"/>
      <c r="VYY39" s="2343"/>
      <c r="VYZ39" s="2343"/>
      <c r="VZA39" s="2343"/>
      <c r="VZB39" s="2343"/>
      <c r="VZC39" s="2343"/>
      <c r="VZD39" s="2343"/>
      <c r="VZE39" s="2343"/>
      <c r="VZF39" s="2343"/>
      <c r="VZG39" s="2343"/>
      <c r="VZH39" s="2343"/>
      <c r="VZI39" s="2343"/>
      <c r="VZJ39" s="2343"/>
      <c r="VZK39" s="2343"/>
      <c r="VZL39" s="2343"/>
      <c r="VZM39" s="2343"/>
      <c r="VZN39" s="2343"/>
      <c r="VZO39" s="2343"/>
      <c r="VZP39" s="2343"/>
      <c r="VZQ39" s="2343"/>
      <c r="VZR39" s="2343"/>
      <c r="VZS39" s="2343"/>
      <c r="VZT39" s="2343"/>
      <c r="VZU39" s="2343"/>
      <c r="VZV39" s="2343"/>
      <c r="VZW39" s="2343"/>
      <c r="VZX39" s="2343"/>
      <c r="VZY39" s="2343"/>
      <c r="VZZ39" s="2343"/>
      <c r="WAA39" s="2343"/>
      <c r="WAB39" s="2343"/>
      <c r="WAC39" s="2343"/>
      <c r="WAD39" s="2343"/>
      <c r="WAE39" s="2343"/>
      <c r="WAF39" s="2343"/>
      <c r="WAG39" s="2343"/>
      <c r="WAH39" s="2343"/>
      <c r="WAI39" s="2343"/>
      <c r="WAJ39" s="2343"/>
      <c r="WAK39" s="2343"/>
      <c r="WAL39" s="2343"/>
      <c r="WAM39" s="2343"/>
      <c r="WAN39" s="2343"/>
      <c r="WAO39" s="2343"/>
      <c r="WAP39" s="2343"/>
      <c r="WAQ39" s="2343"/>
      <c r="WAR39" s="2343"/>
      <c r="WAS39" s="2343"/>
      <c r="WAT39" s="2343"/>
      <c r="WAU39" s="2343"/>
      <c r="WAV39" s="2343"/>
      <c r="WAW39" s="2343"/>
      <c r="WAX39" s="2343"/>
      <c r="WAY39" s="2343"/>
      <c r="WAZ39" s="2343"/>
      <c r="WBA39" s="2343"/>
      <c r="WBB39" s="2343"/>
      <c r="WBC39" s="2343"/>
      <c r="WBD39" s="2343"/>
      <c r="WBE39" s="2343"/>
      <c r="WBF39" s="2343"/>
      <c r="WBG39" s="2343"/>
      <c r="WBH39" s="2343"/>
      <c r="WBI39" s="2343"/>
      <c r="WBJ39" s="2343"/>
      <c r="WBK39" s="2343"/>
      <c r="WBL39" s="2343"/>
      <c r="WBM39" s="2343"/>
      <c r="WBN39" s="2343"/>
      <c r="WBO39" s="2343"/>
      <c r="WBP39" s="2343"/>
      <c r="WBQ39" s="2343"/>
      <c r="WBR39" s="2343"/>
      <c r="WBS39" s="2343"/>
      <c r="WBT39" s="2343"/>
      <c r="WBU39" s="2343"/>
      <c r="WBV39" s="2343"/>
      <c r="WBW39" s="2343"/>
      <c r="WBX39" s="2343"/>
      <c r="WBY39" s="2343"/>
      <c r="WBZ39" s="2343"/>
      <c r="WCA39" s="2343"/>
      <c r="WCB39" s="2343"/>
      <c r="WCC39" s="2343"/>
      <c r="WCD39" s="2343"/>
      <c r="WCE39" s="2343"/>
      <c r="WCF39" s="2343"/>
      <c r="WCG39" s="2343"/>
      <c r="WCH39" s="2343"/>
      <c r="WCI39" s="2343"/>
      <c r="WCJ39" s="2343"/>
      <c r="WCK39" s="2343"/>
      <c r="WCL39" s="2343"/>
      <c r="WCM39" s="2343"/>
      <c r="WCN39" s="2343"/>
      <c r="WCO39" s="2343"/>
      <c r="WCP39" s="2343"/>
      <c r="WCQ39" s="2343"/>
      <c r="WCR39" s="2343"/>
      <c r="WCS39" s="2343"/>
      <c r="WCT39" s="2343"/>
      <c r="WCU39" s="2343"/>
      <c r="WCV39" s="2343"/>
      <c r="WCW39" s="2343"/>
      <c r="WCX39" s="2343"/>
      <c r="WCY39" s="2343"/>
      <c r="WCZ39" s="2343"/>
      <c r="WDA39" s="2343"/>
      <c r="WDB39" s="2343"/>
      <c r="WDC39" s="2343"/>
      <c r="WDD39" s="2343"/>
      <c r="WDE39" s="2343"/>
      <c r="WDF39" s="2343"/>
      <c r="WDG39" s="2343"/>
      <c r="WDH39" s="2343"/>
      <c r="WDI39" s="2343"/>
      <c r="WDJ39" s="2343"/>
      <c r="WDK39" s="2343"/>
      <c r="WDL39" s="2343"/>
      <c r="WDM39" s="2343"/>
      <c r="WDN39" s="2343"/>
      <c r="WDO39" s="2343"/>
      <c r="WDP39" s="2343"/>
      <c r="WDQ39" s="2343"/>
      <c r="WDR39" s="2343"/>
      <c r="WDS39" s="2343"/>
      <c r="WDT39" s="2343"/>
      <c r="WDU39" s="2343"/>
      <c r="WDV39" s="2343"/>
      <c r="WDW39" s="2343"/>
      <c r="WDX39" s="2343"/>
      <c r="WDY39" s="2343"/>
      <c r="WDZ39" s="2343"/>
      <c r="WEA39" s="2343"/>
      <c r="WEB39" s="2343"/>
      <c r="WEC39" s="2343"/>
      <c r="WED39" s="2343"/>
      <c r="WEE39" s="2343"/>
      <c r="WEF39" s="2343"/>
      <c r="WEG39" s="2343"/>
      <c r="WEH39" s="2343"/>
      <c r="WEI39" s="2343"/>
      <c r="WEJ39" s="2343"/>
      <c r="WEK39" s="2343"/>
      <c r="WEL39" s="2343"/>
      <c r="WEM39" s="2343"/>
      <c r="WEN39" s="2343"/>
      <c r="WEO39" s="2343"/>
      <c r="WEP39" s="2343"/>
      <c r="WEQ39" s="2343"/>
      <c r="WER39" s="2343"/>
      <c r="WES39" s="2343"/>
      <c r="WET39" s="2343"/>
      <c r="WEU39" s="2343"/>
      <c r="WEV39" s="2343"/>
      <c r="WEW39" s="2343"/>
      <c r="WEX39" s="2343"/>
      <c r="WEY39" s="2343"/>
      <c r="WEZ39" s="2343"/>
      <c r="WFA39" s="2343"/>
      <c r="WFB39" s="2343"/>
      <c r="WFC39" s="2343"/>
      <c r="WFD39" s="2343"/>
      <c r="WFE39" s="2343"/>
      <c r="WFF39" s="2343"/>
      <c r="WFG39" s="2343"/>
      <c r="WFH39" s="2343"/>
      <c r="WFI39" s="2343"/>
      <c r="WFJ39" s="2343"/>
      <c r="WFK39" s="2343"/>
      <c r="WFL39" s="2343"/>
      <c r="WFM39" s="2343"/>
      <c r="WFN39" s="2343"/>
      <c r="WFO39" s="2343"/>
      <c r="WFP39" s="2343"/>
      <c r="WFQ39" s="2343"/>
      <c r="WFR39" s="2343"/>
      <c r="WFS39" s="2343"/>
      <c r="WFT39" s="2343"/>
      <c r="WFU39" s="2343"/>
      <c r="WFV39" s="2343"/>
      <c r="WFW39" s="2343"/>
      <c r="WFX39" s="2343"/>
      <c r="WFY39" s="2343"/>
      <c r="WFZ39" s="2343"/>
      <c r="WGA39" s="2343"/>
      <c r="WGB39" s="2343"/>
      <c r="WGC39" s="2343"/>
      <c r="WGD39" s="2343"/>
      <c r="WGE39" s="2343"/>
      <c r="WGF39" s="2343"/>
      <c r="WGG39" s="2343"/>
      <c r="WGH39" s="2343"/>
      <c r="WGI39" s="2343"/>
      <c r="WGJ39" s="2343"/>
      <c r="WGK39" s="2343"/>
      <c r="WGL39" s="2343"/>
      <c r="WGM39" s="2343"/>
      <c r="WGN39" s="2343"/>
      <c r="WGO39" s="2343"/>
      <c r="WGP39" s="2343"/>
      <c r="WGQ39" s="2343"/>
      <c r="WGR39" s="2343"/>
      <c r="WGS39" s="2343"/>
      <c r="WGT39" s="2343"/>
      <c r="WGU39" s="2343"/>
      <c r="WGV39" s="2343"/>
      <c r="WGW39" s="2343"/>
      <c r="WGX39" s="2343"/>
      <c r="WGY39" s="2343"/>
      <c r="WGZ39" s="2343"/>
      <c r="WHA39" s="2343"/>
      <c r="WHB39" s="2343"/>
      <c r="WHC39" s="2343"/>
      <c r="WHD39" s="2343"/>
      <c r="WHE39" s="2343"/>
      <c r="WHF39" s="2343"/>
      <c r="WHG39" s="2343"/>
      <c r="WHH39" s="2343"/>
      <c r="WHI39" s="2343"/>
      <c r="WHJ39" s="2343"/>
      <c r="WHK39" s="2343"/>
      <c r="WHL39" s="2343"/>
      <c r="WHM39" s="2343"/>
      <c r="WHN39" s="2343"/>
      <c r="WHO39" s="2343"/>
      <c r="WHP39" s="2343"/>
      <c r="WHQ39" s="2343"/>
      <c r="WHR39" s="2343"/>
      <c r="WHS39" s="2343"/>
      <c r="WHT39" s="2343"/>
      <c r="WHU39" s="2343"/>
      <c r="WHV39" s="2343"/>
      <c r="WHW39" s="2343"/>
      <c r="WHX39" s="2343"/>
      <c r="WHY39" s="2343"/>
      <c r="WHZ39" s="2343"/>
      <c r="WIA39" s="2343"/>
      <c r="WIB39" s="2343"/>
      <c r="WIC39" s="2343"/>
      <c r="WID39" s="2343"/>
      <c r="WIE39" s="2343"/>
      <c r="WIF39" s="2343"/>
      <c r="WIG39" s="2343"/>
      <c r="WIH39" s="2343"/>
      <c r="WII39" s="2343"/>
      <c r="WIJ39" s="2343"/>
      <c r="WIK39" s="2343"/>
      <c r="WIL39" s="2343"/>
      <c r="WIM39" s="2343"/>
      <c r="WIN39" s="2343"/>
      <c r="WIO39" s="2343"/>
      <c r="WIP39" s="2343"/>
      <c r="WIQ39" s="2343"/>
      <c r="WIR39" s="2343"/>
      <c r="WIS39" s="2343"/>
      <c r="WIT39" s="2343"/>
      <c r="WIU39" s="2343"/>
      <c r="WIV39" s="2343"/>
      <c r="WIW39" s="2343"/>
      <c r="WIX39" s="2343"/>
      <c r="WIY39" s="2343"/>
      <c r="WIZ39" s="2343"/>
      <c r="WJA39" s="2343"/>
      <c r="WJB39" s="2343"/>
      <c r="WJC39" s="2343"/>
      <c r="WJD39" s="2343"/>
      <c r="WJE39" s="2343"/>
      <c r="WJF39" s="2343"/>
      <c r="WJG39" s="2343"/>
      <c r="WJH39" s="2343"/>
      <c r="WJI39" s="2343"/>
      <c r="WJJ39" s="2343"/>
      <c r="WJK39" s="2343"/>
      <c r="WJL39" s="2343"/>
      <c r="WJM39" s="2343"/>
      <c r="WJN39" s="2343"/>
      <c r="WJO39" s="2343"/>
      <c r="WJP39" s="2343"/>
      <c r="WJQ39" s="2343"/>
      <c r="WJR39" s="2343"/>
      <c r="WJS39" s="2343"/>
      <c r="WJT39" s="2343"/>
      <c r="WJU39" s="2343"/>
      <c r="WJV39" s="2343"/>
      <c r="WJW39" s="2343"/>
      <c r="WJX39" s="2343"/>
      <c r="WJY39" s="2343"/>
      <c r="WJZ39" s="2343"/>
      <c r="WKA39" s="2343"/>
      <c r="WKB39" s="2343"/>
      <c r="WKC39" s="2343"/>
      <c r="WKD39" s="2343"/>
      <c r="WKE39" s="2343"/>
      <c r="WKF39" s="2343"/>
      <c r="WKG39" s="2343"/>
      <c r="WKH39" s="2343"/>
      <c r="WKI39" s="2343"/>
      <c r="WKJ39" s="2343"/>
      <c r="WKK39" s="2343"/>
      <c r="WKL39" s="2343"/>
      <c r="WKM39" s="2343"/>
      <c r="WKN39" s="2343"/>
      <c r="WKO39" s="2343"/>
      <c r="WKP39" s="2343"/>
      <c r="WKQ39" s="2343"/>
      <c r="WKR39" s="2343"/>
      <c r="WKS39" s="2343"/>
      <c r="WKT39" s="2343"/>
      <c r="WKU39" s="2343"/>
      <c r="WKV39" s="2343"/>
      <c r="WKW39" s="2343"/>
      <c r="WKX39" s="2343"/>
      <c r="WKY39" s="2343"/>
      <c r="WKZ39" s="2343"/>
      <c r="WLA39" s="2343"/>
      <c r="WLB39" s="2343"/>
      <c r="WLC39" s="2343"/>
      <c r="WLD39" s="2343"/>
      <c r="WLE39" s="2343"/>
      <c r="WLF39" s="2343"/>
      <c r="WLG39" s="2343"/>
      <c r="WLH39" s="2343"/>
      <c r="WLI39" s="2343"/>
      <c r="WLJ39" s="2343"/>
      <c r="WLK39" s="2343"/>
      <c r="WLL39" s="2343"/>
      <c r="WLM39" s="2343"/>
      <c r="WLN39" s="2343"/>
      <c r="WLO39" s="2343"/>
      <c r="WLP39" s="2343"/>
      <c r="WLQ39" s="2343"/>
      <c r="WLR39" s="2343"/>
      <c r="WLS39" s="2343"/>
      <c r="WLT39" s="2343"/>
      <c r="WLU39" s="2343"/>
      <c r="WLV39" s="2343"/>
      <c r="WLW39" s="2343"/>
      <c r="WLX39" s="2343"/>
      <c r="WLY39" s="2343"/>
      <c r="WLZ39" s="2343"/>
      <c r="WMA39" s="2343"/>
      <c r="WMB39" s="2343"/>
      <c r="WMC39" s="2343"/>
      <c r="WMD39" s="2343"/>
      <c r="WME39" s="2343"/>
      <c r="WMF39" s="2343"/>
      <c r="WMG39" s="2343"/>
      <c r="WMH39" s="2343"/>
      <c r="WMI39" s="2343"/>
      <c r="WMJ39" s="2343"/>
      <c r="WMK39" s="2343"/>
      <c r="WML39" s="2343"/>
      <c r="WMM39" s="2343"/>
      <c r="WMN39" s="2343"/>
      <c r="WMO39" s="2343"/>
      <c r="WMP39" s="2343"/>
      <c r="WMQ39" s="2343"/>
      <c r="WMR39" s="2343"/>
      <c r="WMS39" s="2343"/>
      <c r="WMT39" s="2343"/>
      <c r="WMU39" s="2343"/>
      <c r="WMV39" s="2343"/>
      <c r="WMW39" s="2343"/>
      <c r="WMX39" s="2343"/>
      <c r="WMY39" s="2343"/>
      <c r="WMZ39" s="2343"/>
      <c r="WNA39" s="2343"/>
      <c r="WNB39" s="2343"/>
      <c r="WNC39" s="2343"/>
      <c r="WND39" s="2343"/>
      <c r="WNE39" s="2343"/>
      <c r="WNF39" s="2343"/>
      <c r="WNG39" s="2343"/>
      <c r="WNH39" s="2343"/>
      <c r="WNI39" s="2343"/>
      <c r="WNJ39" s="2343"/>
      <c r="WNK39" s="2343"/>
      <c r="WNL39" s="2343"/>
      <c r="WNM39" s="2343"/>
      <c r="WNN39" s="2343"/>
      <c r="WNO39" s="2343"/>
      <c r="WNP39" s="2343"/>
      <c r="WNQ39" s="2343"/>
      <c r="WNR39" s="2343"/>
      <c r="WNS39" s="2343"/>
      <c r="WNT39" s="2343"/>
      <c r="WNU39" s="2343"/>
      <c r="WNV39" s="2343"/>
      <c r="WNW39" s="2343"/>
      <c r="WNX39" s="2343"/>
      <c r="WNY39" s="2343"/>
      <c r="WNZ39" s="2343"/>
      <c r="WOA39" s="2343"/>
      <c r="WOB39" s="2343"/>
      <c r="WOC39" s="2343"/>
      <c r="WOD39" s="2343"/>
      <c r="WOE39" s="2343"/>
      <c r="WOF39" s="2343"/>
      <c r="WOG39" s="2343"/>
      <c r="WOH39" s="2343"/>
      <c r="WOI39" s="2343"/>
      <c r="WOJ39" s="2343"/>
      <c r="WOK39" s="2343"/>
      <c r="WOL39" s="2343"/>
      <c r="WOM39" s="2343"/>
      <c r="WON39" s="2343"/>
      <c r="WOO39" s="2343"/>
      <c r="WOP39" s="2343"/>
      <c r="WOQ39" s="2343"/>
      <c r="WOR39" s="2343"/>
      <c r="WOS39" s="2343"/>
      <c r="WOT39" s="2343"/>
      <c r="WOU39" s="2343"/>
      <c r="WOV39" s="2343"/>
      <c r="WOW39" s="2343"/>
      <c r="WOX39" s="2343"/>
      <c r="WOY39" s="2343"/>
      <c r="WOZ39" s="2343"/>
      <c r="WPA39" s="2343"/>
      <c r="WPB39" s="2343"/>
      <c r="WPC39" s="2343"/>
      <c r="WPD39" s="2343"/>
      <c r="WPE39" s="2343"/>
      <c r="WPF39" s="2343"/>
      <c r="WPG39" s="2343"/>
      <c r="WPH39" s="2343"/>
      <c r="WPI39" s="2343"/>
      <c r="WPJ39" s="2343"/>
      <c r="WPK39" s="2343"/>
      <c r="WPL39" s="2343"/>
      <c r="WPM39" s="2343"/>
      <c r="WPN39" s="2343"/>
      <c r="WPO39" s="2343"/>
      <c r="WPP39" s="2343"/>
      <c r="WPQ39" s="2343"/>
      <c r="WPR39" s="2343"/>
      <c r="WPS39" s="2343"/>
      <c r="WPT39" s="2343"/>
      <c r="WPU39" s="2343"/>
      <c r="WPV39" s="2343"/>
      <c r="WPW39" s="2343"/>
      <c r="WPX39" s="2343"/>
      <c r="WPY39" s="2343"/>
      <c r="WPZ39" s="2343"/>
      <c r="WQA39" s="2343"/>
      <c r="WQB39" s="2343"/>
      <c r="WQC39" s="2343"/>
      <c r="WQD39" s="2343"/>
      <c r="WQE39" s="2343"/>
      <c r="WQF39" s="2343"/>
      <c r="WQG39" s="2343"/>
      <c r="WQH39" s="2343"/>
      <c r="WQI39" s="2343"/>
      <c r="WQJ39" s="2343"/>
      <c r="WQK39" s="2343"/>
      <c r="WQL39" s="2343"/>
      <c r="WQM39" s="2343"/>
      <c r="WQN39" s="2343"/>
      <c r="WQO39" s="2343"/>
      <c r="WQP39" s="2343"/>
      <c r="WQQ39" s="2343"/>
      <c r="WQR39" s="2343"/>
      <c r="WQS39" s="2343"/>
      <c r="WQT39" s="2343"/>
      <c r="WQU39" s="2343"/>
      <c r="WQV39" s="2343"/>
      <c r="WQW39" s="2343"/>
      <c r="WQX39" s="2343"/>
      <c r="WQY39" s="2343"/>
      <c r="WQZ39" s="2343"/>
      <c r="WRA39" s="2343"/>
      <c r="WRB39" s="2343"/>
      <c r="WRC39" s="2343"/>
      <c r="WRD39" s="2343"/>
      <c r="WRE39" s="2343"/>
      <c r="WRF39" s="2343"/>
      <c r="WRG39" s="2343"/>
      <c r="WRH39" s="2343"/>
      <c r="WRI39" s="2343"/>
      <c r="WRJ39" s="2343"/>
      <c r="WRK39" s="2343"/>
      <c r="WRL39" s="2343"/>
      <c r="WRM39" s="2343"/>
      <c r="WRN39" s="2343"/>
      <c r="WRO39" s="2343"/>
      <c r="WRP39" s="2343"/>
      <c r="WRQ39" s="2343"/>
      <c r="WRR39" s="2343"/>
      <c r="WRS39" s="2343"/>
      <c r="WRT39" s="2343"/>
      <c r="WRU39" s="2343"/>
      <c r="WRV39" s="2343"/>
      <c r="WRW39" s="2343"/>
      <c r="WRX39" s="2343"/>
      <c r="WRY39" s="2343"/>
      <c r="WRZ39" s="2343"/>
      <c r="WSA39" s="2343"/>
      <c r="WSB39" s="2343"/>
      <c r="WSC39" s="2343"/>
      <c r="WSD39" s="2343"/>
      <c r="WSE39" s="2343"/>
      <c r="WSF39" s="2343"/>
      <c r="WSG39" s="2343"/>
      <c r="WSH39" s="2343"/>
      <c r="WSI39" s="2343"/>
      <c r="WSJ39" s="2343"/>
      <c r="WSK39" s="2343"/>
      <c r="WSL39" s="2343"/>
      <c r="WSM39" s="2343"/>
      <c r="WSN39" s="2343"/>
      <c r="WSO39" s="2343"/>
      <c r="WSP39" s="2343"/>
      <c r="WSQ39" s="2343"/>
      <c r="WSR39" s="2343"/>
      <c r="WSS39" s="2343"/>
      <c r="WST39" s="2343"/>
      <c r="WSU39" s="2343"/>
      <c r="WSV39" s="2343"/>
      <c r="WSW39" s="2343"/>
      <c r="WSX39" s="2343"/>
      <c r="WSY39" s="2343"/>
      <c r="WSZ39" s="2343"/>
      <c r="WTA39" s="2343"/>
      <c r="WTB39" s="2343"/>
      <c r="WTC39" s="2343"/>
      <c r="WTD39" s="2343"/>
      <c r="WTE39" s="2343"/>
      <c r="WTF39" s="2343"/>
      <c r="WTG39" s="2343"/>
      <c r="WTH39" s="2343"/>
      <c r="WTI39" s="2343"/>
      <c r="WTJ39" s="2343"/>
      <c r="WTK39" s="2343"/>
      <c r="WTL39" s="2343"/>
      <c r="WTM39" s="2343"/>
      <c r="WTN39" s="2343"/>
      <c r="WTO39" s="2343"/>
      <c r="WTP39" s="2343"/>
      <c r="WTQ39" s="2343"/>
      <c r="WTR39" s="2343"/>
      <c r="WTS39" s="2343"/>
      <c r="WTT39" s="2343"/>
      <c r="WTU39" s="2343"/>
      <c r="WTV39" s="2343"/>
      <c r="WTW39" s="2343"/>
      <c r="WTX39" s="2343"/>
      <c r="WTY39" s="2343"/>
      <c r="WTZ39" s="2343"/>
      <c r="WUA39" s="2343"/>
      <c r="WUB39" s="2343"/>
      <c r="WUC39" s="2343"/>
      <c r="WUD39" s="2343"/>
      <c r="WUE39" s="2343"/>
      <c r="WUF39" s="2343"/>
      <c r="WUG39" s="2343"/>
      <c r="WUH39" s="2343"/>
      <c r="WUI39" s="2343"/>
      <c r="WUJ39" s="2343"/>
      <c r="WUK39" s="2343"/>
      <c r="WUL39" s="2343"/>
      <c r="WUM39" s="2343"/>
      <c r="WUN39" s="2343"/>
      <c r="WUO39" s="2343"/>
      <c r="WUP39" s="2343"/>
      <c r="WUQ39" s="2343"/>
      <c r="WUR39" s="2343"/>
      <c r="WUS39" s="2343"/>
      <c r="WUT39" s="2343"/>
      <c r="WUU39" s="2343"/>
      <c r="WUV39" s="2343"/>
      <c r="WUW39" s="2343"/>
      <c r="WUX39" s="2343"/>
      <c r="WUY39" s="2343"/>
      <c r="WUZ39" s="2343"/>
      <c r="WVA39" s="2343"/>
      <c r="WVB39" s="2343"/>
      <c r="WVC39" s="2343"/>
      <c r="WVD39" s="2343"/>
      <c r="WVE39" s="2343"/>
      <c r="WVF39" s="2343"/>
      <c r="WVG39" s="2343"/>
      <c r="WVH39" s="2343"/>
      <c r="WVI39" s="2343"/>
      <c r="WVJ39" s="2343"/>
      <c r="WVK39" s="2343"/>
      <c r="WVL39" s="2343"/>
      <c r="WVM39" s="2343"/>
      <c r="WVN39" s="2343"/>
      <c r="WVO39" s="2343"/>
      <c r="WVP39" s="2343"/>
      <c r="WVQ39" s="2343"/>
      <c r="WVR39" s="2343"/>
      <c r="WVS39" s="2343"/>
      <c r="WVT39" s="2343"/>
      <c r="WVU39" s="2343"/>
      <c r="WVV39" s="2343"/>
      <c r="WVW39" s="2343"/>
      <c r="WVX39" s="2343"/>
      <c r="WVY39" s="2343"/>
      <c r="WVZ39" s="2343"/>
      <c r="WWA39" s="2343"/>
      <c r="WWB39" s="2343"/>
      <c r="WWC39" s="2343"/>
      <c r="WWD39" s="2343"/>
      <c r="WWE39" s="2343"/>
      <c r="WWF39" s="2343"/>
      <c r="WWG39" s="2343"/>
      <c r="WWH39" s="2343"/>
      <c r="WWI39" s="2343"/>
      <c r="WWJ39" s="2343"/>
      <c r="WWK39" s="2343"/>
      <c r="WWL39" s="2343"/>
      <c r="WWM39" s="2343"/>
      <c r="WWN39" s="2343"/>
      <c r="WWO39" s="2343"/>
      <c r="WWP39" s="2343"/>
      <c r="WWQ39" s="2343"/>
      <c r="WWR39" s="2343"/>
      <c r="WWS39" s="2343"/>
      <c r="WWT39" s="2343"/>
      <c r="WWU39" s="2343"/>
      <c r="WWV39" s="2343"/>
      <c r="WWW39" s="2343"/>
      <c r="WWX39" s="2343"/>
      <c r="WWY39" s="2343"/>
      <c r="WWZ39" s="2343"/>
      <c r="WXA39" s="2343"/>
      <c r="WXB39" s="2343"/>
      <c r="WXC39" s="2343"/>
      <c r="WXD39" s="2343"/>
      <c r="WXE39" s="2343"/>
      <c r="WXF39" s="2343"/>
      <c r="WXG39" s="2343"/>
      <c r="WXH39" s="2343"/>
      <c r="WXI39" s="2343"/>
      <c r="WXJ39" s="2343"/>
      <c r="WXK39" s="2343"/>
      <c r="WXL39" s="2343"/>
      <c r="WXM39" s="2343"/>
      <c r="WXN39" s="2343"/>
      <c r="WXO39" s="2343"/>
      <c r="WXP39" s="2343"/>
      <c r="WXQ39" s="2343"/>
      <c r="WXR39" s="2343"/>
      <c r="WXS39" s="2343"/>
      <c r="WXT39" s="2343"/>
      <c r="WXU39" s="2343"/>
      <c r="WXV39" s="2343"/>
      <c r="WXW39" s="2343"/>
      <c r="WXX39" s="2343"/>
      <c r="WXY39" s="2343"/>
      <c r="WXZ39" s="2343"/>
      <c r="WYA39" s="2343"/>
      <c r="WYB39" s="2343"/>
      <c r="WYC39" s="2343"/>
      <c r="WYD39" s="2343"/>
      <c r="WYE39" s="2343"/>
      <c r="WYF39" s="2343"/>
      <c r="WYG39" s="2343"/>
      <c r="WYH39" s="2343"/>
      <c r="WYI39" s="2343"/>
      <c r="WYJ39" s="2343"/>
      <c r="WYK39" s="2343"/>
      <c r="WYL39" s="2343"/>
      <c r="WYM39" s="2343"/>
      <c r="WYN39" s="2343"/>
      <c r="WYO39" s="2343"/>
      <c r="WYP39" s="2343"/>
      <c r="WYQ39" s="2343"/>
      <c r="WYR39" s="2343"/>
      <c r="WYS39" s="2343"/>
      <c r="WYT39" s="2343"/>
      <c r="WYU39" s="2343"/>
      <c r="WYV39" s="2343"/>
      <c r="WYW39" s="2343"/>
      <c r="WYX39" s="2343"/>
      <c r="WYY39" s="2343"/>
      <c r="WYZ39" s="2343"/>
      <c r="WZA39" s="2343"/>
      <c r="WZB39" s="2343"/>
      <c r="WZC39" s="2343"/>
      <c r="WZD39" s="2343"/>
      <c r="WZE39" s="2343"/>
      <c r="WZF39" s="2343"/>
      <c r="WZG39" s="2343"/>
      <c r="WZH39" s="2343"/>
      <c r="WZI39" s="2343"/>
      <c r="WZJ39" s="2343"/>
      <c r="WZK39" s="2343"/>
      <c r="WZL39" s="2343"/>
      <c r="WZM39" s="2343"/>
      <c r="WZN39" s="2343"/>
      <c r="WZO39" s="2343"/>
      <c r="WZP39" s="2343"/>
      <c r="WZQ39" s="2343"/>
      <c r="WZR39" s="2343"/>
      <c r="WZS39" s="2343"/>
      <c r="WZT39" s="2343"/>
      <c r="WZU39" s="2343"/>
      <c r="WZV39" s="2343"/>
      <c r="WZW39" s="2343"/>
      <c r="WZX39" s="2343"/>
      <c r="WZY39" s="2343"/>
      <c r="WZZ39" s="2343"/>
      <c r="XAA39" s="2343"/>
      <c r="XAB39" s="2343"/>
      <c r="XAC39" s="2343"/>
      <c r="XAD39" s="2343"/>
      <c r="XAE39" s="2343"/>
      <c r="XAF39" s="2343"/>
      <c r="XAG39" s="2343"/>
      <c r="XAH39" s="2343"/>
      <c r="XAI39" s="2343"/>
      <c r="XAJ39" s="2343"/>
      <c r="XAK39" s="2343"/>
      <c r="XAL39" s="2343"/>
      <c r="XAM39" s="2343"/>
      <c r="XAN39" s="2343"/>
      <c r="XAO39" s="2343"/>
      <c r="XAP39" s="2343"/>
      <c r="XAQ39" s="2343"/>
      <c r="XAR39" s="2343"/>
      <c r="XAS39" s="2343"/>
      <c r="XAT39" s="2343"/>
      <c r="XAU39" s="2343"/>
      <c r="XAV39" s="2343"/>
      <c r="XAW39" s="2343"/>
      <c r="XAX39" s="2343"/>
      <c r="XAY39" s="2343"/>
      <c r="XAZ39" s="2343"/>
      <c r="XBA39" s="2343"/>
      <c r="XBB39" s="2343"/>
      <c r="XBC39" s="2343"/>
      <c r="XBD39" s="2343"/>
      <c r="XBE39" s="2343"/>
      <c r="XBF39" s="2343"/>
      <c r="XBG39" s="2343"/>
      <c r="XBH39" s="2343"/>
      <c r="XBI39" s="2343"/>
      <c r="XBJ39" s="2343"/>
      <c r="XBK39" s="2343"/>
      <c r="XBL39" s="2343"/>
      <c r="XBM39" s="2343"/>
      <c r="XBN39" s="2343"/>
      <c r="XBO39" s="2343"/>
      <c r="XBP39" s="2343"/>
      <c r="XBQ39" s="2343"/>
      <c r="XBR39" s="2343"/>
      <c r="XBS39" s="2343"/>
      <c r="XBT39" s="2343"/>
      <c r="XBU39" s="2343"/>
      <c r="XBV39" s="2343"/>
      <c r="XBW39" s="2343"/>
      <c r="XBX39" s="2343"/>
      <c r="XBY39" s="2343"/>
      <c r="XBZ39" s="2343"/>
      <c r="XCA39" s="2343"/>
      <c r="XCB39" s="2343"/>
      <c r="XCC39" s="2343"/>
      <c r="XCD39" s="2343"/>
      <c r="XCE39" s="2343"/>
      <c r="XCF39" s="2343"/>
      <c r="XCG39" s="2343"/>
      <c r="XCH39" s="2343"/>
      <c r="XCI39" s="2343"/>
      <c r="XCJ39" s="2343"/>
      <c r="XCK39" s="2343"/>
      <c r="XCL39" s="2343"/>
      <c r="XCM39" s="2343"/>
      <c r="XCN39" s="2343"/>
      <c r="XCO39" s="2343"/>
      <c r="XCP39" s="2343"/>
      <c r="XCQ39" s="2343"/>
      <c r="XCR39" s="2343"/>
      <c r="XCS39" s="2343"/>
      <c r="XCT39" s="2343"/>
      <c r="XCU39" s="2343"/>
      <c r="XCV39" s="2343"/>
      <c r="XCW39" s="2343"/>
      <c r="XCX39" s="2343"/>
      <c r="XCY39" s="2343"/>
      <c r="XCZ39" s="2343"/>
      <c r="XDA39" s="2343"/>
      <c r="XDB39" s="2343"/>
      <c r="XDC39" s="2343"/>
      <c r="XDD39" s="2343"/>
      <c r="XDE39" s="2343"/>
      <c r="XDF39" s="2343"/>
      <c r="XDG39" s="2343"/>
      <c r="XDH39" s="2343"/>
      <c r="XDI39" s="2343"/>
      <c r="XDJ39" s="2343"/>
      <c r="XDK39" s="2343"/>
      <c r="XDL39" s="2343"/>
      <c r="XDM39" s="2343"/>
      <c r="XDN39" s="2343"/>
      <c r="XDO39" s="2343"/>
      <c r="XDP39" s="2343"/>
      <c r="XDQ39" s="2343"/>
      <c r="XDR39" s="2343"/>
      <c r="XDS39" s="2343"/>
      <c r="XDT39" s="2343"/>
      <c r="XDU39" s="2343"/>
      <c r="XDV39" s="2343"/>
      <c r="XDW39" s="2343"/>
      <c r="XDX39" s="2343"/>
      <c r="XDY39" s="2343"/>
      <c r="XDZ39" s="2343"/>
      <c r="XEA39" s="2343"/>
      <c r="XEB39" s="2343"/>
      <c r="XEC39" s="2343"/>
      <c r="XED39" s="2343"/>
      <c r="XEE39" s="2343"/>
      <c r="XEF39" s="2343"/>
      <c r="XEG39" s="2343"/>
      <c r="XEH39" s="2343"/>
      <c r="XEI39" s="2343"/>
      <c r="XEJ39" s="2343"/>
      <c r="XEK39" s="2343"/>
      <c r="XEL39" s="2343"/>
      <c r="XEM39" s="2343"/>
      <c r="XEN39" s="2343"/>
      <c r="XEO39" s="2343"/>
      <c r="XEP39" s="2343"/>
      <c r="XEQ39" s="2343"/>
      <c r="XER39" s="2343"/>
      <c r="XES39" s="2343"/>
      <c r="XET39" s="2343"/>
      <c r="XEU39" s="2343"/>
      <c r="XEV39" s="2343"/>
      <c r="XEW39" s="2343"/>
      <c r="XEX39" s="2343"/>
      <c r="XEY39" s="2343"/>
      <c r="XEZ39" s="2343"/>
      <c r="XFA39" s="2343"/>
      <c r="XFB39" s="2343"/>
      <c r="XFC39" s="2343"/>
      <c r="XFD39" s="2343"/>
    </row>
    <row r="40" spans="2:16384" hidden="1">
      <c r="B40" s="852" t="s">
        <v>1768</v>
      </c>
      <c r="C40" s="2347" t="s">
        <v>1783</v>
      </c>
      <c r="D40" s="2348"/>
      <c r="E40" s="2349"/>
      <c r="F40" s="2347" t="s">
        <v>1771</v>
      </c>
      <c r="G40" s="2348"/>
      <c r="H40" s="2349"/>
      <c r="I40" s="2336" t="s">
        <v>1784</v>
      </c>
      <c r="J40" s="2337"/>
      <c r="K40" s="2338"/>
      <c r="M40" s="2341" t="s">
        <v>1774</v>
      </c>
      <c r="N40" s="2342"/>
      <c r="Q40" s="858" t="s">
        <v>1783</v>
      </c>
    </row>
    <row r="41" spans="2:16384" hidden="1">
      <c r="B41" s="859">
        <v>1</v>
      </c>
      <c r="C41" s="2350"/>
      <c r="D41" s="2351"/>
      <c r="E41" s="2352"/>
      <c r="F41" s="2350"/>
      <c r="G41" s="2351"/>
      <c r="H41" s="2351"/>
      <c r="I41" s="2353"/>
      <c r="J41" s="2354"/>
      <c r="K41" s="2355"/>
    </row>
    <row r="42" spans="2:16384">
      <c r="B42" s="860"/>
      <c r="C42" s="860"/>
      <c r="D42" s="860"/>
      <c r="E42" s="860"/>
      <c r="F42" s="860"/>
      <c r="G42" s="860"/>
      <c r="H42" s="860"/>
      <c r="I42" s="873"/>
      <c r="J42" s="873"/>
      <c r="K42" s="873"/>
    </row>
    <row r="43" spans="2:16384" ht="37" customHeight="1">
      <c r="B43" s="849" t="s">
        <v>1785</v>
      </c>
      <c r="C43" s="849"/>
      <c r="D43" s="849"/>
      <c r="E43" s="849"/>
      <c r="F43" s="849"/>
      <c r="G43" s="849"/>
      <c r="H43" s="849"/>
      <c r="I43" s="849"/>
      <c r="J43" s="850" t="s">
        <v>1765</v>
      </c>
      <c r="K43" s="851" t="s">
        <v>1622</v>
      </c>
      <c r="L43" s="849"/>
      <c r="M43" s="849"/>
      <c r="N43" s="849"/>
      <c r="O43" s="849"/>
      <c r="P43" s="849"/>
      <c r="Q43" s="849" t="s">
        <v>1786</v>
      </c>
    </row>
    <row r="45" spans="2:16384" hidden="1">
      <c r="B45" s="2340" t="s">
        <v>1787</v>
      </c>
      <c r="C45" s="2340"/>
      <c r="D45" s="2340"/>
      <c r="E45" s="2340"/>
      <c r="F45" s="2340"/>
      <c r="G45" s="2340"/>
      <c r="H45" s="2340"/>
      <c r="I45" s="2340"/>
      <c r="J45" s="2340"/>
      <c r="K45" s="2340"/>
      <c r="L45" s="2340"/>
      <c r="M45" s="2340"/>
      <c r="N45" s="2340"/>
      <c r="O45" s="2340"/>
      <c r="P45" s="2340"/>
      <c r="Q45" s="2340"/>
    </row>
    <row r="46" spans="2:16384" hidden="1">
      <c r="B46" s="2340"/>
      <c r="C46" s="2340"/>
      <c r="D46" s="2340"/>
      <c r="E46" s="2340"/>
      <c r="F46" s="2340"/>
      <c r="G46" s="2340"/>
      <c r="H46" s="2340"/>
      <c r="I46" s="2340"/>
      <c r="J46" s="2340"/>
      <c r="K46" s="2340"/>
      <c r="L46" s="2340"/>
      <c r="M46" s="2340"/>
      <c r="N46" s="2340"/>
      <c r="O46" s="2340"/>
      <c r="P46" s="2340"/>
      <c r="Q46" s="2340"/>
    </row>
    <row r="47" spans="2:16384" hidden="1">
      <c r="B47" s="2340"/>
      <c r="C47" s="2340"/>
      <c r="D47" s="2340"/>
      <c r="E47" s="2340"/>
      <c r="F47" s="2340"/>
      <c r="G47" s="2340"/>
      <c r="H47" s="2340"/>
      <c r="I47" s="2340"/>
      <c r="J47" s="2340"/>
      <c r="K47" s="2340"/>
      <c r="L47" s="2340"/>
      <c r="M47" s="2340"/>
      <c r="N47" s="2340"/>
      <c r="O47" s="2340"/>
      <c r="P47" s="2340"/>
      <c r="Q47" s="2340"/>
    </row>
    <row r="48" spans="2:16384" hidden="1"/>
    <row r="49" spans="2:17" hidden="1">
      <c r="B49" s="2344"/>
      <c r="C49" s="2345"/>
      <c r="D49" s="2345"/>
      <c r="E49" s="2345"/>
      <c r="F49" s="2345"/>
      <c r="G49" s="2346"/>
    </row>
    <row r="50" spans="2:17" hidden="1"/>
    <row r="51" spans="2:17" hidden="1">
      <c r="B51" s="2340" t="s">
        <v>1835</v>
      </c>
      <c r="C51" s="2340"/>
      <c r="D51" s="2340"/>
      <c r="E51" s="2340"/>
      <c r="F51" s="2340"/>
      <c r="G51" s="2340"/>
      <c r="H51" s="2340"/>
      <c r="I51" s="2340"/>
      <c r="J51" s="2340"/>
      <c r="K51" s="2340"/>
      <c r="L51" s="2340"/>
      <c r="M51" s="2340"/>
      <c r="N51" s="2340"/>
      <c r="O51" s="2340"/>
      <c r="P51" s="2340"/>
      <c r="Q51" s="2340"/>
    </row>
    <row r="52" spans="2:17" hidden="1">
      <c r="B52" s="2340"/>
      <c r="C52" s="2340"/>
      <c r="D52" s="2340"/>
      <c r="E52" s="2340"/>
      <c r="F52" s="2340"/>
      <c r="G52" s="2340"/>
      <c r="H52" s="2340"/>
      <c r="I52" s="2340"/>
      <c r="J52" s="2340"/>
      <c r="K52" s="2340"/>
      <c r="L52" s="2340"/>
      <c r="M52" s="2340"/>
      <c r="N52" s="2340"/>
      <c r="O52" s="2340"/>
      <c r="P52" s="2340"/>
      <c r="Q52" s="2340"/>
    </row>
    <row r="53" spans="2:17" hidden="1">
      <c r="B53" s="2340"/>
      <c r="C53" s="2340"/>
      <c r="D53" s="2340"/>
      <c r="E53" s="2340"/>
      <c r="F53" s="2340"/>
      <c r="G53" s="2340"/>
      <c r="H53" s="2340"/>
      <c r="I53" s="2340"/>
      <c r="J53" s="2340"/>
      <c r="K53" s="2340"/>
      <c r="L53" s="2340"/>
      <c r="M53" s="2340"/>
      <c r="N53" s="2340"/>
      <c r="O53" s="2340"/>
      <c r="P53" s="2340"/>
      <c r="Q53" s="2340"/>
    </row>
    <row r="54" spans="2:17" hidden="1"/>
    <row r="55" spans="2:17" hidden="1">
      <c r="B55" s="2344"/>
      <c r="C55" s="2345"/>
      <c r="D55" s="2345"/>
      <c r="E55" s="2345"/>
      <c r="F55" s="2345"/>
      <c r="G55" s="2346"/>
    </row>
    <row r="56" spans="2:17" hidden="1"/>
    <row r="57" spans="2:17" hidden="1">
      <c r="B57" s="2340" t="s">
        <v>1789</v>
      </c>
      <c r="C57" s="2340"/>
      <c r="D57" s="2340"/>
      <c r="E57" s="2340"/>
      <c r="F57" s="2340"/>
      <c r="G57" s="2340"/>
      <c r="H57" s="2340"/>
      <c r="I57" s="2340"/>
      <c r="J57" s="2340"/>
      <c r="K57" s="2340"/>
      <c r="L57" s="2340"/>
      <c r="M57" s="2340"/>
      <c r="N57" s="2340"/>
      <c r="O57" s="2340"/>
      <c r="P57" s="2340"/>
      <c r="Q57" s="2340"/>
    </row>
    <row r="58" spans="2:17" hidden="1">
      <c r="B58" s="2340"/>
      <c r="C58" s="2340"/>
      <c r="D58" s="2340"/>
      <c r="E58" s="2340"/>
      <c r="F58" s="2340"/>
      <c r="G58" s="2340"/>
      <c r="H58" s="2340"/>
      <c r="I58" s="2340"/>
      <c r="J58" s="2340"/>
      <c r="K58" s="2340"/>
      <c r="L58" s="2340"/>
      <c r="M58" s="2340"/>
      <c r="N58" s="2340"/>
      <c r="O58" s="2340"/>
      <c r="P58" s="2340"/>
      <c r="Q58" s="2340"/>
    </row>
    <row r="59" spans="2:17" hidden="1">
      <c r="B59" s="2340"/>
      <c r="C59" s="2340"/>
      <c r="D59" s="2340"/>
      <c r="E59" s="2340"/>
      <c r="F59" s="2340"/>
      <c r="G59" s="2340"/>
      <c r="H59" s="2340"/>
      <c r="I59" s="2340"/>
      <c r="J59" s="2340"/>
      <c r="K59" s="2340"/>
      <c r="L59" s="2340"/>
      <c r="M59" s="2340"/>
      <c r="N59" s="2340"/>
      <c r="O59" s="2340"/>
      <c r="P59" s="2340"/>
      <c r="Q59" s="2340"/>
    </row>
    <row r="60" spans="2:17" hidden="1"/>
    <row r="61" spans="2:17" hidden="1">
      <c r="B61" s="2344"/>
      <c r="C61" s="2345"/>
      <c r="D61" s="2345"/>
      <c r="E61" s="2345"/>
      <c r="F61" s="2345"/>
      <c r="G61" s="2346"/>
    </row>
    <row r="62" spans="2:17" hidden="1"/>
    <row r="63" spans="2:17" hidden="1">
      <c r="B63" s="2340" t="s">
        <v>1833</v>
      </c>
      <c r="C63" s="2340"/>
      <c r="D63" s="2340"/>
      <c r="E63" s="2340"/>
      <c r="F63" s="2340"/>
      <c r="G63" s="2340"/>
      <c r="H63" s="2340"/>
      <c r="I63" s="2340"/>
      <c r="J63" s="2340"/>
      <c r="K63" s="2340"/>
      <c r="L63" s="2340"/>
      <c r="M63" s="2340"/>
      <c r="N63" s="2340"/>
      <c r="O63" s="2340"/>
      <c r="P63" s="2340"/>
      <c r="Q63" s="2340"/>
    </row>
    <row r="64" spans="2:17" hidden="1">
      <c r="B64" s="2340"/>
      <c r="C64" s="2340"/>
      <c r="D64" s="2340"/>
      <c r="E64" s="2340"/>
      <c r="F64" s="2340"/>
      <c r="G64" s="2340"/>
      <c r="H64" s="2340"/>
      <c r="I64" s="2340"/>
      <c r="J64" s="2340"/>
      <c r="K64" s="2340"/>
      <c r="L64" s="2340"/>
      <c r="M64" s="2340"/>
      <c r="N64" s="2340"/>
      <c r="O64" s="2340"/>
      <c r="P64" s="2340"/>
      <c r="Q64" s="2340"/>
    </row>
    <row r="65" spans="2:17" hidden="1">
      <c r="B65" s="2340"/>
      <c r="C65" s="2340"/>
      <c r="D65" s="2340"/>
      <c r="E65" s="2340"/>
      <c r="F65" s="2340"/>
      <c r="G65" s="2340"/>
      <c r="H65" s="2340"/>
      <c r="I65" s="2340"/>
      <c r="J65" s="2340"/>
      <c r="K65" s="2340"/>
      <c r="L65" s="2340"/>
      <c r="M65" s="2340"/>
      <c r="N65" s="2340"/>
      <c r="O65" s="2340"/>
      <c r="P65" s="2340"/>
      <c r="Q65" s="2340"/>
    </row>
    <row r="66" spans="2:17" hidden="1"/>
    <row r="67" spans="2:17" hidden="1">
      <c r="B67" s="2344"/>
      <c r="C67" s="2345"/>
      <c r="D67" s="2345"/>
      <c r="E67" s="2345"/>
      <c r="F67" s="2345"/>
      <c r="G67" s="2346"/>
    </row>
    <row r="68" spans="2:17" hidden="1"/>
    <row r="69" spans="2:17" hidden="1"/>
    <row r="70" spans="2:17" hidden="1">
      <c r="B70" s="2340" t="s">
        <v>1791</v>
      </c>
      <c r="C70" s="2340"/>
      <c r="D70" s="2340"/>
      <c r="E70" s="2340"/>
      <c r="F70" s="2340"/>
      <c r="G70" s="2340"/>
      <c r="H70" s="2340"/>
      <c r="I70" s="2340"/>
      <c r="J70" s="2340"/>
      <c r="K70" s="2340"/>
      <c r="L70" s="2340"/>
      <c r="M70" s="2340"/>
      <c r="N70" s="2340"/>
      <c r="O70" s="2340"/>
      <c r="P70" s="2340"/>
      <c r="Q70" s="2340"/>
    </row>
    <row r="71" spans="2:17" hidden="1">
      <c r="B71" s="2340"/>
      <c r="C71" s="2340"/>
      <c r="D71" s="2340"/>
      <c r="E71" s="2340"/>
      <c r="F71" s="2340"/>
      <c r="G71" s="2340"/>
      <c r="H71" s="2340"/>
      <c r="I71" s="2340"/>
      <c r="J71" s="2340"/>
      <c r="K71" s="2340"/>
      <c r="L71" s="2340"/>
      <c r="M71" s="2340"/>
      <c r="N71" s="2340"/>
      <c r="O71" s="2340"/>
      <c r="P71" s="2340"/>
      <c r="Q71" s="2340"/>
    </row>
    <row r="72" spans="2:17" hidden="1">
      <c r="B72" s="2340"/>
      <c r="C72" s="2340"/>
      <c r="D72" s="2340"/>
      <c r="E72" s="2340"/>
      <c r="F72" s="2340"/>
      <c r="G72" s="2340"/>
      <c r="H72" s="2340"/>
      <c r="I72" s="2340"/>
      <c r="J72" s="2340"/>
      <c r="K72" s="2340"/>
      <c r="L72" s="2340"/>
      <c r="M72" s="2340"/>
      <c r="N72" s="2340"/>
      <c r="O72" s="2340"/>
      <c r="P72" s="2340"/>
      <c r="Q72" s="2340"/>
    </row>
    <row r="73" spans="2:17" hidden="1"/>
    <row r="74" spans="2:17" hidden="1">
      <c r="B74" s="2344"/>
      <c r="C74" s="2345"/>
      <c r="D74" s="2345"/>
      <c r="E74" s="2345"/>
      <c r="F74" s="2345"/>
      <c r="G74" s="2346"/>
    </row>
    <row r="75" spans="2:17" hidden="1"/>
    <row r="76" spans="2:17" hidden="1">
      <c r="B76" s="2340" t="s">
        <v>1792</v>
      </c>
      <c r="C76" s="2340"/>
      <c r="D76" s="2340"/>
      <c r="E76" s="2340"/>
      <c r="F76" s="2340"/>
      <c r="G76" s="2340"/>
      <c r="H76" s="2340"/>
      <c r="I76" s="2340"/>
      <c r="J76" s="2340"/>
      <c r="K76" s="2340"/>
      <c r="L76" s="2340"/>
      <c r="M76" s="2340"/>
      <c r="N76" s="2340"/>
      <c r="O76" s="2340"/>
      <c r="P76" s="2340"/>
      <c r="Q76" s="2340"/>
    </row>
    <row r="77" spans="2:17" hidden="1">
      <c r="B77" s="2340"/>
      <c r="C77" s="2340"/>
      <c r="D77" s="2340"/>
      <c r="E77" s="2340"/>
      <c r="F77" s="2340"/>
      <c r="G77" s="2340"/>
      <c r="H77" s="2340"/>
      <c r="I77" s="2340"/>
      <c r="J77" s="2340"/>
      <c r="K77" s="2340"/>
      <c r="L77" s="2340"/>
      <c r="M77" s="2340"/>
      <c r="N77" s="2340"/>
      <c r="O77" s="2340"/>
      <c r="P77" s="2340"/>
      <c r="Q77" s="2340"/>
    </row>
    <row r="78" spans="2:17" hidden="1">
      <c r="B78" s="2340"/>
      <c r="C78" s="2340"/>
      <c r="D78" s="2340"/>
      <c r="E78" s="2340"/>
      <c r="F78" s="2340"/>
      <c r="G78" s="2340"/>
      <c r="H78" s="2340"/>
      <c r="I78" s="2340"/>
      <c r="J78" s="2340"/>
      <c r="K78" s="2340"/>
      <c r="L78" s="2340"/>
      <c r="M78" s="2340"/>
      <c r="N78" s="2340"/>
      <c r="O78" s="2340"/>
      <c r="P78" s="2340"/>
      <c r="Q78" s="2340"/>
    </row>
    <row r="79" spans="2:17" hidden="1"/>
    <row r="80" spans="2:17" hidden="1">
      <c r="B80" s="2344"/>
      <c r="C80" s="2345"/>
      <c r="D80" s="2345"/>
      <c r="E80" s="2345"/>
      <c r="F80" s="2345"/>
      <c r="G80" s="2346"/>
    </row>
    <row r="81" spans="2:17" hidden="1"/>
    <row r="82" spans="2:17" hidden="1">
      <c r="B82" s="2340" t="s">
        <v>1793</v>
      </c>
      <c r="C82" s="2340"/>
      <c r="D82" s="2340"/>
      <c r="E82" s="2340"/>
      <c r="F82" s="2340"/>
      <c r="G82" s="2340"/>
      <c r="H82" s="2340"/>
      <c r="I82" s="2340"/>
      <c r="J82" s="2340"/>
      <c r="K82" s="2340"/>
      <c r="L82" s="2340"/>
      <c r="M82" s="2340"/>
      <c r="N82" s="2340"/>
      <c r="O82" s="2340"/>
      <c r="P82" s="2340"/>
      <c r="Q82" s="2340"/>
    </row>
    <row r="83" spans="2:17" hidden="1">
      <c r="B83" s="2340"/>
      <c r="C83" s="2340"/>
      <c r="D83" s="2340"/>
      <c r="E83" s="2340"/>
      <c r="F83" s="2340"/>
      <c r="G83" s="2340"/>
      <c r="H83" s="2340"/>
      <c r="I83" s="2340"/>
      <c r="J83" s="2340"/>
      <c r="K83" s="2340"/>
      <c r="L83" s="2340"/>
      <c r="M83" s="2340"/>
      <c r="N83" s="2340"/>
      <c r="O83" s="2340"/>
      <c r="P83" s="2340"/>
      <c r="Q83" s="2340"/>
    </row>
    <row r="84" spans="2:17" hidden="1">
      <c r="B84" s="2340"/>
      <c r="C84" s="2340"/>
      <c r="D84" s="2340"/>
      <c r="E84" s="2340"/>
      <c r="F84" s="2340"/>
      <c r="G84" s="2340"/>
      <c r="H84" s="2340"/>
      <c r="I84" s="2340"/>
      <c r="J84" s="2340"/>
      <c r="K84" s="2340"/>
      <c r="L84" s="2340"/>
      <c r="M84" s="2340"/>
      <c r="N84" s="2340"/>
      <c r="O84" s="2340"/>
      <c r="P84" s="2340"/>
      <c r="Q84" s="2340"/>
    </row>
    <row r="85" spans="2:17" hidden="1"/>
    <row r="86" spans="2:17" hidden="1">
      <c r="B86" s="2344"/>
      <c r="C86" s="2345"/>
      <c r="D86" s="2345"/>
      <c r="E86" s="2345"/>
      <c r="F86" s="2345"/>
      <c r="G86" s="2346"/>
    </row>
    <row r="87" spans="2:17" hidden="1"/>
    <row r="88" spans="2:17" hidden="1">
      <c r="B88" s="2340" t="s">
        <v>1834</v>
      </c>
      <c r="C88" s="2340"/>
      <c r="D88" s="2340"/>
      <c r="E88" s="2340"/>
      <c r="F88" s="2340"/>
      <c r="G88" s="2340"/>
      <c r="H88" s="2340"/>
      <c r="I88" s="2340"/>
      <c r="J88" s="2340"/>
      <c r="K88" s="2340"/>
      <c r="L88" s="2340"/>
      <c r="M88" s="2340"/>
      <c r="N88" s="2340"/>
      <c r="O88" s="2340"/>
      <c r="P88" s="2340"/>
      <c r="Q88" s="861" t="s">
        <v>1795</v>
      </c>
    </row>
    <row r="89" spans="2:17" hidden="1">
      <c r="B89" s="2340"/>
      <c r="C89" s="2340"/>
      <c r="D89" s="2340"/>
      <c r="E89" s="2340"/>
      <c r="F89" s="2340"/>
      <c r="G89" s="2340"/>
      <c r="H89" s="2340"/>
      <c r="I89" s="2340"/>
      <c r="J89" s="2340"/>
      <c r="K89" s="2340"/>
      <c r="L89" s="2340"/>
      <c r="M89" s="2340"/>
      <c r="N89" s="2340"/>
      <c r="O89" s="2340"/>
      <c r="P89" s="2340"/>
      <c r="Q89" s="861"/>
    </row>
    <row r="90" spans="2:17" hidden="1">
      <c r="B90" s="2340"/>
      <c r="C90" s="2340"/>
      <c r="D90" s="2340"/>
      <c r="E90" s="2340"/>
      <c r="F90" s="2340"/>
      <c r="G90" s="2340"/>
      <c r="H90" s="2340"/>
      <c r="I90" s="2340"/>
      <c r="J90" s="2340"/>
      <c r="K90" s="2340"/>
      <c r="L90" s="2340"/>
      <c r="M90" s="2340"/>
      <c r="N90" s="2340"/>
      <c r="O90" s="2340"/>
      <c r="P90" s="2340"/>
      <c r="Q90" s="861"/>
    </row>
    <row r="91" spans="2:17" hidden="1"/>
    <row r="92" spans="2:17" hidden="1">
      <c r="B92" s="2344"/>
      <c r="C92" s="2345"/>
      <c r="D92" s="2345"/>
      <c r="E92" s="2345"/>
      <c r="F92" s="2345"/>
      <c r="G92" s="2346"/>
    </row>
    <row r="93" spans="2:17" hidden="1"/>
    <row r="94" spans="2:17" hidden="1"/>
    <row r="95" spans="2:17" hidden="1"/>
    <row r="96" spans="2:17" hidden="1"/>
  </sheetData>
  <mergeCells count="5506">
    <mergeCell ref="B82:Q84"/>
    <mergeCell ref="B86:G86"/>
    <mergeCell ref="B88:P90"/>
    <mergeCell ref="B92:G92"/>
    <mergeCell ref="B63:Q65"/>
    <mergeCell ref="B67:G67"/>
    <mergeCell ref="B70:Q72"/>
    <mergeCell ref="B74:G74"/>
    <mergeCell ref="B76:Q78"/>
    <mergeCell ref="B80:G80"/>
    <mergeCell ref="B45:Q47"/>
    <mergeCell ref="B49:G49"/>
    <mergeCell ref="B51:Q53"/>
    <mergeCell ref="B55:G55"/>
    <mergeCell ref="B57:Q59"/>
    <mergeCell ref="B61:G61"/>
    <mergeCell ref="XFB39:XFD39"/>
    <mergeCell ref="C40:E40"/>
    <mergeCell ref="F40:H40"/>
    <mergeCell ref="I40:K40"/>
    <mergeCell ref="M40:N40"/>
    <mergeCell ref="C41:E41"/>
    <mergeCell ref="F41:H41"/>
    <mergeCell ref="I41:K41"/>
    <mergeCell ref="XEJ39:XEL39"/>
    <mergeCell ref="XEM39:XEO39"/>
    <mergeCell ref="XEP39:XER39"/>
    <mergeCell ref="XES39:XEU39"/>
    <mergeCell ref="XEV39:XEX39"/>
    <mergeCell ref="XEY39:XFA39"/>
    <mergeCell ref="XDR39:XDT39"/>
    <mergeCell ref="XDU39:XDW39"/>
    <mergeCell ref="XDX39:XDZ39"/>
    <mergeCell ref="XEA39:XEC39"/>
    <mergeCell ref="XED39:XEF39"/>
    <mergeCell ref="XEG39:XEI39"/>
    <mergeCell ref="XCZ39:XDB39"/>
    <mergeCell ref="XDC39:XDE39"/>
    <mergeCell ref="XDF39:XDH39"/>
    <mergeCell ref="XDI39:XDK39"/>
    <mergeCell ref="XDL39:XDN39"/>
    <mergeCell ref="XDO39:XDQ39"/>
    <mergeCell ref="XCH39:XCJ39"/>
    <mergeCell ref="XCK39:XCM39"/>
    <mergeCell ref="XCN39:XCP39"/>
    <mergeCell ref="XCQ39:XCS39"/>
    <mergeCell ref="XCT39:XCV39"/>
    <mergeCell ref="XCW39:XCY39"/>
    <mergeCell ref="XBP39:XBR39"/>
    <mergeCell ref="XBS39:XBU39"/>
    <mergeCell ref="XBV39:XBX39"/>
    <mergeCell ref="XBY39:XCA39"/>
    <mergeCell ref="XCB39:XCD39"/>
    <mergeCell ref="XCE39:XCG39"/>
    <mergeCell ref="XAX39:XAZ39"/>
    <mergeCell ref="XBA39:XBC39"/>
    <mergeCell ref="XBD39:XBF39"/>
    <mergeCell ref="XBG39:XBI39"/>
    <mergeCell ref="XBJ39:XBL39"/>
    <mergeCell ref="XBM39:XBO39"/>
    <mergeCell ref="XAF39:XAH39"/>
    <mergeCell ref="XAI39:XAK39"/>
    <mergeCell ref="XAL39:XAN39"/>
    <mergeCell ref="XAO39:XAQ39"/>
    <mergeCell ref="XAR39:XAT39"/>
    <mergeCell ref="XAU39:XAW39"/>
    <mergeCell ref="WZN39:WZP39"/>
    <mergeCell ref="WZQ39:WZS39"/>
    <mergeCell ref="WZT39:WZV39"/>
    <mergeCell ref="WZW39:WZY39"/>
    <mergeCell ref="WZZ39:XAB39"/>
    <mergeCell ref="XAC39:XAE39"/>
    <mergeCell ref="WYV39:WYX39"/>
    <mergeCell ref="WYY39:WZA39"/>
    <mergeCell ref="WZB39:WZD39"/>
    <mergeCell ref="WZE39:WZG39"/>
    <mergeCell ref="WZH39:WZJ39"/>
    <mergeCell ref="WZK39:WZM39"/>
    <mergeCell ref="WYD39:WYF39"/>
    <mergeCell ref="WYG39:WYI39"/>
    <mergeCell ref="WYJ39:WYL39"/>
    <mergeCell ref="WYM39:WYO39"/>
    <mergeCell ref="WYP39:WYR39"/>
    <mergeCell ref="WYS39:WYU39"/>
    <mergeCell ref="WXL39:WXN39"/>
    <mergeCell ref="WXO39:WXQ39"/>
    <mergeCell ref="WXR39:WXT39"/>
    <mergeCell ref="WXU39:WXW39"/>
    <mergeCell ref="WXX39:WXZ39"/>
    <mergeCell ref="WYA39:WYC39"/>
    <mergeCell ref="WWT39:WWV39"/>
    <mergeCell ref="WWW39:WWY39"/>
    <mergeCell ref="WWZ39:WXB39"/>
    <mergeCell ref="WXC39:WXE39"/>
    <mergeCell ref="WXF39:WXH39"/>
    <mergeCell ref="WXI39:WXK39"/>
    <mergeCell ref="WWB39:WWD39"/>
    <mergeCell ref="WWE39:WWG39"/>
    <mergeCell ref="WWH39:WWJ39"/>
    <mergeCell ref="WWK39:WWM39"/>
    <mergeCell ref="WWN39:WWP39"/>
    <mergeCell ref="WWQ39:WWS39"/>
    <mergeCell ref="WVJ39:WVL39"/>
    <mergeCell ref="WVM39:WVO39"/>
    <mergeCell ref="WVP39:WVR39"/>
    <mergeCell ref="WVS39:WVU39"/>
    <mergeCell ref="WVV39:WVX39"/>
    <mergeCell ref="WVY39:WWA39"/>
    <mergeCell ref="WUR39:WUT39"/>
    <mergeCell ref="WUU39:WUW39"/>
    <mergeCell ref="WUX39:WUZ39"/>
    <mergeCell ref="WVA39:WVC39"/>
    <mergeCell ref="WVD39:WVF39"/>
    <mergeCell ref="WVG39:WVI39"/>
    <mergeCell ref="WTZ39:WUB39"/>
    <mergeCell ref="WUC39:WUE39"/>
    <mergeCell ref="WUF39:WUH39"/>
    <mergeCell ref="WUI39:WUK39"/>
    <mergeCell ref="WUL39:WUN39"/>
    <mergeCell ref="WUO39:WUQ39"/>
    <mergeCell ref="WTH39:WTJ39"/>
    <mergeCell ref="WTK39:WTM39"/>
    <mergeCell ref="WTN39:WTP39"/>
    <mergeCell ref="WTQ39:WTS39"/>
    <mergeCell ref="WTT39:WTV39"/>
    <mergeCell ref="WTW39:WTY39"/>
    <mergeCell ref="WSP39:WSR39"/>
    <mergeCell ref="WSS39:WSU39"/>
    <mergeCell ref="WSV39:WSX39"/>
    <mergeCell ref="WSY39:WTA39"/>
    <mergeCell ref="WTB39:WTD39"/>
    <mergeCell ref="WTE39:WTG39"/>
    <mergeCell ref="WRX39:WRZ39"/>
    <mergeCell ref="WSA39:WSC39"/>
    <mergeCell ref="WSD39:WSF39"/>
    <mergeCell ref="WSG39:WSI39"/>
    <mergeCell ref="WSJ39:WSL39"/>
    <mergeCell ref="WSM39:WSO39"/>
    <mergeCell ref="WRF39:WRH39"/>
    <mergeCell ref="WRI39:WRK39"/>
    <mergeCell ref="WRL39:WRN39"/>
    <mergeCell ref="WRO39:WRQ39"/>
    <mergeCell ref="WRR39:WRT39"/>
    <mergeCell ref="WRU39:WRW39"/>
    <mergeCell ref="WQN39:WQP39"/>
    <mergeCell ref="WQQ39:WQS39"/>
    <mergeCell ref="WQT39:WQV39"/>
    <mergeCell ref="WQW39:WQY39"/>
    <mergeCell ref="WQZ39:WRB39"/>
    <mergeCell ref="WRC39:WRE39"/>
    <mergeCell ref="WPV39:WPX39"/>
    <mergeCell ref="WPY39:WQA39"/>
    <mergeCell ref="WQB39:WQD39"/>
    <mergeCell ref="WQE39:WQG39"/>
    <mergeCell ref="WQH39:WQJ39"/>
    <mergeCell ref="WQK39:WQM39"/>
    <mergeCell ref="WPD39:WPF39"/>
    <mergeCell ref="WPG39:WPI39"/>
    <mergeCell ref="WPJ39:WPL39"/>
    <mergeCell ref="WPM39:WPO39"/>
    <mergeCell ref="WPP39:WPR39"/>
    <mergeCell ref="WPS39:WPU39"/>
    <mergeCell ref="WOL39:WON39"/>
    <mergeCell ref="WOO39:WOQ39"/>
    <mergeCell ref="WOR39:WOT39"/>
    <mergeCell ref="WOU39:WOW39"/>
    <mergeCell ref="WOX39:WOZ39"/>
    <mergeCell ref="WPA39:WPC39"/>
    <mergeCell ref="WNT39:WNV39"/>
    <mergeCell ref="WNW39:WNY39"/>
    <mergeCell ref="WNZ39:WOB39"/>
    <mergeCell ref="WOC39:WOE39"/>
    <mergeCell ref="WOF39:WOH39"/>
    <mergeCell ref="WOI39:WOK39"/>
    <mergeCell ref="WNB39:WND39"/>
    <mergeCell ref="WNE39:WNG39"/>
    <mergeCell ref="WNH39:WNJ39"/>
    <mergeCell ref="WNK39:WNM39"/>
    <mergeCell ref="WNN39:WNP39"/>
    <mergeCell ref="WNQ39:WNS39"/>
    <mergeCell ref="WMJ39:WML39"/>
    <mergeCell ref="WMM39:WMO39"/>
    <mergeCell ref="WMP39:WMR39"/>
    <mergeCell ref="WMS39:WMU39"/>
    <mergeCell ref="WMV39:WMX39"/>
    <mergeCell ref="WMY39:WNA39"/>
    <mergeCell ref="WLR39:WLT39"/>
    <mergeCell ref="WLU39:WLW39"/>
    <mergeCell ref="WLX39:WLZ39"/>
    <mergeCell ref="WMA39:WMC39"/>
    <mergeCell ref="WMD39:WMF39"/>
    <mergeCell ref="WMG39:WMI39"/>
    <mergeCell ref="WKZ39:WLB39"/>
    <mergeCell ref="WLC39:WLE39"/>
    <mergeCell ref="WLF39:WLH39"/>
    <mergeCell ref="WLI39:WLK39"/>
    <mergeCell ref="WLL39:WLN39"/>
    <mergeCell ref="WLO39:WLQ39"/>
    <mergeCell ref="WKH39:WKJ39"/>
    <mergeCell ref="WKK39:WKM39"/>
    <mergeCell ref="WKN39:WKP39"/>
    <mergeCell ref="WKQ39:WKS39"/>
    <mergeCell ref="WKT39:WKV39"/>
    <mergeCell ref="WKW39:WKY39"/>
    <mergeCell ref="WJP39:WJR39"/>
    <mergeCell ref="WJS39:WJU39"/>
    <mergeCell ref="WJV39:WJX39"/>
    <mergeCell ref="WJY39:WKA39"/>
    <mergeCell ref="WKB39:WKD39"/>
    <mergeCell ref="WKE39:WKG39"/>
    <mergeCell ref="WIX39:WIZ39"/>
    <mergeCell ref="WJA39:WJC39"/>
    <mergeCell ref="WJD39:WJF39"/>
    <mergeCell ref="WJG39:WJI39"/>
    <mergeCell ref="WJJ39:WJL39"/>
    <mergeCell ref="WJM39:WJO39"/>
    <mergeCell ref="WIF39:WIH39"/>
    <mergeCell ref="WII39:WIK39"/>
    <mergeCell ref="WIL39:WIN39"/>
    <mergeCell ref="WIO39:WIQ39"/>
    <mergeCell ref="WIR39:WIT39"/>
    <mergeCell ref="WIU39:WIW39"/>
    <mergeCell ref="WHN39:WHP39"/>
    <mergeCell ref="WHQ39:WHS39"/>
    <mergeCell ref="WHT39:WHV39"/>
    <mergeCell ref="WHW39:WHY39"/>
    <mergeCell ref="WHZ39:WIB39"/>
    <mergeCell ref="WIC39:WIE39"/>
    <mergeCell ref="WGV39:WGX39"/>
    <mergeCell ref="WGY39:WHA39"/>
    <mergeCell ref="WHB39:WHD39"/>
    <mergeCell ref="WHE39:WHG39"/>
    <mergeCell ref="WHH39:WHJ39"/>
    <mergeCell ref="WHK39:WHM39"/>
    <mergeCell ref="WGD39:WGF39"/>
    <mergeCell ref="WGG39:WGI39"/>
    <mergeCell ref="WGJ39:WGL39"/>
    <mergeCell ref="WGM39:WGO39"/>
    <mergeCell ref="WGP39:WGR39"/>
    <mergeCell ref="WGS39:WGU39"/>
    <mergeCell ref="WFL39:WFN39"/>
    <mergeCell ref="WFO39:WFQ39"/>
    <mergeCell ref="WFR39:WFT39"/>
    <mergeCell ref="WFU39:WFW39"/>
    <mergeCell ref="WFX39:WFZ39"/>
    <mergeCell ref="WGA39:WGC39"/>
    <mergeCell ref="WET39:WEV39"/>
    <mergeCell ref="WEW39:WEY39"/>
    <mergeCell ref="WEZ39:WFB39"/>
    <mergeCell ref="WFC39:WFE39"/>
    <mergeCell ref="WFF39:WFH39"/>
    <mergeCell ref="WFI39:WFK39"/>
    <mergeCell ref="WEB39:WED39"/>
    <mergeCell ref="WEE39:WEG39"/>
    <mergeCell ref="WEH39:WEJ39"/>
    <mergeCell ref="WEK39:WEM39"/>
    <mergeCell ref="WEN39:WEP39"/>
    <mergeCell ref="WEQ39:WES39"/>
    <mergeCell ref="WDJ39:WDL39"/>
    <mergeCell ref="WDM39:WDO39"/>
    <mergeCell ref="WDP39:WDR39"/>
    <mergeCell ref="WDS39:WDU39"/>
    <mergeCell ref="WDV39:WDX39"/>
    <mergeCell ref="WDY39:WEA39"/>
    <mergeCell ref="WCR39:WCT39"/>
    <mergeCell ref="WCU39:WCW39"/>
    <mergeCell ref="WCX39:WCZ39"/>
    <mergeCell ref="WDA39:WDC39"/>
    <mergeCell ref="WDD39:WDF39"/>
    <mergeCell ref="WDG39:WDI39"/>
    <mergeCell ref="WBZ39:WCB39"/>
    <mergeCell ref="WCC39:WCE39"/>
    <mergeCell ref="WCF39:WCH39"/>
    <mergeCell ref="WCI39:WCK39"/>
    <mergeCell ref="WCL39:WCN39"/>
    <mergeCell ref="WCO39:WCQ39"/>
    <mergeCell ref="WBH39:WBJ39"/>
    <mergeCell ref="WBK39:WBM39"/>
    <mergeCell ref="WBN39:WBP39"/>
    <mergeCell ref="WBQ39:WBS39"/>
    <mergeCell ref="WBT39:WBV39"/>
    <mergeCell ref="WBW39:WBY39"/>
    <mergeCell ref="WAP39:WAR39"/>
    <mergeCell ref="WAS39:WAU39"/>
    <mergeCell ref="WAV39:WAX39"/>
    <mergeCell ref="WAY39:WBA39"/>
    <mergeCell ref="WBB39:WBD39"/>
    <mergeCell ref="WBE39:WBG39"/>
    <mergeCell ref="VZX39:VZZ39"/>
    <mergeCell ref="WAA39:WAC39"/>
    <mergeCell ref="WAD39:WAF39"/>
    <mergeCell ref="WAG39:WAI39"/>
    <mergeCell ref="WAJ39:WAL39"/>
    <mergeCell ref="WAM39:WAO39"/>
    <mergeCell ref="VZF39:VZH39"/>
    <mergeCell ref="VZI39:VZK39"/>
    <mergeCell ref="VZL39:VZN39"/>
    <mergeCell ref="VZO39:VZQ39"/>
    <mergeCell ref="VZR39:VZT39"/>
    <mergeCell ref="VZU39:VZW39"/>
    <mergeCell ref="VYN39:VYP39"/>
    <mergeCell ref="VYQ39:VYS39"/>
    <mergeCell ref="VYT39:VYV39"/>
    <mergeCell ref="VYW39:VYY39"/>
    <mergeCell ref="VYZ39:VZB39"/>
    <mergeCell ref="VZC39:VZE39"/>
    <mergeCell ref="VXV39:VXX39"/>
    <mergeCell ref="VXY39:VYA39"/>
    <mergeCell ref="VYB39:VYD39"/>
    <mergeCell ref="VYE39:VYG39"/>
    <mergeCell ref="VYH39:VYJ39"/>
    <mergeCell ref="VYK39:VYM39"/>
    <mergeCell ref="VXD39:VXF39"/>
    <mergeCell ref="VXG39:VXI39"/>
    <mergeCell ref="VXJ39:VXL39"/>
    <mergeCell ref="VXM39:VXO39"/>
    <mergeCell ref="VXP39:VXR39"/>
    <mergeCell ref="VXS39:VXU39"/>
    <mergeCell ref="VWL39:VWN39"/>
    <mergeCell ref="VWO39:VWQ39"/>
    <mergeCell ref="VWR39:VWT39"/>
    <mergeCell ref="VWU39:VWW39"/>
    <mergeCell ref="VWX39:VWZ39"/>
    <mergeCell ref="VXA39:VXC39"/>
    <mergeCell ref="VVT39:VVV39"/>
    <mergeCell ref="VVW39:VVY39"/>
    <mergeCell ref="VVZ39:VWB39"/>
    <mergeCell ref="VWC39:VWE39"/>
    <mergeCell ref="VWF39:VWH39"/>
    <mergeCell ref="VWI39:VWK39"/>
    <mergeCell ref="VVB39:VVD39"/>
    <mergeCell ref="VVE39:VVG39"/>
    <mergeCell ref="VVH39:VVJ39"/>
    <mergeCell ref="VVK39:VVM39"/>
    <mergeCell ref="VVN39:VVP39"/>
    <mergeCell ref="VVQ39:VVS39"/>
    <mergeCell ref="VUJ39:VUL39"/>
    <mergeCell ref="VUM39:VUO39"/>
    <mergeCell ref="VUP39:VUR39"/>
    <mergeCell ref="VUS39:VUU39"/>
    <mergeCell ref="VUV39:VUX39"/>
    <mergeCell ref="VUY39:VVA39"/>
    <mergeCell ref="VTR39:VTT39"/>
    <mergeCell ref="VTU39:VTW39"/>
    <mergeCell ref="VTX39:VTZ39"/>
    <mergeCell ref="VUA39:VUC39"/>
    <mergeCell ref="VUD39:VUF39"/>
    <mergeCell ref="VUG39:VUI39"/>
    <mergeCell ref="VSZ39:VTB39"/>
    <mergeCell ref="VTC39:VTE39"/>
    <mergeCell ref="VTF39:VTH39"/>
    <mergeCell ref="VTI39:VTK39"/>
    <mergeCell ref="VTL39:VTN39"/>
    <mergeCell ref="VTO39:VTQ39"/>
    <mergeCell ref="VSH39:VSJ39"/>
    <mergeCell ref="VSK39:VSM39"/>
    <mergeCell ref="VSN39:VSP39"/>
    <mergeCell ref="VSQ39:VSS39"/>
    <mergeCell ref="VST39:VSV39"/>
    <mergeCell ref="VSW39:VSY39"/>
    <mergeCell ref="VRP39:VRR39"/>
    <mergeCell ref="VRS39:VRU39"/>
    <mergeCell ref="VRV39:VRX39"/>
    <mergeCell ref="VRY39:VSA39"/>
    <mergeCell ref="VSB39:VSD39"/>
    <mergeCell ref="VSE39:VSG39"/>
    <mergeCell ref="VQX39:VQZ39"/>
    <mergeCell ref="VRA39:VRC39"/>
    <mergeCell ref="VRD39:VRF39"/>
    <mergeCell ref="VRG39:VRI39"/>
    <mergeCell ref="VRJ39:VRL39"/>
    <mergeCell ref="VRM39:VRO39"/>
    <mergeCell ref="VQF39:VQH39"/>
    <mergeCell ref="VQI39:VQK39"/>
    <mergeCell ref="VQL39:VQN39"/>
    <mergeCell ref="VQO39:VQQ39"/>
    <mergeCell ref="VQR39:VQT39"/>
    <mergeCell ref="VQU39:VQW39"/>
    <mergeCell ref="VPN39:VPP39"/>
    <mergeCell ref="VPQ39:VPS39"/>
    <mergeCell ref="VPT39:VPV39"/>
    <mergeCell ref="VPW39:VPY39"/>
    <mergeCell ref="VPZ39:VQB39"/>
    <mergeCell ref="VQC39:VQE39"/>
    <mergeCell ref="VOV39:VOX39"/>
    <mergeCell ref="VOY39:VPA39"/>
    <mergeCell ref="VPB39:VPD39"/>
    <mergeCell ref="VPE39:VPG39"/>
    <mergeCell ref="VPH39:VPJ39"/>
    <mergeCell ref="VPK39:VPM39"/>
    <mergeCell ref="VOD39:VOF39"/>
    <mergeCell ref="VOG39:VOI39"/>
    <mergeCell ref="VOJ39:VOL39"/>
    <mergeCell ref="VOM39:VOO39"/>
    <mergeCell ref="VOP39:VOR39"/>
    <mergeCell ref="VOS39:VOU39"/>
    <mergeCell ref="VNL39:VNN39"/>
    <mergeCell ref="VNO39:VNQ39"/>
    <mergeCell ref="VNR39:VNT39"/>
    <mergeCell ref="VNU39:VNW39"/>
    <mergeCell ref="VNX39:VNZ39"/>
    <mergeCell ref="VOA39:VOC39"/>
    <mergeCell ref="VMT39:VMV39"/>
    <mergeCell ref="VMW39:VMY39"/>
    <mergeCell ref="VMZ39:VNB39"/>
    <mergeCell ref="VNC39:VNE39"/>
    <mergeCell ref="VNF39:VNH39"/>
    <mergeCell ref="VNI39:VNK39"/>
    <mergeCell ref="VMB39:VMD39"/>
    <mergeCell ref="VME39:VMG39"/>
    <mergeCell ref="VMH39:VMJ39"/>
    <mergeCell ref="VMK39:VMM39"/>
    <mergeCell ref="VMN39:VMP39"/>
    <mergeCell ref="VMQ39:VMS39"/>
    <mergeCell ref="VLJ39:VLL39"/>
    <mergeCell ref="VLM39:VLO39"/>
    <mergeCell ref="VLP39:VLR39"/>
    <mergeCell ref="VLS39:VLU39"/>
    <mergeCell ref="VLV39:VLX39"/>
    <mergeCell ref="VLY39:VMA39"/>
    <mergeCell ref="VKR39:VKT39"/>
    <mergeCell ref="VKU39:VKW39"/>
    <mergeCell ref="VKX39:VKZ39"/>
    <mergeCell ref="VLA39:VLC39"/>
    <mergeCell ref="VLD39:VLF39"/>
    <mergeCell ref="VLG39:VLI39"/>
    <mergeCell ref="VJZ39:VKB39"/>
    <mergeCell ref="VKC39:VKE39"/>
    <mergeCell ref="VKF39:VKH39"/>
    <mergeCell ref="VKI39:VKK39"/>
    <mergeCell ref="VKL39:VKN39"/>
    <mergeCell ref="VKO39:VKQ39"/>
    <mergeCell ref="VJH39:VJJ39"/>
    <mergeCell ref="VJK39:VJM39"/>
    <mergeCell ref="VJN39:VJP39"/>
    <mergeCell ref="VJQ39:VJS39"/>
    <mergeCell ref="VJT39:VJV39"/>
    <mergeCell ref="VJW39:VJY39"/>
    <mergeCell ref="VIP39:VIR39"/>
    <mergeCell ref="VIS39:VIU39"/>
    <mergeCell ref="VIV39:VIX39"/>
    <mergeCell ref="VIY39:VJA39"/>
    <mergeCell ref="VJB39:VJD39"/>
    <mergeCell ref="VJE39:VJG39"/>
    <mergeCell ref="VHX39:VHZ39"/>
    <mergeCell ref="VIA39:VIC39"/>
    <mergeCell ref="VID39:VIF39"/>
    <mergeCell ref="VIG39:VII39"/>
    <mergeCell ref="VIJ39:VIL39"/>
    <mergeCell ref="VIM39:VIO39"/>
    <mergeCell ref="VHF39:VHH39"/>
    <mergeCell ref="VHI39:VHK39"/>
    <mergeCell ref="VHL39:VHN39"/>
    <mergeCell ref="VHO39:VHQ39"/>
    <mergeCell ref="VHR39:VHT39"/>
    <mergeCell ref="VHU39:VHW39"/>
    <mergeCell ref="VGN39:VGP39"/>
    <mergeCell ref="VGQ39:VGS39"/>
    <mergeCell ref="VGT39:VGV39"/>
    <mergeCell ref="VGW39:VGY39"/>
    <mergeCell ref="VGZ39:VHB39"/>
    <mergeCell ref="VHC39:VHE39"/>
    <mergeCell ref="VFV39:VFX39"/>
    <mergeCell ref="VFY39:VGA39"/>
    <mergeCell ref="VGB39:VGD39"/>
    <mergeCell ref="VGE39:VGG39"/>
    <mergeCell ref="VGH39:VGJ39"/>
    <mergeCell ref="VGK39:VGM39"/>
    <mergeCell ref="VFD39:VFF39"/>
    <mergeCell ref="VFG39:VFI39"/>
    <mergeCell ref="VFJ39:VFL39"/>
    <mergeCell ref="VFM39:VFO39"/>
    <mergeCell ref="VFP39:VFR39"/>
    <mergeCell ref="VFS39:VFU39"/>
    <mergeCell ref="VEL39:VEN39"/>
    <mergeCell ref="VEO39:VEQ39"/>
    <mergeCell ref="VER39:VET39"/>
    <mergeCell ref="VEU39:VEW39"/>
    <mergeCell ref="VEX39:VEZ39"/>
    <mergeCell ref="VFA39:VFC39"/>
    <mergeCell ref="VDT39:VDV39"/>
    <mergeCell ref="VDW39:VDY39"/>
    <mergeCell ref="VDZ39:VEB39"/>
    <mergeCell ref="VEC39:VEE39"/>
    <mergeCell ref="VEF39:VEH39"/>
    <mergeCell ref="VEI39:VEK39"/>
    <mergeCell ref="VDB39:VDD39"/>
    <mergeCell ref="VDE39:VDG39"/>
    <mergeCell ref="VDH39:VDJ39"/>
    <mergeCell ref="VDK39:VDM39"/>
    <mergeCell ref="VDN39:VDP39"/>
    <mergeCell ref="VDQ39:VDS39"/>
    <mergeCell ref="VCJ39:VCL39"/>
    <mergeCell ref="VCM39:VCO39"/>
    <mergeCell ref="VCP39:VCR39"/>
    <mergeCell ref="VCS39:VCU39"/>
    <mergeCell ref="VCV39:VCX39"/>
    <mergeCell ref="VCY39:VDA39"/>
    <mergeCell ref="VBR39:VBT39"/>
    <mergeCell ref="VBU39:VBW39"/>
    <mergeCell ref="VBX39:VBZ39"/>
    <mergeCell ref="VCA39:VCC39"/>
    <mergeCell ref="VCD39:VCF39"/>
    <mergeCell ref="VCG39:VCI39"/>
    <mergeCell ref="VAZ39:VBB39"/>
    <mergeCell ref="VBC39:VBE39"/>
    <mergeCell ref="VBF39:VBH39"/>
    <mergeCell ref="VBI39:VBK39"/>
    <mergeCell ref="VBL39:VBN39"/>
    <mergeCell ref="VBO39:VBQ39"/>
    <mergeCell ref="VAH39:VAJ39"/>
    <mergeCell ref="VAK39:VAM39"/>
    <mergeCell ref="VAN39:VAP39"/>
    <mergeCell ref="VAQ39:VAS39"/>
    <mergeCell ref="VAT39:VAV39"/>
    <mergeCell ref="VAW39:VAY39"/>
    <mergeCell ref="UZP39:UZR39"/>
    <mergeCell ref="UZS39:UZU39"/>
    <mergeCell ref="UZV39:UZX39"/>
    <mergeCell ref="UZY39:VAA39"/>
    <mergeCell ref="VAB39:VAD39"/>
    <mergeCell ref="VAE39:VAG39"/>
    <mergeCell ref="UYX39:UYZ39"/>
    <mergeCell ref="UZA39:UZC39"/>
    <mergeCell ref="UZD39:UZF39"/>
    <mergeCell ref="UZG39:UZI39"/>
    <mergeCell ref="UZJ39:UZL39"/>
    <mergeCell ref="UZM39:UZO39"/>
    <mergeCell ref="UYF39:UYH39"/>
    <mergeCell ref="UYI39:UYK39"/>
    <mergeCell ref="UYL39:UYN39"/>
    <mergeCell ref="UYO39:UYQ39"/>
    <mergeCell ref="UYR39:UYT39"/>
    <mergeCell ref="UYU39:UYW39"/>
    <mergeCell ref="UXN39:UXP39"/>
    <mergeCell ref="UXQ39:UXS39"/>
    <mergeCell ref="UXT39:UXV39"/>
    <mergeCell ref="UXW39:UXY39"/>
    <mergeCell ref="UXZ39:UYB39"/>
    <mergeCell ref="UYC39:UYE39"/>
    <mergeCell ref="UWV39:UWX39"/>
    <mergeCell ref="UWY39:UXA39"/>
    <mergeCell ref="UXB39:UXD39"/>
    <mergeCell ref="UXE39:UXG39"/>
    <mergeCell ref="UXH39:UXJ39"/>
    <mergeCell ref="UXK39:UXM39"/>
    <mergeCell ref="UWD39:UWF39"/>
    <mergeCell ref="UWG39:UWI39"/>
    <mergeCell ref="UWJ39:UWL39"/>
    <mergeCell ref="UWM39:UWO39"/>
    <mergeCell ref="UWP39:UWR39"/>
    <mergeCell ref="UWS39:UWU39"/>
    <mergeCell ref="UVL39:UVN39"/>
    <mergeCell ref="UVO39:UVQ39"/>
    <mergeCell ref="UVR39:UVT39"/>
    <mergeCell ref="UVU39:UVW39"/>
    <mergeCell ref="UVX39:UVZ39"/>
    <mergeCell ref="UWA39:UWC39"/>
    <mergeCell ref="UUT39:UUV39"/>
    <mergeCell ref="UUW39:UUY39"/>
    <mergeCell ref="UUZ39:UVB39"/>
    <mergeCell ref="UVC39:UVE39"/>
    <mergeCell ref="UVF39:UVH39"/>
    <mergeCell ref="UVI39:UVK39"/>
    <mergeCell ref="UUB39:UUD39"/>
    <mergeCell ref="UUE39:UUG39"/>
    <mergeCell ref="UUH39:UUJ39"/>
    <mergeCell ref="UUK39:UUM39"/>
    <mergeCell ref="UUN39:UUP39"/>
    <mergeCell ref="UUQ39:UUS39"/>
    <mergeCell ref="UTJ39:UTL39"/>
    <mergeCell ref="UTM39:UTO39"/>
    <mergeCell ref="UTP39:UTR39"/>
    <mergeCell ref="UTS39:UTU39"/>
    <mergeCell ref="UTV39:UTX39"/>
    <mergeCell ref="UTY39:UUA39"/>
    <mergeCell ref="USR39:UST39"/>
    <mergeCell ref="USU39:USW39"/>
    <mergeCell ref="USX39:USZ39"/>
    <mergeCell ref="UTA39:UTC39"/>
    <mergeCell ref="UTD39:UTF39"/>
    <mergeCell ref="UTG39:UTI39"/>
    <mergeCell ref="URZ39:USB39"/>
    <mergeCell ref="USC39:USE39"/>
    <mergeCell ref="USF39:USH39"/>
    <mergeCell ref="USI39:USK39"/>
    <mergeCell ref="USL39:USN39"/>
    <mergeCell ref="USO39:USQ39"/>
    <mergeCell ref="URH39:URJ39"/>
    <mergeCell ref="URK39:URM39"/>
    <mergeCell ref="URN39:URP39"/>
    <mergeCell ref="URQ39:URS39"/>
    <mergeCell ref="URT39:URV39"/>
    <mergeCell ref="URW39:URY39"/>
    <mergeCell ref="UQP39:UQR39"/>
    <mergeCell ref="UQS39:UQU39"/>
    <mergeCell ref="UQV39:UQX39"/>
    <mergeCell ref="UQY39:URA39"/>
    <mergeCell ref="URB39:URD39"/>
    <mergeCell ref="URE39:URG39"/>
    <mergeCell ref="UPX39:UPZ39"/>
    <mergeCell ref="UQA39:UQC39"/>
    <mergeCell ref="UQD39:UQF39"/>
    <mergeCell ref="UQG39:UQI39"/>
    <mergeCell ref="UQJ39:UQL39"/>
    <mergeCell ref="UQM39:UQO39"/>
    <mergeCell ref="UPF39:UPH39"/>
    <mergeCell ref="UPI39:UPK39"/>
    <mergeCell ref="UPL39:UPN39"/>
    <mergeCell ref="UPO39:UPQ39"/>
    <mergeCell ref="UPR39:UPT39"/>
    <mergeCell ref="UPU39:UPW39"/>
    <mergeCell ref="UON39:UOP39"/>
    <mergeCell ref="UOQ39:UOS39"/>
    <mergeCell ref="UOT39:UOV39"/>
    <mergeCell ref="UOW39:UOY39"/>
    <mergeCell ref="UOZ39:UPB39"/>
    <mergeCell ref="UPC39:UPE39"/>
    <mergeCell ref="UNV39:UNX39"/>
    <mergeCell ref="UNY39:UOA39"/>
    <mergeCell ref="UOB39:UOD39"/>
    <mergeCell ref="UOE39:UOG39"/>
    <mergeCell ref="UOH39:UOJ39"/>
    <mergeCell ref="UOK39:UOM39"/>
    <mergeCell ref="UND39:UNF39"/>
    <mergeCell ref="UNG39:UNI39"/>
    <mergeCell ref="UNJ39:UNL39"/>
    <mergeCell ref="UNM39:UNO39"/>
    <mergeCell ref="UNP39:UNR39"/>
    <mergeCell ref="UNS39:UNU39"/>
    <mergeCell ref="UML39:UMN39"/>
    <mergeCell ref="UMO39:UMQ39"/>
    <mergeCell ref="UMR39:UMT39"/>
    <mergeCell ref="UMU39:UMW39"/>
    <mergeCell ref="UMX39:UMZ39"/>
    <mergeCell ref="UNA39:UNC39"/>
    <mergeCell ref="ULT39:ULV39"/>
    <mergeCell ref="ULW39:ULY39"/>
    <mergeCell ref="ULZ39:UMB39"/>
    <mergeCell ref="UMC39:UME39"/>
    <mergeCell ref="UMF39:UMH39"/>
    <mergeCell ref="UMI39:UMK39"/>
    <mergeCell ref="ULB39:ULD39"/>
    <mergeCell ref="ULE39:ULG39"/>
    <mergeCell ref="ULH39:ULJ39"/>
    <mergeCell ref="ULK39:ULM39"/>
    <mergeCell ref="ULN39:ULP39"/>
    <mergeCell ref="ULQ39:ULS39"/>
    <mergeCell ref="UKJ39:UKL39"/>
    <mergeCell ref="UKM39:UKO39"/>
    <mergeCell ref="UKP39:UKR39"/>
    <mergeCell ref="UKS39:UKU39"/>
    <mergeCell ref="UKV39:UKX39"/>
    <mergeCell ref="UKY39:ULA39"/>
    <mergeCell ref="UJR39:UJT39"/>
    <mergeCell ref="UJU39:UJW39"/>
    <mergeCell ref="UJX39:UJZ39"/>
    <mergeCell ref="UKA39:UKC39"/>
    <mergeCell ref="UKD39:UKF39"/>
    <mergeCell ref="UKG39:UKI39"/>
    <mergeCell ref="UIZ39:UJB39"/>
    <mergeCell ref="UJC39:UJE39"/>
    <mergeCell ref="UJF39:UJH39"/>
    <mergeCell ref="UJI39:UJK39"/>
    <mergeCell ref="UJL39:UJN39"/>
    <mergeCell ref="UJO39:UJQ39"/>
    <mergeCell ref="UIH39:UIJ39"/>
    <mergeCell ref="UIK39:UIM39"/>
    <mergeCell ref="UIN39:UIP39"/>
    <mergeCell ref="UIQ39:UIS39"/>
    <mergeCell ref="UIT39:UIV39"/>
    <mergeCell ref="UIW39:UIY39"/>
    <mergeCell ref="UHP39:UHR39"/>
    <mergeCell ref="UHS39:UHU39"/>
    <mergeCell ref="UHV39:UHX39"/>
    <mergeCell ref="UHY39:UIA39"/>
    <mergeCell ref="UIB39:UID39"/>
    <mergeCell ref="UIE39:UIG39"/>
    <mergeCell ref="UGX39:UGZ39"/>
    <mergeCell ref="UHA39:UHC39"/>
    <mergeCell ref="UHD39:UHF39"/>
    <mergeCell ref="UHG39:UHI39"/>
    <mergeCell ref="UHJ39:UHL39"/>
    <mergeCell ref="UHM39:UHO39"/>
    <mergeCell ref="UGF39:UGH39"/>
    <mergeCell ref="UGI39:UGK39"/>
    <mergeCell ref="UGL39:UGN39"/>
    <mergeCell ref="UGO39:UGQ39"/>
    <mergeCell ref="UGR39:UGT39"/>
    <mergeCell ref="UGU39:UGW39"/>
    <mergeCell ref="UFN39:UFP39"/>
    <mergeCell ref="UFQ39:UFS39"/>
    <mergeCell ref="UFT39:UFV39"/>
    <mergeCell ref="UFW39:UFY39"/>
    <mergeCell ref="UFZ39:UGB39"/>
    <mergeCell ref="UGC39:UGE39"/>
    <mergeCell ref="UEV39:UEX39"/>
    <mergeCell ref="UEY39:UFA39"/>
    <mergeCell ref="UFB39:UFD39"/>
    <mergeCell ref="UFE39:UFG39"/>
    <mergeCell ref="UFH39:UFJ39"/>
    <mergeCell ref="UFK39:UFM39"/>
    <mergeCell ref="UED39:UEF39"/>
    <mergeCell ref="UEG39:UEI39"/>
    <mergeCell ref="UEJ39:UEL39"/>
    <mergeCell ref="UEM39:UEO39"/>
    <mergeCell ref="UEP39:UER39"/>
    <mergeCell ref="UES39:UEU39"/>
    <mergeCell ref="UDL39:UDN39"/>
    <mergeCell ref="UDO39:UDQ39"/>
    <mergeCell ref="UDR39:UDT39"/>
    <mergeCell ref="UDU39:UDW39"/>
    <mergeCell ref="UDX39:UDZ39"/>
    <mergeCell ref="UEA39:UEC39"/>
    <mergeCell ref="UCT39:UCV39"/>
    <mergeCell ref="UCW39:UCY39"/>
    <mergeCell ref="UCZ39:UDB39"/>
    <mergeCell ref="UDC39:UDE39"/>
    <mergeCell ref="UDF39:UDH39"/>
    <mergeCell ref="UDI39:UDK39"/>
    <mergeCell ref="UCB39:UCD39"/>
    <mergeCell ref="UCE39:UCG39"/>
    <mergeCell ref="UCH39:UCJ39"/>
    <mergeCell ref="UCK39:UCM39"/>
    <mergeCell ref="UCN39:UCP39"/>
    <mergeCell ref="UCQ39:UCS39"/>
    <mergeCell ref="UBJ39:UBL39"/>
    <mergeCell ref="UBM39:UBO39"/>
    <mergeCell ref="UBP39:UBR39"/>
    <mergeCell ref="UBS39:UBU39"/>
    <mergeCell ref="UBV39:UBX39"/>
    <mergeCell ref="UBY39:UCA39"/>
    <mergeCell ref="UAR39:UAT39"/>
    <mergeCell ref="UAU39:UAW39"/>
    <mergeCell ref="UAX39:UAZ39"/>
    <mergeCell ref="UBA39:UBC39"/>
    <mergeCell ref="UBD39:UBF39"/>
    <mergeCell ref="UBG39:UBI39"/>
    <mergeCell ref="TZZ39:UAB39"/>
    <mergeCell ref="UAC39:UAE39"/>
    <mergeCell ref="UAF39:UAH39"/>
    <mergeCell ref="UAI39:UAK39"/>
    <mergeCell ref="UAL39:UAN39"/>
    <mergeCell ref="UAO39:UAQ39"/>
    <mergeCell ref="TZH39:TZJ39"/>
    <mergeCell ref="TZK39:TZM39"/>
    <mergeCell ref="TZN39:TZP39"/>
    <mergeCell ref="TZQ39:TZS39"/>
    <mergeCell ref="TZT39:TZV39"/>
    <mergeCell ref="TZW39:TZY39"/>
    <mergeCell ref="TYP39:TYR39"/>
    <mergeCell ref="TYS39:TYU39"/>
    <mergeCell ref="TYV39:TYX39"/>
    <mergeCell ref="TYY39:TZA39"/>
    <mergeCell ref="TZB39:TZD39"/>
    <mergeCell ref="TZE39:TZG39"/>
    <mergeCell ref="TXX39:TXZ39"/>
    <mergeCell ref="TYA39:TYC39"/>
    <mergeCell ref="TYD39:TYF39"/>
    <mergeCell ref="TYG39:TYI39"/>
    <mergeCell ref="TYJ39:TYL39"/>
    <mergeCell ref="TYM39:TYO39"/>
    <mergeCell ref="TXF39:TXH39"/>
    <mergeCell ref="TXI39:TXK39"/>
    <mergeCell ref="TXL39:TXN39"/>
    <mergeCell ref="TXO39:TXQ39"/>
    <mergeCell ref="TXR39:TXT39"/>
    <mergeCell ref="TXU39:TXW39"/>
    <mergeCell ref="TWN39:TWP39"/>
    <mergeCell ref="TWQ39:TWS39"/>
    <mergeCell ref="TWT39:TWV39"/>
    <mergeCell ref="TWW39:TWY39"/>
    <mergeCell ref="TWZ39:TXB39"/>
    <mergeCell ref="TXC39:TXE39"/>
    <mergeCell ref="TVV39:TVX39"/>
    <mergeCell ref="TVY39:TWA39"/>
    <mergeCell ref="TWB39:TWD39"/>
    <mergeCell ref="TWE39:TWG39"/>
    <mergeCell ref="TWH39:TWJ39"/>
    <mergeCell ref="TWK39:TWM39"/>
    <mergeCell ref="TVD39:TVF39"/>
    <mergeCell ref="TVG39:TVI39"/>
    <mergeCell ref="TVJ39:TVL39"/>
    <mergeCell ref="TVM39:TVO39"/>
    <mergeCell ref="TVP39:TVR39"/>
    <mergeCell ref="TVS39:TVU39"/>
    <mergeCell ref="TUL39:TUN39"/>
    <mergeCell ref="TUO39:TUQ39"/>
    <mergeCell ref="TUR39:TUT39"/>
    <mergeCell ref="TUU39:TUW39"/>
    <mergeCell ref="TUX39:TUZ39"/>
    <mergeCell ref="TVA39:TVC39"/>
    <mergeCell ref="TTT39:TTV39"/>
    <mergeCell ref="TTW39:TTY39"/>
    <mergeCell ref="TTZ39:TUB39"/>
    <mergeCell ref="TUC39:TUE39"/>
    <mergeCell ref="TUF39:TUH39"/>
    <mergeCell ref="TUI39:TUK39"/>
    <mergeCell ref="TTB39:TTD39"/>
    <mergeCell ref="TTE39:TTG39"/>
    <mergeCell ref="TTH39:TTJ39"/>
    <mergeCell ref="TTK39:TTM39"/>
    <mergeCell ref="TTN39:TTP39"/>
    <mergeCell ref="TTQ39:TTS39"/>
    <mergeCell ref="TSJ39:TSL39"/>
    <mergeCell ref="TSM39:TSO39"/>
    <mergeCell ref="TSP39:TSR39"/>
    <mergeCell ref="TSS39:TSU39"/>
    <mergeCell ref="TSV39:TSX39"/>
    <mergeCell ref="TSY39:TTA39"/>
    <mergeCell ref="TRR39:TRT39"/>
    <mergeCell ref="TRU39:TRW39"/>
    <mergeCell ref="TRX39:TRZ39"/>
    <mergeCell ref="TSA39:TSC39"/>
    <mergeCell ref="TSD39:TSF39"/>
    <mergeCell ref="TSG39:TSI39"/>
    <mergeCell ref="TQZ39:TRB39"/>
    <mergeCell ref="TRC39:TRE39"/>
    <mergeCell ref="TRF39:TRH39"/>
    <mergeCell ref="TRI39:TRK39"/>
    <mergeCell ref="TRL39:TRN39"/>
    <mergeCell ref="TRO39:TRQ39"/>
    <mergeCell ref="TQH39:TQJ39"/>
    <mergeCell ref="TQK39:TQM39"/>
    <mergeCell ref="TQN39:TQP39"/>
    <mergeCell ref="TQQ39:TQS39"/>
    <mergeCell ref="TQT39:TQV39"/>
    <mergeCell ref="TQW39:TQY39"/>
    <mergeCell ref="TPP39:TPR39"/>
    <mergeCell ref="TPS39:TPU39"/>
    <mergeCell ref="TPV39:TPX39"/>
    <mergeCell ref="TPY39:TQA39"/>
    <mergeCell ref="TQB39:TQD39"/>
    <mergeCell ref="TQE39:TQG39"/>
    <mergeCell ref="TOX39:TOZ39"/>
    <mergeCell ref="TPA39:TPC39"/>
    <mergeCell ref="TPD39:TPF39"/>
    <mergeCell ref="TPG39:TPI39"/>
    <mergeCell ref="TPJ39:TPL39"/>
    <mergeCell ref="TPM39:TPO39"/>
    <mergeCell ref="TOF39:TOH39"/>
    <mergeCell ref="TOI39:TOK39"/>
    <mergeCell ref="TOL39:TON39"/>
    <mergeCell ref="TOO39:TOQ39"/>
    <mergeCell ref="TOR39:TOT39"/>
    <mergeCell ref="TOU39:TOW39"/>
    <mergeCell ref="TNN39:TNP39"/>
    <mergeCell ref="TNQ39:TNS39"/>
    <mergeCell ref="TNT39:TNV39"/>
    <mergeCell ref="TNW39:TNY39"/>
    <mergeCell ref="TNZ39:TOB39"/>
    <mergeCell ref="TOC39:TOE39"/>
    <mergeCell ref="TMV39:TMX39"/>
    <mergeCell ref="TMY39:TNA39"/>
    <mergeCell ref="TNB39:TND39"/>
    <mergeCell ref="TNE39:TNG39"/>
    <mergeCell ref="TNH39:TNJ39"/>
    <mergeCell ref="TNK39:TNM39"/>
    <mergeCell ref="TMD39:TMF39"/>
    <mergeCell ref="TMG39:TMI39"/>
    <mergeCell ref="TMJ39:TML39"/>
    <mergeCell ref="TMM39:TMO39"/>
    <mergeCell ref="TMP39:TMR39"/>
    <mergeCell ref="TMS39:TMU39"/>
    <mergeCell ref="TLL39:TLN39"/>
    <mergeCell ref="TLO39:TLQ39"/>
    <mergeCell ref="TLR39:TLT39"/>
    <mergeCell ref="TLU39:TLW39"/>
    <mergeCell ref="TLX39:TLZ39"/>
    <mergeCell ref="TMA39:TMC39"/>
    <mergeCell ref="TKT39:TKV39"/>
    <mergeCell ref="TKW39:TKY39"/>
    <mergeCell ref="TKZ39:TLB39"/>
    <mergeCell ref="TLC39:TLE39"/>
    <mergeCell ref="TLF39:TLH39"/>
    <mergeCell ref="TLI39:TLK39"/>
    <mergeCell ref="TKB39:TKD39"/>
    <mergeCell ref="TKE39:TKG39"/>
    <mergeCell ref="TKH39:TKJ39"/>
    <mergeCell ref="TKK39:TKM39"/>
    <mergeCell ref="TKN39:TKP39"/>
    <mergeCell ref="TKQ39:TKS39"/>
    <mergeCell ref="TJJ39:TJL39"/>
    <mergeCell ref="TJM39:TJO39"/>
    <mergeCell ref="TJP39:TJR39"/>
    <mergeCell ref="TJS39:TJU39"/>
    <mergeCell ref="TJV39:TJX39"/>
    <mergeCell ref="TJY39:TKA39"/>
    <mergeCell ref="TIR39:TIT39"/>
    <mergeCell ref="TIU39:TIW39"/>
    <mergeCell ref="TIX39:TIZ39"/>
    <mergeCell ref="TJA39:TJC39"/>
    <mergeCell ref="TJD39:TJF39"/>
    <mergeCell ref="TJG39:TJI39"/>
    <mergeCell ref="THZ39:TIB39"/>
    <mergeCell ref="TIC39:TIE39"/>
    <mergeCell ref="TIF39:TIH39"/>
    <mergeCell ref="TII39:TIK39"/>
    <mergeCell ref="TIL39:TIN39"/>
    <mergeCell ref="TIO39:TIQ39"/>
    <mergeCell ref="THH39:THJ39"/>
    <mergeCell ref="THK39:THM39"/>
    <mergeCell ref="THN39:THP39"/>
    <mergeCell ref="THQ39:THS39"/>
    <mergeCell ref="THT39:THV39"/>
    <mergeCell ref="THW39:THY39"/>
    <mergeCell ref="TGP39:TGR39"/>
    <mergeCell ref="TGS39:TGU39"/>
    <mergeCell ref="TGV39:TGX39"/>
    <mergeCell ref="TGY39:THA39"/>
    <mergeCell ref="THB39:THD39"/>
    <mergeCell ref="THE39:THG39"/>
    <mergeCell ref="TFX39:TFZ39"/>
    <mergeCell ref="TGA39:TGC39"/>
    <mergeCell ref="TGD39:TGF39"/>
    <mergeCell ref="TGG39:TGI39"/>
    <mergeCell ref="TGJ39:TGL39"/>
    <mergeCell ref="TGM39:TGO39"/>
    <mergeCell ref="TFF39:TFH39"/>
    <mergeCell ref="TFI39:TFK39"/>
    <mergeCell ref="TFL39:TFN39"/>
    <mergeCell ref="TFO39:TFQ39"/>
    <mergeCell ref="TFR39:TFT39"/>
    <mergeCell ref="TFU39:TFW39"/>
    <mergeCell ref="TEN39:TEP39"/>
    <mergeCell ref="TEQ39:TES39"/>
    <mergeCell ref="TET39:TEV39"/>
    <mergeCell ref="TEW39:TEY39"/>
    <mergeCell ref="TEZ39:TFB39"/>
    <mergeCell ref="TFC39:TFE39"/>
    <mergeCell ref="TDV39:TDX39"/>
    <mergeCell ref="TDY39:TEA39"/>
    <mergeCell ref="TEB39:TED39"/>
    <mergeCell ref="TEE39:TEG39"/>
    <mergeCell ref="TEH39:TEJ39"/>
    <mergeCell ref="TEK39:TEM39"/>
    <mergeCell ref="TDD39:TDF39"/>
    <mergeCell ref="TDG39:TDI39"/>
    <mergeCell ref="TDJ39:TDL39"/>
    <mergeCell ref="TDM39:TDO39"/>
    <mergeCell ref="TDP39:TDR39"/>
    <mergeCell ref="TDS39:TDU39"/>
    <mergeCell ref="TCL39:TCN39"/>
    <mergeCell ref="TCO39:TCQ39"/>
    <mergeCell ref="TCR39:TCT39"/>
    <mergeCell ref="TCU39:TCW39"/>
    <mergeCell ref="TCX39:TCZ39"/>
    <mergeCell ref="TDA39:TDC39"/>
    <mergeCell ref="TBT39:TBV39"/>
    <mergeCell ref="TBW39:TBY39"/>
    <mergeCell ref="TBZ39:TCB39"/>
    <mergeCell ref="TCC39:TCE39"/>
    <mergeCell ref="TCF39:TCH39"/>
    <mergeCell ref="TCI39:TCK39"/>
    <mergeCell ref="TBB39:TBD39"/>
    <mergeCell ref="TBE39:TBG39"/>
    <mergeCell ref="TBH39:TBJ39"/>
    <mergeCell ref="TBK39:TBM39"/>
    <mergeCell ref="TBN39:TBP39"/>
    <mergeCell ref="TBQ39:TBS39"/>
    <mergeCell ref="TAJ39:TAL39"/>
    <mergeCell ref="TAM39:TAO39"/>
    <mergeCell ref="TAP39:TAR39"/>
    <mergeCell ref="TAS39:TAU39"/>
    <mergeCell ref="TAV39:TAX39"/>
    <mergeCell ref="TAY39:TBA39"/>
    <mergeCell ref="SZR39:SZT39"/>
    <mergeCell ref="SZU39:SZW39"/>
    <mergeCell ref="SZX39:SZZ39"/>
    <mergeCell ref="TAA39:TAC39"/>
    <mergeCell ref="TAD39:TAF39"/>
    <mergeCell ref="TAG39:TAI39"/>
    <mergeCell ref="SYZ39:SZB39"/>
    <mergeCell ref="SZC39:SZE39"/>
    <mergeCell ref="SZF39:SZH39"/>
    <mergeCell ref="SZI39:SZK39"/>
    <mergeCell ref="SZL39:SZN39"/>
    <mergeCell ref="SZO39:SZQ39"/>
    <mergeCell ref="SYH39:SYJ39"/>
    <mergeCell ref="SYK39:SYM39"/>
    <mergeCell ref="SYN39:SYP39"/>
    <mergeCell ref="SYQ39:SYS39"/>
    <mergeCell ref="SYT39:SYV39"/>
    <mergeCell ref="SYW39:SYY39"/>
    <mergeCell ref="SXP39:SXR39"/>
    <mergeCell ref="SXS39:SXU39"/>
    <mergeCell ref="SXV39:SXX39"/>
    <mergeCell ref="SXY39:SYA39"/>
    <mergeCell ref="SYB39:SYD39"/>
    <mergeCell ref="SYE39:SYG39"/>
    <mergeCell ref="SWX39:SWZ39"/>
    <mergeCell ref="SXA39:SXC39"/>
    <mergeCell ref="SXD39:SXF39"/>
    <mergeCell ref="SXG39:SXI39"/>
    <mergeCell ref="SXJ39:SXL39"/>
    <mergeCell ref="SXM39:SXO39"/>
    <mergeCell ref="SWF39:SWH39"/>
    <mergeCell ref="SWI39:SWK39"/>
    <mergeCell ref="SWL39:SWN39"/>
    <mergeCell ref="SWO39:SWQ39"/>
    <mergeCell ref="SWR39:SWT39"/>
    <mergeCell ref="SWU39:SWW39"/>
    <mergeCell ref="SVN39:SVP39"/>
    <mergeCell ref="SVQ39:SVS39"/>
    <mergeCell ref="SVT39:SVV39"/>
    <mergeCell ref="SVW39:SVY39"/>
    <mergeCell ref="SVZ39:SWB39"/>
    <mergeCell ref="SWC39:SWE39"/>
    <mergeCell ref="SUV39:SUX39"/>
    <mergeCell ref="SUY39:SVA39"/>
    <mergeCell ref="SVB39:SVD39"/>
    <mergeCell ref="SVE39:SVG39"/>
    <mergeCell ref="SVH39:SVJ39"/>
    <mergeCell ref="SVK39:SVM39"/>
    <mergeCell ref="SUD39:SUF39"/>
    <mergeCell ref="SUG39:SUI39"/>
    <mergeCell ref="SUJ39:SUL39"/>
    <mergeCell ref="SUM39:SUO39"/>
    <mergeCell ref="SUP39:SUR39"/>
    <mergeCell ref="SUS39:SUU39"/>
    <mergeCell ref="STL39:STN39"/>
    <mergeCell ref="STO39:STQ39"/>
    <mergeCell ref="STR39:STT39"/>
    <mergeCell ref="STU39:STW39"/>
    <mergeCell ref="STX39:STZ39"/>
    <mergeCell ref="SUA39:SUC39"/>
    <mergeCell ref="SST39:SSV39"/>
    <mergeCell ref="SSW39:SSY39"/>
    <mergeCell ref="SSZ39:STB39"/>
    <mergeCell ref="STC39:STE39"/>
    <mergeCell ref="STF39:STH39"/>
    <mergeCell ref="STI39:STK39"/>
    <mergeCell ref="SSB39:SSD39"/>
    <mergeCell ref="SSE39:SSG39"/>
    <mergeCell ref="SSH39:SSJ39"/>
    <mergeCell ref="SSK39:SSM39"/>
    <mergeCell ref="SSN39:SSP39"/>
    <mergeCell ref="SSQ39:SSS39"/>
    <mergeCell ref="SRJ39:SRL39"/>
    <mergeCell ref="SRM39:SRO39"/>
    <mergeCell ref="SRP39:SRR39"/>
    <mergeCell ref="SRS39:SRU39"/>
    <mergeCell ref="SRV39:SRX39"/>
    <mergeCell ref="SRY39:SSA39"/>
    <mergeCell ref="SQR39:SQT39"/>
    <mergeCell ref="SQU39:SQW39"/>
    <mergeCell ref="SQX39:SQZ39"/>
    <mergeCell ref="SRA39:SRC39"/>
    <mergeCell ref="SRD39:SRF39"/>
    <mergeCell ref="SRG39:SRI39"/>
    <mergeCell ref="SPZ39:SQB39"/>
    <mergeCell ref="SQC39:SQE39"/>
    <mergeCell ref="SQF39:SQH39"/>
    <mergeCell ref="SQI39:SQK39"/>
    <mergeCell ref="SQL39:SQN39"/>
    <mergeCell ref="SQO39:SQQ39"/>
    <mergeCell ref="SPH39:SPJ39"/>
    <mergeCell ref="SPK39:SPM39"/>
    <mergeCell ref="SPN39:SPP39"/>
    <mergeCell ref="SPQ39:SPS39"/>
    <mergeCell ref="SPT39:SPV39"/>
    <mergeCell ref="SPW39:SPY39"/>
    <mergeCell ref="SOP39:SOR39"/>
    <mergeCell ref="SOS39:SOU39"/>
    <mergeCell ref="SOV39:SOX39"/>
    <mergeCell ref="SOY39:SPA39"/>
    <mergeCell ref="SPB39:SPD39"/>
    <mergeCell ref="SPE39:SPG39"/>
    <mergeCell ref="SNX39:SNZ39"/>
    <mergeCell ref="SOA39:SOC39"/>
    <mergeCell ref="SOD39:SOF39"/>
    <mergeCell ref="SOG39:SOI39"/>
    <mergeCell ref="SOJ39:SOL39"/>
    <mergeCell ref="SOM39:SOO39"/>
    <mergeCell ref="SNF39:SNH39"/>
    <mergeCell ref="SNI39:SNK39"/>
    <mergeCell ref="SNL39:SNN39"/>
    <mergeCell ref="SNO39:SNQ39"/>
    <mergeCell ref="SNR39:SNT39"/>
    <mergeCell ref="SNU39:SNW39"/>
    <mergeCell ref="SMN39:SMP39"/>
    <mergeCell ref="SMQ39:SMS39"/>
    <mergeCell ref="SMT39:SMV39"/>
    <mergeCell ref="SMW39:SMY39"/>
    <mergeCell ref="SMZ39:SNB39"/>
    <mergeCell ref="SNC39:SNE39"/>
    <mergeCell ref="SLV39:SLX39"/>
    <mergeCell ref="SLY39:SMA39"/>
    <mergeCell ref="SMB39:SMD39"/>
    <mergeCell ref="SME39:SMG39"/>
    <mergeCell ref="SMH39:SMJ39"/>
    <mergeCell ref="SMK39:SMM39"/>
    <mergeCell ref="SLD39:SLF39"/>
    <mergeCell ref="SLG39:SLI39"/>
    <mergeCell ref="SLJ39:SLL39"/>
    <mergeCell ref="SLM39:SLO39"/>
    <mergeCell ref="SLP39:SLR39"/>
    <mergeCell ref="SLS39:SLU39"/>
    <mergeCell ref="SKL39:SKN39"/>
    <mergeCell ref="SKO39:SKQ39"/>
    <mergeCell ref="SKR39:SKT39"/>
    <mergeCell ref="SKU39:SKW39"/>
    <mergeCell ref="SKX39:SKZ39"/>
    <mergeCell ref="SLA39:SLC39"/>
    <mergeCell ref="SJT39:SJV39"/>
    <mergeCell ref="SJW39:SJY39"/>
    <mergeCell ref="SJZ39:SKB39"/>
    <mergeCell ref="SKC39:SKE39"/>
    <mergeCell ref="SKF39:SKH39"/>
    <mergeCell ref="SKI39:SKK39"/>
    <mergeCell ref="SJB39:SJD39"/>
    <mergeCell ref="SJE39:SJG39"/>
    <mergeCell ref="SJH39:SJJ39"/>
    <mergeCell ref="SJK39:SJM39"/>
    <mergeCell ref="SJN39:SJP39"/>
    <mergeCell ref="SJQ39:SJS39"/>
    <mergeCell ref="SIJ39:SIL39"/>
    <mergeCell ref="SIM39:SIO39"/>
    <mergeCell ref="SIP39:SIR39"/>
    <mergeCell ref="SIS39:SIU39"/>
    <mergeCell ref="SIV39:SIX39"/>
    <mergeCell ref="SIY39:SJA39"/>
    <mergeCell ref="SHR39:SHT39"/>
    <mergeCell ref="SHU39:SHW39"/>
    <mergeCell ref="SHX39:SHZ39"/>
    <mergeCell ref="SIA39:SIC39"/>
    <mergeCell ref="SID39:SIF39"/>
    <mergeCell ref="SIG39:SII39"/>
    <mergeCell ref="SGZ39:SHB39"/>
    <mergeCell ref="SHC39:SHE39"/>
    <mergeCell ref="SHF39:SHH39"/>
    <mergeCell ref="SHI39:SHK39"/>
    <mergeCell ref="SHL39:SHN39"/>
    <mergeCell ref="SHO39:SHQ39"/>
    <mergeCell ref="SGH39:SGJ39"/>
    <mergeCell ref="SGK39:SGM39"/>
    <mergeCell ref="SGN39:SGP39"/>
    <mergeCell ref="SGQ39:SGS39"/>
    <mergeCell ref="SGT39:SGV39"/>
    <mergeCell ref="SGW39:SGY39"/>
    <mergeCell ref="SFP39:SFR39"/>
    <mergeCell ref="SFS39:SFU39"/>
    <mergeCell ref="SFV39:SFX39"/>
    <mergeCell ref="SFY39:SGA39"/>
    <mergeCell ref="SGB39:SGD39"/>
    <mergeCell ref="SGE39:SGG39"/>
    <mergeCell ref="SEX39:SEZ39"/>
    <mergeCell ref="SFA39:SFC39"/>
    <mergeCell ref="SFD39:SFF39"/>
    <mergeCell ref="SFG39:SFI39"/>
    <mergeCell ref="SFJ39:SFL39"/>
    <mergeCell ref="SFM39:SFO39"/>
    <mergeCell ref="SEF39:SEH39"/>
    <mergeCell ref="SEI39:SEK39"/>
    <mergeCell ref="SEL39:SEN39"/>
    <mergeCell ref="SEO39:SEQ39"/>
    <mergeCell ref="SER39:SET39"/>
    <mergeCell ref="SEU39:SEW39"/>
    <mergeCell ref="SDN39:SDP39"/>
    <mergeCell ref="SDQ39:SDS39"/>
    <mergeCell ref="SDT39:SDV39"/>
    <mergeCell ref="SDW39:SDY39"/>
    <mergeCell ref="SDZ39:SEB39"/>
    <mergeCell ref="SEC39:SEE39"/>
    <mergeCell ref="SCV39:SCX39"/>
    <mergeCell ref="SCY39:SDA39"/>
    <mergeCell ref="SDB39:SDD39"/>
    <mergeCell ref="SDE39:SDG39"/>
    <mergeCell ref="SDH39:SDJ39"/>
    <mergeCell ref="SDK39:SDM39"/>
    <mergeCell ref="SCD39:SCF39"/>
    <mergeCell ref="SCG39:SCI39"/>
    <mergeCell ref="SCJ39:SCL39"/>
    <mergeCell ref="SCM39:SCO39"/>
    <mergeCell ref="SCP39:SCR39"/>
    <mergeCell ref="SCS39:SCU39"/>
    <mergeCell ref="SBL39:SBN39"/>
    <mergeCell ref="SBO39:SBQ39"/>
    <mergeCell ref="SBR39:SBT39"/>
    <mergeCell ref="SBU39:SBW39"/>
    <mergeCell ref="SBX39:SBZ39"/>
    <mergeCell ref="SCA39:SCC39"/>
    <mergeCell ref="SAT39:SAV39"/>
    <mergeCell ref="SAW39:SAY39"/>
    <mergeCell ref="SAZ39:SBB39"/>
    <mergeCell ref="SBC39:SBE39"/>
    <mergeCell ref="SBF39:SBH39"/>
    <mergeCell ref="SBI39:SBK39"/>
    <mergeCell ref="SAB39:SAD39"/>
    <mergeCell ref="SAE39:SAG39"/>
    <mergeCell ref="SAH39:SAJ39"/>
    <mergeCell ref="SAK39:SAM39"/>
    <mergeCell ref="SAN39:SAP39"/>
    <mergeCell ref="SAQ39:SAS39"/>
    <mergeCell ref="RZJ39:RZL39"/>
    <mergeCell ref="RZM39:RZO39"/>
    <mergeCell ref="RZP39:RZR39"/>
    <mergeCell ref="RZS39:RZU39"/>
    <mergeCell ref="RZV39:RZX39"/>
    <mergeCell ref="RZY39:SAA39"/>
    <mergeCell ref="RYR39:RYT39"/>
    <mergeCell ref="RYU39:RYW39"/>
    <mergeCell ref="RYX39:RYZ39"/>
    <mergeCell ref="RZA39:RZC39"/>
    <mergeCell ref="RZD39:RZF39"/>
    <mergeCell ref="RZG39:RZI39"/>
    <mergeCell ref="RXZ39:RYB39"/>
    <mergeCell ref="RYC39:RYE39"/>
    <mergeCell ref="RYF39:RYH39"/>
    <mergeCell ref="RYI39:RYK39"/>
    <mergeCell ref="RYL39:RYN39"/>
    <mergeCell ref="RYO39:RYQ39"/>
    <mergeCell ref="RXH39:RXJ39"/>
    <mergeCell ref="RXK39:RXM39"/>
    <mergeCell ref="RXN39:RXP39"/>
    <mergeCell ref="RXQ39:RXS39"/>
    <mergeCell ref="RXT39:RXV39"/>
    <mergeCell ref="RXW39:RXY39"/>
    <mergeCell ref="RWP39:RWR39"/>
    <mergeCell ref="RWS39:RWU39"/>
    <mergeCell ref="RWV39:RWX39"/>
    <mergeCell ref="RWY39:RXA39"/>
    <mergeCell ref="RXB39:RXD39"/>
    <mergeCell ref="RXE39:RXG39"/>
    <mergeCell ref="RVX39:RVZ39"/>
    <mergeCell ref="RWA39:RWC39"/>
    <mergeCell ref="RWD39:RWF39"/>
    <mergeCell ref="RWG39:RWI39"/>
    <mergeCell ref="RWJ39:RWL39"/>
    <mergeCell ref="RWM39:RWO39"/>
    <mergeCell ref="RVF39:RVH39"/>
    <mergeCell ref="RVI39:RVK39"/>
    <mergeCell ref="RVL39:RVN39"/>
    <mergeCell ref="RVO39:RVQ39"/>
    <mergeCell ref="RVR39:RVT39"/>
    <mergeCell ref="RVU39:RVW39"/>
    <mergeCell ref="RUN39:RUP39"/>
    <mergeCell ref="RUQ39:RUS39"/>
    <mergeCell ref="RUT39:RUV39"/>
    <mergeCell ref="RUW39:RUY39"/>
    <mergeCell ref="RUZ39:RVB39"/>
    <mergeCell ref="RVC39:RVE39"/>
    <mergeCell ref="RTV39:RTX39"/>
    <mergeCell ref="RTY39:RUA39"/>
    <mergeCell ref="RUB39:RUD39"/>
    <mergeCell ref="RUE39:RUG39"/>
    <mergeCell ref="RUH39:RUJ39"/>
    <mergeCell ref="RUK39:RUM39"/>
    <mergeCell ref="RTD39:RTF39"/>
    <mergeCell ref="RTG39:RTI39"/>
    <mergeCell ref="RTJ39:RTL39"/>
    <mergeCell ref="RTM39:RTO39"/>
    <mergeCell ref="RTP39:RTR39"/>
    <mergeCell ref="RTS39:RTU39"/>
    <mergeCell ref="RSL39:RSN39"/>
    <mergeCell ref="RSO39:RSQ39"/>
    <mergeCell ref="RSR39:RST39"/>
    <mergeCell ref="RSU39:RSW39"/>
    <mergeCell ref="RSX39:RSZ39"/>
    <mergeCell ref="RTA39:RTC39"/>
    <mergeCell ref="RRT39:RRV39"/>
    <mergeCell ref="RRW39:RRY39"/>
    <mergeCell ref="RRZ39:RSB39"/>
    <mergeCell ref="RSC39:RSE39"/>
    <mergeCell ref="RSF39:RSH39"/>
    <mergeCell ref="RSI39:RSK39"/>
    <mergeCell ref="RRB39:RRD39"/>
    <mergeCell ref="RRE39:RRG39"/>
    <mergeCell ref="RRH39:RRJ39"/>
    <mergeCell ref="RRK39:RRM39"/>
    <mergeCell ref="RRN39:RRP39"/>
    <mergeCell ref="RRQ39:RRS39"/>
    <mergeCell ref="RQJ39:RQL39"/>
    <mergeCell ref="RQM39:RQO39"/>
    <mergeCell ref="RQP39:RQR39"/>
    <mergeCell ref="RQS39:RQU39"/>
    <mergeCell ref="RQV39:RQX39"/>
    <mergeCell ref="RQY39:RRA39"/>
    <mergeCell ref="RPR39:RPT39"/>
    <mergeCell ref="RPU39:RPW39"/>
    <mergeCell ref="RPX39:RPZ39"/>
    <mergeCell ref="RQA39:RQC39"/>
    <mergeCell ref="RQD39:RQF39"/>
    <mergeCell ref="RQG39:RQI39"/>
    <mergeCell ref="ROZ39:RPB39"/>
    <mergeCell ref="RPC39:RPE39"/>
    <mergeCell ref="RPF39:RPH39"/>
    <mergeCell ref="RPI39:RPK39"/>
    <mergeCell ref="RPL39:RPN39"/>
    <mergeCell ref="RPO39:RPQ39"/>
    <mergeCell ref="ROH39:ROJ39"/>
    <mergeCell ref="ROK39:ROM39"/>
    <mergeCell ref="RON39:ROP39"/>
    <mergeCell ref="ROQ39:ROS39"/>
    <mergeCell ref="ROT39:ROV39"/>
    <mergeCell ref="ROW39:ROY39"/>
    <mergeCell ref="RNP39:RNR39"/>
    <mergeCell ref="RNS39:RNU39"/>
    <mergeCell ref="RNV39:RNX39"/>
    <mergeCell ref="RNY39:ROA39"/>
    <mergeCell ref="ROB39:ROD39"/>
    <mergeCell ref="ROE39:ROG39"/>
    <mergeCell ref="RMX39:RMZ39"/>
    <mergeCell ref="RNA39:RNC39"/>
    <mergeCell ref="RND39:RNF39"/>
    <mergeCell ref="RNG39:RNI39"/>
    <mergeCell ref="RNJ39:RNL39"/>
    <mergeCell ref="RNM39:RNO39"/>
    <mergeCell ref="RMF39:RMH39"/>
    <mergeCell ref="RMI39:RMK39"/>
    <mergeCell ref="RML39:RMN39"/>
    <mergeCell ref="RMO39:RMQ39"/>
    <mergeCell ref="RMR39:RMT39"/>
    <mergeCell ref="RMU39:RMW39"/>
    <mergeCell ref="RLN39:RLP39"/>
    <mergeCell ref="RLQ39:RLS39"/>
    <mergeCell ref="RLT39:RLV39"/>
    <mergeCell ref="RLW39:RLY39"/>
    <mergeCell ref="RLZ39:RMB39"/>
    <mergeCell ref="RMC39:RME39"/>
    <mergeCell ref="RKV39:RKX39"/>
    <mergeCell ref="RKY39:RLA39"/>
    <mergeCell ref="RLB39:RLD39"/>
    <mergeCell ref="RLE39:RLG39"/>
    <mergeCell ref="RLH39:RLJ39"/>
    <mergeCell ref="RLK39:RLM39"/>
    <mergeCell ref="RKD39:RKF39"/>
    <mergeCell ref="RKG39:RKI39"/>
    <mergeCell ref="RKJ39:RKL39"/>
    <mergeCell ref="RKM39:RKO39"/>
    <mergeCell ref="RKP39:RKR39"/>
    <mergeCell ref="RKS39:RKU39"/>
    <mergeCell ref="RJL39:RJN39"/>
    <mergeCell ref="RJO39:RJQ39"/>
    <mergeCell ref="RJR39:RJT39"/>
    <mergeCell ref="RJU39:RJW39"/>
    <mergeCell ref="RJX39:RJZ39"/>
    <mergeCell ref="RKA39:RKC39"/>
    <mergeCell ref="RIT39:RIV39"/>
    <mergeCell ref="RIW39:RIY39"/>
    <mergeCell ref="RIZ39:RJB39"/>
    <mergeCell ref="RJC39:RJE39"/>
    <mergeCell ref="RJF39:RJH39"/>
    <mergeCell ref="RJI39:RJK39"/>
    <mergeCell ref="RIB39:RID39"/>
    <mergeCell ref="RIE39:RIG39"/>
    <mergeCell ref="RIH39:RIJ39"/>
    <mergeCell ref="RIK39:RIM39"/>
    <mergeCell ref="RIN39:RIP39"/>
    <mergeCell ref="RIQ39:RIS39"/>
    <mergeCell ref="RHJ39:RHL39"/>
    <mergeCell ref="RHM39:RHO39"/>
    <mergeCell ref="RHP39:RHR39"/>
    <mergeCell ref="RHS39:RHU39"/>
    <mergeCell ref="RHV39:RHX39"/>
    <mergeCell ref="RHY39:RIA39"/>
    <mergeCell ref="RGR39:RGT39"/>
    <mergeCell ref="RGU39:RGW39"/>
    <mergeCell ref="RGX39:RGZ39"/>
    <mergeCell ref="RHA39:RHC39"/>
    <mergeCell ref="RHD39:RHF39"/>
    <mergeCell ref="RHG39:RHI39"/>
    <mergeCell ref="RFZ39:RGB39"/>
    <mergeCell ref="RGC39:RGE39"/>
    <mergeCell ref="RGF39:RGH39"/>
    <mergeCell ref="RGI39:RGK39"/>
    <mergeCell ref="RGL39:RGN39"/>
    <mergeCell ref="RGO39:RGQ39"/>
    <mergeCell ref="RFH39:RFJ39"/>
    <mergeCell ref="RFK39:RFM39"/>
    <mergeCell ref="RFN39:RFP39"/>
    <mergeCell ref="RFQ39:RFS39"/>
    <mergeCell ref="RFT39:RFV39"/>
    <mergeCell ref="RFW39:RFY39"/>
    <mergeCell ref="REP39:RER39"/>
    <mergeCell ref="RES39:REU39"/>
    <mergeCell ref="REV39:REX39"/>
    <mergeCell ref="REY39:RFA39"/>
    <mergeCell ref="RFB39:RFD39"/>
    <mergeCell ref="RFE39:RFG39"/>
    <mergeCell ref="RDX39:RDZ39"/>
    <mergeCell ref="REA39:REC39"/>
    <mergeCell ref="RED39:REF39"/>
    <mergeCell ref="REG39:REI39"/>
    <mergeCell ref="REJ39:REL39"/>
    <mergeCell ref="REM39:REO39"/>
    <mergeCell ref="RDF39:RDH39"/>
    <mergeCell ref="RDI39:RDK39"/>
    <mergeCell ref="RDL39:RDN39"/>
    <mergeCell ref="RDO39:RDQ39"/>
    <mergeCell ref="RDR39:RDT39"/>
    <mergeCell ref="RDU39:RDW39"/>
    <mergeCell ref="RCN39:RCP39"/>
    <mergeCell ref="RCQ39:RCS39"/>
    <mergeCell ref="RCT39:RCV39"/>
    <mergeCell ref="RCW39:RCY39"/>
    <mergeCell ref="RCZ39:RDB39"/>
    <mergeCell ref="RDC39:RDE39"/>
    <mergeCell ref="RBV39:RBX39"/>
    <mergeCell ref="RBY39:RCA39"/>
    <mergeCell ref="RCB39:RCD39"/>
    <mergeCell ref="RCE39:RCG39"/>
    <mergeCell ref="RCH39:RCJ39"/>
    <mergeCell ref="RCK39:RCM39"/>
    <mergeCell ref="RBD39:RBF39"/>
    <mergeCell ref="RBG39:RBI39"/>
    <mergeCell ref="RBJ39:RBL39"/>
    <mergeCell ref="RBM39:RBO39"/>
    <mergeCell ref="RBP39:RBR39"/>
    <mergeCell ref="RBS39:RBU39"/>
    <mergeCell ref="RAL39:RAN39"/>
    <mergeCell ref="RAO39:RAQ39"/>
    <mergeCell ref="RAR39:RAT39"/>
    <mergeCell ref="RAU39:RAW39"/>
    <mergeCell ref="RAX39:RAZ39"/>
    <mergeCell ref="RBA39:RBC39"/>
    <mergeCell ref="QZT39:QZV39"/>
    <mergeCell ref="QZW39:QZY39"/>
    <mergeCell ref="QZZ39:RAB39"/>
    <mergeCell ref="RAC39:RAE39"/>
    <mergeCell ref="RAF39:RAH39"/>
    <mergeCell ref="RAI39:RAK39"/>
    <mergeCell ref="QZB39:QZD39"/>
    <mergeCell ref="QZE39:QZG39"/>
    <mergeCell ref="QZH39:QZJ39"/>
    <mergeCell ref="QZK39:QZM39"/>
    <mergeCell ref="QZN39:QZP39"/>
    <mergeCell ref="QZQ39:QZS39"/>
    <mergeCell ref="QYJ39:QYL39"/>
    <mergeCell ref="QYM39:QYO39"/>
    <mergeCell ref="QYP39:QYR39"/>
    <mergeCell ref="QYS39:QYU39"/>
    <mergeCell ref="QYV39:QYX39"/>
    <mergeCell ref="QYY39:QZA39"/>
    <mergeCell ref="QXR39:QXT39"/>
    <mergeCell ref="QXU39:QXW39"/>
    <mergeCell ref="QXX39:QXZ39"/>
    <mergeCell ref="QYA39:QYC39"/>
    <mergeCell ref="QYD39:QYF39"/>
    <mergeCell ref="QYG39:QYI39"/>
    <mergeCell ref="QWZ39:QXB39"/>
    <mergeCell ref="QXC39:QXE39"/>
    <mergeCell ref="QXF39:QXH39"/>
    <mergeCell ref="QXI39:QXK39"/>
    <mergeCell ref="QXL39:QXN39"/>
    <mergeCell ref="QXO39:QXQ39"/>
    <mergeCell ref="QWH39:QWJ39"/>
    <mergeCell ref="QWK39:QWM39"/>
    <mergeCell ref="QWN39:QWP39"/>
    <mergeCell ref="QWQ39:QWS39"/>
    <mergeCell ref="QWT39:QWV39"/>
    <mergeCell ref="QWW39:QWY39"/>
    <mergeCell ref="QVP39:QVR39"/>
    <mergeCell ref="QVS39:QVU39"/>
    <mergeCell ref="QVV39:QVX39"/>
    <mergeCell ref="QVY39:QWA39"/>
    <mergeCell ref="QWB39:QWD39"/>
    <mergeCell ref="QWE39:QWG39"/>
    <mergeCell ref="QUX39:QUZ39"/>
    <mergeCell ref="QVA39:QVC39"/>
    <mergeCell ref="QVD39:QVF39"/>
    <mergeCell ref="QVG39:QVI39"/>
    <mergeCell ref="QVJ39:QVL39"/>
    <mergeCell ref="QVM39:QVO39"/>
    <mergeCell ref="QUF39:QUH39"/>
    <mergeCell ref="QUI39:QUK39"/>
    <mergeCell ref="QUL39:QUN39"/>
    <mergeCell ref="QUO39:QUQ39"/>
    <mergeCell ref="QUR39:QUT39"/>
    <mergeCell ref="QUU39:QUW39"/>
    <mergeCell ref="QTN39:QTP39"/>
    <mergeCell ref="QTQ39:QTS39"/>
    <mergeCell ref="QTT39:QTV39"/>
    <mergeCell ref="QTW39:QTY39"/>
    <mergeCell ref="QTZ39:QUB39"/>
    <mergeCell ref="QUC39:QUE39"/>
    <mergeCell ref="QSV39:QSX39"/>
    <mergeCell ref="QSY39:QTA39"/>
    <mergeCell ref="QTB39:QTD39"/>
    <mergeCell ref="QTE39:QTG39"/>
    <mergeCell ref="QTH39:QTJ39"/>
    <mergeCell ref="QTK39:QTM39"/>
    <mergeCell ref="QSD39:QSF39"/>
    <mergeCell ref="QSG39:QSI39"/>
    <mergeCell ref="QSJ39:QSL39"/>
    <mergeCell ref="QSM39:QSO39"/>
    <mergeCell ref="QSP39:QSR39"/>
    <mergeCell ref="QSS39:QSU39"/>
    <mergeCell ref="QRL39:QRN39"/>
    <mergeCell ref="QRO39:QRQ39"/>
    <mergeCell ref="QRR39:QRT39"/>
    <mergeCell ref="QRU39:QRW39"/>
    <mergeCell ref="QRX39:QRZ39"/>
    <mergeCell ref="QSA39:QSC39"/>
    <mergeCell ref="QQT39:QQV39"/>
    <mergeCell ref="QQW39:QQY39"/>
    <mergeCell ref="QQZ39:QRB39"/>
    <mergeCell ref="QRC39:QRE39"/>
    <mergeCell ref="QRF39:QRH39"/>
    <mergeCell ref="QRI39:QRK39"/>
    <mergeCell ref="QQB39:QQD39"/>
    <mergeCell ref="QQE39:QQG39"/>
    <mergeCell ref="QQH39:QQJ39"/>
    <mergeCell ref="QQK39:QQM39"/>
    <mergeCell ref="QQN39:QQP39"/>
    <mergeCell ref="QQQ39:QQS39"/>
    <mergeCell ref="QPJ39:QPL39"/>
    <mergeCell ref="QPM39:QPO39"/>
    <mergeCell ref="QPP39:QPR39"/>
    <mergeCell ref="QPS39:QPU39"/>
    <mergeCell ref="QPV39:QPX39"/>
    <mergeCell ref="QPY39:QQA39"/>
    <mergeCell ref="QOR39:QOT39"/>
    <mergeCell ref="QOU39:QOW39"/>
    <mergeCell ref="QOX39:QOZ39"/>
    <mergeCell ref="QPA39:QPC39"/>
    <mergeCell ref="QPD39:QPF39"/>
    <mergeCell ref="QPG39:QPI39"/>
    <mergeCell ref="QNZ39:QOB39"/>
    <mergeCell ref="QOC39:QOE39"/>
    <mergeCell ref="QOF39:QOH39"/>
    <mergeCell ref="QOI39:QOK39"/>
    <mergeCell ref="QOL39:QON39"/>
    <mergeCell ref="QOO39:QOQ39"/>
    <mergeCell ref="QNH39:QNJ39"/>
    <mergeCell ref="QNK39:QNM39"/>
    <mergeCell ref="QNN39:QNP39"/>
    <mergeCell ref="QNQ39:QNS39"/>
    <mergeCell ref="QNT39:QNV39"/>
    <mergeCell ref="QNW39:QNY39"/>
    <mergeCell ref="QMP39:QMR39"/>
    <mergeCell ref="QMS39:QMU39"/>
    <mergeCell ref="QMV39:QMX39"/>
    <mergeCell ref="QMY39:QNA39"/>
    <mergeCell ref="QNB39:QND39"/>
    <mergeCell ref="QNE39:QNG39"/>
    <mergeCell ref="QLX39:QLZ39"/>
    <mergeCell ref="QMA39:QMC39"/>
    <mergeCell ref="QMD39:QMF39"/>
    <mergeCell ref="QMG39:QMI39"/>
    <mergeCell ref="QMJ39:QML39"/>
    <mergeCell ref="QMM39:QMO39"/>
    <mergeCell ref="QLF39:QLH39"/>
    <mergeCell ref="QLI39:QLK39"/>
    <mergeCell ref="QLL39:QLN39"/>
    <mergeCell ref="QLO39:QLQ39"/>
    <mergeCell ref="QLR39:QLT39"/>
    <mergeCell ref="QLU39:QLW39"/>
    <mergeCell ref="QKN39:QKP39"/>
    <mergeCell ref="QKQ39:QKS39"/>
    <mergeCell ref="QKT39:QKV39"/>
    <mergeCell ref="QKW39:QKY39"/>
    <mergeCell ref="QKZ39:QLB39"/>
    <mergeCell ref="QLC39:QLE39"/>
    <mergeCell ref="QJV39:QJX39"/>
    <mergeCell ref="QJY39:QKA39"/>
    <mergeCell ref="QKB39:QKD39"/>
    <mergeCell ref="QKE39:QKG39"/>
    <mergeCell ref="QKH39:QKJ39"/>
    <mergeCell ref="QKK39:QKM39"/>
    <mergeCell ref="QJD39:QJF39"/>
    <mergeCell ref="QJG39:QJI39"/>
    <mergeCell ref="QJJ39:QJL39"/>
    <mergeCell ref="QJM39:QJO39"/>
    <mergeCell ref="QJP39:QJR39"/>
    <mergeCell ref="QJS39:QJU39"/>
    <mergeCell ref="QIL39:QIN39"/>
    <mergeCell ref="QIO39:QIQ39"/>
    <mergeCell ref="QIR39:QIT39"/>
    <mergeCell ref="QIU39:QIW39"/>
    <mergeCell ref="QIX39:QIZ39"/>
    <mergeCell ref="QJA39:QJC39"/>
    <mergeCell ref="QHT39:QHV39"/>
    <mergeCell ref="QHW39:QHY39"/>
    <mergeCell ref="QHZ39:QIB39"/>
    <mergeCell ref="QIC39:QIE39"/>
    <mergeCell ref="QIF39:QIH39"/>
    <mergeCell ref="QII39:QIK39"/>
    <mergeCell ref="QHB39:QHD39"/>
    <mergeCell ref="QHE39:QHG39"/>
    <mergeCell ref="QHH39:QHJ39"/>
    <mergeCell ref="QHK39:QHM39"/>
    <mergeCell ref="QHN39:QHP39"/>
    <mergeCell ref="QHQ39:QHS39"/>
    <mergeCell ref="QGJ39:QGL39"/>
    <mergeCell ref="QGM39:QGO39"/>
    <mergeCell ref="QGP39:QGR39"/>
    <mergeCell ref="QGS39:QGU39"/>
    <mergeCell ref="QGV39:QGX39"/>
    <mergeCell ref="QGY39:QHA39"/>
    <mergeCell ref="QFR39:QFT39"/>
    <mergeCell ref="QFU39:QFW39"/>
    <mergeCell ref="QFX39:QFZ39"/>
    <mergeCell ref="QGA39:QGC39"/>
    <mergeCell ref="QGD39:QGF39"/>
    <mergeCell ref="QGG39:QGI39"/>
    <mergeCell ref="QEZ39:QFB39"/>
    <mergeCell ref="QFC39:QFE39"/>
    <mergeCell ref="QFF39:QFH39"/>
    <mergeCell ref="QFI39:QFK39"/>
    <mergeCell ref="QFL39:QFN39"/>
    <mergeCell ref="QFO39:QFQ39"/>
    <mergeCell ref="QEH39:QEJ39"/>
    <mergeCell ref="QEK39:QEM39"/>
    <mergeCell ref="QEN39:QEP39"/>
    <mergeCell ref="QEQ39:QES39"/>
    <mergeCell ref="QET39:QEV39"/>
    <mergeCell ref="QEW39:QEY39"/>
    <mergeCell ref="QDP39:QDR39"/>
    <mergeCell ref="QDS39:QDU39"/>
    <mergeCell ref="QDV39:QDX39"/>
    <mergeCell ref="QDY39:QEA39"/>
    <mergeCell ref="QEB39:QED39"/>
    <mergeCell ref="QEE39:QEG39"/>
    <mergeCell ref="QCX39:QCZ39"/>
    <mergeCell ref="QDA39:QDC39"/>
    <mergeCell ref="QDD39:QDF39"/>
    <mergeCell ref="QDG39:QDI39"/>
    <mergeCell ref="QDJ39:QDL39"/>
    <mergeCell ref="QDM39:QDO39"/>
    <mergeCell ref="QCF39:QCH39"/>
    <mergeCell ref="QCI39:QCK39"/>
    <mergeCell ref="QCL39:QCN39"/>
    <mergeCell ref="QCO39:QCQ39"/>
    <mergeCell ref="QCR39:QCT39"/>
    <mergeCell ref="QCU39:QCW39"/>
    <mergeCell ref="QBN39:QBP39"/>
    <mergeCell ref="QBQ39:QBS39"/>
    <mergeCell ref="QBT39:QBV39"/>
    <mergeCell ref="QBW39:QBY39"/>
    <mergeCell ref="QBZ39:QCB39"/>
    <mergeCell ref="QCC39:QCE39"/>
    <mergeCell ref="QAV39:QAX39"/>
    <mergeCell ref="QAY39:QBA39"/>
    <mergeCell ref="QBB39:QBD39"/>
    <mergeCell ref="QBE39:QBG39"/>
    <mergeCell ref="QBH39:QBJ39"/>
    <mergeCell ref="QBK39:QBM39"/>
    <mergeCell ref="QAD39:QAF39"/>
    <mergeCell ref="QAG39:QAI39"/>
    <mergeCell ref="QAJ39:QAL39"/>
    <mergeCell ref="QAM39:QAO39"/>
    <mergeCell ref="QAP39:QAR39"/>
    <mergeCell ref="QAS39:QAU39"/>
    <mergeCell ref="PZL39:PZN39"/>
    <mergeCell ref="PZO39:PZQ39"/>
    <mergeCell ref="PZR39:PZT39"/>
    <mergeCell ref="PZU39:PZW39"/>
    <mergeCell ref="PZX39:PZZ39"/>
    <mergeCell ref="QAA39:QAC39"/>
    <mergeCell ref="PYT39:PYV39"/>
    <mergeCell ref="PYW39:PYY39"/>
    <mergeCell ref="PYZ39:PZB39"/>
    <mergeCell ref="PZC39:PZE39"/>
    <mergeCell ref="PZF39:PZH39"/>
    <mergeCell ref="PZI39:PZK39"/>
    <mergeCell ref="PYB39:PYD39"/>
    <mergeCell ref="PYE39:PYG39"/>
    <mergeCell ref="PYH39:PYJ39"/>
    <mergeCell ref="PYK39:PYM39"/>
    <mergeCell ref="PYN39:PYP39"/>
    <mergeCell ref="PYQ39:PYS39"/>
    <mergeCell ref="PXJ39:PXL39"/>
    <mergeCell ref="PXM39:PXO39"/>
    <mergeCell ref="PXP39:PXR39"/>
    <mergeCell ref="PXS39:PXU39"/>
    <mergeCell ref="PXV39:PXX39"/>
    <mergeCell ref="PXY39:PYA39"/>
    <mergeCell ref="PWR39:PWT39"/>
    <mergeCell ref="PWU39:PWW39"/>
    <mergeCell ref="PWX39:PWZ39"/>
    <mergeCell ref="PXA39:PXC39"/>
    <mergeCell ref="PXD39:PXF39"/>
    <mergeCell ref="PXG39:PXI39"/>
    <mergeCell ref="PVZ39:PWB39"/>
    <mergeCell ref="PWC39:PWE39"/>
    <mergeCell ref="PWF39:PWH39"/>
    <mergeCell ref="PWI39:PWK39"/>
    <mergeCell ref="PWL39:PWN39"/>
    <mergeCell ref="PWO39:PWQ39"/>
    <mergeCell ref="PVH39:PVJ39"/>
    <mergeCell ref="PVK39:PVM39"/>
    <mergeCell ref="PVN39:PVP39"/>
    <mergeCell ref="PVQ39:PVS39"/>
    <mergeCell ref="PVT39:PVV39"/>
    <mergeCell ref="PVW39:PVY39"/>
    <mergeCell ref="PUP39:PUR39"/>
    <mergeCell ref="PUS39:PUU39"/>
    <mergeCell ref="PUV39:PUX39"/>
    <mergeCell ref="PUY39:PVA39"/>
    <mergeCell ref="PVB39:PVD39"/>
    <mergeCell ref="PVE39:PVG39"/>
    <mergeCell ref="PTX39:PTZ39"/>
    <mergeCell ref="PUA39:PUC39"/>
    <mergeCell ref="PUD39:PUF39"/>
    <mergeCell ref="PUG39:PUI39"/>
    <mergeCell ref="PUJ39:PUL39"/>
    <mergeCell ref="PUM39:PUO39"/>
    <mergeCell ref="PTF39:PTH39"/>
    <mergeCell ref="PTI39:PTK39"/>
    <mergeCell ref="PTL39:PTN39"/>
    <mergeCell ref="PTO39:PTQ39"/>
    <mergeCell ref="PTR39:PTT39"/>
    <mergeCell ref="PTU39:PTW39"/>
    <mergeCell ref="PSN39:PSP39"/>
    <mergeCell ref="PSQ39:PSS39"/>
    <mergeCell ref="PST39:PSV39"/>
    <mergeCell ref="PSW39:PSY39"/>
    <mergeCell ref="PSZ39:PTB39"/>
    <mergeCell ref="PTC39:PTE39"/>
    <mergeCell ref="PRV39:PRX39"/>
    <mergeCell ref="PRY39:PSA39"/>
    <mergeCell ref="PSB39:PSD39"/>
    <mergeCell ref="PSE39:PSG39"/>
    <mergeCell ref="PSH39:PSJ39"/>
    <mergeCell ref="PSK39:PSM39"/>
    <mergeCell ref="PRD39:PRF39"/>
    <mergeCell ref="PRG39:PRI39"/>
    <mergeCell ref="PRJ39:PRL39"/>
    <mergeCell ref="PRM39:PRO39"/>
    <mergeCell ref="PRP39:PRR39"/>
    <mergeCell ref="PRS39:PRU39"/>
    <mergeCell ref="PQL39:PQN39"/>
    <mergeCell ref="PQO39:PQQ39"/>
    <mergeCell ref="PQR39:PQT39"/>
    <mergeCell ref="PQU39:PQW39"/>
    <mergeCell ref="PQX39:PQZ39"/>
    <mergeCell ref="PRA39:PRC39"/>
    <mergeCell ref="PPT39:PPV39"/>
    <mergeCell ref="PPW39:PPY39"/>
    <mergeCell ref="PPZ39:PQB39"/>
    <mergeCell ref="PQC39:PQE39"/>
    <mergeCell ref="PQF39:PQH39"/>
    <mergeCell ref="PQI39:PQK39"/>
    <mergeCell ref="PPB39:PPD39"/>
    <mergeCell ref="PPE39:PPG39"/>
    <mergeCell ref="PPH39:PPJ39"/>
    <mergeCell ref="PPK39:PPM39"/>
    <mergeCell ref="PPN39:PPP39"/>
    <mergeCell ref="PPQ39:PPS39"/>
    <mergeCell ref="POJ39:POL39"/>
    <mergeCell ref="POM39:POO39"/>
    <mergeCell ref="POP39:POR39"/>
    <mergeCell ref="POS39:POU39"/>
    <mergeCell ref="POV39:POX39"/>
    <mergeCell ref="POY39:PPA39"/>
    <mergeCell ref="PNR39:PNT39"/>
    <mergeCell ref="PNU39:PNW39"/>
    <mergeCell ref="PNX39:PNZ39"/>
    <mergeCell ref="POA39:POC39"/>
    <mergeCell ref="POD39:POF39"/>
    <mergeCell ref="POG39:POI39"/>
    <mergeCell ref="PMZ39:PNB39"/>
    <mergeCell ref="PNC39:PNE39"/>
    <mergeCell ref="PNF39:PNH39"/>
    <mergeCell ref="PNI39:PNK39"/>
    <mergeCell ref="PNL39:PNN39"/>
    <mergeCell ref="PNO39:PNQ39"/>
    <mergeCell ref="PMH39:PMJ39"/>
    <mergeCell ref="PMK39:PMM39"/>
    <mergeCell ref="PMN39:PMP39"/>
    <mergeCell ref="PMQ39:PMS39"/>
    <mergeCell ref="PMT39:PMV39"/>
    <mergeCell ref="PMW39:PMY39"/>
    <mergeCell ref="PLP39:PLR39"/>
    <mergeCell ref="PLS39:PLU39"/>
    <mergeCell ref="PLV39:PLX39"/>
    <mergeCell ref="PLY39:PMA39"/>
    <mergeCell ref="PMB39:PMD39"/>
    <mergeCell ref="PME39:PMG39"/>
    <mergeCell ref="PKX39:PKZ39"/>
    <mergeCell ref="PLA39:PLC39"/>
    <mergeCell ref="PLD39:PLF39"/>
    <mergeCell ref="PLG39:PLI39"/>
    <mergeCell ref="PLJ39:PLL39"/>
    <mergeCell ref="PLM39:PLO39"/>
    <mergeCell ref="PKF39:PKH39"/>
    <mergeCell ref="PKI39:PKK39"/>
    <mergeCell ref="PKL39:PKN39"/>
    <mergeCell ref="PKO39:PKQ39"/>
    <mergeCell ref="PKR39:PKT39"/>
    <mergeCell ref="PKU39:PKW39"/>
    <mergeCell ref="PJN39:PJP39"/>
    <mergeCell ref="PJQ39:PJS39"/>
    <mergeCell ref="PJT39:PJV39"/>
    <mergeCell ref="PJW39:PJY39"/>
    <mergeCell ref="PJZ39:PKB39"/>
    <mergeCell ref="PKC39:PKE39"/>
    <mergeCell ref="PIV39:PIX39"/>
    <mergeCell ref="PIY39:PJA39"/>
    <mergeCell ref="PJB39:PJD39"/>
    <mergeCell ref="PJE39:PJG39"/>
    <mergeCell ref="PJH39:PJJ39"/>
    <mergeCell ref="PJK39:PJM39"/>
    <mergeCell ref="PID39:PIF39"/>
    <mergeCell ref="PIG39:PII39"/>
    <mergeCell ref="PIJ39:PIL39"/>
    <mergeCell ref="PIM39:PIO39"/>
    <mergeCell ref="PIP39:PIR39"/>
    <mergeCell ref="PIS39:PIU39"/>
    <mergeCell ref="PHL39:PHN39"/>
    <mergeCell ref="PHO39:PHQ39"/>
    <mergeCell ref="PHR39:PHT39"/>
    <mergeCell ref="PHU39:PHW39"/>
    <mergeCell ref="PHX39:PHZ39"/>
    <mergeCell ref="PIA39:PIC39"/>
    <mergeCell ref="PGT39:PGV39"/>
    <mergeCell ref="PGW39:PGY39"/>
    <mergeCell ref="PGZ39:PHB39"/>
    <mergeCell ref="PHC39:PHE39"/>
    <mergeCell ref="PHF39:PHH39"/>
    <mergeCell ref="PHI39:PHK39"/>
    <mergeCell ref="PGB39:PGD39"/>
    <mergeCell ref="PGE39:PGG39"/>
    <mergeCell ref="PGH39:PGJ39"/>
    <mergeCell ref="PGK39:PGM39"/>
    <mergeCell ref="PGN39:PGP39"/>
    <mergeCell ref="PGQ39:PGS39"/>
    <mergeCell ref="PFJ39:PFL39"/>
    <mergeCell ref="PFM39:PFO39"/>
    <mergeCell ref="PFP39:PFR39"/>
    <mergeCell ref="PFS39:PFU39"/>
    <mergeCell ref="PFV39:PFX39"/>
    <mergeCell ref="PFY39:PGA39"/>
    <mergeCell ref="PER39:PET39"/>
    <mergeCell ref="PEU39:PEW39"/>
    <mergeCell ref="PEX39:PEZ39"/>
    <mergeCell ref="PFA39:PFC39"/>
    <mergeCell ref="PFD39:PFF39"/>
    <mergeCell ref="PFG39:PFI39"/>
    <mergeCell ref="PDZ39:PEB39"/>
    <mergeCell ref="PEC39:PEE39"/>
    <mergeCell ref="PEF39:PEH39"/>
    <mergeCell ref="PEI39:PEK39"/>
    <mergeCell ref="PEL39:PEN39"/>
    <mergeCell ref="PEO39:PEQ39"/>
    <mergeCell ref="PDH39:PDJ39"/>
    <mergeCell ref="PDK39:PDM39"/>
    <mergeCell ref="PDN39:PDP39"/>
    <mergeCell ref="PDQ39:PDS39"/>
    <mergeCell ref="PDT39:PDV39"/>
    <mergeCell ref="PDW39:PDY39"/>
    <mergeCell ref="PCP39:PCR39"/>
    <mergeCell ref="PCS39:PCU39"/>
    <mergeCell ref="PCV39:PCX39"/>
    <mergeCell ref="PCY39:PDA39"/>
    <mergeCell ref="PDB39:PDD39"/>
    <mergeCell ref="PDE39:PDG39"/>
    <mergeCell ref="PBX39:PBZ39"/>
    <mergeCell ref="PCA39:PCC39"/>
    <mergeCell ref="PCD39:PCF39"/>
    <mergeCell ref="PCG39:PCI39"/>
    <mergeCell ref="PCJ39:PCL39"/>
    <mergeCell ref="PCM39:PCO39"/>
    <mergeCell ref="PBF39:PBH39"/>
    <mergeCell ref="PBI39:PBK39"/>
    <mergeCell ref="PBL39:PBN39"/>
    <mergeCell ref="PBO39:PBQ39"/>
    <mergeCell ref="PBR39:PBT39"/>
    <mergeCell ref="PBU39:PBW39"/>
    <mergeCell ref="PAN39:PAP39"/>
    <mergeCell ref="PAQ39:PAS39"/>
    <mergeCell ref="PAT39:PAV39"/>
    <mergeCell ref="PAW39:PAY39"/>
    <mergeCell ref="PAZ39:PBB39"/>
    <mergeCell ref="PBC39:PBE39"/>
    <mergeCell ref="OZV39:OZX39"/>
    <mergeCell ref="OZY39:PAA39"/>
    <mergeCell ref="PAB39:PAD39"/>
    <mergeCell ref="PAE39:PAG39"/>
    <mergeCell ref="PAH39:PAJ39"/>
    <mergeCell ref="PAK39:PAM39"/>
    <mergeCell ref="OZD39:OZF39"/>
    <mergeCell ref="OZG39:OZI39"/>
    <mergeCell ref="OZJ39:OZL39"/>
    <mergeCell ref="OZM39:OZO39"/>
    <mergeCell ref="OZP39:OZR39"/>
    <mergeCell ref="OZS39:OZU39"/>
    <mergeCell ref="OYL39:OYN39"/>
    <mergeCell ref="OYO39:OYQ39"/>
    <mergeCell ref="OYR39:OYT39"/>
    <mergeCell ref="OYU39:OYW39"/>
    <mergeCell ref="OYX39:OYZ39"/>
    <mergeCell ref="OZA39:OZC39"/>
    <mergeCell ref="OXT39:OXV39"/>
    <mergeCell ref="OXW39:OXY39"/>
    <mergeCell ref="OXZ39:OYB39"/>
    <mergeCell ref="OYC39:OYE39"/>
    <mergeCell ref="OYF39:OYH39"/>
    <mergeCell ref="OYI39:OYK39"/>
    <mergeCell ref="OXB39:OXD39"/>
    <mergeCell ref="OXE39:OXG39"/>
    <mergeCell ref="OXH39:OXJ39"/>
    <mergeCell ref="OXK39:OXM39"/>
    <mergeCell ref="OXN39:OXP39"/>
    <mergeCell ref="OXQ39:OXS39"/>
    <mergeCell ref="OWJ39:OWL39"/>
    <mergeCell ref="OWM39:OWO39"/>
    <mergeCell ref="OWP39:OWR39"/>
    <mergeCell ref="OWS39:OWU39"/>
    <mergeCell ref="OWV39:OWX39"/>
    <mergeCell ref="OWY39:OXA39"/>
    <mergeCell ref="OVR39:OVT39"/>
    <mergeCell ref="OVU39:OVW39"/>
    <mergeCell ref="OVX39:OVZ39"/>
    <mergeCell ref="OWA39:OWC39"/>
    <mergeCell ref="OWD39:OWF39"/>
    <mergeCell ref="OWG39:OWI39"/>
    <mergeCell ref="OUZ39:OVB39"/>
    <mergeCell ref="OVC39:OVE39"/>
    <mergeCell ref="OVF39:OVH39"/>
    <mergeCell ref="OVI39:OVK39"/>
    <mergeCell ref="OVL39:OVN39"/>
    <mergeCell ref="OVO39:OVQ39"/>
    <mergeCell ref="OUH39:OUJ39"/>
    <mergeCell ref="OUK39:OUM39"/>
    <mergeCell ref="OUN39:OUP39"/>
    <mergeCell ref="OUQ39:OUS39"/>
    <mergeCell ref="OUT39:OUV39"/>
    <mergeCell ref="OUW39:OUY39"/>
    <mergeCell ref="OTP39:OTR39"/>
    <mergeCell ref="OTS39:OTU39"/>
    <mergeCell ref="OTV39:OTX39"/>
    <mergeCell ref="OTY39:OUA39"/>
    <mergeCell ref="OUB39:OUD39"/>
    <mergeCell ref="OUE39:OUG39"/>
    <mergeCell ref="OSX39:OSZ39"/>
    <mergeCell ref="OTA39:OTC39"/>
    <mergeCell ref="OTD39:OTF39"/>
    <mergeCell ref="OTG39:OTI39"/>
    <mergeCell ref="OTJ39:OTL39"/>
    <mergeCell ref="OTM39:OTO39"/>
    <mergeCell ref="OSF39:OSH39"/>
    <mergeCell ref="OSI39:OSK39"/>
    <mergeCell ref="OSL39:OSN39"/>
    <mergeCell ref="OSO39:OSQ39"/>
    <mergeCell ref="OSR39:OST39"/>
    <mergeCell ref="OSU39:OSW39"/>
    <mergeCell ref="ORN39:ORP39"/>
    <mergeCell ref="ORQ39:ORS39"/>
    <mergeCell ref="ORT39:ORV39"/>
    <mergeCell ref="ORW39:ORY39"/>
    <mergeCell ref="ORZ39:OSB39"/>
    <mergeCell ref="OSC39:OSE39"/>
    <mergeCell ref="OQV39:OQX39"/>
    <mergeCell ref="OQY39:ORA39"/>
    <mergeCell ref="ORB39:ORD39"/>
    <mergeCell ref="ORE39:ORG39"/>
    <mergeCell ref="ORH39:ORJ39"/>
    <mergeCell ref="ORK39:ORM39"/>
    <mergeCell ref="OQD39:OQF39"/>
    <mergeCell ref="OQG39:OQI39"/>
    <mergeCell ref="OQJ39:OQL39"/>
    <mergeCell ref="OQM39:OQO39"/>
    <mergeCell ref="OQP39:OQR39"/>
    <mergeCell ref="OQS39:OQU39"/>
    <mergeCell ref="OPL39:OPN39"/>
    <mergeCell ref="OPO39:OPQ39"/>
    <mergeCell ref="OPR39:OPT39"/>
    <mergeCell ref="OPU39:OPW39"/>
    <mergeCell ref="OPX39:OPZ39"/>
    <mergeCell ref="OQA39:OQC39"/>
    <mergeCell ref="OOT39:OOV39"/>
    <mergeCell ref="OOW39:OOY39"/>
    <mergeCell ref="OOZ39:OPB39"/>
    <mergeCell ref="OPC39:OPE39"/>
    <mergeCell ref="OPF39:OPH39"/>
    <mergeCell ref="OPI39:OPK39"/>
    <mergeCell ref="OOB39:OOD39"/>
    <mergeCell ref="OOE39:OOG39"/>
    <mergeCell ref="OOH39:OOJ39"/>
    <mergeCell ref="OOK39:OOM39"/>
    <mergeCell ref="OON39:OOP39"/>
    <mergeCell ref="OOQ39:OOS39"/>
    <mergeCell ref="ONJ39:ONL39"/>
    <mergeCell ref="ONM39:ONO39"/>
    <mergeCell ref="ONP39:ONR39"/>
    <mergeCell ref="ONS39:ONU39"/>
    <mergeCell ref="ONV39:ONX39"/>
    <mergeCell ref="ONY39:OOA39"/>
    <mergeCell ref="OMR39:OMT39"/>
    <mergeCell ref="OMU39:OMW39"/>
    <mergeCell ref="OMX39:OMZ39"/>
    <mergeCell ref="ONA39:ONC39"/>
    <mergeCell ref="OND39:ONF39"/>
    <mergeCell ref="ONG39:ONI39"/>
    <mergeCell ref="OLZ39:OMB39"/>
    <mergeCell ref="OMC39:OME39"/>
    <mergeCell ref="OMF39:OMH39"/>
    <mergeCell ref="OMI39:OMK39"/>
    <mergeCell ref="OML39:OMN39"/>
    <mergeCell ref="OMO39:OMQ39"/>
    <mergeCell ref="OLH39:OLJ39"/>
    <mergeCell ref="OLK39:OLM39"/>
    <mergeCell ref="OLN39:OLP39"/>
    <mergeCell ref="OLQ39:OLS39"/>
    <mergeCell ref="OLT39:OLV39"/>
    <mergeCell ref="OLW39:OLY39"/>
    <mergeCell ref="OKP39:OKR39"/>
    <mergeCell ref="OKS39:OKU39"/>
    <mergeCell ref="OKV39:OKX39"/>
    <mergeCell ref="OKY39:OLA39"/>
    <mergeCell ref="OLB39:OLD39"/>
    <mergeCell ref="OLE39:OLG39"/>
    <mergeCell ref="OJX39:OJZ39"/>
    <mergeCell ref="OKA39:OKC39"/>
    <mergeCell ref="OKD39:OKF39"/>
    <mergeCell ref="OKG39:OKI39"/>
    <mergeCell ref="OKJ39:OKL39"/>
    <mergeCell ref="OKM39:OKO39"/>
    <mergeCell ref="OJF39:OJH39"/>
    <mergeCell ref="OJI39:OJK39"/>
    <mergeCell ref="OJL39:OJN39"/>
    <mergeCell ref="OJO39:OJQ39"/>
    <mergeCell ref="OJR39:OJT39"/>
    <mergeCell ref="OJU39:OJW39"/>
    <mergeCell ref="OIN39:OIP39"/>
    <mergeCell ref="OIQ39:OIS39"/>
    <mergeCell ref="OIT39:OIV39"/>
    <mergeCell ref="OIW39:OIY39"/>
    <mergeCell ref="OIZ39:OJB39"/>
    <mergeCell ref="OJC39:OJE39"/>
    <mergeCell ref="OHV39:OHX39"/>
    <mergeCell ref="OHY39:OIA39"/>
    <mergeCell ref="OIB39:OID39"/>
    <mergeCell ref="OIE39:OIG39"/>
    <mergeCell ref="OIH39:OIJ39"/>
    <mergeCell ref="OIK39:OIM39"/>
    <mergeCell ref="OHD39:OHF39"/>
    <mergeCell ref="OHG39:OHI39"/>
    <mergeCell ref="OHJ39:OHL39"/>
    <mergeCell ref="OHM39:OHO39"/>
    <mergeCell ref="OHP39:OHR39"/>
    <mergeCell ref="OHS39:OHU39"/>
    <mergeCell ref="OGL39:OGN39"/>
    <mergeCell ref="OGO39:OGQ39"/>
    <mergeCell ref="OGR39:OGT39"/>
    <mergeCell ref="OGU39:OGW39"/>
    <mergeCell ref="OGX39:OGZ39"/>
    <mergeCell ref="OHA39:OHC39"/>
    <mergeCell ref="OFT39:OFV39"/>
    <mergeCell ref="OFW39:OFY39"/>
    <mergeCell ref="OFZ39:OGB39"/>
    <mergeCell ref="OGC39:OGE39"/>
    <mergeCell ref="OGF39:OGH39"/>
    <mergeCell ref="OGI39:OGK39"/>
    <mergeCell ref="OFB39:OFD39"/>
    <mergeCell ref="OFE39:OFG39"/>
    <mergeCell ref="OFH39:OFJ39"/>
    <mergeCell ref="OFK39:OFM39"/>
    <mergeCell ref="OFN39:OFP39"/>
    <mergeCell ref="OFQ39:OFS39"/>
    <mergeCell ref="OEJ39:OEL39"/>
    <mergeCell ref="OEM39:OEO39"/>
    <mergeCell ref="OEP39:OER39"/>
    <mergeCell ref="OES39:OEU39"/>
    <mergeCell ref="OEV39:OEX39"/>
    <mergeCell ref="OEY39:OFA39"/>
    <mergeCell ref="ODR39:ODT39"/>
    <mergeCell ref="ODU39:ODW39"/>
    <mergeCell ref="ODX39:ODZ39"/>
    <mergeCell ref="OEA39:OEC39"/>
    <mergeCell ref="OED39:OEF39"/>
    <mergeCell ref="OEG39:OEI39"/>
    <mergeCell ref="OCZ39:ODB39"/>
    <mergeCell ref="ODC39:ODE39"/>
    <mergeCell ref="ODF39:ODH39"/>
    <mergeCell ref="ODI39:ODK39"/>
    <mergeCell ref="ODL39:ODN39"/>
    <mergeCell ref="ODO39:ODQ39"/>
    <mergeCell ref="OCH39:OCJ39"/>
    <mergeCell ref="OCK39:OCM39"/>
    <mergeCell ref="OCN39:OCP39"/>
    <mergeCell ref="OCQ39:OCS39"/>
    <mergeCell ref="OCT39:OCV39"/>
    <mergeCell ref="OCW39:OCY39"/>
    <mergeCell ref="OBP39:OBR39"/>
    <mergeCell ref="OBS39:OBU39"/>
    <mergeCell ref="OBV39:OBX39"/>
    <mergeCell ref="OBY39:OCA39"/>
    <mergeCell ref="OCB39:OCD39"/>
    <mergeCell ref="OCE39:OCG39"/>
    <mergeCell ref="OAX39:OAZ39"/>
    <mergeCell ref="OBA39:OBC39"/>
    <mergeCell ref="OBD39:OBF39"/>
    <mergeCell ref="OBG39:OBI39"/>
    <mergeCell ref="OBJ39:OBL39"/>
    <mergeCell ref="OBM39:OBO39"/>
    <mergeCell ref="OAF39:OAH39"/>
    <mergeCell ref="OAI39:OAK39"/>
    <mergeCell ref="OAL39:OAN39"/>
    <mergeCell ref="OAO39:OAQ39"/>
    <mergeCell ref="OAR39:OAT39"/>
    <mergeCell ref="OAU39:OAW39"/>
    <mergeCell ref="NZN39:NZP39"/>
    <mergeCell ref="NZQ39:NZS39"/>
    <mergeCell ref="NZT39:NZV39"/>
    <mergeCell ref="NZW39:NZY39"/>
    <mergeCell ref="NZZ39:OAB39"/>
    <mergeCell ref="OAC39:OAE39"/>
    <mergeCell ref="NYV39:NYX39"/>
    <mergeCell ref="NYY39:NZA39"/>
    <mergeCell ref="NZB39:NZD39"/>
    <mergeCell ref="NZE39:NZG39"/>
    <mergeCell ref="NZH39:NZJ39"/>
    <mergeCell ref="NZK39:NZM39"/>
    <mergeCell ref="NYD39:NYF39"/>
    <mergeCell ref="NYG39:NYI39"/>
    <mergeCell ref="NYJ39:NYL39"/>
    <mergeCell ref="NYM39:NYO39"/>
    <mergeCell ref="NYP39:NYR39"/>
    <mergeCell ref="NYS39:NYU39"/>
    <mergeCell ref="NXL39:NXN39"/>
    <mergeCell ref="NXO39:NXQ39"/>
    <mergeCell ref="NXR39:NXT39"/>
    <mergeCell ref="NXU39:NXW39"/>
    <mergeCell ref="NXX39:NXZ39"/>
    <mergeCell ref="NYA39:NYC39"/>
    <mergeCell ref="NWT39:NWV39"/>
    <mergeCell ref="NWW39:NWY39"/>
    <mergeCell ref="NWZ39:NXB39"/>
    <mergeCell ref="NXC39:NXE39"/>
    <mergeCell ref="NXF39:NXH39"/>
    <mergeCell ref="NXI39:NXK39"/>
    <mergeCell ref="NWB39:NWD39"/>
    <mergeCell ref="NWE39:NWG39"/>
    <mergeCell ref="NWH39:NWJ39"/>
    <mergeCell ref="NWK39:NWM39"/>
    <mergeCell ref="NWN39:NWP39"/>
    <mergeCell ref="NWQ39:NWS39"/>
    <mergeCell ref="NVJ39:NVL39"/>
    <mergeCell ref="NVM39:NVO39"/>
    <mergeCell ref="NVP39:NVR39"/>
    <mergeCell ref="NVS39:NVU39"/>
    <mergeCell ref="NVV39:NVX39"/>
    <mergeCell ref="NVY39:NWA39"/>
    <mergeCell ref="NUR39:NUT39"/>
    <mergeCell ref="NUU39:NUW39"/>
    <mergeCell ref="NUX39:NUZ39"/>
    <mergeCell ref="NVA39:NVC39"/>
    <mergeCell ref="NVD39:NVF39"/>
    <mergeCell ref="NVG39:NVI39"/>
    <mergeCell ref="NTZ39:NUB39"/>
    <mergeCell ref="NUC39:NUE39"/>
    <mergeCell ref="NUF39:NUH39"/>
    <mergeCell ref="NUI39:NUK39"/>
    <mergeCell ref="NUL39:NUN39"/>
    <mergeCell ref="NUO39:NUQ39"/>
    <mergeCell ref="NTH39:NTJ39"/>
    <mergeCell ref="NTK39:NTM39"/>
    <mergeCell ref="NTN39:NTP39"/>
    <mergeCell ref="NTQ39:NTS39"/>
    <mergeCell ref="NTT39:NTV39"/>
    <mergeCell ref="NTW39:NTY39"/>
    <mergeCell ref="NSP39:NSR39"/>
    <mergeCell ref="NSS39:NSU39"/>
    <mergeCell ref="NSV39:NSX39"/>
    <mergeCell ref="NSY39:NTA39"/>
    <mergeCell ref="NTB39:NTD39"/>
    <mergeCell ref="NTE39:NTG39"/>
    <mergeCell ref="NRX39:NRZ39"/>
    <mergeCell ref="NSA39:NSC39"/>
    <mergeCell ref="NSD39:NSF39"/>
    <mergeCell ref="NSG39:NSI39"/>
    <mergeCell ref="NSJ39:NSL39"/>
    <mergeCell ref="NSM39:NSO39"/>
    <mergeCell ref="NRF39:NRH39"/>
    <mergeCell ref="NRI39:NRK39"/>
    <mergeCell ref="NRL39:NRN39"/>
    <mergeCell ref="NRO39:NRQ39"/>
    <mergeCell ref="NRR39:NRT39"/>
    <mergeCell ref="NRU39:NRW39"/>
    <mergeCell ref="NQN39:NQP39"/>
    <mergeCell ref="NQQ39:NQS39"/>
    <mergeCell ref="NQT39:NQV39"/>
    <mergeCell ref="NQW39:NQY39"/>
    <mergeCell ref="NQZ39:NRB39"/>
    <mergeCell ref="NRC39:NRE39"/>
    <mergeCell ref="NPV39:NPX39"/>
    <mergeCell ref="NPY39:NQA39"/>
    <mergeCell ref="NQB39:NQD39"/>
    <mergeCell ref="NQE39:NQG39"/>
    <mergeCell ref="NQH39:NQJ39"/>
    <mergeCell ref="NQK39:NQM39"/>
    <mergeCell ref="NPD39:NPF39"/>
    <mergeCell ref="NPG39:NPI39"/>
    <mergeCell ref="NPJ39:NPL39"/>
    <mergeCell ref="NPM39:NPO39"/>
    <mergeCell ref="NPP39:NPR39"/>
    <mergeCell ref="NPS39:NPU39"/>
    <mergeCell ref="NOL39:NON39"/>
    <mergeCell ref="NOO39:NOQ39"/>
    <mergeCell ref="NOR39:NOT39"/>
    <mergeCell ref="NOU39:NOW39"/>
    <mergeCell ref="NOX39:NOZ39"/>
    <mergeCell ref="NPA39:NPC39"/>
    <mergeCell ref="NNT39:NNV39"/>
    <mergeCell ref="NNW39:NNY39"/>
    <mergeCell ref="NNZ39:NOB39"/>
    <mergeCell ref="NOC39:NOE39"/>
    <mergeCell ref="NOF39:NOH39"/>
    <mergeCell ref="NOI39:NOK39"/>
    <mergeCell ref="NNB39:NND39"/>
    <mergeCell ref="NNE39:NNG39"/>
    <mergeCell ref="NNH39:NNJ39"/>
    <mergeCell ref="NNK39:NNM39"/>
    <mergeCell ref="NNN39:NNP39"/>
    <mergeCell ref="NNQ39:NNS39"/>
    <mergeCell ref="NMJ39:NML39"/>
    <mergeCell ref="NMM39:NMO39"/>
    <mergeCell ref="NMP39:NMR39"/>
    <mergeCell ref="NMS39:NMU39"/>
    <mergeCell ref="NMV39:NMX39"/>
    <mergeCell ref="NMY39:NNA39"/>
    <mergeCell ref="NLR39:NLT39"/>
    <mergeCell ref="NLU39:NLW39"/>
    <mergeCell ref="NLX39:NLZ39"/>
    <mergeCell ref="NMA39:NMC39"/>
    <mergeCell ref="NMD39:NMF39"/>
    <mergeCell ref="NMG39:NMI39"/>
    <mergeCell ref="NKZ39:NLB39"/>
    <mergeCell ref="NLC39:NLE39"/>
    <mergeCell ref="NLF39:NLH39"/>
    <mergeCell ref="NLI39:NLK39"/>
    <mergeCell ref="NLL39:NLN39"/>
    <mergeCell ref="NLO39:NLQ39"/>
    <mergeCell ref="NKH39:NKJ39"/>
    <mergeCell ref="NKK39:NKM39"/>
    <mergeCell ref="NKN39:NKP39"/>
    <mergeCell ref="NKQ39:NKS39"/>
    <mergeCell ref="NKT39:NKV39"/>
    <mergeCell ref="NKW39:NKY39"/>
    <mergeCell ref="NJP39:NJR39"/>
    <mergeCell ref="NJS39:NJU39"/>
    <mergeCell ref="NJV39:NJX39"/>
    <mergeCell ref="NJY39:NKA39"/>
    <mergeCell ref="NKB39:NKD39"/>
    <mergeCell ref="NKE39:NKG39"/>
    <mergeCell ref="NIX39:NIZ39"/>
    <mergeCell ref="NJA39:NJC39"/>
    <mergeCell ref="NJD39:NJF39"/>
    <mergeCell ref="NJG39:NJI39"/>
    <mergeCell ref="NJJ39:NJL39"/>
    <mergeCell ref="NJM39:NJO39"/>
    <mergeCell ref="NIF39:NIH39"/>
    <mergeCell ref="NII39:NIK39"/>
    <mergeCell ref="NIL39:NIN39"/>
    <mergeCell ref="NIO39:NIQ39"/>
    <mergeCell ref="NIR39:NIT39"/>
    <mergeCell ref="NIU39:NIW39"/>
    <mergeCell ref="NHN39:NHP39"/>
    <mergeCell ref="NHQ39:NHS39"/>
    <mergeCell ref="NHT39:NHV39"/>
    <mergeCell ref="NHW39:NHY39"/>
    <mergeCell ref="NHZ39:NIB39"/>
    <mergeCell ref="NIC39:NIE39"/>
    <mergeCell ref="NGV39:NGX39"/>
    <mergeCell ref="NGY39:NHA39"/>
    <mergeCell ref="NHB39:NHD39"/>
    <mergeCell ref="NHE39:NHG39"/>
    <mergeCell ref="NHH39:NHJ39"/>
    <mergeCell ref="NHK39:NHM39"/>
    <mergeCell ref="NGD39:NGF39"/>
    <mergeCell ref="NGG39:NGI39"/>
    <mergeCell ref="NGJ39:NGL39"/>
    <mergeCell ref="NGM39:NGO39"/>
    <mergeCell ref="NGP39:NGR39"/>
    <mergeCell ref="NGS39:NGU39"/>
    <mergeCell ref="NFL39:NFN39"/>
    <mergeCell ref="NFO39:NFQ39"/>
    <mergeCell ref="NFR39:NFT39"/>
    <mergeCell ref="NFU39:NFW39"/>
    <mergeCell ref="NFX39:NFZ39"/>
    <mergeCell ref="NGA39:NGC39"/>
    <mergeCell ref="NET39:NEV39"/>
    <mergeCell ref="NEW39:NEY39"/>
    <mergeCell ref="NEZ39:NFB39"/>
    <mergeCell ref="NFC39:NFE39"/>
    <mergeCell ref="NFF39:NFH39"/>
    <mergeCell ref="NFI39:NFK39"/>
    <mergeCell ref="NEB39:NED39"/>
    <mergeCell ref="NEE39:NEG39"/>
    <mergeCell ref="NEH39:NEJ39"/>
    <mergeCell ref="NEK39:NEM39"/>
    <mergeCell ref="NEN39:NEP39"/>
    <mergeCell ref="NEQ39:NES39"/>
    <mergeCell ref="NDJ39:NDL39"/>
    <mergeCell ref="NDM39:NDO39"/>
    <mergeCell ref="NDP39:NDR39"/>
    <mergeCell ref="NDS39:NDU39"/>
    <mergeCell ref="NDV39:NDX39"/>
    <mergeCell ref="NDY39:NEA39"/>
    <mergeCell ref="NCR39:NCT39"/>
    <mergeCell ref="NCU39:NCW39"/>
    <mergeCell ref="NCX39:NCZ39"/>
    <mergeCell ref="NDA39:NDC39"/>
    <mergeCell ref="NDD39:NDF39"/>
    <mergeCell ref="NDG39:NDI39"/>
    <mergeCell ref="NBZ39:NCB39"/>
    <mergeCell ref="NCC39:NCE39"/>
    <mergeCell ref="NCF39:NCH39"/>
    <mergeCell ref="NCI39:NCK39"/>
    <mergeCell ref="NCL39:NCN39"/>
    <mergeCell ref="NCO39:NCQ39"/>
    <mergeCell ref="NBH39:NBJ39"/>
    <mergeCell ref="NBK39:NBM39"/>
    <mergeCell ref="NBN39:NBP39"/>
    <mergeCell ref="NBQ39:NBS39"/>
    <mergeCell ref="NBT39:NBV39"/>
    <mergeCell ref="NBW39:NBY39"/>
    <mergeCell ref="NAP39:NAR39"/>
    <mergeCell ref="NAS39:NAU39"/>
    <mergeCell ref="NAV39:NAX39"/>
    <mergeCell ref="NAY39:NBA39"/>
    <mergeCell ref="NBB39:NBD39"/>
    <mergeCell ref="NBE39:NBG39"/>
    <mergeCell ref="MZX39:MZZ39"/>
    <mergeCell ref="NAA39:NAC39"/>
    <mergeCell ref="NAD39:NAF39"/>
    <mergeCell ref="NAG39:NAI39"/>
    <mergeCell ref="NAJ39:NAL39"/>
    <mergeCell ref="NAM39:NAO39"/>
    <mergeCell ref="MZF39:MZH39"/>
    <mergeCell ref="MZI39:MZK39"/>
    <mergeCell ref="MZL39:MZN39"/>
    <mergeCell ref="MZO39:MZQ39"/>
    <mergeCell ref="MZR39:MZT39"/>
    <mergeCell ref="MZU39:MZW39"/>
    <mergeCell ref="MYN39:MYP39"/>
    <mergeCell ref="MYQ39:MYS39"/>
    <mergeCell ref="MYT39:MYV39"/>
    <mergeCell ref="MYW39:MYY39"/>
    <mergeCell ref="MYZ39:MZB39"/>
    <mergeCell ref="MZC39:MZE39"/>
    <mergeCell ref="MXV39:MXX39"/>
    <mergeCell ref="MXY39:MYA39"/>
    <mergeCell ref="MYB39:MYD39"/>
    <mergeCell ref="MYE39:MYG39"/>
    <mergeCell ref="MYH39:MYJ39"/>
    <mergeCell ref="MYK39:MYM39"/>
    <mergeCell ref="MXD39:MXF39"/>
    <mergeCell ref="MXG39:MXI39"/>
    <mergeCell ref="MXJ39:MXL39"/>
    <mergeCell ref="MXM39:MXO39"/>
    <mergeCell ref="MXP39:MXR39"/>
    <mergeCell ref="MXS39:MXU39"/>
    <mergeCell ref="MWL39:MWN39"/>
    <mergeCell ref="MWO39:MWQ39"/>
    <mergeCell ref="MWR39:MWT39"/>
    <mergeCell ref="MWU39:MWW39"/>
    <mergeCell ref="MWX39:MWZ39"/>
    <mergeCell ref="MXA39:MXC39"/>
    <mergeCell ref="MVT39:MVV39"/>
    <mergeCell ref="MVW39:MVY39"/>
    <mergeCell ref="MVZ39:MWB39"/>
    <mergeCell ref="MWC39:MWE39"/>
    <mergeCell ref="MWF39:MWH39"/>
    <mergeCell ref="MWI39:MWK39"/>
    <mergeCell ref="MVB39:MVD39"/>
    <mergeCell ref="MVE39:MVG39"/>
    <mergeCell ref="MVH39:MVJ39"/>
    <mergeCell ref="MVK39:MVM39"/>
    <mergeCell ref="MVN39:MVP39"/>
    <mergeCell ref="MVQ39:MVS39"/>
    <mergeCell ref="MUJ39:MUL39"/>
    <mergeCell ref="MUM39:MUO39"/>
    <mergeCell ref="MUP39:MUR39"/>
    <mergeCell ref="MUS39:MUU39"/>
    <mergeCell ref="MUV39:MUX39"/>
    <mergeCell ref="MUY39:MVA39"/>
    <mergeCell ref="MTR39:MTT39"/>
    <mergeCell ref="MTU39:MTW39"/>
    <mergeCell ref="MTX39:MTZ39"/>
    <mergeCell ref="MUA39:MUC39"/>
    <mergeCell ref="MUD39:MUF39"/>
    <mergeCell ref="MUG39:MUI39"/>
    <mergeCell ref="MSZ39:MTB39"/>
    <mergeCell ref="MTC39:MTE39"/>
    <mergeCell ref="MTF39:MTH39"/>
    <mergeCell ref="MTI39:MTK39"/>
    <mergeCell ref="MTL39:MTN39"/>
    <mergeCell ref="MTO39:MTQ39"/>
    <mergeCell ref="MSH39:MSJ39"/>
    <mergeCell ref="MSK39:MSM39"/>
    <mergeCell ref="MSN39:MSP39"/>
    <mergeCell ref="MSQ39:MSS39"/>
    <mergeCell ref="MST39:MSV39"/>
    <mergeCell ref="MSW39:MSY39"/>
    <mergeCell ref="MRP39:MRR39"/>
    <mergeCell ref="MRS39:MRU39"/>
    <mergeCell ref="MRV39:MRX39"/>
    <mergeCell ref="MRY39:MSA39"/>
    <mergeCell ref="MSB39:MSD39"/>
    <mergeCell ref="MSE39:MSG39"/>
    <mergeCell ref="MQX39:MQZ39"/>
    <mergeCell ref="MRA39:MRC39"/>
    <mergeCell ref="MRD39:MRF39"/>
    <mergeCell ref="MRG39:MRI39"/>
    <mergeCell ref="MRJ39:MRL39"/>
    <mergeCell ref="MRM39:MRO39"/>
    <mergeCell ref="MQF39:MQH39"/>
    <mergeCell ref="MQI39:MQK39"/>
    <mergeCell ref="MQL39:MQN39"/>
    <mergeCell ref="MQO39:MQQ39"/>
    <mergeCell ref="MQR39:MQT39"/>
    <mergeCell ref="MQU39:MQW39"/>
    <mergeCell ref="MPN39:MPP39"/>
    <mergeCell ref="MPQ39:MPS39"/>
    <mergeCell ref="MPT39:MPV39"/>
    <mergeCell ref="MPW39:MPY39"/>
    <mergeCell ref="MPZ39:MQB39"/>
    <mergeCell ref="MQC39:MQE39"/>
    <mergeCell ref="MOV39:MOX39"/>
    <mergeCell ref="MOY39:MPA39"/>
    <mergeCell ref="MPB39:MPD39"/>
    <mergeCell ref="MPE39:MPG39"/>
    <mergeCell ref="MPH39:MPJ39"/>
    <mergeCell ref="MPK39:MPM39"/>
    <mergeCell ref="MOD39:MOF39"/>
    <mergeCell ref="MOG39:MOI39"/>
    <mergeCell ref="MOJ39:MOL39"/>
    <mergeCell ref="MOM39:MOO39"/>
    <mergeCell ref="MOP39:MOR39"/>
    <mergeCell ref="MOS39:MOU39"/>
    <mergeCell ref="MNL39:MNN39"/>
    <mergeCell ref="MNO39:MNQ39"/>
    <mergeCell ref="MNR39:MNT39"/>
    <mergeCell ref="MNU39:MNW39"/>
    <mergeCell ref="MNX39:MNZ39"/>
    <mergeCell ref="MOA39:MOC39"/>
    <mergeCell ref="MMT39:MMV39"/>
    <mergeCell ref="MMW39:MMY39"/>
    <mergeCell ref="MMZ39:MNB39"/>
    <mergeCell ref="MNC39:MNE39"/>
    <mergeCell ref="MNF39:MNH39"/>
    <mergeCell ref="MNI39:MNK39"/>
    <mergeCell ref="MMB39:MMD39"/>
    <mergeCell ref="MME39:MMG39"/>
    <mergeCell ref="MMH39:MMJ39"/>
    <mergeCell ref="MMK39:MMM39"/>
    <mergeCell ref="MMN39:MMP39"/>
    <mergeCell ref="MMQ39:MMS39"/>
    <mergeCell ref="MLJ39:MLL39"/>
    <mergeCell ref="MLM39:MLO39"/>
    <mergeCell ref="MLP39:MLR39"/>
    <mergeCell ref="MLS39:MLU39"/>
    <mergeCell ref="MLV39:MLX39"/>
    <mergeCell ref="MLY39:MMA39"/>
    <mergeCell ref="MKR39:MKT39"/>
    <mergeCell ref="MKU39:MKW39"/>
    <mergeCell ref="MKX39:MKZ39"/>
    <mergeCell ref="MLA39:MLC39"/>
    <mergeCell ref="MLD39:MLF39"/>
    <mergeCell ref="MLG39:MLI39"/>
    <mergeCell ref="MJZ39:MKB39"/>
    <mergeCell ref="MKC39:MKE39"/>
    <mergeCell ref="MKF39:MKH39"/>
    <mergeCell ref="MKI39:MKK39"/>
    <mergeCell ref="MKL39:MKN39"/>
    <mergeCell ref="MKO39:MKQ39"/>
    <mergeCell ref="MJH39:MJJ39"/>
    <mergeCell ref="MJK39:MJM39"/>
    <mergeCell ref="MJN39:MJP39"/>
    <mergeCell ref="MJQ39:MJS39"/>
    <mergeCell ref="MJT39:MJV39"/>
    <mergeCell ref="MJW39:MJY39"/>
    <mergeCell ref="MIP39:MIR39"/>
    <mergeCell ref="MIS39:MIU39"/>
    <mergeCell ref="MIV39:MIX39"/>
    <mergeCell ref="MIY39:MJA39"/>
    <mergeCell ref="MJB39:MJD39"/>
    <mergeCell ref="MJE39:MJG39"/>
    <mergeCell ref="MHX39:MHZ39"/>
    <mergeCell ref="MIA39:MIC39"/>
    <mergeCell ref="MID39:MIF39"/>
    <mergeCell ref="MIG39:MII39"/>
    <mergeCell ref="MIJ39:MIL39"/>
    <mergeCell ref="MIM39:MIO39"/>
    <mergeCell ref="MHF39:MHH39"/>
    <mergeCell ref="MHI39:MHK39"/>
    <mergeCell ref="MHL39:MHN39"/>
    <mergeCell ref="MHO39:MHQ39"/>
    <mergeCell ref="MHR39:MHT39"/>
    <mergeCell ref="MHU39:MHW39"/>
    <mergeCell ref="MGN39:MGP39"/>
    <mergeCell ref="MGQ39:MGS39"/>
    <mergeCell ref="MGT39:MGV39"/>
    <mergeCell ref="MGW39:MGY39"/>
    <mergeCell ref="MGZ39:MHB39"/>
    <mergeCell ref="MHC39:MHE39"/>
    <mergeCell ref="MFV39:MFX39"/>
    <mergeCell ref="MFY39:MGA39"/>
    <mergeCell ref="MGB39:MGD39"/>
    <mergeCell ref="MGE39:MGG39"/>
    <mergeCell ref="MGH39:MGJ39"/>
    <mergeCell ref="MGK39:MGM39"/>
    <mergeCell ref="MFD39:MFF39"/>
    <mergeCell ref="MFG39:MFI39"/>
    <mergeCell ref="MFJ39:MFL39"/>
    <mergeCell ref="MFM39:MFO39"/>
    <mergeCell ref="MFP39:MFR39"/>
    <mergeCell ref="MFS39:MFU39"/>
    <mergeCell ref="MEL39:MEN39"/>
    <mergeCell ref="MEO39:MEQ39"/>
    <mergeCell ref="MER39:MET39"/>
    <mergeCell ref="MEU39:MEW39"/>
    <mergeCell ref="MEX39:MEZ39"/>
    <mergeCell ref="MFA39:MFC39"/>
    <mergeCell ref="MDT39:MDV39"/>
    <mergeCell ref="MDW39:MDY39"/>
    <mergeCell ref="MDZ39:MEB39"/>
    <mergeCell ref="MEC39:MEE39"/>
    <mergeCell ref="MEF39:MEH39"/>
    <mergeCell ref="MEI39:MEK39"/>
    <mergeCell ref="MDB39:MDD39"/>
    <mergeCell ref="MDE39:MDG39"/>
    <mergeCell ref="MDH39:MDJ39"/>
    <mergeCell ref="MDK39:MDM39"/>
    <mergeCell ref="MDN39:MDP39"/>
    <mergeCell ref="MDQ39:MDS39"/>
    <mergeCell ref="MCJ39:MCL39"/>
    <mergeCell ref="MCM39:MCO39"/>
    <mergeCell ref="MCP39:MCR39"/>
    <mergeCell ref="MCS39:MCU39"/>
    <mergeCell ref="MCV39:MCX39"/>
    <mergeCell ref="MCY39:MDA39"/>
    <mergeCell ref="MBR39:MBT39"/>
    <mergeCell ref="MBU39:MBW39"/>
    <mergeCell ref="MBX39:MBZ39"/>
    <mergeCell ref="MCA39:MCC39"/>
    <mergeCell ref="MCD39:MCF39"/>
    <mergeCell ref="MCG39:MCI39"/>
    <mergeCell ref="MAZ39:MBB39"/>
    <mergeCell ref="MBC39:MBE39"/>
    <mergeCell ref="MBF39:MBH39"/>
    <mergeCell ref="MBI39:MBK39"/>
    <mergeCell ref="MBL39:MBN39"/>
    <mergeCell ref="MBO39:MBQ39"/>
    <mergeCell ref="MAH39:MAJ39"/>
    <mergeCell ref="MAK39:MAM39"/>
    <mergeCell ref="MAN39:MAP39"/>
    <mergeCell ref="MAQ39:MAS39"/>
    <mergeCell ref="MAT39:MAV39"/>
    <mergeCell ref="MAW39:MAY39"/>
    <mergeCell ref="LZP39:LZR39"/>
    <mergeCell ref="LZS39:LZU39"/>
    <mergeCell ref="LZV39:LZX39"/>
    <mergeCell ref="LZY39:MAA39"/>
    <mergeCell ref="MAB39:MAD39"/>
    <mergeCell ref="MAE39:MAG39"/>
    <mergeCell ref="LYX39:LYZ39"/>
    <mergeCell ref="LZA39:LZC39"/>
    <mergeCell ref="LZD39:LZF39"/>
    <mergeCell ref="LZG39:LZI39"/>
    <mergeCell ref="LZJ39:LZL39"/>
    <mergeCell ref="LZM39:LZO39"/>
    <mergeCell ref="LYF39:LYH39"/>
    <mergeCell ref="LYI39:LYK39"/>
    <mergeCell ref="LYL39:LYN39"/>
    <mergeCell ref="LYO39:LYQ39"/>
    <mergeCell ref="LYR39:LYT39"/>
    <mergeCell ref="LYU39:LYW39"/>
    <mergeCell ref="LXN39:LXP39"/>
    <mergeCell ref="LXQ39:LXS39"/>
    <mergeCell ref="LXT39:LXV39"/>
    <mergeCell ref="LXW39:LXY39"/>
    <mergeCell ref="LXZ39:LYB39"/>
    <mergeCell ref="LYC39:LYE39"/>
    <mergeCell ref="LWV39:LWX39"/>
    <mergeCell ref="LWY39:LXA39"/>
    <mergeCell ref="LXB39:LXD39"/>
    <mergeCell ref="LXE39:LXG39"/>
    <mergeCell ref="LXH39:LXJ39"/>
    <mergeCell ref="LXK39:LXM39"/>
    <mergeCell ref="LWD39:LWF39"/>
    <mergeCell ref="LWG39:LWI39"/>
    <mergeCell ref="LWJ39:LWL39"/>
    <mergeCell ref="LWM39:LWO39"/>
    <mergeCell ref="LWP39:LWR39"/>
    <mergeCell ref="LWS39:LWU39"/>
    <mergeCell ref="LVL39:LVN39"/>
    <mergeCell ref="LVO39:LVQ39"/>
    <mergeCell ref="LVR39:LVT39"/>
    <mergeCell ref="LVU39:LVW39"/>
    <mergeCell ref="LVX39:LVZ39"/>
    <mergeCell ref="LWA39:LWC39"/>
    <mergeCell ref="LUT39:LUV39"/>
    <mergeCell ref="LUW39:LUY39"/>
    <mergeCell ref="LUZ39:LVB39"/>
    <mergeCell ref="LVC39:LVE39"/>
    <mergeCell ref="LVF39:LVH39"/>
    <mergeCell ref="LVI39:LVK39"/>
    <mergeCell ref="LUB39:LUD39"/>
    <mergeCell ref="LUE39:LUG39"/>
    <mergeCell ref="LUH39:LUJ39"/>
    <mergeCell ref="LUK39:LUM39"/>
    <mergeCell ref="LUN39:LUP39"/>
    <mergeCell ref="LUQ39:LUS39"/>
    <mergeCell ref="LTJ39:LTL39"/>
    <mergeCell ref="LTM39:LTO39"/>
    <mergeCell ref="LTP39:LTR39"/>
    <mergeCell ref="LTS39:LTU39"/>
    <mergeCell ref="LTV39:LTX39"/>
    <mergeCell ref="LTY39:LUA39"/>
    <mergeCell ref="LSR39:LST39"/>
    <mergeCell ref="LSU39:LSW39"/>
    <mergeCell ref="LSX39:LSZ39"/>
    <mergeCell ref="LTA39:LTC39"/>
    <mergeCell ref="LTD39:LTF39"/>
    <mergeCell ref="LTG39:LTI39"/>
    <mergeCell ref="LRZ39:LSB39"/>
    <mergeCell ref="LSC39:LSE39"/>
    <mergeCell ref="LSF39:LSH39"/>
    <mergeCell ref="LSI39:LSK39"/>
    <mergeCell ref="LSL39:LSN39"/>
    <mergeCell ref="LSO39:LSQ39"/>
    <mergeCell ref="LRH39:LRJ39"/>
    <mergeCell ref="LRK39:LRM39"/>
    <mergeCell ref="LRN39:LRP39"/>
    <mergeCell ref="LRQ39:LRS39"/>
    <mergeCell ref="LRT39:LRV39"/>
    <mergeCell ref="LRW39:LRY39"/>
    <mergeCell ref="LQP39:LQR39"/>
    <mergeCell ref="LQS39:LQU39"/>
    <mergeCell ref="LQV39:LQX39"/>
    <mergeCell ref="LQY39:LRA39"/>
    <mergeCell ref="LRB39:LRD39"/>
    <mergeCell ref="LRE39:LRG39"/>
    <mergeCell ref="LPX39:LPZ39"/>
    <mergeCell ref="LQA39:LQC39"/>
    <mergeCell ref="LQD39:LQF39"/>
    <mergeCell ref="LQG39:LQI39"/>
    <mergeCell ref="LQJ39:LQL39"/>
    <mergeCell ref="LQM39:LQO39"/>
    <mergeCell ref="LPF39:LPH39"/>
    <mergeCell ref="LPI39:LPK39"/>
    <mergeCell ref="LPL39:LPN39"/>
    <mergeCell ref="LPO39:LPQ39"/>
    <mergeCell ref="LPR39:LPT39"/>
    <mergeCell ref="LPU39:LPW39"/>
    <mergeCell ref="LON39:LOP39"/>
    <mergeCell ref="LOQ39:LOS39"/>
    <mergeCell ref="LOT39:LOV39"/>
    <mergeCell ref="LOW39:LOY39"/>
    <mergeCell ref="LOZ39:LPB39"/>
    <mergeCell ref="LPC39:LPE39"/>
    <mergeCell ref="LNV39:LNX39"/>
    <mergeCell ref="LNY39:LOA39"/>
    <mergeCell ref="LOB39:LOD39"/>
    <mergeCell ref="LOE39:LOG39"/>
    <mergeCell ref="LOH39:LOJ39"/>
    <mergeCell ref="LOK39:LOM39"/>
    <mergeCell ref="LND39:LNF39"/>
    <mergeCell ref="LNG39:LNI39"/>
    <mergeCell ref="LNJ39:LNL39"/>
    <mergeCell ref="LNM39:LNO39"/>
    <mergeCell ref="LNP39:LNR39"/>
    <mergeCell ref="LNS39:LNU39"/>
    <mergeCell ref="LML39:LMN39"/>
    <mergeCell ref="LMO39:LMQ39"/>
    <mergeCell ref="LMR39:LMT39"/>
    <mergeCell ref="LMU39:LMW39"/>
    <mergeCell ref="LMX39:LMZ39"/>
    <mergeCell ref="LNA39:LNC39"/>
    <mergeCell ref="LLT39:LLV39"/>
    <mergeCell ref="LLW39:LLY39"/>
    <mergeCell ref="LLZ39:LMB39"/>
    <mergeCell ref="LMC39:LME39"/>
    <mergeCell ref="LMF39:LMH39"/>
    <mergeCell ref="LMI39:LMK39"/>
    <mergeCell ref="LLB39:LLD39"/>
    <mergeCell ref="LLE39:LLG39"/>
    <mergeCell ref="LLH39:LLJ39"/>
    <mergeCell ref="LLK39:LLM39"/>
    <mergeCell ref="LLN39:LLP39"/>
    <mergeCell ref="LLQ39:LLS39"/>
    <mergeCell ref="LKJ39:LKL39"/>
    <mergeCell ref="LKM39:LKO39"/>
    <mergeCell ref="LKP39:LKR39"/>
    <mergeCell ref="LKS39:LKU39"/>
    <mergeCell ref="LKV39:LKX39"/>
    <mergeCell ref="LKY39:LLA39"/>
    <mergeCell ref="LJR39:LJT39"/>
    <mergeCell ref="LJU39:LJW39"/>
    <mergeCell ref="LJX39:LJZ39"/>
    <mergeCell ref="LKA39:LKC39"/>
    <mergeCell ref="LKD39:LKF39"/>
    <mergeCell ref="LKG39:LKI39"/>
    <mergeCell ref="LIZ39:LJB39"/>
    <mergeCell ref="LJC39:LJE39"/>
    <mergeCell ref="LJF39:LJH39"/>
    <mergeCell ref="LJI39:LJK39"/>
    <mergeCell ref="LJL39:LJN39"/>
    <mergeCell ref="LJO39:LJQ39"/>
    <mergeCell ref="LIH39:LIJ39"/>
    <mergeCell ref="LIK39:LIM39"/>
    <mergeCell ref="LIN39:LIP39"/>
    <mergeCell ref="LIQ39:LIS39"/>
    <mergeCell ref="LIT39:LIV39"/>
    <mergeCell ref="LIW39:LIY39"/>
    <mergeCell ref="LHP39:LHR39"/>
    <mergeCell ref="LHS39:LHU39"/>
    <mergeCell ref="LHV39:LHX39"/>
    <mergeCell ref="LHY39:LIA39"/>
    <mergeCell ref="LIB39:LID39"/>
    <mergeCell ref="LIE39:LIG39"/>
    <mergeCell ref="LGX39:LGZ39"/>
    <mergeCell ref="LHA39:LHC39"/>
    <mergeCell ref="LHD39:LHF39"/>
    <mergeCell ref="LHG39:LHI39"/>
    <mergeCell ref="LHJ39:LHL39"/>
    <mergeCell ref="LHM39:LHO39"/>
    <mergeCell ref="LGF39:LGH39"/>
    <mergeCell ref="LGI39:LGK39"/>
    <mergeCell ref="LGL39:LGN39"/>
    <mergeCell ref="LGO39:LGQ39"/>
    <mergeCell ref="LGR39:LGT39"/>
    <mergeCell ref="LGU39:LGW39"/>
    <mergeCell ref="LFN39:LFP39"/>
    <mergeCell ref="LFQ39:LFS39"/>
    <mergeCell ref="LFT39:LFV39"/>
    <mergeCell ref="LFW39:LFY39"/>
    <mergeCell ref="LFZ39:LGB39"/>
    <mergeCell ref="LGC39:LGE39"/>
    <mergeCell ref="LEV39:LEX39"/>
    <mergeCell ref="LEY39:LFA39"/>
    <mergeCell ref="LFB39:LFD39"/>
    <mergeCell ref="LFE39:LFG39"/>
    <mergeCell ref="LFH39:LFJ39"/>
    <mergeCell ref="LFK39:LFM39"/>
    <mergeCell ref="LED39:LEF39"/>
    <mergeCell ref="LEG39:LEI39"/>
    <mergeCell ref="LEJ39:LEL39"/>
    <mergeCell ref="LEM39:LEO39"/>
    <mergeCell ref="LEP39:LER39"/>
    <mergeCell ref="LES39:LEU39"/>
    <mergeCell ref="LDL39:LDN39"/>
    <mergeCell ref="LDO39:LDQ39"/>
    <mergeCell ref="LDR39:LDT39"/>
    <mergeCell ref="LDU39:LDW39"/>
    <mergeCell ref="LDX39:LDZ39"/>
    <mergeCell ref="LEA39:LEC39"/>
    <mergeCell ref="LCT39:LCV39"/>
    <mergeCell ref="LCW39:LCY39"/>
    <mergeCell ref="LCZ39:LDB39"/>
    <mergeCell ref="LDC39:LDE39"/>
    <mergeCell ref="LDF39:LDH39"/>
    <mergeCell ref="LDI39:LDK39"/>
    <mergeCell ref="LCB39:LCD39"/>
    <mergeCell ref="LCE39:LCG39"/>
    <mergeCell ref="LCH39:LCJ39"/>
    <mergeCell ref="LCK39:LCM39"/>
    <mergeCell ref="LCN39:LCP39"/>
    <mergeCell ref="LCQ39:LCS39"/>
    <mergeCell ref="LBJ39:LBL39"/>
    <mergeCell ref="LBM39:LBO39"/>
    <mergeCell ref="LBP39:LBR39"/>
    <mergeCell ref="LBS39:LBU39"/>
    <mergeCell ref="LBV39:LBX39"/>
    <mergeCell ref="LBY39:LCA39"/>
    <mergeCell ref="LAR39:LAT39"/>
    <mergeCell ref="LAU39:LAW39"/>
    <mergeCell ref="LAX39:LAZ39"/>
    <mergeCell ref="LBA39:LBC39"/>
    <mergeCell ref="LBD39:LBF39"/>
    <mergeCell ref="LBG39:LBI39"/>
    <mergeCell ref="KZZ39:LAB39"/>
    <mergeCell ref="LAC39:LAE39"/>
    <mergeCell ref="LAF39:LAH39"/>
    <mergeCell ref="LAI39:LAK39"/>
    <mergeCell ref="LAL39:LAN39"/>
    <mergeCell ref="LAO39:LAQ39"/>
    <mergeCell ref="KZH39:KZJ39"/>
    <mergeCell ref="KZK39:KZM39"/>
    <mergeCell ref="KZN39:KZP39"/>
    <mergeCell ref="KZQ39:KZS39"/>
    <mergeCell ref="KZT39:KZV39"/>
    <mergeCell ref="KZW39:KZY39"/>
    <mergeCell ref="KYP39:KYR39"/>
    <mergeCell ref="KYS39:KYU39"/>
    <mergeCell ref="KYV39:KYX39"/>
    <mergeCell ref="KYY39:KZA39"/>
    <mergeCell ref="KZB39:KZD39"/>
    <mergeCell ref="KZE39:KZG39"/>
    <mergeCell ref="KXX39:KXZ39"/>
    <mergeCell ref="KYA39:KYC39"/>
    <mergeCell ref="KYD39:KYF39"/>
    <mergeCell ref="KYG39:KYI39"/>
    <mergeCell ref="KYJ39:KYL39"/>
    <mergeCell ref="KYM39:KYO39"/>
    <mergeCell ref="KXF39:KXH39"/>
    <mergeCell ref="KXI39:KXK39"/>
    <mergeCell ref="KXL39:KXN39"/>
    <mergeCell ref="KXO39:KXQ39"/>
    <mergeCell ref="KXR39:KXT39"/>
    <mergeCell ref="KXU39:KXW39"/>
    <mergeCell ref="KWN39:KWP39"/>
    <mergeCell ref="KWQ39:KWS39"/>
    <mergeCell ref="KWT39:KWV39"/>
    <mergeCell ref="KWW39:KWY39"/>
    <mergeCell ref="KWZ39:KXB39"/>
    <mergeCell ref="KXC39:KXE39"/>
    <mergeCell ref="KVV39:KVX39"/>
    <mergeCell ref="KVY39:KWA39"/>
    <mergeCell ref="KWB39:KWD39"/>
    <mergeCell ref="KWE39:KWG39"/>
    <mergeCell ref="KWH39:KWJ39"/>
    <mergeCell ref="KWK39:KWM39"/>
    <mergeCell ref="KVD39:KVF39"/>
    <mergeCell ref="KVG39:KVI39"/>
    <mergeCell ref="KVJ39:KVL39"/>
    <mergeCell ref="KVM39:KVO39"/>
    <mergeCell ref="KVP39:KVR39"/>
    <mergeCell ref="KVS39:KVU39"/>
    <mergeCell ref="KUL39:KUN39"/>
    <mergeCell ref="KUO39:KUQ39"/>
    <mergeCell ref="KUR39:KUT39"/>
    <mergeCell ref="KUU39:KUW39"/>
    <mergeCell ref="KUX39:KUZ39"/>
    <mergeCell ref="KVA39:KVC39"/>
    <mergeCell ref="KTT39:KTV39"/>
    <mergeCell ref="KTW39:KTY39"/>
    <mergeCell ref="KTZ39:KUB39"/>
    <mergeCell ref="KUC39:KUE39"/>
    <mergeCell ref="KUF39:KUH39"/>
    <mergeCell ref="KUI39:KUK39"/>
    <mergeCell ref="KTB39:KTD39"/>
    <mergeCell ref="KTE39:KTG39"/>
    <mergeCell ref="KTH39:KTJ39"/>
    <mergeCell ref="KTK39:KTM39"/>
    <mergeCell ref="KTN39:KTP39"/>
    <mergeCell ref="KTQ39:KTS39"/>
    <mergeCell ref="KSJ39:KSL39"/>
    <mergeCell ref="KSM39:KSO39"/>
    <mergeCell ref="KSP39:KSR39"/>
    <mergeCell ref="KSS39:KSU39"/>
    <mergeCell ref="KSV39:KSX39"/>
    <mergeCell ref="KSY39:KTA39"/>
    <mergeCell ref="KRR39:KRT39"/>
    <mergeCell ref="KRU39:KRW39"/>
    <mergeCell ref="KRX39:KRZ39"/>
    <mergeCell ref="KSA39:KSC39"/>
    <mergeCell ref="KSD39:KSF39"/>
    <mergeCell ref="KSG39:KSI39"/>
    <mergeCell ref="KQZ39:KRB39"/>
    <mergeCell ref="KRC39:KRE39"/>
    <mergeCell ref="KRF39:KRH39"/>
    <mergeCell ref="KRI39:KRK39"/>
    <mergeCell ref="KRL39:KRN39"/>
    <mergeCell ref="KRO39:KRQ39"/>
    <mergeCell ref="KQH39:KQJ39"/>
    <mergeCell ref="KQK39:KQM39"/>
    <mergeCell ref="KQN39:KQP39"/>
    <mergeCell ref="KQQ39:KQS39"/>
    <mergeCell ref="KQT39:KQV39"/>
    <mergeCell ref="KQW39:KQY39"/>
    <mergeCell ref="KPP39:KPR39"/>
    <mergeCell ref="KPS39:KPU39"/>
    <mergeCell ref="KPV39:KPX39"/>
    <mergeCell ref="KPY39:KQA39"/>
    <mergeCell ref="KQB39:KQD39"/>
    <mergeCell ref="KQE39:KQG39"/>
    <mergeCell ref="KOX39:KOZ39"/>
    <mergeCell ref="KPA39:KPC39"/>
    <mergeCell ref="KPD39:KPF39"/>
    <mergeCell ref="KPG39:KPI39"/>
    <mergeCell ref="KPJ39:KPL39"/>
    <mergeCell ref="KPM39:KPO39"/>
    <mergeCell ref="KOF39:KOH39"/>
    <mergeCell ref="KOI39:KOK39"/>
    <mergeCell ref="KOL39:KON39"/>
    <mergeCell ref="KOO39:KOQ39"/>
    <mergeCell ref="KOR39:KOT39"/>
    <mergeCell ref="KOU39:KOW39"/>
    <mergeCell ref="KNN39:KNP39"/>
    <mergeCell ref="KNQ39:KNS39"/>
    <mergeCell ref="KNT39:KNV39"/>
    <mergeCell ref="KNW39:KNY39"/>
    <mergeCell ref="KNZ39:KOB39"/>
    <mergeCell ref="KOC39:KOE39"/>
    <mergeCell ref="KMV39:KMX39"/>
    <mergeCell ref="KMY39:KNA39"/>
    <mergeCell ref="KNB39:KND39"/>
    <mergeCell ref="KNE39:KNG39"/>
    <mergeCell ref="KNH39:KNJ39"/>
    <mergeCell ref="KNK39:KNM39"/>
    <mergeCell ref="KMD39:KMF39"/>
    <mergeCell ref="KMG39:KMI39"/>
    <mergeCell ref="KMJ39:KML39"/>
    <mergeCell ref="KMM39:KMO39"/>
    <mergeCell ref="KMP39:KMR39"/>
    <mergeCell ref="KMS39:KMU39"/>
    <mergeCell ref="KLL39:KLN39"/>
    <mergeCell ref="KLO39:KLQ39"/>
    <mergeCell ref="KLR39:KLT39"/>
    <mergeCell ref="KLU39:KLW39"/>
    <mergeCell ref="KLX39:KLZ39"/>
    <mergeCell ref="KMA39:KMC39"/>
    <mergeCell ref="KKT39:KKV39"/>
    <mergeCell ref="KKW39:KKY39"/>
    <mergeCell ref="KKZ39:KLB39"/>
    <mergeCell ref="KLC39:KLE39"/>
    <mergeCell ref="KLF39:KLH39"/>
    <mergeCell ref="KLI39:KLK39"/>
    <mergeCell ref="KKB39:KKD39"/>
    <mergeCell ref="KKE39:KKG39"/>
    <mergeCell ref="KKH39:KKJ39"/>
    <mergeCell ref="KKK39:KKM39"/>
    <mergeCell ref="KKN39:KKP39"/>
    <mergeCell ref="KKQ39:KKS39"/>
    <mergeCell ref="KJJ39:KJL39"/>
    <mergeCell ref="KJM39:KJO39"/>
    <mergeCell ref="KJP39:KJR39"/>
    <mergeCell ref="KJS39:KJU39"/>
    <mergeCell ref="KJV39:KJX39"/>
    <mergeCell ref="KJY39:KKA39"/>
    <mergeCell ref="KIR39:KIT39"/>
    <mergeCell ref="KIU39:KIW39"/>
    <mergeCell ref="KIX39:KIZ39"/>
    <mergeCell ref="KJA39:KJC39"/>
    <mergeCell ref="KJD39:KJF39"/>
    <mergeCell ref="KJG39:KJI39"/>
    <mergeCell ref="KHZ39:KIB39"/>
    <mergeCell ref="KIC39:KIE39"/>
    <mergeCell ref="KIF39:KIH39"/>
    <mergeCell ref="KII39:KIK39"/>
    <mergeCell ref="KIL39:KIN39"/>
    <mergeCell ref="KIO39:KIQ39"/>
    <mergeCell ref="KHH39:KHJ39"/>
    <mergeCell ref="KHK39:KHM39"/>
    <mergeCell ref="KHN39:KHP39"/>
    <mergeCell ref="KHQ39:KHS39"/>
    <mergeCell ref="KHT39:KHV39"/>
    <mergeCell ref="KHW39:KHY39"/>
    <mergeCell ref="KGP39:KGR39"/>
    <mergeCell ref="KGS39:KGU39"/>
    <mergeCell ref="KGV39:KGX39"/>
    <mergeCell ref="KGY39:KHA39"/>
    <mergeCell ref="KHB39:KHD39"/>
    <mergeCell ref="KHE39:KHG39"/>
    <mergeCell ref="KFX39:KFZ39"/>
    <mergeCell ref="KGA39:KGC39"/>
    <mergeCell ref="KGD39:KGF39"/>
    <mergeCell ref="KGG39:KGI39"/>
    <mergeCell ref="KGJ39:KGL39"/>
    <mergeCell ref="KGM39:KGO39"/>
    <mergeCell ref="KFF39:KFH39"/>
    <mergeCell ref="KFI39:KFK39"/>
    <mergeCell ref="KFL39:KFN39"/>
    <mergeCell ref="KFO39:KFQ39"/>
    <mergeCell ref="KFR39:KFT39"/>
    <mergeCell ref="KFU39:KFW39"/>
    <mergeCell ref="KEN39:KEP39"/>
    <mergeCell ref="KEQ39:KES39"/>
    <mergeCell ref="KET39:KEV39"/>
    <mergeCell ref="KEW39:KEY39"/>
    <mergeCell ref="KEZ39:KFB39"/>
    <mergeCell ref="KFC39:KFE39"/>
    <mergeCell ref="KDV39:KDX39"/>
    <mergeCell ref="KDY39:KEA39"/>
    <mergeCell ref="KEB39:KED39"/>
    <mergeCell ref="KEE39:KEG39"/>
    <mergeCell ref="KEH39:KEJ39"/>
    <mergeCell ref="KEK39:KEM39"/>
    <mergeCell ref="KDD39:KDF39"/>
    <mergeCell ref="KDG39:KDI39"/>
    <mergeCell ref="KDJ39:KDL39"/>
    <mergeCell ref="KDM39:KDO39"/>
    <mergeCell ref="KDP39:KDR39"/>
    <mergeCell ref="KDS39:KDU39"/>
    <mergeCell ref="KCL39:KCN39"/>
    <mergeCell ref="KCO39:KCQ39"/>
    <mergeCell ref="KCR39:KCT39"/>
    <mergeCell ref="KCU39:KCW39"/>
    <mergeCell ref="KCX39:KCZ39"/>
    <mergeCell ref="KDA39:KDC39"/>
    <mergeCell ref="KBT39:KBV39"/>
    <mergeCell ref="KBW39:KBY39"/>
    <mergeCell ref="KBZ39:KCB39"/>
    <mergeCell ref="KCC39:KCE39"/>
    <mergeCell ref="KCF39:KCH39"/>
    <mergeCell ref="KCI39:KCK39"/>
    <mergeCell ref="KBB39:KBD39"/>
    <mergeCell ref="KBE39:KBG39"/>
    <mergeCell ref="KBH39:KBJ39"/>
    <mergeCell ref="KBK39:KBM39"/>
    <mergeCell ref="KBN39:KBP39"/>
    <mergeCell ref="KBQ39:KBS39"/>
    <mergeCell ref="KAJ39:KAL39"/>
    <mergeCell ref="KAM39:KAO39"/>
    <mergeCell ref="KAP39:KAR39"/>
    <mergeCell ref="KAS39:KAU39"/>
    <mergeCell ref="KAV39:KAX39"/>
    <mergeCell ref="KAY39:KBA39"/>
    <mergeCell ref="JZR39:JZT39"/>
    <mergeCell ref="JZU39:JZW39"/>
    <mergeCell ref="JZX39:JZZ39"/>
    <mergeCell ref="KAA39:KAC39"/>
    <mergeCell ref="KAD39:KAF39"/>
    <mergeCell ref="KAG39:KAI39"/>
    <mergeCell ref="JYZ39:JZB39"/>
    <mergeCell ref="JZC39:JZE39"/>
    <mergeCell ref="JZF39:JZH39"/>
    <mergeCell ref="JZI39:JZK39"/>
    <mergeCell ref="JZL39:JZN39"/>
    <mergeCell ref="JZO39:JZQ39"/>
    <mergeCell ref="JYH39:JYJ39"/>
    <mergeCell ref="JYK39:JYM39"/>
    <mergeCell ref="JYN39:JYP39"/>
    <mergeCell ref="JYQ39:JYS39"/>
    <mergeCell ref="JYT39:JYV39"/>
    <mergeCell ref="JYW39:JYY39"/>
    <mergeCell ref="JXP39:JXR39"/>
    <mergeCell ref="JXS39:JXU39"/>
    <mergeCell ref="JXV39:JXX39"/>
    <mergeCell ref="JXY39:JYA39"/>
    <mergeCell ref="JYB39:JYD39"/>
    <mergeCell ref="JYE39:JYG39"/>
    <mergeCell ref="JWX39:JWZ39"/>
    <mergeCell ref="JXA39:JXC39"/>
    <mergeCell ref="JXD39:JXF39"/>
    <mergeCell ref="JXG39:JXI39"/>
    <mergeCell ref="JXJ39:JXL39"/>
    <mergeCell ref="JXM39:JXO39"/>
    <mergeCell ref="JWF39:JWH39"/>
    <mergeCell ref="JWI39:JWK39"/>
    <mergeCell ref="JWL39:JWN39"/>
    <mergeCell ref="JWO39:JWQ39"/>
    <mergeCell ref="JWR39:JWT39"/>
    <mergeCell ref="JWU39:JWW39"/>
    <mergeCell ref="JVN39:JVP39"/>
    <mergeCell ref="JVQ39:JVS39"/>
    <mergeCell ref="JVT39:JVV39"/>
    <mergeCell ref="JVW39:JVY39"/>
    <mergeCell ref="JVZ39:JWB39"/>
    <mergeCell ref="JWC39:JWE39"/>
    <mergeCell ref="JUV39:JUX39"/>
    <mergeCell ref="JUY39:JVA39"/>
    <mergeCell ref="JVB39:JVD39"/>
    <mergeCell ref="JVE39:JVG39"/>
    <mergeCell ref="JVH39:JVJ39"/>
    <mergeCell ref="JVK39:JVM39"/>
    <mergeCell ref="JUD39:JUF39"/>
    <mergeCell ref="JUG39:JUI39"/>
    <mergeCell ref="JUJ39:JUL39"/>
    <mergeCell ref="JUM39:JUO39"/>
    <mergeCell ref="JUP39:JUR39"/>
    <mergeCell ref="JUS39:JUU39"/>
    <mergeCell ref="JTL39:JTN39"/>
    <mergeCell ref="JTO39:JTQ39"/>
    <mergeCell ref="JTR39:JTT39"/>
    <mergeCell ref="JTU39:JTW39"/>
    <mergeCell ref="JTX39:JTZ39"/>
    <mergeCell ref="JUA39:JUC39"/>
    <mergeCell ref="JST39:JSV39"/>
    <mergeCell ref="JSW39:JSY39"/>
    <mergeCell ref="JSZ39:JTB39"/>
    <mergeCell ref="JTC39:JTE39"/>
    <mergeCell ref="JTF39:JTH39"/>
    <mergeCell ref="JTI39:JTK39"/>
    <mergeCell ref="JSB39:JSD39"/>
    <mergeCell ref="JSE39:JSG39"/>
    <mergeCell ref="JSH39:JSJ39"/>
    <mergeCell ref="JSK39:JSM39"/>
    <mergeCell ref="JSN39:JSP39"/>
    <mergeCell ref="JSQ39:JSS39"/>
    <mergeCell ref="JRJ39:JRL39"/>
    <mergeCell ref="JRM39:JRO39"/>
    <mergeCell ref="JRP39:JRR39"/>
    <mergeCell ref="JRS39:JRU39"/>
    <mergeCell ref="JRV39:JRX39"/>
    <mergeCell ref="JRY39:JSA39"/>
    <mergeCell ref="JQR39:JQT39"/>
    <mergeCell ref="JQU39:JQW39"/>
    <mergeCell ref="JQX39:JQZ39"/>
    <mergeCell ref="JRA39:JRC39"/>
    <mergeCell ref="JRD39:JRF39"/>
    <mergeCell ref="JRG39:JRI39"/>
    <mergeCell ref="JPZ39:JQB39"/>
    <mergeCell ref="JQC39:JQE39"/>
    <mergeCell ref="JQF39:JQH39"/>
    <mergeCell ref="JQI39:JQK39"/>
    <mergeCell ref="JQL39:JQN39"/>
    <mergeCell ref="JQO39:JQQ39"/>
    <mergeCell ref="JPH39:JPJ39"/>
    <mergeCell ref="JPK39:JPM39"/>
    <mergeCell ref="JPN39:JPP39"/>
    <mergeCell ref="JPQ39:JPS39"/>
    <mergeCell ref="JPT39:JPV39"/>
    <mergeCell ref="JPW39:JPY39"/>
    <mergeCell ref="JOP39:JOR39"/>
    <mergeCell ref="JOS39:JOU39"/>
    <mergeCell ref="JOV39:JOX39"/>
    <mergeCell ref="JOY39:JPA39"/>
    <mergeCell ref="JPB39:JPD39"/>
    <mergeCell ref="JPE39:JPG39"/>
    <mergeCell ref="JNX39:JNZ39"/>
    <mergeCell ref="JOA39:JOC39"/>
    <mergeCell ref="JOD39:JOF39"/>
    <mergeCell ref="JOG39:JOI39"/>
    <mergeCell ref="JOJ39:JOL39"/>
    <mergeCell ref="JOM39:JOO39"/>
    <mergeCell ref="JNF39:JNH39"/>
    <mergeCell ref="JNI39:JNK39"/>
    <mergeCell ref="JNL39:JNN39"/>
    <mergeCell ref="JNO39:JNQ39"/>
    <mergeCell ref="JNR39:JNT39"/>
    <mergeCell ref="JNU39:JNW39"/>
    <mergeCell ref="JMN39:JMP39"/>
    <mergeCell ref="JMQ39:JMS39"/>
    <mergeCell ref="JMT39:JMV39"/>
    <mergeCell ref="JMW39:JMY39"/>
    <mergeCell ref="JMZ39:JNB39"/>
    <mergeCell ref="JNC39:JNE39"/>
    <mergeCell ref="JLV39:JLX39"/>
    <mergeCell ref="JLY39:JMA39"/>
    <mergeCell ref="JMB39:JMD39"/>
    <mergeCell ref="JME39:JMG39"/>
    <mergeCell ref="JMH39:JMJ39"/>
    <mergeCell ref="JMK39:JMM39"/>
    <mergeCell ref="JLD39:JLF39"/>
    <mergeCell ref="JLG39:JLI39"/>
    <mergeCell ref="JLJ39:JLL39"/>
    <mergeCell ref="JLM39:JLO39"/>
    <mergeCell ref="JLP39:JLR39"/>
    <mergeCell ref="JLS39:JLU39"/>
    <mergeCell ref="JKL39:JKN39"/>
    <mergeCell ref="JKO39:JKQ39"/>
    <mergeCell ref="JKR39:JKT39"/>
    <mergeCell ref="JKU39:JKW39"/>
    <mergeCell ref="JKX39:JKZ39"/>
    <mergeCell ref="JLA39:JLC39"/>
    <mergeCell ref="JJT39:JJV39"/>
    <mergeCell ref="JJW39:JJY39"/>
    <mergeCell ref="JJZ39:JKB39"/>
    <mergeCell ref="JKC39:JKE39"/>
    <mergeCell ref="JKF39:JKH39"/>
    <mergeCell ref="JKI39:JKK39"/>
    <mergeCell ref="JJB39:JJD39"/>
    <mergeCell ref="JJE39:JJG39"/>
    <mergeCell ref="JJH39:JJJ39"/>
    <mergeCell ref="JJK39:JJM39"/>
    <mergeCell ref="JJN39:JJP39"/>
    <mergeCell ref="JJQ39:JJS39"/>
    <mergeCell ref="JIJ39:JIL39"/>
    <mergeCell ref="JIM39:JIO39"/>
    <mergeCell ref="JIP39:JIR39"/>
    <mergeCell ref="JIS39:JIU39"/>
    <mergeCell ref="JIV39:JIX39"/>
    <mergeCell ref="JIY39:JJA39"/>
    <mergeCell ref="JHR39:JHT39"/>
    <mergeCell ref="JHU39:JHW39"/>
    <mergeCell ref="JHX39:JHZ39"/>
    <mergeCell ref="JIA39:JIC39"/>
    <mergeCell ref="JID39:JIF39"/>
    <mergeCell ref="JIG39:JII39"/>
    <mergeCell ref="JGZ39:JHB39"/>
    <mergeCell ref="JHC39:JHE39"/>
    <mergeCell ref="JHF39:JHH39"/>
    <mergeCell ref="JHI39:JHK39"/>
    <mergeCell ref="JHL39:JHN39"/>
    <mergeCell ref="JHO39:JHQ39"/>
    <mergeCell ref="JGH39:JGJ39"/>
    <mergeCell ref="JGK39:JGM39"/>
    <mergeCell ref="JGN39:JGP39"/>
    <mergeCell ref="JGQ39:JGS39"/>
    <mergeCell ref="JGT39:JGV39"/>
    <mergeCell ref="JGW39:JGY39"/>
    <mergeCell ref="JFP39:JFR39"/>
    <mergeCell ref="JFS39:JFU39"/>
    <mergeCell ref="JFV39:JFX39"/>
    <mergeCell ref="JFY39:JGA39"/>
    <mergeCell ref="JGB39:JGD39"/>
    <mergeCell ref="JGE39:JGG39"/>
    <mergeCell ref="JEX39:JEZ39"/>
    <mergeCell ref="JFA39:JFC39"/>
    <mergeCell ref="JFD39:JFF39"/>
    <mergeCell ref="JFG39:JFI39"/>
    <mergeCell ref="JFJ39:JFL39"/>
    <mergeCell ref="JFM39:JFO39"/>
    <mergeCell ref="JEF39:JEH39"/>
    <mergeCell ref="JEI39:JEK39"/>
    <mergeCell ref="JEL39:JEN39"/>
    <mergeCell ref="JEO39:JEQ39"/>
    <mergeCell ref="JER39:JET39"/>
    <mergeCell ref="JEU39:JEW39"/>
    <mergeCell ref="JDN39:JDP39"/>
    <mergeCell ref="JDQ39:JDS39"/>
    <mergeCell ref="JDT39:JDV39"/>
    <mergeCell ref="JDW39:JDY39"/>
    <mergeCell ref="JDZ39:JEB39"/>
    <mergeCell ref="JEC39:JEE39"/>
    <mergeCell ref="JCV39:JCX39"/>
    <mergeCell ref="JCY39:JDA39"/>
    <mergeCell ref="JDB39:JDD39"/>
    <mergeCell ref="JDE39:JDG39"/>
    <mergeCell ref="JDH39:JDJ39"/>
    <mergeCell ref="JDK39:JDM39"/>
    <mergeCell ref="JCD39:JCF39"/>
    <mergeCell ref="JCG39:JCI39"/>
    <mergeCell ref="JCJ39:JCL39"/>
    <mergeCell ref="JCM39:JCO39"/>
    <mergeCell ref="JCP39:JCR39"/>
    <mergeCell ref="JCS39:JCU39"/>
    <mergeCell ref="JBL39:JBN39"/>
    <mergeCell ref="JBO39:JBQ39"/>
    <mergeCell ref="JBR39:JBT39"/>
    <mergeCell ref="JBU39:JBW39"/>
    <mergeCell ref="JBX39:JBZ39"/>
    <mergeCell ref="JCA39:JCC39"/>
    <mergeCell ref="JAT39:JAV39"/>
    <mergeCell ref="JAW39:JAY39"/>
    <mergeCell ref="JAZ39:JBB39"/>
    <mergeCell ref="JBC39:JBE39"/>
    <mergeCell ref="JBF39:JBH39"/>
    <mergeCell ref="JBI39:JBK39"/>
    <mergeCell ref="JAB39:JAD39"/>
    <mergeCell ref="JAE39:JAG39"/>
    <mergeCell ref="JAH39:JAJ39"/>
    <mergeCell ref="JAK39:JAM39"/>
    <mergeCell ref="JAN39:JAP39"/>
    <mergeCell ref="JAQ39:JAS39"/>
    <mergeCell ref="IZJ39:IZL39"/>
    <mergeCell ref="IZM39:IZO39"/>
    <mergeCell ref="IZP39:IZR39"/>
    <mergeCell ref="IZS39:IZU39"/>
    <mergeCell ref="IZV39:IZX39"/>
    <mergeCell ref="IZY39:JAA39"/>
    <mergeCell ref="IYR39:IYT39"/>
    <mergeCell ref="IYU39:IYW39"/>
    <mergeCell ref="IYX39:IYZ39"/>
    <mergeCell ref="IZA39:IZC39"/>
    <mergeCell ref="IZD39:IZF39"/>
    <mergeCell ref="IZG39:IZI39"/>
    <mergeCell ref="IXZ39:IYB39"/>
    <mergeCell ref="IYC39:IYE39"/>
    <mergeCell ref="IYF39:IYH39"/>
    <mergeCell ref="IYI39:IYK39"/>
    <mergeCell ref="IYL39:IYN39"/>
    <mergeCell ref="IYO39:IYQ39"/>
    <mergeCell ref="IXH39:IXJ39"/>
    <mergeCell ref="IXK39:IXM39"/>
    <mergeCell ref="IXN39:IXP39"/>
    <mergeCell ref="IXQ39:IXS39"/>
    <mergeCell ref="IXT39:IXV39"/>
    <mergeCell ref="IXW39:IXY39"/>
    <mergeCell ref="IWP39:IWR39"/>
    <mergeCell ref="IWS39:IWU39"/>
    <mergeCell ref="IWV39:IWX39"/>
    <mergeCell ref="IWY39:IXA39"/>
    <mergeCell ref="IXB39:IXD39"/>
    <mergeCell ref="IXE39:IXG39"/>
    <mergeCell ref="IVX39:IVZ39"/>
    <mergeCell ref="IWA39:IWC39"/>
    <mergeCell ref="IWD39:IWF39"/>
    <mergeCell ref="IWG39:IWI39"/>
    <mergeCell ref="IWJ39:IWL39"/>
    <mergeCell ref="IWM39:IWO39"/>
    <mergeCell ref="IVF39:IVH39"/>
    <mergeCell ref="IVI39:IVK39"/>
    <mergeCell ref="IVL39:IVN39"/>
    <mergeCell ref="IVO39:IVQ39"/>
    <mergeCell ref="IVR39:IVT39"/>
    <mergeCell ref="IVU39:IVW39"/>
    <mergeCell ref="IUN39:IUP39"/>
    <mergeCell ref="IUQ39:IUS39"/>
    <mergeCell ref="IUT39:IUV39"/>
    <mergeCell ref="IUW39:IUY39"/>
    <mergeCell ref="IUZ39:IVB39"/>
    <mergeCell ref="IVC39:IVE39"/>
    <mergeCell ref="ITV39:ITX39"/>
    <mergeCell ref="ITY39:IUA39"/>
    <mergeCell ref="IUB39:IUD39"/>
    <mergeCell ref="IUE39:IUG39"/>
    <mergeCell ref="IUH39:IUJ39"/>
    <mergeCell ref="IUK39:IUM39"/>
    <mergeCell ref="ITD39:ITF39"/>
    <mergeCell ref="ITG39:ITI39"/>
    <mergeCell ref="ITJ39:ITL39"/>
    <mergeCell ref="ITM39:ITO39"/>
    <mergeCell ref="ITP39:ITR39"/>
    <mergeCell ref="ITS39:ITU39"/>
    <mergeCell ref="ISL39:ISN39"/>
    <mergeCell ref="ISO39:ISQ39"/>
    <mergeCell ref="ISR39:IST39"/>
    <mergeCell ref="ISU39:ISW39"/>
    <mergeCell ref="ISX39:ISZ39"/>
    <mergeCell ref="ITA39:ITC39"/>
    <mergeCell ref="IRT39:IRV39"/>
    <mergeCell ref="IRW39:IRY39"/>
    <mergeCell ref="IRZ39:ISB39"/>
    <mergeCell ref="ISC39:ISE39"/>
    <mergeCell ref="ISF39:ISH39"/>
    <mergeCell ref="ISI39:ISK39"/>
    <mergeCell ref="IRB39:IRD39"/>
    <mergeCell ref="IRE39:IRG39"/>
    <mergeCell ref="IRH39:IRJ39"/>
    <mergeCell ref="IRK39:IRM39"/>
    <mergeCell ref="IRN39:IRP39"/>
    <mergeCell ref="IRQ39:IRS39"/>
    <mergeCell ref="IQJ39:IQL39"/>
    <mergeCell ref="IQM39:IQO39"/>
    <mergeCell ref="IQP39:IQR39"/>
    <mergeCell ref="IQS39:IQU39"/>
    <mergeCell ref="IQV39:IQX39"/>
    <mergeCell ref="IQY39:IRA39"/>
    <mergeCell ref="IPR39:IPT39"/>
    <mergeCell ref="IPU39:IPW39"/>
    <mergeCell ref="IPX39:IPZ39"/>
    <mergeCell ref="IQA39:IQC39"/>
    <mergeCell ref="IQD39:IQF39"/>
    <mergeCell ref="IQG39:IQI39"/>
    <mergeCell ref="IOZ39:IPB39"/>
    <mergeCell ref="IPC39:IPE39"/>
    <mergeCell ref="IPF39:IPH39"/>
    <mergeCell ref="IPI39:IPK39"/>
    <mergeCell ref="IPL39:IPN39"/>
    <mergeCell ref="IPO39:IPQ39"/>
    <mergeCell ref="IOH39:IOJ39"/>
    <mergeCell ref="IOK39:IOM39"/>
    <mergeCell ref="ION39:IOP39"/>
    <mergeCell ref="IOQ39:IOS39"/>
    <mergeCell ref="IOT39:IOV39"/>
    <mergeCell ref="IOW39:IOY39"/>
    <mergeCell ref="INP39:INR39"/>
    <mergeCell ref="INS39:INU39"/>
    <mergeCell ref="INV39:INX39"/>
    <mergeCell ref="INY39:IOA39"/>
    <mergeCell ref="IOB39:IOD39"/>
    <mergeCell ref="IOE39:IOG39"/>
    <mergeCell ref="IMX39:IMZ39"/>
    <mergeCell ref="INA39:INC39"/>
    <mergeCell ref="IND39:INF39"/>
    <mergeCell ref="ING39:INI39"/>
    <mergeCell ref="INJ39:INL39"/>
    <mergeCell ref="INM39:INO39"/>
    <mergeCell ref="IMF39:IMH39"/>
    <mergeCell ref="IMI39:IMK39"/>
    <mergeCell ref="IML39:IMN39"/>
    <mergeCell ref="IMO39:IMQ39"/>
    <mergeCell ref="IMR39:IMT39"/>
    <mergeCell ref="IMU39:IMW39"/>
    <mergeCell ref="ILN39:ILP39"/>
    <mergeCell ref="ILQ39:ILS39"/>
    <mergeCell ref="ILT39:ILV39"/>
    <mergeCell ref="ILW39:ILY39"/>
    <mergeCell ref="ILZ39:IMB39"/>
    <mergeCell ref="IMC39:IME39"/>
    <mergeCell ref="IKV39:IKX39"/>
    <mergeCell ref="IKY39:ILA39"/>
    <mergeCell ref="ILB39:ILD39"/>
    <mergeCell ref="ILE39:ILG39"/>
    <mergeCell ref="ILH39:ILJ39"/>
    <mergeCell ref="ILK39:ILM39"/>
    <mergeCell ref="IKD39:IKF39"/>
    <mergeCell ref="IKG39:IKI39"/>
    <mergeCell ref="IKJ39:IKL39"/>
    <mergeCell ref="IKM39:IKO39"/>
    <mergeCell ref="IKP39:IKR39"/>
    <mergeCell ref="IKS39:IKU39"/>
    <mergeCell ref="IJL39:IJN39"/>
    <mergeCell ref="IJO39:IJQ39"/>
    <mergeCell ref="IJR39:IJT39"/>
    <mergeCell ref="IJU39:IJW39"/>
    <mergeCell ref="IJX39:IJZ39"/>
    <mergeCell ref="IKA39:IKC39"/>
    <mergeCell ref="IIT39:IIV39"/>
    <mergeCell ref="IIW39:IIY39"/>
    <mergeCell ref="IIZ39:IJB39"/>
    <mergeCell ref="IJC39:IJE39"/>
    <mergeCell ref="IJF39:IJH39"/>
    <mergeCell ref="IJI39:IJK39"/>
    <mergeCell ref="IIB39:IID39"/>
    <mergeCell ref="IIE39:IIG39"/>
    <mergeCell ref="IIH39:IIJ39"/>
    <mergeCell ref="IIK39:IIM39"/>
    <mergeCell ref="IIN39:IIP39"/>
    <mergeCell ref="IIQ39:IIS39"/>
    <mergeCell ref="IHJ39:IHL39"/>
    <mergeCell ref="IHM39:IHO39"/>
    <mergeCell ref="IHP39:IHR39"/>
    <mergeCell ref="IHS39:IHU39"/>
    <mergeCell ref="IHV39:IHX39"/>
    <mergeCell ref="IHY39:IIA39"/>
    <mergeCell ref="IGR39:IGT39"/>
    <mergeCell ref="IGU39:IGW39"/>
    <mergeCell ref="IGX39:IGZ39"/>
    <mergeCell ref="IHA39:IHC39"/>
    <mergeCell ref="IHD39:IHF39"/>
    <mergeCell ref="IHG39:IHI39"/>
    <mergeCell ref="IFZ39:IGB39"/>
    <mergeCell ref="IGC39:IGE39"/>
    <mergeCell ref="IGF39:IGH39"/>
    <mergeCell ref="IGI39:IGK39"/>
    <mergeCell ref="IGL39:IGN39"/>
    <mergeCell ref="IGO39:IGQ39"/>
    <mergeCell ref="IFH39:IFJ39"/>
    <mergeCell ref="IFK39:IFM39"/>
    <mergeCell ref="IFN39:IFP39"/>
    <mergeCell ref="IFQ39:IFS39"/>
    <mergeCell ref="IFT39:IFV39"/>
    <mergeCell ref="IFW39:IFY39"/>
    <mergeCell ref="IEP39:IER39"/>
    <mergeCell ref="IES39:IEU39"/>
    <mergeCell ref="IEV39:IEX39"/>
    <mergeCell ref="IEY39:IFA39"/>
    <mergeCell ref="IFB39:IFD39"/>
    <mergeCell ref="IFE39:IFG39"/>
    <mergeCell ref="IDX39:IDZ39"/>
    <mergeCell ref="IEA39:IEC39"/>
    <mergeCell ref="IED39:IEF39"/>
    <mergeCell ref="IEG39:IEI39"/>
    <mergeCell ref="IEJ39:IEL39"/>
    <mergeCell ref="IEM39:IEO39"/>
    <mergeCell ref="IDF39:IDH39"/>
    <mergeCell ref="IDI39:IDK39"/>
    <mergeCell ref="IDL39:IDN39"/>
    <mergeCell ref="IDO39:IDQ39"/>
    <mergeCell ref="IDR39:IDT39"/>
    <mergeCell ref="IDU39:IDW39"/>
    <mergeCell ref="ICN39:ICP39"/>
    <mergeCell ref="ICQ39:ICS39"/>
    <mergeCell ref="ICT39:ICV39"/>
    <mergeCell ref="ICW39:ICY39"/>
    <mergeCell ref="ICZ39:IDB39"/>
    <mergeCell ref="IDC39:IDE39"/>
    <mergeCell ref="IBV39:IBX39"/>
    <mergeCell ref="IBY39:ICA39"/>
    <mergeCell ref="ICB39:ICD39"/>
    <mergeCell ref="ICE39:ICG39"/>
    <mergeCell ref="ICH39:ICJ39"/>
    <mergeCell ref="ICK39:ICM39"/>
    <mergeCell ref="IBD39:IBF39"/>
    <mergeCell ref="IBG39:IBI39"/>
    <mergeCell ref="IBJ39:IBL39"/>
    <mergeCell ref="IBM39:IBO39"/>
    <mergeCell ref="IBP39:IBR39"/>
    <mergeCell ref="IBS39:IBU39"/>
    <mergeCell ref="IAL39:IAN39"/>
    <mergeCell ref="IAO39:IAQ39"/>
    <mergeCell ref="IAR39:IAT39"/>
    <mergeCell ref="IAU39:IAW39"/>
    <mergeCell ref="IAX39:IAZ39"/>
    <mergeCell ref="IBA39:IBC39"/>
    <mergeCell ref="HZT39:HZV39"/>
    <mergeCell ref="HZW39:HZY39"/>
    <mergeCell ref="HZZ39:IAB39"/>
    <mergeCell ref="IAC39:IAE39"/>
    <mergeCell ref="IAF39:IAH39"/>
    <mergeCell ref="IAI39:IAK39"/>
    <mergeCell ref="HZB39:HZD39"/>
    <mergeCell ref="HZE39:HZG39"/>
    <mergeCell ref="HZH39:HZJ39"/>
    <mergeCell ref="HZK39:HZM39"/>
    <mergeCell ref="HZN39:HZP39"/>
    <mergeCell ref="HZQ39:HZS39"/>
    <mergeCell ref="HYJ39:HYL39"/>
    <mergeCell ref="HYM39:HYO39"/>
    <mergeCell ref="HYP39:HYR39"/>
    <mergeCell ref="HYS39:HYU39"/>
    <mergeCell ref="HYV39:HYX39"/>
    <mergeCell ref="HYY39:HZA39"/>
    <mergeCell ref="HXR39:HXT39"/>
    <mergeCell ref="HXU39:HXW39"/>
    <mergeCell ref="HXX39:HXZ39"/>
    <mergeCell ref="HYA39:HYC39"/>
    <mergeCell ref="HYD39:HYF39"/>
    <mergeCell ref="HYG39:HYI39"/>
    <mergeCell ref="HWZ39:HXB39"/>
    <mergeCell ref="HXC39:HXE39"/>
    <mergeCell ref="HXF39:HXH39"/>
    <mergeCell ref="HXI39:HXK39"/>
    <mergeCell ref="HXL39:HXN39"/>
    <mergeCell ref="HXO39:HXQ39"/>
    <mergeCell ref="HWH39:HWJ39"/>
    <mergeCell ref="HWK39:HWM39"/>
    <mergeCell ref="HWN39:HWP39"/>
    <mergeCell ref="HWQ39:HWS39"/>
    <mergeCell ref="HWT39:HWV39"/>
    <mergeCell ref="HWW39:HWY39"/>
    <mergeCell ref="HVP39:HVR39"/>
    <mergeCell ref="HVS39:HVU39"/>
    <mergeCell ref="HVV39:HVX39"/>
    <mergeCell ref="HVY39:HWA39"/>
    <mergeCell ref="HWB39:HWD39"/>
    <mergeCell ref="HWE39:HWG39"/>
    <mergeCell ref="HUX39:HUZ39"/>
    <mergeCell ref="HVA39:HVC39"/>
    <mergeCell ref="HVD39:HVF39"/>
    <mergeCell ref="HVG39:HVI39"/>
    <mergeCell ref="HVJ39:HVL39"/>
    <mergeCell ref="HVM39:HVO39"/>
    <mergeCell ref="HUF39:HUH39"/>
    <mergeCell ref="HUI39:HUK39"/>
    <mergeCell ref="HUL39:HUN39"/>
    <mergeCell ref="HUO39:HUQ39"/>
    <mergeCell ref="HUR39:HUT39"/>
    <mergeCell ref="HUU39:HUW39"/>
    <mergeCell ref="HTN39:HTP39"/>
    <mergeCell ref="HTQ39:HTS39"/>
    <mergeCell ref="HTT39:HTV39"/>
    <mergeCell ref="HTW39:HTY39"/>
    <mergeCell ref="HTZ39:HUB39"/>
    <mergeCell ref="HUC39:HUE39"/>
    <mergeCell ref="HSV39:HSX39"/>
    <mergeCell ref="HSY39:HTA39"/>
    <mergeCell ref="HTB39:HTD39"/>
    <mergeCell ref="HTE39:HTG39"/>
    <mergeCell ref="HTH39:HTJ39"/>
    <mergeCell ref="HTK39:HTM39"/>
    <mergeCell ref="HSD39:HSF39"/>
    <mergeCell ref="HSG39:HSI39"/>
    <mergeCell ref="HSJ39:HSL39"/>
    <mergeCell ref="HSM39:HSO39"/>
    <mergeCell ref="HSP39:HSR39"/>
    <mergeCell ref="HSS39:HSU39"/>
    <mergeCell ref="HRL39:HRN39"/>
    <mergeCell ref="HRO39:HRQ39"/>
    <mergeCell ref="HRR39:HRT39"/>
    <mergeCell ref="HRU39:HRW39"/>
    <mergeCell ref="HRX39:HRZ39"/>
    <mergeCell ref="HSA39:HSC39"/>
    <mergeCell ref="HQT39:HQV39"/>
    <mergeCell ref="HQW39:HQY39"/>
    <mergeCell ref="HQZ39:HRB39"/>
    <mergeCell ref="HRC39:HRE39"/>
    <mergeCell ref="HRF39:HRH39"/>
    <mergeCell ref="HRI39:HRK39"/>
    <mergeCell ref="HQB39:HQD39"/>
    <mergeCell ref="HQE39:HQG39"/>
    <mergeCell ref="HQH39:HQJ39"/>
    <mergeCell ref="HQK39:HQM39"/>
    <mergeCell ref="HQN39:HQP39"/>
    <mergeCell ref="HQQ39:HQS39"/>
    <mergeCell ref="HPJ39:HPL39"/>
    <mergeCell ref="HPM39:HPO39"/>
    <mergeCell ref="HPP39:HPR39"/>
    <mergeCell ref="HPS39:HPU39"/>
    <mergeCell ref="HPV39:HPX39"/>
    <mergeCell ref="HPY39:HQA39"/>
    <mergeCell ref="HOR39:HOT39"/>
    <mergeCell ref="HOU39:HOW39"/>
    <mergeCell ref="HOX39:HOZ39"/>
    <mergeCell ref="HPA39:HPC39"/>
    <mergeCell ref="HPD39:HPF39"/>
    <mergeCell ref="HPG39:HPI39"/>
    <mergeCell ref="HNZ39:HOB39"/>
    <mergeCell ref="HOC39:HOE39"/>
    <mergeCell ref="HOF39:HOH39"/>
    <mergeCell ref="HOI39:HOK39"/>
    <mergeCell ref="HOL39:HON39"/>
    <mergeCell ref="HOO39:HOQ39"/>
    <mergeCell ref="HNH39:HNJ39"/>
    <mergeCell ref="HNK39:HNM39"/>
    <mergeCell ref="HNN39:HNP39"/>
    <mergeCell ref="HNQ39:HNS39"/>
    <mergeCell ref="HNT39:HNV39"/>
    <mergeCell ref="HNW39:HNY39"/>
    <mergeCell ref="HMP39:HMR39"/>
    <mergeCell ref="HMS39:HMU39"/>
    <mergeCell ref="HMV39:HMX39"/>
    <mergeCell ref="HMY39:HNA39"/>
    <mergeCell ref="HNB39:HND39"/>
    <mergeCell ref="HNE39:HNG39"/>
    <mergeCell ref="HLX39:HLZ39"/>
    <mergeCell ref="HMA39:HMC39"/>
    <mergeCell ref="HMD39:HMF39"/>
    <mergeCell ref="HMG39:HMI39"/>
    <mergeCell ref="HMJ39:HML39"/>
    <mergeCell ref="HMM39:HMO39"/>
    <mergeCell ref="HLF39:HLH39"/>
    <mergeCell ref="HLI39:HLK39"/>
    <mergeCell ref="HLL39:HLN39"/>
    <mergeCell ref="HLO39:HLQ39"/>
    <mergeCell ref="HLR39:HLT39"/>
    <mergeCell ref="HLU39:HLW39"/>
    <mergeCell ref="HKN39:HKP39"/>
    <mergeCell ref="HKQ39:HKS39"/>
    <mergeCell ref="HKT39:HKV39"/>
    <mergeCell ref="HKW39:HKY39"/>
    <mergeCell ref="HKZ39:HLB39"/>
    <mergeCell ref="HLC39:HLE39"/>
    <mergeCell ref="HJV39:HJX39"/>
    <mergeCell ref="HJY39:HKA39"/>
    <mergeCell ref="HKB39:HKD39"/>
    <mergeCell ref="HKE39:HKG39"/>
    <mergeCell ref="HKH39:HKJ39"/>
    <mergeCell ref="HKK39:HKM39"/>
    <mergeCell ref="HJD39:HJF39"/>
    <mergeCell ref="HJG39:HJI39"/>
    <mergeCell ref="HJJ39:HJL39"/>
    <mergeCell ref="HJM39:HJO39"/>
    <mergeCell ref="HJP39:HJR39"/>
    <mergeCell ref="HJS39:HJU39"/>
    <mergeCell ref="HIL39:HIN39"/>
    <mergeCell ref="HIO39:HIQ39"/>
    <mergeCell ref="HIR39:HIT39"/>
    <mergeCell ref="HIU39:HIW39"/>
    <mergeCell ref="HIX39:HIZ39"/>
    <mergeCell ref="HJA39:HJC39"/>
    <mergeCell ref="HHT39:HHV39"/>
    <mergeCell ref="HHW39:HHY39"/>
    <mergeCell ref="HHZ39:HIB39"/>
    <mergeCell ref="HIC39:HIE39"/>
    <mergeCell ref="HIF39:HIH39"/>
    <mergeCell ref="HII39:HIK39"/>
    <mergeCell ref="HHB39:HHD39"/>
    <mergeCell ref="HHE39:HHG39"/>
    <mergeCell ref="HHH39:HHJ39"/>
    <mergeCell ref="HHK39:HHM39"/>
    <mergeCell ref="HHN39:HHP39"/>
    <mergeCell ref="HHQ39:HHS39"/>
    <mergeCell ref="HGJ39:HGL39"/>
    <mergeCell ref="HGM39:HGO39"/>
    <mergeCell ref="HGP39:HGR39"/>
    <mergeCell ref="HGS39:HGU39"/>
    <mergeCell ref="HGV39:HGX39"/>
    <mergeCell ref="HGY39:HHA39"/>
    <mergeCell ref="HFR39:HFT39"/>
    <mergeCell ref="HFU39:HFW39"/>
    <mergeCell ref="HFX39:HFZ39"/>
    <mergeCell ref="HGA39:HGC39"/>
    <mergeCell ref="HGD39:HGF39"/>
    <mergeCell ref="HGG39:HGI39"/>
    <mergeCell ref="HEZ39:HFB39"/>
    <mergeCell ref="HFC39:HFE39"/>
    <mergeCell ref="HFF39:HFH39"/>
    <mergeCell ref="HFI39:HFK39"/>
    <mergeCell ref="HFL39:HFN39"/>
    <mergeCell ref="HFO39:HFQ39"/>
    <mergeCell ref="HEH39:HEJ39"/>
    <mergeCell ref="HEK39:HEM39"/>
    <mergeCell ref="HEN39:HEP39"/>
    <mergeCell ref="HEQ39:HES39"/>
    <mergeCell ref="HET39:HEV39"/>
    <mergeCell ref="HEW39:HEY39"/>
    <mergeCell ref="HDP39:HDR39"/>
    <mergeCell ref="HDS39:HDU39"/>
    <mergeCell ref="HDV39:HDX39"/>
    <mergeCell ref="HDY39:HEA39"/>
    <mergeCell ref="HEB39:HED39"/>
    <mergeCell ref="HEE39:HEG39"/>
    <mergeCell ref="HCX39:HCZ39"/>
    <mergeCell ref="HDA39:HDC39"/>
    <mergeCell ref="HDD39:HDF39"/>
    <mergeCell ref="HDG39:HDI39"/>
    <mergeCell ref="HDJ39:HDL39"/>
    <mergeCell ref="HDM39:HDO39"/>
    <mergeCell ref="HCF39:HCH39"/>
    <mergeCell ref="HCI39:HCK39"/>
    <mergeCell ref="HCL39:HCN39"/>
    <mergeCell ref="HCO39:HCQ39"/>
    <mergeCell ref="HCR39:HCT39"/>
    <mergeCell ref="HCU39:HCW39"/>
    <mergeCell ref="HBN39:HBP39"/>
    <mergeCell ref="HBQ39:HBS39"/>
    <mergeCell ref="HBT39:HBV39"/>
    <mergeCell ref="HBW39:HBY39"/>
    <mergeCell ref="HBZ39:HCB39"/>
    <mergeCell ref="HCC39:HCE39"/>
    <mergeCell ref="HAV39:HAX39"/>
    <mergeCell ref="HAY39:HBA39"/>
    <mergeCell ref="HBB39:HBD39"/>
    <mergeCell ref="HBE39:HBG39"/>
    <mergeCell ref="HBH39:HBJ39"/>
    <mergeCell ref="HBK39:HBM39"/>
    <mergeCell ref="HAD39:HAF39"/>
    <mergeCell ref="HAG39:HAI39"/>
    <mergeCell ref="HAJ39:HAL39"/>
    <mergeCell ref="HAM39:HAO39"/>
    <mergeCell ref="HAP39:HAR39"/>
    <mergeCell ref="HAS39:HAU39"/>
    <mergeCell ref="GZL39:GZN39"/>
    <mergeCell ref="GZO39:GZQ39"/>
    <mergeCell ref="GZR39:GZT39"/>
    <mergeCell ref="GZU39:GZW39"/>
    <mergeCell ref="GZX39:GZZ39"/>
    <mergeCell ref="HAA39:HAC39"/>
    <mergeCell ref="GYT39:GYV39"/>
    <mergeCell ref="GYW39:GYY39"/>
    <mergeCell ref="GYZ39:GZB39"/>
    <mergeCell ref="GZC39:GZE39"/>
    <mergeCell ref="GZF39:GZH39"/>
    <mergeCell ref="GZI39:GZK39"/>
    <mergeCell ref="GYB39:GYD39"/>
    <mergeCell ref="GYE39:GYG39"/>
    <mergeCell ref="GYH39:GYJ39"/>
    <mergeCell ref="GYK39:GYM39"/>
    <mergeCell ref="GYN39:GYP39"/>
    <mergeCell ref="GYQ39:GYS39"/>
    <mergeCell ref="GXJ39:GXL39"/>
    <mergeCell ref="GXM39:GXO39"/>
    <mergeCell ref="GXP39:GXR39"/>
    <mergeCell ref="GXS39:GXU39"/>
    <mergeCell ref="GXV39:GXX39"/>
    <mergeCell ref="GXY39:GYA39"/>
    <mergeCell ref="GWR39:GWT39"/>
    <mergeCell ref="GWU39:GWW39"/>
    <mergeCell ref="GWX39:GWZ39"/>
    <mergeCell ref="GXA39:GXC39"/>
    <mergeCell ref="GXD39:GXF39"/>
    <mergeCell ref="GXG39:GXI39"/>
    <mergeCell ref="GVZ39:GWB39"/>
    <mergeCell ref="GWC39:GWE39"/>
    <mergeCell ref="GWF39:GWH39"/>
    <mergeCell ref="GWI39:GWK39"/>
    <mergeCell ref="GWL39:GWN39"/>
    <mergeCell ref="GWO39:GWQ39"/>
    <mergeCell ref="GVH39:GVJ39"/>
    <mergeCell ref="GVK39:GVM39"/>
    <mergeCell ref="GVN39:GVP39"/>
    <mergeCell ref="GVQ39:GVS39"/>
    <mergeCell ref="GVT39:GVV39"/>
    <mergeCell ref="GVW39:GVY39"/>
    <mergeCell ref="GUP39:GUR39"/>
    <mergeCell ref="GUS39:GUU39"/>
    <mergeCell ref="GUV39:GUX39"/>
    <mergeCell ref="GUY39:GVA39"/>
    <mergeCell ref="GVB39:GVD39"/>
    <mergeCell ref="GVE39:GVG39"/>
    <mergeCell ref="GTX39:GTZ39"/>
    <mergeCell ref="GUA39:GUC39"/>
    <mergeCell ref="GUD39:GUF39"/>
    <mergeCell ref="GUG39:GUI39"/>
    <mergeCell ref="GUJ39:GUL39"/>
    <mergeCell ref="GUM39:GUO39"/>
    <mergeCell ref="GTF39:GTH39"/>
    <mergeCell ref="GTI39:GTK39"/>
    <mergeCell ref="GTL39:GTN39"/>
    <mergeCell ref="GTO39:GTQ39"/>
    <mergeCell ref="GTR39:GTT39"/>
    <mergeCell ref="GTU39:GTW39"/>
    <mergeCell ref="GSN39:GSP39"/>
    <mergeCell ref="GSQ39:GSS39"/>
    <mergeCell ref="GST39:GSV39"/>
    <mergeCell ref="GSW39:GSY39"/>
    <mergeCell ref="GSZ39:GTB39"/>
    <mergeCell ref="GTC39:GTE39"/>
    <mergeCell ref="GRV39:GRX39"/>
    <mergeCell ref="GRY39:GSA39"/>
    <mergeCell ref="GSB39:GSD39"/>
    <mergeCell ref="GSE39:GSG39"/>
    <mergeCell ref="GSH39:GSJ39"/>
    <mergeCell ref="GSK39:GSM39"/>
    <mergeCell ref="GRD39:GRF39"/>
    <mergeCell ref="GRG39:GRI39"/>
    <mergeCell ref="GRJ39:GRL39"/>
    <mergeCell ref="GRM39:GRO39"/>
    <mergeCell ref="GRP39:GRR39"/>
    <mergeCell ref="GRS39:GRU39"/>
    <mergeCell ref="GQL39:GQN39"/>
    <mergeCell ref="GQO39:GQQ39"/>
    <mergeCell ref="GQR39:GQT39"/>
    <mergeCell ref="GQU39:GQW39"/>
    <mergeCell ref="GQX39:GQZ39"/>
    <mergeCell ref="GRA39:GRC39"/>
    <mergeCell ref="GPT39:GPV39"/>
    <mergeCell ref="GPW39:GPY39"/>
    <mergeCell ref="GPZ39:GQB39"/>
    <mergeCell ref="GQC39:GQE39"/>
    <mergeCell ref="GQF39:GQH39"/>
    <mergeCell ref="GQI39:GQK39"/>
    <mergeCell ref="GPB39:GPD39"/>
    <mergeCell ref="GPE39:GPG39"/>
    <mergeCell ref="GPH39:GPJ39"/>
    <mergeCell ref="GPK39:GPM39"/>
    <mergeCell ref="GPN39:GPP39"/>
    <mergeCell ref="GPQ39:GPS39"/>
    <mergeCell ref="GOJ39:GOL39"/>
    <mergeCell ref="GOM39:GOO39"/>
    <mergeCell ref="GOP39:GOR39"/>
    <mergeCell ref="GOS39:GOU39"/>
    <mergeCell ref="GOV39:GOX39"/>
    <mergeCell ref="GOY39:GPA39"/>
    <mergeCell ref="GNR39:GNT39"/>
    <mergeCell ref="GNU39:GNW39"/>
    <mergeCell ref="GNX39:GNZ39"/>
    <mergeCell ref="GOA39:GOC39"/>
    <mergeCell ref="GOD39:GOF39"/>
    <mergeCell ref="GOG39:GOI39"/>
    <mergeCell ref="GMZ39:GNB39"/>
    <mergeCell ref="GNC39:GNE39"/>
    <mergeCell ref="GNF39:GNH39"/>
    <mergeCell ref="GNI39:GNK39"/>
    <mergeCell ref="GNL39:GNN39"/>
    <mergeCell ref="GNO39:GNQ39"/>
    <mergeCell ref="GMH39:GMJ39"/>
    <mergeCell ref="GMK39:GMM39"/>
    <mergeCell ref="GMN39:GMP39"/>
    <mergeCell ref="GMQ39:GMS39"/>
    <mergeCell ref="GMT39:GMV39"/>
    <mergeCell ref="GMW39:GMY39"/>
    <mergeCell ref="GLP39:GLR39"/>
    <mergeCell ref="GLS39:GLU39"/>
    <mergeCell ref="GLV39:GLX39"/>
    <mergeCell ref="GLY39:GMA39"/>
    <mergeCell ref="GMB39:GMD39"/>
    <mergeCell ref="GME39:GMG39"/>
    <mergeCell ref="GKX39:GKZ39"/>
    <mergeCell ref="GLA39:GLC39"/>
    <mergeCell ref="GLD39:GLF39"/>
    <mergeCell ref="GLG39:GLI39"/>
    <mergeCell ref="GLJ39:GLL39"/>
    <mergeCell ref="GLM39:GLO39"/>
    <mergeCell ref="GKF39:GKH39"/>
    <mergeCell ref="GKI39:GKK39"/>
    <mergeCell ref="GKL39:GKN39"/>
    <mergeCell ref="GKO39:GKQ39"/>
    <mergeCell ref="GKR39:GKT39"/>
    <mergeCell ref="GKU39:GKW39"/>
    <mergeCell ref="GJN39:GJP39"/>
    <mergeCell ref="GJQ39:GJS39"/>
    <mergeCell ref="GJT39:GJV39"/>
    <mergeCell ref="GJW39:GJY39"/>
    <mergeCell ref="GJZ39:GKB39"/>
    <mergeCell ref="GKC39:GKE39"/>
    <mergeCell ref="GIV39:GIX39"/>
    <mergeCell ref="GIY39:GJA39"/>
    <mergeCell ref="GJB39:GJD39"/>
    <mergeCell ref="GJE39:GJG39"/>
    <mergeCell ref="GJH39:GJJ39"/>
    <mergeCell ref="GJK39:GJM39"/>
    <mergeCell ref="GID39:GIF39"/>
    <mergeCell ref="GIG39:GII39"/>
    <mergeCell ref="GIJ39:GIL39"/>
    <mergeCell ref="GIM39:GIO39"/>
    <mergeCell ref="GIP39:GIR39"/>
    <mergeCell ref="GIS39:GIU39"/>
    <mergeCell ref="GHL39:GHN39"/>
    <mergeCell ref="GHO39:GHQ39"/>
    <mergeCell ref="GHR39:GHT39"/>
    <mergeCell ref="GHU39:GHW39"/>
    <mergeCell ref="GHX39:GHZ39"/>
    <mergeCell ref="GIA39:GIC39"/>
    <mergeCell ref="GGT39:GGV39"/>
    <mergeCell ref="GGW39:GGY39"/>
    <mergeCell ref="GGZ39:GHB39"/>
    <mergeCell ref="GHC39:GHE39"/>
    <mergeCell ref="GHF39:GHH39"/>
    <mergeCell ref="GHI39:GHK39"/>
    <mergeCell ref="GGB39:GGD39"/>
    <mergeCell ref="GGE39:GGG39"/>
    <mergeCell ref="GGH39:GGJ39"/>
    <mergeCell ref="GGK39:GGM39"/>
    <mergeCell ref="GGN39:GGP39"/>
    <mergeCell ref="GGQ39:GGS39"/>
    <mergeCell ref="GFJ39:GFL39"/>
    <mergeCell ref="GFM39:GFO39"/>
    <mergeCell ref="GFP39:GFR39"/>
    <mergeCell ref="GFS39:GFU39"/>
    <mergeCell ref="GFV39:GFX39"/>
    <mergeCell ref="GFY39:GGA39"/>
    <mergeCell ref="GER39:GET39"/>
    <mergeCell ref="GEU39:GEW39"/>
    <mergeCell ref="GEX39:GEZ39"/>
    <mergeCell ref="GFA39:GFC39"/>
    <mergeCell ref="GFD39:GFF39"/>
    <mergeCell ref="GFG39:GFI39"/>
    <mergeCell ref="GDZ39:GEB39"/>
    <mergeCell ref="GEC39:GEE39"/>
    <mergeCell ref="GEF39:GEH39"/>
    <mergeCell ref="GEI39:GEK39"/>
    <mergeCell ref="GEL39:GEN39"/>
    <mergeCell ref="GEO39:GEQ39"/>
    <mergeCell ref="GDH39:GDJ39"/>
    <mergeCell ref="GDK39:GDM39"/>
    <mergeCell ref="GDN39:GDP39"/>
    <mergeCell ref="GDQ39:GDS39"/>
    <mergeCell ref="GDT39:GDV39"/>
    <mergeCell ref="GDW39:GDY39"/>
    <mergeCell ref="GCP39:GCR39"/>
    <mergeCell ref="GCS39:GCU39"/>
    <mergeCell ref="GCV39:GCX39"/>
    <mergeCell ref="GCY39:GDA39"/>
    <mergeCell ref="GDB39:GDD39"/>
    <mergeCell ref="GDE39:GDG39"/>
    <mergeCell ref="GBX39:GBZ39"/>
    <mergeCell ref="GCA39:GCC39"/>
    <mergeCell ref="GCD39:GCF39"/>
    <mergeCell ref="GCG39:GCI39"/>
    <mergeCell ref="GCJ39:GCL39"/>
    <mergeCell ref="GCM39:GCO39"/>
    <mergeCell ref="GBF39:GBH39"/>
    <mergeCell ref="GBI39:GBK39"/>
    <mergeCell ref="GBL39:GBN39"/>
    <mergeCell ref="GBO39:GBQ39"/>
    <mergeCell ref="GBR39:GBT39"/>
    <mergeCell ref="GBU39:GBW39"/>
    <mergeCell ref="GAN39:GAP39"/>
    <mergeCell ref="GAQ39:GAS39"/>
    <mergeCell ref="GAT39:GAV39"/>
    <mergeCell ref="GAW39:GAY39"/>
    <mergeCell ref="GAZ39:GBB39"/>
    <mergeCell ref="GBC39:GBE39"/>
    <mergeCell ref="FZV39:FZX39"/>
    <mergeCell ref="FZY39:GAA39"/>
    <mergeCell ref="GAB39:GAD39"/>
    <mergeCell ref="GAE39:GAG39"/>
    <mergeCell ref="GAH39:GAJ39"/>
    <mergeCell ref="GAK39:GAM39"/>
    <mergeCell ref="FZD39:FZF39"/>
    <mergeCell ref="FZG39:FZI39"/>
    <mergeCell ref="FZJ39:FZL39"/>
    <mergeCell ref="FZM39:FZO39"/>
    <mergeCell ref="FZP39:FZR39"/>
    <mergeCell ref="FZS39:FZU39"/>
    <mergeCell ref="FYL39:FYN39"/>
    <mergeCell ref="FYO39:FYQ39"/>
    <mergeCell ref="FYR39:FYT39"/>
    <mergeCell ref="FYU39:FYW39"/>
    <mergeCell ref="FYX39:FYZ39"/>
    <mergeCell ref="FZA39:FZC39"/>
    <mergeCell ref="FXT39:FXV39"/>
    <mergeCell ref="FXW39:FXY39"/>
    <mergeCell ref="FXZ39:FYB39"/>
    <mergeCell ref="FYC39:FYE39"/>
    <mergeCell ref="FYF39:FYH39"/>
    <mergeCell ref="FYI39:FYK39"/>
    <mergeCell ref="FXB39:FXD39"/>
    <mergeCell ref="FXE39:FXG39"/>
    <mergeCell ref="FXH39:FXJ39"/>
    <mergeCell ref="FXK39:FXM39"/>
    <mergeCell ref="FXN39:FXP39"/>
    <mergeCell ref="FXQ39:FXS39"/>
    <mergeCell ref="FWJ39:FWL39"/>
    <mergeCell ref="FWM39:FWO39"/>
    <mergeCell ref="FWP39:FWR39"/>
    <mergeCell ref="FWS39:FWU39"/>
    <mergeCell ref="FWV39:FWX39"/>
    <mergeCell ref="FWY39:FXA39"/>
    <mergeCell ref="FVR39:FVT39"/>
    <mergeCell ref="FVU39:FVW39"/>
    <mergeCell ref="FVX39:FVZ39"/>
    <mergeCell ref="FWA39:FWC39"/>
    <mergeCell ref="FWD39:FWF39"/>
    <mergeCell ref="FWG39:FWI39"/>
    <mergeCell ref="FUZ39:FVB39"/>
    <mergeCell ref="FVC39:FVE39"/>
    <mergeCell ref="FVF39:FVH39"/>
    <mergeCell ref="FVI39:FVK39"/>
    <mergeCell ref="FVL39:FVN39"/>
    <mergeCell ref="FVO39:FVQ39"/>
    <mergeCell ref="FUH39:FUJ39"/>
    <mergeCell ref="FUK39:FUM39"/>
    <mergeCell ref="FUN39:FUP39"/>
    <mergeCell ref="FUQ39:FUS39"/>
    <mergeCell ref="FUT39:FUV39"/>
    <mergeCell ref="FUW39:FUY39"/>
    <mergeCell ref="FTP39:FTR39"/>
    <mergeCell ref="FTS39:FTU39"/>
    <mergeCell ref="FTV39:FTX39"/>
    <mergeCell ref="FTY39:FUA39"/>
    <mergeCell ref="FUB39:FUD39"/>
    <mergeCell ref="FUE39:FUG39"/>
    <mergeCell ref="FSX39:FSZ39"/>
    <mergeCell ref="FTA39:FTC39"/>
    <mergeCell ref="FTD39:FTF39"/>
    <mergeCell ref="FTG39:FTI39"/>
    <mergeCell ref="FTJ39:FTL39"/>
    <mergeCell ref="FTM39:FTO39"/>
    <mergeCell ref="FSF39:FSH39"/>
    <mergeCell ref="FSI39:FSK39"/>
    <mergeCell ref="FSL39:FSN39"/>
    <mergeCell ref="FSO39:FSQ39"/>
    <mergeCell ref="FSR39:FST39"/>
    <mergeCell ref="FSU39:FSW39"/>
    <mergeCell ref="FRN39:FRP39"/>
    <mergeCell ref="FRQ39:FRS39"/>
    <mergeCell ref="FRT39:FRV39"/>
    <mergeCell ref="FRW39:FRY39"/>
    <mergeCell ref="FRZ39:FSB39"/>
    <mergeCell ref="FSC39:FSE39"/>
    <mergeCell ref="FQV39:FQX39"/>
    <mergeCell ref="FQY39:FRA39"/>
    <mergeCell ref="FRB39:FRD39"/>
    <mergeCell ref="FRE39:FRG39"/>
    <mergeCell ref="FRH39:FRJ39"/>
    <mergeCell ref="FRK39:FRM39"/>
    <mergeCell ref="FQD39:FQF39"/>
    <mergeCell ref="FQG39:FQI39"/>
    <mergeCell ref="FQJ39:FQL39"/>
    <mergeCell ref="FQM39:FQO39"/>
    <mergeCell ref="FQP39:FQR39"/>
    <mergeCell ref="FQS39:FQU39"/>
    <mergeCell ref="FPL39:FPN39"/>
    <mergeCell ref="FPO39:FPQ39"/>
    <mergeCell ref="FPR39:FPT39"/>
    <mergeCell ref="FPU39:FPW39"/>
    <mergeCell ref="FPX39:FPZ39"/>
    <mergeCell ref="FQA39:FQC39"/>
    <mergeCell ref="FOT39:FOV39"/>
    <mergeCell ref="FOW39:FOY39"/>
    <mergeCell ref="FOZ39:FPB39"/>
    <mergeCell ref="FPC39:FPE39"/>
    <mergeCell ref="FPF39:FPH39"/>
    <mergeCell ref="FPI39:FPK39"/>
    <mergeCell ref="FOB39:FOD39"/>
    <mergeCell ref="FOE39:FOG39"/>
    <mergeCell ref="FOH39:FOJ39"/>
    <mergeCell ref="FOK39:FOM39"/>
    <mergeCell ref="FON39:FOP39"/>
    <mergeCell ref="FOQ39:FOS39"/>
    <mergeCell ref="FNJ39:FNL39"/>
    <mergeCell ref="FNM39:FNO39"/>
    <mergeCell ref="FNP39:FNR39"/>
    <mergeCell ref="FNS39:FNU39"/>
    <mergeCell ref="FNV39:FNX39"/>
    <mergeCell ref="FNY39:FOA39"/>
    <mergeCell ref="FMR39:FMT39"/>
    <mergeCell ref="FMU39:FMW39"/>
    <mergeCell ref="FMX39:FMZ39"/>
    <mergeCell ref="FNA39:FNC39"/>
    <mergeCell ref="FND39:FNF39"/>
    <mergeCell ref="FNG39:FNI39"/>
    <mergeCell ref="FLZ39:FMB39"/>
    <mergeCell ref="FMC39:FME39"/>
    <mergeCell ref="FMF39:FMH39"/>
    <mergeCell ref="FMI39:FMK39"/>
    <mergeCell ref="FML39:FMN39"/>
    <mergeCell ref="FMO39:FMQ39"/>
    <mergeCell ref="FLH39:FLJ39"/>
    <mergeCell ref="FLK39:FLM39"/>
    <mergeCell ref="FLN39:FLP39"/>
    <mergeCell ref="FLQ39:FLS39"/>
    <mergeCell ref="FLT39:FLV39"/>
    <mergeCell ref="FLW39:FLY39"/>
    <mergeCell ref="FKP39:FKR39"/>
    <mergeCell ref="FKS39:FKU39"/>
    <mergeCell ref="FKV39:FKX39"/>
    <mergeCell ref="FKY39:FLA39"/>
    <mergeCell ref="FLB39:FLD39"/>
    <mergeCell ref="FLE39:FLG39"/>
    <mergeCell ref="FJX39:FJZ39"/>
    <mergeCell ref="FKA39:FKC39"/>
    <mergeCell ref="FKD39:FKF39"/>
    <mergeCell ref="FKG39:FKI39"/>
    <mergeCell ref="FKJ39:FKL39"/>
    <mergeCell ref="FKM39:FKO39"/>
    <mergeCell ref="FJF39:FJH39"/>
    <mergeCell ref="FJI39:FJK39"/>
    <mergeCell ref="FJL39:FJN39"/>
    <mergeCell ref="FJO39:FJQ39"/>
    <mergeCell ref="FJR39:FJT39"/>
    <mergeCell ref="FJU39:FJW39"/>
    <mergeCell ref="FIN39:FIP39"/>
    <mergeCell ref="FIQ39:FIS39"/>
    <mergeCell ref="FIT39:FIV39"/>
    <mergeCell ref="FIW39:FIY39"/>
    <mergeCell ref="FIZ39:FJB39"/>
    <mergeCell ref="FJC39:FJE39"/>
    <mergeCell ref="FHV39:FHX39"/>
    <mergeCell ref="FHY39:FIA39"/>
    <mergeCell ref="FIB39:FID39"/>
    <mergeCell ref="FIE39:FIG39"/>
    <mergeCell ref="FIH39:FIJ39"/>
    <mergeCell ref="FIK39:FIM39"/>
    <mergeCell ref="FHD39:FHF39"/>
    <mergeCell ref="FHG39:FHI39"/>
    <mergeCell ref="FHJ39:FHL39"/>
    <mergeCell ref="FHM39:FHO39"/>
    <mergeCell ref="FHP39:FHR39"/>
    <mergeCell ref="FHS39:FHU39"/>
    <mergeCell ref="FGL39:FGN39"/>
    <mergeCell ref="FGO39:FGQ39"/>
    <mergeCell ref="FGR39:FGT39"/>
    <mergeCell ref="FGU39:FGW39"/>
    <mergeCell ref="FGX39:FGZ39"/>
    <mergeCell ref="FHA39:FHC39"/>
    <mergeCell ref="FFT39:FFV39"/>
    <mergeCell ref="FFW39:FFY39"/>
    <mergeCell ref="FFZ39:FGB39"/>
    <mergeCell ref="FGC39:FGE39"/>
    <mergeCell ref="FGF39:FGH39"/>
    <mergeCell ref="FGI39:FGK39"/>
    <mergeCell ref="FFB39:FFD39"/>
    <mergeCell ref="FFE39:FFG39"/>
    <mergeCell ref="FFH39:FFJ39"/>
    <mergeCell ref="FFK39:FFM39"/>
    <mergeCell ref="FFN39:FFP39"/>
    <mergeCell ref="FFQ39:FFS39"/>
    <mergeCell ref="FEJ39:FEL39"/>
    <mergeCell ref="FEM39:FEO39"/>
    <mergeCell ref="FEP39:FER39"/>
    <mergeCell ref="FES39:FEU39"/>
    <mergeCell ref="FEV39:FEX39"/>
    <mergeCell ref="FEY39:FFA39"/>
    <mergeCell ref="FDR39:FDT39"/>
    <mergeCell ref="FDU39:FDW39"/>
    <mergeCell ref="FDX39:FDZ39"/>
    <mergeCell ref="FEA39:FEC39"/>
    <mergeCell ref="FED39:FEF39"/>
    <mergeCell ref="FEG39:FEI39"/>
    <mergeCell ref="FCZ39:FDB39"/>
    <mergeCell ref="FDC39:FDE39"/>
    <mergeCell ref="FDF39:FDH39"/>
    <mergeCell ref="FDI39:FDK39"/>
    <mergeCell ref="FDL39:FDN39"/>
    <mergeCell ref="FDO39:FDQ39"/>
    <mergeCell ref="FCH39:FCJ39"/>
    <mergeCell ref="FCK39:FCM39"/>
    <mergeCell ref="FCN39:FCP39"/>
    <mergeCell ref="FCQ39:FCS39"/>
    <mergeCell ref="FCT39:FCV39"/>
    <mergeCell ref="FCW39:FCY39"/>
    <mergeCell ref="FBP39:FBR39"/>
    <mergeCell ref="FBS39:FBU39"/>
    <mergeCell ref="FBV39:FBX39"/>
    <mergeCell ref="FBY39:FCA39"/>
    <mergeCell ref="FCB39:FCD39"/>
    <mergeCell ref="FCE39:FCG39"/>
    <mergeCell ref="FAX39:FAZ39"/>
    <mergeCell ref="FBA39:FBC39"/>
    <mergeCell ref="FBD39:FBF39"/>
    <mergeCell ref="FBG39:FBI39"/>
    <mergeCell ref="FBJ39:FBL39"/>
    <mergeCell ref="FBM39:FBO39"/>
    <mergeCell ref="FAF39:FAH39"/>
    <mergeCell ref="FAI39:FAK39"/>
    <mergeCell ref="FAL39:FAN39"/>
    <mergeCell ref="FAO39:FAQ39"/>
    <mergeCell ref="FAR39:FAT39"/>
    <mergeCell ref="FAU39:FAW39"/>
    <mergeCell ref="EZN39:EZP39"/>
    <mergeCell ref="EZQ39:EZS39"/>
    <mergeCell ref="EZT39:EZV39"/>
    <mergeCell ref="EZW39:EZY39"/>
    <mergeCell ref="EZZ39:FAB39"/>
    <mergeCell ref="FAC39:FAE39"/>
    <mergeCell ref="EYV39:EYX39"/>
    <mergeCell ref="EYY39:EZA39"/>
    <mergeCell ref="EZB39:EZD39"/>
    <mergeCell ref="EZE39:EZG39"/>
    <mergeCell ref="EZH39:EZJ39"/>
    <mergeCell ref="EZK39:EZM39"/>
    <mergeCell ref="EYD39:EYF39"/>
    <mergeCell ref="EYG39:EYI39"/>
    <mergeCell ref="EYJ39:EYL39"/>
    <mergeCell ref="EYM39:EYO39"/>
    <mergeCell ref="EYP39:EYR39"/>
    <mergeCell ref="EYS39:EYU39"/>
    <mergeCell ref="EXL39:EXN39"/>
    <mergeCell ref="EXO39:EXQ39"/>
    <mergeCell ref="EXR39:EXT39"/>
    <mergeCell ref="EXU39:EXW39"/>
    <mergeCell ref="EXX39:EXZ39"/>
    <mergeCell ref="EYA39:EYC39"/>
    <mergeCell ref="EWT39:EWV39"/>
    <mergeCell ref="EWW39:EWY39"/>
    <mergeCell ref="EWZ39:EXB39"/>
    <mergeCell ref="EXC39:EXE39"/>
    <mergeCell ref="EXF39:EXH39"/>
    <mergeCell ref="EXI39:EXK39"/>
    <mergeCell ref="EWB39:EWD39"/>
    <mergeCell ref="EWE39:EWG39"/>
    <mergeCell ref="EWH39:EWJ39"/>
    <mergeCell ref="EWK39:EWM39"/>
    <mergeCell ref="EWN39:EWP39"/>
    <mergeCell ref="EWQ39:EWS39"/>
    <mergeCell ref="EVJ39:EVL39"/>
    <mergeCell ref="EVM39:EVO39"/>
    <mergeCell ref="EVP39:EVR39"/>
    <mergeCell ref="EVS39:EVU39"/>
    <mergeCell ref="EVV39:EVX39"/>
    <mergeCell ref="EVY39:EWA39"/>
    <mergeCell ref="EUR39:EUT39"/>
    <mergeCell ref="EUU39:EUW39"/>
    <mergeCell ref="EUX39:EUZ39"/>
    <mergeCell ref="EVA39:EVC39"/>
    <mergeCell ref="EVD39:EVF39"/>
    <mergeCell ref="EVG39:EVI39"/>
    <mergeCell ref="ETZ39:EUB39"/>
    <mergeCell ref="EUC39:EUE39"/>
    <mergeCell ref="EUF39:EUH39"/>
    <mergeCell ref="EUI39:EUK39"/>
    <mergeCell ref="EUL39:EUN39"/>
    <mergeCell ref="EUO39:EUQ39"/>
    <mergeCell ref="ETH39:ETJ39"/>
    <mergeCell ref="ETK39:ETM39"/>
    <mergeCell ref="ETN39:ETP39"/>
    <mergeCell ref="ETQ39:ETS39"/>
    <mergeCell ref="ETT39:ETV39"/>
    <mergeCell ref="ETW39:ETY39"/>
    <mergeCell ref="ESP39:ESR39"/>
    <mergeCell ref="ESS39:ESU39"/>
    <mergeCell ref="ESV39:ESX39"/>
    <mergeCell ref="ESY39:ETA39"/>
    <mergeCell ref="ETB39:ETD39"/>
    <mergeCell ref="ETE39:ETG39"/>
    <mergeCell ref="ERX39:ERZ39"/>
    <mergeCell ref="ESA39:ESC39"/>
    <mergeCell ref="ESD39:ESF39"/>
    <mergeCell ref="ESG39:ESI39"/>
    <mergeCell ref="ESJ39:ESL39"/>
    <mergeCell ref="ESM39:ESO39"/>
    <mergeCell ref="ERF39:ERH39"/>
    <mergeCell ref="ERI39:ERK39"/>
    <mergeCell ref="ERL39:ERN39"/>
    <mergeCell ref="ERO39:ERQ39"/>
    <mergeCell ref="ERR39:ERT39"/>
    <mergeCell ref="ERU39:ERW39"/>
    <mergeCell ref="EQN39:EQP39"/>
    <mergeCell ref="EQQ39:EQS39"/>
    <mergeCell ref="EQT39:EQV39"/>
    <mergeCell ref="EQW39:EQY39"/>
    <mergeCell ref="EQZ39:ERB39"/>
    <mergeCell ref="ERC39:ERE39"/>
    <mergeCell ref="EPV39:EPX39"/>
    <mergeCell ref="EPY39:EQA39"/>
    <mergeCell ref="EQB39:EQD39"/>
    <mergeCell ref="EQE39:EQG39"/>
    <mergeCell ref="EQH39:EQJ39"/>
    <mergeCell ref="EQK39:EQM39"/>
    <mergeCell ref="EPD39:EPF39"/>
    <mergeCell ref="EPG39:EPI39"/>
    <mergeCell ref="EPJ39:EPL39"/>
    <mergeCell ref="EPM39:EPO39"/>
    <mergeCell ref="EPP39:EPR39"/>
    <mergeCell ref="EPS39:EPU39"/>
    <mergeCell ref="EOL39:EON39"/>
    <mergeCell ref="EOO39:EOQ39"/>
    <mergeCell ref="EOR39:EOT39"/>
    <mergeCell ref="EOU39:EOW39"/>
    <mergeCell ref="EOX39:EOZ39"/>
    <mergeCell ref="EPA39:EPC39"/>
    <mergeCell ref="ENT39:ENV39"/>
    <mergeCell ref="ENW39:ENY39"/>
    <mergeCell ref="ENZ39:EOB39"/>
    <mergeCell ref="EOC39:EOE39"/>
    <mergeCell ref="EOF39:EOH39"/>
    <mergeCell ref="EOI39:EOK39"/>
    <mergeCell ref="ENB39:END39"/>
    <mergeCell ref="ENE39:ENG39"/>
    <mergeCell ref="ENH39:ENJ39"/>
    <mergeCell ref="ENK39:ENM39"/>
    <mergeCell ref="ENN39:ENP39"/>
    <mergeCell ref="ENQ39:ENS39"/>
    <mergeCell ref="EMJ39:EML39"/>
    <mergeCell ref="EMM39:EMO39"/>
    <mergeCell ref="EMP39:EMR39"/>
    <mergeCell ref="EMS39:EMU39"/>
    <mergeCell ref="EMV39:EMX39"/>
    <mergeCell ref="EMY39:ENA39"/>
    <mergeCell ref="ELR39:ELT39"/>
    <mergeCell ref="ELU39:ELW39"/>
    <mergeCell ref="ELX39:ELZ39"/>
    <mergeCell ref="EMA39:EMC39"/>
    <mergeCell ref="EMD39:EMF39"/>
    <mergeCell ref="EMG39:EMI39"/>
    <mergeCell ref="EKZ39:ELB39"/>
    <mergeCell ref="ELC39:ELE39"/>
    <mergeCell ref="ELF39:ELH39"/>
    <mergeCell ref="ELI39:ELK39"/>
    <mergeCell ref="ELL39:ELN39"/>
    <mergeCell ref="ELO39:ELQ39"/>
    <mergeCell ref="EKH39:EKJ39"/>
    <mergeCell ref="EKK39:EKM39"/>
    <mergeCell ref="EKN39:EKP39"/>
    <mergeCell ref="EKQ39:EKS39"/>
    <mergeCell ref="EKT39:EKV39"/>
    <mergeCell ref="EKW39:EKY39"/>
    <mergeCell ref="EJP39:EJR39"/>
    <mergeCell ref="EJS39:EJU39"/>
    <mergeCell ref="EJV39:EJX39"/>
    <mergeCell ref="EJY39:EKA39"/>
    <mergeCell ref="EKB39:EKD39"/>
    <mergeCell ref="EKE39:EKG39"/>
    <mergeCell ref="EIX39:EIZ39"/>
    <mergeCell ref="EJA39:EJC39"/>
    <mergeCell ref="EJD39:EJF39"/>
    <mergeCell ref="EJG39:EJI39"/>
    <mergeCell ref="EJJ39:EJL39"/>
    <mergeCell ref="EJM39:EJO39"/>
    <mergeCell ref="EIF39:EIH39"/>
    <mergeCell ref="EII39:EIK39"/>
    <mergeCell ref="EIL39:EIN39"/>
    <mergeCell ref="EIO39:EIQ39"/>
    <mergeCell ref="EIR39:EIT39"/>
    <mergeCell ref="EIU39:EIW39"/>
    <mergeCell ref="EHN39:EHP39"/>
    <mergeCell ref="EHQ39:EHS39"/>
    <mergeCell ref="EHT39:EHV39"/>
    <mergeCell ref="EHW39:EHY39"/>
    <mergeCell ref="EHZ39:EIB39"/>
    <mergeCell ref="EIC39:EIE39"/>
    <mergeCell ref="EGV39:EGX39"/>
    <mergeCell ref="EGY39:EHA39"/>
    <mergeCell ref="EHB39:EHD39"/>
    <mergeCell ref="EHE39:EHG39"/>
    <mergeCell ref="EHH39:EHJ39"/>
    <mergeCell ref="EHK39:EHM39"/>
    <mergeCell ref="EGD39:EGF39"/>
    <mergeCell ref="EGG39:EGI39"/>
    <mergeCell ref="EGJ39:EGL39"/>
    <mergeCell ref="EGM39:EGO39"/>
    <mergeCell ref="EGP39:EGR39"/>
    <mergeCell ref="EGS39:EGU39"/>
    <mergeCell ref="EFL39:EFN39"/>
    <mergeCell ref="EFO39:EFQ39"/>
    <mergeCell ref="EFR39:EFT39"/>
    <mergeCell ref="EFU39:EFW39"/>
    <mergeCell ref="EFX39:EFZ39"/>
    <mergeCell ref="EGA39:EGC39"/>
    <mergeCell ref="EET39:EEV39"/>
    <mergeCell ref="EEW39:EEY39"/>
    <mergeCell ref="EEZ39:EFB39"/>
    <mergeCell ref="EFC39:EFE39"/>
    <mergeCell ref="EFF39:EFH39"/>
    <mergeCell ref="EFI39:EFK39"/>
    <mergeCell ref="EEB39:EED39"/>
    <mergeCell ref="EEE39:EEG39"/>
    <mergeCell ref="EEH39:EEJ39"/>
    <mergeCell ref="EEK39:EEM39"/>
    <mergeCell ref="EEN39:EEP39"/>
    <mergeCell ref="EEQ39:EES39"/>
    <mergeCell ref="EDJ39:EDL39"/>
    <mergeCell ref="EDM39:EDO39"/>
    <mergeCell ref="EDP39:EDR39"/>
    <mergeCell ref="EDS39:EDU39"/>
    <mergeCell ref="EDV39:EDX39"/>
    <mergeCell ref="EDY39:EEA39"/>
    <mergeCell ref="ECR39:ECT39"/>
    <mergeCell ref="ECU39:ECW39"/>
    <mergeCell ref="ECX39:ECZ39"/>
    <mergeCell ref="EDA39:EDC39"/>
    <mergeCell ref="EDD39:EDF39"/>
    <mergeCell ref="EDG39:EDI39"/>
    <mergeCell ref="EBZ39:ECB39"/>
    <mergeCell ref="ECC39:ECE39"/>
    <mergeCell ref="ECF39:ECH39"/>
    <mergeCell ref="ECI39:ECK39"/>
    <mergeCell ref="ECL39:ECN39"/>
    <mergeCell ref="ECO39:ECQ39"/>
    <mergeCell ref="EBH39:EBJ39"/>
    <mergeCell ref="EBK39:EBM39"/>
    <mergeCell ref="EBN39:EBP39"/>
    <mergeCell ref="EBQ39:EBS39"/>
    <mergeCell ref="EBT39:EBV39"/>
    <mergeCell ref="EBW39:EBY39"/>
    <mergeCell ref="EAP39:EAR39"/>
    <mergeCell ref="EAS39:EAU39"/>
    <mergeCell ref="EAV39:EAX39"/>
    <mergeCell ref="EAY39:EBA39"/>
    <mergeCell ref="EBB39:EBD39"/>
    <mergeCell ref="EBE39:EBG39"/>
    <mergeCell ref="DZX39:DZZ39"/>
    <mergeCell ref="EAA39:EAC39"/>
    <mergeCell ref="EAD39:EAF39"/>
    <mergeCell ref="EAG39:EAI39"/>
    <mergeCell ref="EAJ39:EAL39"/>
    <mergeCell ref="EAM39:EAO39"/>
    <mergeCell ref="DZF39:DZH39"/>
    <mergeCell ref="DZI39:DZK39"/>
    <mergeCell ref="DZL39:DZN39"/>
    <mergeCell ref="DZO39:DZQ39"/>
    <mergeCell ref="DZR39:DZT39"/>
    <mergeCell ref="DZU39:DZW39"/>
    <mergeCell ref="DYN39:DYP39"/>
    <mergeCell ref="DYQ39:DYS39"/>
    <mergeCell ref="DYT39:DYV39"/>
    <mergeCell ref="DYW39:DYY39"/>
    <mergeCell ref="DYZ39:DZB39"/>
    <mergeCell ref="DZC39:DZE39"/>
    <mergeCell ref="DXV39:DXX39"/>
    <mergeCell ref="DXY39:DYA39"/>
    <mergeCell ref="DYB39:DYD39"/>
    <mergeCell ref="DYE39:DYG39"/>
    <mergeCell ref="DYH39:DYJ39"/>
    <mergeCell ref="DYK39:DYM39"/>
    <mergeCell ref="DXD39:DXF39"/>
    <mergeCell ref="DXG39:DXI39"/>
    <mergeCell ref="DXJ39:DXL39"/>
    <mergeCell ref="DXM39:DXO39"/>
    <mergeCell ref="DXP39:DXR39"/>
    <mergeCell ref="DXS39:DXU39"/>
    <mergeCell ref="DWL39:DWN39"/>
    <mergeCell ref="DWO39:DWQ39"/>
    <mergeCell ref="DWR39:DWT39"/>
    <mergeCell ref="DWU39:DWW39"/>
    <mergeCell ref="DWX39:DWZ39"/>
    <mergeCell ref="DXA39:DXC39"/>
    <mergeCell ref="DVT39:DVV39"/>
    <mergeCell ref="DVW39:DVY39"/>
    <mergeCell ref="DVZ39:DWB39"/>
    <mergeCell ref="DWC39:DWE39"/>
    <mergeCell ref="DWF39:DWH39"/>
    <mergeCell ref="DWI39:DWK39"/>
    <mergeCell ref="DVB39:DVD39"/>
    <mergeCell ref="DVE39:DVG39"/>
    <mergeCell ref="DVH39:DVJ39"/>
    <mergeCell ref="DVK39:DVM39"/>
    <mergeCell ref="DVN39:DVP39"/>
    <mergeCell ref="DVQ39:DVS39"/>
    <mergeCell ref="DUJ39:DUL39"/>
    <mergeCell ref="DUM39:DUO39"/>
    <mergeCell ref="DUP39:DUR39"/>
    <mergeCell ref="DUS39:DUU39"/>
    <mergeCell ref="DUV39:DUX39"/>
    <mergeCell ref="DUY39:DVA39"/>
    <mergeCell ref="DTR39:DTT39"/>
    <mergeCell ref="DTU39:DTW39"/>
    <mergeCell ref="DTX39:DTZ39"/>
    <mergeCell ref="DUA39:DUC39"/>
    <mergeCell ref="DUD39:DUF39"/>
    <mergeCell ref="DUG39:DUI39"/>
    <mergeCell ref="DSZ39:DTB39"/>
    <mergeCell ref="DTC39:DTE39"/>
    <mergeCell ref="DTF39:DTH39"/>
    <mergeCell ref="DTI39:DTK39"/>
    <mergeCell ref="DTL39:DTN39"/>
    <mergeCell ref="DTO39:DTQ39"/>
    <mergeCell ref="DSH39:DSJ39"/>
    <mergeCell ref="DSK39:DSM39"/>
    <mergeCell ref="DSN39:DSP39"/>
    <mergeCell ref="DSQ39:DSS39"/>
    <mergeCell ref="DST39:DSV39"/>
    <mergeCell ref="DSW39:DSY39"/>
    <mergeCell ref="DRP39:DRR39"/>
    <mergeCell ref="DRS39:DRU39"/>
    <mergeCell ref="DRV39:DRX39"/>
    <mergeCell ref="DRY39:DSA39"/>
    <mergeCell ref="DSB39:DSD39"/>
    <mergeCell ref="DSE39:DSG39"/>
    <mergeCell ref="DQX39:DQZ39"/>
    <mergeCell ref="DRA39:DRC39"/>
    <mergeCell ref="DRD39:DRF39"/>
    <mergeCell ref="DRG39:DRI39"/>
    <mergeCell ref="DRJ39:DRL39"/>
    <mergeCell ref="DRM39:DRO39"/>
    <mergeCell ref="DQF39:DQH39"/>
    <mergeCell ref="DQI39:DQK39"/>
    <mergeCell ref="DQL39:DQN39"/>
    <mergeCell ref="DQO39:DQQ39"/>
    <mergeCell ref="DQR39:DQT39"/>
    <mergeCell ref="DQU39:DQW39"/>
    <mergeCell ref="DPN39:DPP39"/>
    <mergeCell ref="DPQ39:DPS39"/>
    <mergeCell ref="DPT39:DPV39"/>
    <mergeCell ref="DPW39:DPY39"/>
    <mergeCell ref="DPZ39:DQB39"/>
    <mergeCell ref="DQC39:DQE39"/>
    <mergeCell ref="DOV39:DOX39"/>
    <mergeCell ref="DOY39:DPA39"/>
    <mergeCell ref="DPB39:DPD39"/>
    <mergeCell ref="DPE39:DPG39"/>
    <mergeCell ref="DPH39:DPJ39"/>
    <mergeCell ref="DPK39:DPM39"/>
    <mergeCell ref="DOD39:DOF39"/>
    <mergeCell ref="DOG39:DOI39"/>
    <mergeCell ref="DOJ39:DOL39"/>
    <mergeCell ref="DOM39:DOO39"/>
    <mergeCell ref="DOP39:DOR39"/>
    <mergeCell ref="DOS39:DOU39"/>
    <mergeCell ref="DNL39:DNN39"/>
    <mergeCell ref="DNO39:DNQ39"/>
    <mergeCell ref="DNR39:DNT39"/>
    <mergeCell ref="DNU39:DNW39"/>
    <mergeCell ref="DNX39:DNZ39"/>
    <mergeCell ref="DOA39:DOC39"/>
    <mergeCell ref="DMT39:DMV39"/>
    <mergeCell ref="DMW39:DMY39"/>
    <mergeCell ref="DMZ39:DNB39"/>
    <mergeCell ref="DNC39:DNE39"/>
    <mergeCell ref="DNF39:DNH39"/>
    <mergeCell ref="DNI39:DNK39"/>
    <mergeCell ref="DMB39:DMD39"/>
    <mergeCell ref="DME39:DMG39"/>
    <mergeCell ref="DMH39:DMJ39"/>
    <mergeCell ref="DMK39:DMM39"/>
    <mergeCell ref="DMN39:DMP39"/>
    <mergeCell ref="DMQ39:DMS39"/>
    <mergeCell ref="DLJ39:DLL39"/>
    <mergeCell ref="DLM39:DLO39"/>
    <mergeCell ref="DLP39:DLR39"/>
    <mergeCell ref="DLS39:DLU39"/>
    <mergeCell ref="DLV39:DLX39"/>
    <mergeCell ref="DLY39:DMA39"/>
    <mergeCell ref="DKR39:DKT39"/>
    <mergeCell ref="DKU39:DKW39"/>
    <mergeCell ref="DKX39:DKZ39"/>
    <mergeCell ref="DLA39:DLC39"/>
    <mergeCell ref="DLD39:DLF39"/>
    <mergeCell ref="DLG39:DLI39"/>
    <mergeCell ref="DJZ39:DKB39"/>
    <mergeCell ref="DKC39:DKE39"/>
    <mergeCell ref="DKF39:DKH39"/>
    <mergeCell ref="DKI39:DKK39"/>
    <mergeCell ref="DKL39:DKN39"/>
    <mergeCell ref="DKO39:DKQ39"/>
    <mergeCell ref="DJH39:DJJ39"/>
    <mergeCell ref="DJK39:DJM39"/>
    <mergeCell ref="DJN39:DJP39"/>
    <mergeCell ref="DJQ39:DJS39"/>
    <mergeCell ref="DJT39:DJV39"/>
    <mergeCell ref="DJW39:DJY39"/>
    <mergeCell ref="DIP39:DIR39"/>
    <mergeCell ref="DIS39:DIU39"/>
    <mergeCell ref="DIV39:DIX39"/>
    <mergeCell ref="DIY39:DJA39"/>
    <mergeCell ref="DJB39:DJD39"/>
    <mergeCell ref="DJE39:DJG39"/>
    <mergeCell ref="DHX39:DHZ39"/>
    <mergeCell ref="DIA39:DIC39"/>
    <mergeCell ref="DID39:DIF39"/>
    <mergeCell ref="DIG39:DII39"/>
    <mergeCell ref="DIJ39:DIL39"/>
    <mergeCell ref="DIM39:DIO39"/>
    <mergeCell ref="DHF39:DHH39"/>
    <mergeCell ref="DHI39:DHK39"/>
    <mergeCell ref="DHL39:DHN39"/>
    <mergeCell ref="DHO39:DHQ39"/>
    <mergeCell ref="DHR39:DHT39"/>
    <mergeCell ref="DHU39:DHW39"/>
    <mergeCell ref="DGN39:DGP39"/>
    <mergeCell ref="DGQ39:DGS39"/>
    <mergeCell ref="DGT39:DGV39"/>
    <mergeCell ref="DGW39:DGY39"/>
    <mergeCell ref="DGZ39:DHB39"/>
    <mergeCell ref="DHC39:DHE39"/>
    <mergeCell ref="DFV39:DFX39"/>
    <mergeCell ref="DFY39:DGA39"/>
    <mergeCell ref="DGB39:DGD39"/>
    <mergeCell ref="DGE39:DGG39"/>
    <mergeCell ref="DGH39:DGJ39"/>
    <mergeCell ref="DGK39:DGM39"/>
    <mergeCell ref="DFD39:DFF39"/>
    <mergeCell ref="DFG39:DFI39"/>
    <mergeCell ref="DFJ39:DFL39"/>
    <mergeCell ref="DFM39:DFO39"/>
    <mergeCell ref="DFP39:DFR39"/>
    <mergeCell ref="DFS39:DFU39"/>
    <mergeCell ref="DEL39:DEN39"/>
    <mergeCell ref="DEO39:DEQ39"/>
    <mergeCell ref="DER39:DET39"/>
    <mergeCell ref="DEU39:DEW39"/>
    <mergeCell ref="DEX39:DEZ39"/>
    <mergeCell ref="DFA39:DFC39"/>
    <mergeCell ref="DDT39:DDV39"/>
    <mergeCell ref="DDW39:DDY39"/>
    <mergeCell ref="DDZ39:DEB39"/>
    <mergeCell ref="DEC39:DEE39"/>
    <mergeCell ref="DEF39:DEH39"/>
    <mergeCell ref="DEI39:DEK39"/>
    <mergeCell ref="DDB39:DDD39"/>
    <mergeCell ref="DDE39:DDG39"/>
    <mergeCell ref="DDH39:DDJ39"/>
    <mergeCell ref="DDK39:DDM39"/>
    <mergeCell ref="DDN39:DDP39"/>
    <mergeCell ref="DDQ39:DDS39"/>
    <mergeCell ref="DCJ39:DCL39"/>
    <mergeCell ref="DCM39:DCO39"/>
    <mergeCell ref="DCP39:DCR39"/>
    <mergeCell ref="DCS39:DCU39"/>
    <mergeCell ref="DCV39:DCX39"/>
    <mergeCell ref="DCY39:DDA39"/>
    <mergeCell ref="DBR39:DBT39"/>
    <mergeCell ref="DBU39:DBW39"/>
    <mergeCell ref="DBX39:DBZ39"/>
    <mergeCell ref="DCA39:DCC39"/>
    <mergeCell ref="DCD39:DCF39"/>
    <mergeCell ref="DCG39:DCI39"/>
    <mergeCell ref="DAZ39:DBB39"/>
    <mergeCell ref="DBC39:DBE39"/>
    <mergeCell ref="DBF39:DBH39"/>
    <mergeCell ref="DBI39:DBK39"/>
    <mergeCell ref="DBL39:DBN39"/>
    <mergeCell ref="DBO39:DBQ39"/>
    <mergeCell ref="DAH39:DAJ39"/>
    <mergeCell ref="DAK39:DAM39"/>
    <mergeCell ref="DAN39:DAP39"/>
    <mergeCell ref="DAQ39:DAS39"/>
    <mergeCell ref="DAT39:DAV39"/>
    <mergeCell ref="DAW39:DAY39"/>
    <mergeCell ref="CZP39:CZR39"/>
    <mergeCell ref="CZS39:CZU39"/>
    <mergeCell ref="CZV39:CZX39"/>
    <mergeCell ref="CZY39:DAA39"/>
    <mergeCell ref="DAB39:DAD39"/>
    <mergeCell ref="DAE39:DAG39"/>
    <mergeCell ref="CYX39:CYZ39"/>
    <mergeCell ref="CZA39:CZC39"/>
    <mergeCell ref="CZD39:CZF39"/>
    <mergeCell ref="CZG39:CZI39"/>
    <mergeCell ref="CZJ39:CZL39"/>
    <mergeCell ref="CZM39:CZO39"/>
    <mergeCell ref="CYF39:CYH39"/>
    <mergeCell ref="CYI39:CYK39"/>
    <mergeCell ref="CYL39:CYN39"/>
    <mergeCell ref="CYO39:CYQ39"/>
    <mergeCell ref="CYR39:CYT39"/>
    <mergeCell ref="CYU39:CYW39"/>
    <mergeCell ref="CXN39:CXP39"/>
    <mergeCell ref="CXQ39:CXS39"/>
    <mergeCell ref="CXT39:CXV39"/>
    <mergeCell ref="CXW39:CXY39"/>
    <mergeCell ref="CXZ39:CYB39"/>
    <mergeCell ref="CYC39:CYE39"/>
    <mergeCell ref="CWV39:CWX39"/>
    <mergeCell ref="CWY39:CXA39"/>
    <mergeCell ref="CXB39:CXD39"/>
    <mergeCell ref="CXE39:CXG39"/>
    <mergeCell ref="CXH39:CXJ39"/>
    <mergeCell ref="CXK39:CXM39"/>
    <mergeCell ref="CWD39:CWF39"/>
    <mergeCell ref="CWG39:CWI39"/>
    <mergeCell ref="CWJ39:CWL39"/>
    <mergeCell ref="CWM39:CWO39"/>
    <mergeCell ref="CWP39:CWR39"/>
    <mergeCell ref="CWS39:CWU39"/>
    <mergeCell ref="CVL39:CVN39"/>
    <mergeCell ref="CVO39:CVQ39"/>
    <mergeCell ref="CVR39:CVT39"/>
    <mergeCell ref="CVU39:CVW39"/>
    <mergeCell ref="CVX39:CVZ39"/>
    <mergeCell ref="CWA39:CWC39"/>
    <mergeCell ref="CUT39:CUV39"/>
    <mergeCell ref="CUW39:CUY39"/>
    <mergeCell ref="CUZ39:CVB39"/>
    <mergeCell ref="CVC39:CVE39"/>
    <mergeCell ref="CVF39:CVH39"/>
    <mergeCell ref="CVI39:CVK39"/>
    <mergeCell ref="CUB39:CUD39"/>
    <mergeCell ref="CUE39:CUG39"/>
    <mergeCell ref="CUH39:CUJ39"/>
    <mergeCell ref="CUK39:CUM39"/>
    <mergeCell ref="CUN39:CUP39"/>
    <mergeCell ref="CUQ39:CUS39"/>
    <mergeCell ref="CTJ39:CTL39"/>
    <mergeCell ref="CTM39:CTO39"/>
    <mergeCell ref="CTP39:CTR39"/>
    <mergeCell ref="CTS39:CTU39"/>
    <mergeCell ref="CTV39:CTX39"/>
    <mergeCell ref="CTY39:CUA39"/>
    <mergeCell ref="CSR39:CST39"/>
    <mergeCell ref="CSU39:CSW39"/>
    <mergeCell ref="CSX39:CSZ39"/>
    <mergeCell ref="CTA39:CTC39"/>
    <mergeCell ref="CTD39:CTF39"/>
    <mergeCell ref="CTG39:CTI39"/>
    <mergeCell ref="CRZ39:CSB39"/>
    <mergeCell ref="CSC39:CSE39"/>
    <mergeCell ref="CSF39:CSH39"/>
    <mergeCell ref="CSI39:CSK39"/>
    <mergeCell ref="CSL39:CSN39"/>
    <mergeCell ref="CSO39:CSQ39"/>
    <mergeCell ref="CRH39:CRJ39"/>
    <mergeCell ref="CRK39:CRM39"/>
    <mergeCell ref="CRN39:CRP39"/>
    <mergeCell ref="CRQ39:CRS39"/>
    <mergeCell ref="CRT39:CRV39"/>
    <mergeCell ref="CRW39:CRY39"/>
    <mergeCell ref="CQP39:CQR39"/>
    <mergeCell ref="CQS39:CQU39"/>
    <mergeCell ref="CQV39:CQX39"/>
    <mergeCell ref="CQY39:CRA39"/>
    <mergeCell ref="CRB39:CRD39"/>
    <mergeCell ref="CRE39:CRG39"/>
    <mergeCell ref="CPX39:CPZ39"/>
    <mergeCell ref="CQA39:CQC39"/>
    <mergeCell ref="CQD39:CQF39"/>
    <mergeCell ref="CQG39:CQI39"/>
    <mergeCell ref="CQJ39:CQL39"/>
    <mergeCell ref="CQM39:CQO39"/>
    <mergeCell ref="CPF39:CPH39"/>
    <mergeCell ref="CPI39:CPK39"/>
    <mergeCell ref="CPL39:CPN39"/>
    <mergeCell ref="CPO39:CPQ39"/>
    <mergeCell ref="CPR39:CPT39"/>
    <mergeCell ref="CPU39:CPW39"/>
    <mergeCell ref="CON39:COP39"/>
    <mergeCell ref="COQ39:COS39"/>
    <mergeCell ref="COT39:COV39"/>
    <mergeCell ref="COW39:COY39"/>
    <mergeCell ref="COZ39:CPB39"/>
    <mergeCell ref="CPC39:CPE39"/>
    <mergeCell ref="CNV39:CNX39"/>
    <mergeCell ref="CNY39:COA39"/>
    <mergeCell ref="COB39:COD39"/>
    <mergeCell ref="COE39:COG39"/>
    <mergeCell ref="COH39:COJ39"/>
    <mergeCell ref="COK39:COM39"/>
    <mergeCell ref="CND39:CNF39"/>
    <mergeCell ref="CNG39:CNI39"/>
    <mergeCell ref="CNJ39:CNL39"/>
    <mergeCell ref="CNM39:CNO39"/>
    <mergeCell ref="CNP39:CNR39"/>
    <mergeCell ref="CNS39:CNU39"/>
    <mergeCell ref="CML39:CMN39"/>
    <mergeCell ref="CMO39:CMQ39"/>
    <mergeCell ref="CMR39:CMT39"/>
    <mergeCell ref="CMU39:CMW39"/>
    <mergeCell ref="CMX39:CMZ39"/>
    <mergeCell ref="CNA39:CNC39"/>
    <mergeCell ref="CLT39:CLV39"/>
    <mergeCell ref="CLW39:CLY39"/>
    <mergeCell ref="CLZ39:CMB39"/>
    <mergeCell ref="CMC39:CME39"/>
    <mergeCell ref="CMF39:CMH39"/>
    <mergeCell ref="CMI39:CMK39"/>
    <mergeCell ref="CLB39:CLD39"/>
    <mergeCell ref="CLE39:CLG39"/>
    <mergeCell ref="CLH39:CLJ39"/>
    <mergeCell ref="CLK39:CLM39"/>
    <mergeCell ref="CLN39:CLP39"/>
    <mergeCell ref="CLQ39:CLS39"/>
    <mergeCell ref="CKJ39:CKL39"/>
    <mergeCell ref="CKM39:CKO39"/>
    <mergeCell ref="CKP39:CKR39"/>
    <mergeCell ref="CKS39:CKU39"/>
    <mergeCell ref="CKV39:CKX39"/>
    <mergeCell ref="CKY39:CLA39"/>
    <mergeCell ref="CJR39:CJT39"/>
    <mergeCell ref="CJU39:CJW39"/>
    <mergeCell ref="CJX39:CJZ39"/>
    <mergeCell ref="CKA39:CKC39"/>
    <mergeCell ref="CKD39:CKF39"/>
    <mergeCell ref="CKG39:CKI39"/>
    <mergeCell ref="CIZ39:CJB39"/>
    <mergeCell ref="CJC39:CJE39"/>
    <mergeCell ref="CJF39:CJH39"/>
    <mergeCell ref="CJI39:CJK39"/>
    <mergeCell ref="CJL39:CJN39"/>
    <mergeCell ref="CJO39:CJQ39"/>
    <mergeCell ref="CIH39:CIJ39"/>
    <mergeCell ref="CIK39:CIM39"/>
    <mergeCell ref="CIN39:CIP39"/>
    <mergeCell ref="CIQ39:CIS39"/>
    <mergeCell ref="CIT39:CIV39"/>
    <mergeCell ref="CIW39:CIY39"/>
    <mergeCell ref="CHP39:CHR39"/>
    <mergeCell ref="CHS39:CHU39"/>
    <mergeCell ref="CHV39:CHX39"/>
    <mergeCell ref="CHY39:CIA39"/>
    <mergeCell ref="CIB39:CID39"/>
    <mergeCell ref="CIE39:CIG39"/>
    <mergeCell ref="CGX39:CGZ39"/>
    <mergeCell ref="CHA39:CHC39"/>
    <mergeCell ref="CHD39:CHF39"/>
    <mergeCell ref="CHG39:CHI39"/>
    <mergeCell ref="CHJ39:CHL39"/>
    <mergeCell ref="CHM39:CHO39"/>
    <mergeCell ref="CGF39:CGH39"/>
    <mergeCell ref="CGI39:CGK39"/>
    <mergeCell ref="CGL39:CGN39"/>
    <mergeCell ref="CGO39:CGQ39"/>
    <mergeCell ref="CGR39:CGT39"/>
    <mergeCell ref="CGU39:CGW39"/>
    <mergeCell ref="CFN39:CFP39"/>
    <mergeCell ref="CFQ39:CFS39"/>
    <mergeCell ref="CFT39:CFV39"/>
    <mergeCell ref="CFW39:CFY39"/>
    <mergeCell ref="CFZ39:CGB39"/>
    <mergeCell ref="CGC39:CGE39"/>
    <mergeCell ref="CEV39:CEX39"/>
    <mergeCell ref="CEY39:CFA39"/>
    <mergeCell ref="CFB39:CFD39"/>
    <mergeCell ref="CFE39:CFG39"/>
    <mergeCell ref="CFH39:CFJ39"/>
    <mergeCell ref="CFK39:CFM39"/>
    <mergeCell ref="CED39:CEF39"/>
    <mergeCell ref="CEG39:CEI39"/>
    <mergeCell ref="CEJ39:CEL39"/>
    <mergeCell ref="CEM39:CEO39"/>
    <mergeCell ref="CEP39:CER39"/>
    <mergeCell ref="CES39:CEU39"/>
    <mergeCell ref="CDL39:CDN39"/>
    <mergeCell ref="CDO39:CDQ39"/>
    <mergeCell ref="CDR39:CDT39"/>
    <mergeCell ref="CDU39:CDW39"/>
    <mergeCell ref="CDX39:CDZ39"/>
    <mergeCell ref="CEA39:CEC39"/>
    <mergeCell ref="CCT39:CCV39"/>
    <mergeCell ref="CCW39:CCY39"/>
    <mergeCell ref="CCZ39:CDB39"/>
    <mergeCell ref="CDC39:CDE39"/>
    <mergeCell ref="CDF39:CDH39"/>
    <mergeCell ref="CDI39:CDK39"/>
    <mergeCell ref="CCB39:CCD39"/>
    <mergeCell ref="CCE39:CCG39"/>
    <mergeCell ref="CCH39:CCJ39"/>
    <mergeCell ref="CCK39:CCM39"/>
    <mergeCell ref="CCN39:CCP39"/>
    <mergeCell ref="CCQ39:CCS39"/>
    <mergeCell ref="CBJ39:CBL39"/>
    <mergeCell ref="CBM39:CBO39"/>
    <mergeCell ref="CBP39:CBR39"/>
    <mergeCell ref="CBS39:CBU39"/>
    <mergeCell ref="CBV39:CBX39"/>
    <mergeCell ref="CBY39:CCA39"/>
    <mergeCell ref="CAR39:CAT39"/>
    <mergeCell ref="CAU39:CAW39"/>
    <mergeCell ref="CAX39:CAZ39"/>
    <mergeCell ref="CBA39:CBC39"/>
    <mergeCell ref="CBD39:CBF39"/>
    <mergeCell ref="CBG39:CBI39"/>
    <mergeCell ref="BZZ39:CAB39"/>
    <mergeCell ref="CAC39:CAE39"/>
    <mergeCell ref="CAF39:CAH39"/>
    <mergeCell ref="CAI39:CAK39"/>
    <mergeCell ref="CAL39:CAN39"/>
    <mergeCell ref="CAO39:CAQ39"/>
    <mergeCell ref="BZH39:BZJ39"/>
    <mergeCell ref="BZK39:BZM39"/>
    <mergeCell ref="BZN39:BZP39"/>
    <mergeCell ref="BZQ39:BZS39"/>
    <mergeCell ref="BZT39:BZV39"/>
    <mergeCell ref="BZW39:BZY39"/>
    <mergeCell ref="BYP39:BYR39"/>
    <mergeCell ref="BYS39:BYU39"/>
    <mergeCell ref="BYV39:BYX39"/>
    <mergeCell ref="BYY39:BZA39"/>
    <mergeCell ref="BZB39:BZD39"/>
    <mergeCell ref="BZE39:BZG39"/>
    <mergeCell ref="BXX39:BXZ39"/>
    <mergeCell ref="BYA39:BYC39"/>
    <mergeCell ref="BYD39:BYF39"/>
    <mergeCell ref="BYG39:BYI39"/>
    <mergeCell ref="BYJ39:BYL39"/>
    <mergeCell ref="BYM39:BYO39"/>
    <mergeCell ref="BXF39:BXH39"/>
    <mergeCell ref="BXI39:BXK39"/>
    <mergeCell ref="BXL39:BXN39"/>
    <mergeCell ref="BXO39:BXQ39"/>
    <mergeCell ref="BXR39:BXT39"/>
    <mergeCell ref="BXU39:BXW39"/>
    <mergeCell ref="BWN39:BWP39"/>
    <mergeCell ref="BWQ39:BWS39"/>
    <mergeCell ref="BWT39:BWV39"/>
    <mergeCell ref="BWW39:BWY39"/>
    <mergeCell ref="BWZ39:BXB39"/>
    <mergeCell ref="BXC39:BXE39"/>
    <mergeCell ref="BVV39:BVX39"/>
    <mergeCell ref="BVY39:BWA39"/>
    <mergeCell ref="BWB39:BWD39"/>
    <mergeCell ref="BWE39:BWG39"/>
    <mergeCell ref="BWH39:BWJ39"/>
    <mergeCell ref="BWK39:BWM39"/>
    <mergeCell ref="BVD39:BVF39"/>
    <mergeCell ref="BVG39:BVI39"/>
    <mergeCell ref="BVJ39:BVL39"/>
    <mergeCell ref="BVM39:BVO39"/>
    <mergeCell ref="BVP39:BVR39"/>
    <mergeCell ref="BVS39:BVU39"/>
    <mergeCell ref="BUL39:BUN39"/>
    <mergeCell ref="BUO39:BUQ39"/>
    <mergeCell ref="BUR39:BUT39"/>
    <mergeCell ref="BUU39:BUW39"/>
    <mergeCell ref="BUX39:BUZ39"/>
    <mergeCell ref="BVA39:BVC39"/>
    <mergeCell ref="BTT39:BTV39"/>
    <mergeCell ref="BTW39:BTY39"/>
    <mergeCell ref="BTZ39:BUB39"/>
    <mergeCell ref="BUC39:BUE39"/>
    <mergeCell ref="BUF39:BUH39"/>
    <mergeCell ref="BUI39:BUK39"/>
    <mergeCell ref="BTB39:BTD39"/>
    <mergeCell ref="BTE39:BTG39"/>
    <mergeCell ref="BTH39:BTJ39"/>
    <mergeCell ref="BTK39:BTM39"/>
    <mergeCell ref="BTN39:BTP39"/>
    <mergeCell ref="BTQ39:BTS39"/>
    <mergeCell ref="BSJ39:BSL39"/>
    <mergeCell ref="BSM39:BSO39"/>
    <mergeCell ref="BSP39:BSR39"/>
    <mergeCell ref="BSS39:BSU39"/>
    <mergeCell ref="BSV39:BSX39"/>
    <mergeCell ref="BSY39:BTA39"/>
    <mergeCell ref="BRR39:BRT39"/>
    <mergeCell ref="BRU39:BRW39"/>
    <mergeCell ref="BRX39:BRZ39"/>
    <mergeCell ref="BSA39:BSC39"/>
    <mergeCell ref="BSD39:BSF39"/>
    <mergeCell ref="BSG39:BSI39"/>
    <mergeCell ref="BQZ39:BRB39"/>
    <mergeCell ref="BRC39:BRE39"/>
    <mergeCell ref="BRF39:BRH39"/>
    <mergeCell ref="BRI39:BRK39"/>
    <mergeCell ref="BRL39:BRN39"/>
    <mergeCell ref="BRO39:BRQ39"/>
    <mergeCell ref="BQH39:BQJ39"/>
    <mergeCell ref="BQK39:BQM39"/>
    <mergeCell ref="BQN39:BQP39"/>
    <mergeCell ref="BQQ39:BQS39"/>
    <mergeCell ref="BQT39:BQV39"/>
    <mergeCell ref="BQW39:BQY39"/>
    <mergeCell ref="BPP39:BPR39"/>
    <mergeCell ref="BPS39:BPU39"/>
    <mergeCell ref="BPV39:BPX39"/>
    <mergeCell ref="BPY39:BQA39"/>
    <mergeCell ref="BQB39:BQD39"/>
    <mergeCell ref="BQE39:BQG39"/>
    <mergeCell ref="BOX39:BOZ39"/>
    <mergeCell ref="BPA39:BPC39"/>
    <mergeCell ref="BPD39:BPF39"/>
    <mergeCell ref="BPG39:BPI39"/>
    <mergeCell ref="BPJ39:BPL39"/>
    <mergeCell ref="BPM39:BPO39"/>
    <mergeCell ref="BOF39:BOH39"/>
    <mergeCell ref="BOI39:BOK39"/>
    <mergeCell ref="BOL39:BON39"/>
    <mergeCell ref="BOO39:BOQ39"/>
    <mergeCell ref="BOR39:BOT39"/>
    <mergeCell ref="BOU39:BOW39"/>
    <mergeCell ref="BNN39:BNP39"/>
    <mergeCell ref="BNQ39:BNS39"/>
    <mergeCell ref="BNT39:BNV39"/>
    <mergeCell ref="BNW39:BNY39"/>
    <mergeCell ref="BNZ39:BOB39"/>
    <mergeCell ref="BOC39:BOE39"/>
    <mergeCell ref="BMV39:BMX39"/>
    <mergeCell ref="BMY39:BNA39"/>
    <mergeCell ref="BNB39:BND39"/>
    <mergeCell ref="BNE39:BNG39"/>
    <mergeCell ref="BNH39:BNJ39"/>
    <mergeCell ref="BNK39:BNM39"/>
    <mergeCell ref="BMD39:BMF39"/>
    <mergeCell ref="BMG39:BMI39"/>
    <mergeCell ref="BMJ39:BML39"/>
    <mergeCell ref="BMM39:BMO39"/>
    <mergeCell ref="BMP39:BMR39"/>
    <mergeCell ref="BMS39:BMU39"/>
    <mergeCell ref="BLL39:BLN39"/>
    <mergeCell ref="BLO39:BLQ39"/>
    <mergeCell ref="BLR39:BLT39"/>
    <mergeCell ref="BLU39:BLW39"/>
    <mergeCell ref="BLX39:BLZ39"/>
    <mergeCell ref="BMA39:BMC39"/>
    <mergeCell ref="BKT39:BKV39"/>
    <mergeCell ref="BKW39:BKY39"/>
    <mergeCell ref="BKZ39:BLB39"/>
    <mergeCell ref="BLC39:BLE39"/>
    <mergeCell ref="BLF39:BLH39"/>
    <mergeCell ref="BLI39:BLK39"/>
    <mergeCell ref="BKB39:BKD39"/>
    <mergeCell ref="BKE39:BKG39"/>
    <mergeCell ref="BKH39:BKJ39"/>
    <mergeCell ref="BKK39:BKM39"/>
    <mergeCell ref="BKN39:BKP39"/>
    <mergeCell ref="BKQ39:BKS39"/>
    <mergeCell ref="BJJ39:BJL39"/>
    <mergeCell ref="BJM39:BJO39"/>
    <mergeCell ref="BJP39:BJR39"/>
    <mergeCell ref="BJS39:BJU39"/>
    <mergeCell ref="BJV39:BJX39"/>
    <mergeCell ref="BJY39:BKA39"/>
    <mergeCell ref="BIR39:BIT39"/>
    <mergeCell ref="BIU39:BIW39"/>
    <mergeCell ref="BIX39:BIZ39"/>
    <mergeCell ref="BJA39:BJC39"/>
    <mergeCell ref="BJD39:BJF39"/>
    <mergeCell ref="BJG39:BJI39"/>
    <mergeCell ref="BHZ39:BIB39"/>
    <mergeCell ref="BIC39:BIE39"/>
    <mergeCell ref="BIF39:BIH39"/>
    <mergeCell ref="BII39:BIK39"/>
    <mergeCell ref="BIL39:BIN39"/>
    <mergeCell ref="BIO39:BIQ39"/>
    <mergeCell ref="BHH39:BHJ39"/>
    <mergeCell ref="BHK39:BHM39"/>
    <mergeCell ref="BHN39:BHP39"/>
    <mergeCell ref="BHQ39:BHS39"/>
    <mergeCell ref="BHT39:BHV39"/>
    <mergeCell ref="BHW39:BHY39"/>
    <mergeCell ref="BGP39:BGR39"/>
    <mergeCell ref="BGS39:BGU39"/>
    <mergeCell ref="BGV39:BGX39"/>
    <mergeCell ref="BGY39:BHA39"/>
    <mergeCell ref="BHB39:BHD39"/>
    <mergeCell ref="BHE39:BHG39"/>
    <mergeCell ref="BFX39:BFZ39"/>
    <mergeCell ref="BGA39:BGC39"/>
    <mergeCell ref="BGD39:BGF39"/>
    <mergeCell ref="BGG39:BGI39"/>
    <mergeCell ref="BGJ39:BGL39"/>
    <mergeCell ref="BGM39:BGO39"/>
    <mergeCell ref="BFF39:BFH39"/>
    <mergeCell ref="BFI39:BFK39"/>
    <mergeCell ref="BFL39:BFN39"/>
    <mergeCell ref="BFO39:BFQ39"/>
    <mergeCell ref="BFR39:BFT39"/>
    <mergeCell ref="BFU39:BFW39"/>
    <mergeCell ref="BEN39:BEP39"/>
    <mergeCell ref="BEQ39:BES39"/>
    <mergeCell ref="BET39:BEV39"/>
    <mergeCell ref="BEW39:BEY39"/>
    <mergeCell ref="BEZ39:BFB39"/>
    <mergeCell ref="BFC39:BFE39"/>
    <mergeCell ref="BDV39:BDX39"/>
    <mergeCell ref="BDY39:BEA39"/>
    <mergeCell ref="BEB39:BED39"/>
    <mergeCell ref="BEE39:BEG39"/>
    <mergeCell ref="BEH39:BEJ39"/>
    <mergeCell ref="BEK39:BEM39"/>
    <mergeCell ref="BDD39:BDF39"/>
    <mergeCell ref="BDG39:BDI39"/>
    <mergeCell ref="BDJ39:BDL39"/>
    <mergeCell ref="BDM39:BDO39"/>
    <mergeCell ref="BDP39:BDR39"/>
    <mergeCell ref="BDS39:BDU39"/>
    <mergeCell ref="BCL39:BCN39"/>
    <mergeCell ref="BCO39:BCQ39"/>
    <mergeCell ref="BCR39:BCT39"/>
    <mergeCell ref="BCU39:BCW39"/>
    <mergeCell ref="BCX39:BCZ39"/>
    <mergeCell ref="BDA39:BDC39"/>
    <mergeCell ref="BBT39:BBV39"/>
    <mergeCell ref="BBW39:BBY39"/>
    <mergeCell ref="BBZ39:BCB39"/>
    <mergeCell ref="BCC39:BCE39"/>
    <mergeCell ref="BCF39:BCH39"/>
    <mergeCell ref="BCI39:BCK39"/>
    <mergeCell ref="BBB39:BBD39"/>
    <mergeCell ref="BBE39:BBG39"/>
    <mergeCell ref="BBH39:BBJ39"/>
    <mergeCell ref="BBK39:BBM39"/>
    <mergeCell ref="BBN39:BBP39"/>
    <mergeCell ref="BBQ39:BBS39"/>
    <mergeCell ref="BAJ39:BAL39"/>
    <mergeCell ref="BAM39:BAO39"/>
    <mergeCell ref="BAP39:BAR39"/>
    <mergeCell ref="BAS39:BAU39"/>
    <mergeCell ref="BAV39:BAX39"/>
    <mergeCell ref="BAY39:BBA39"/>
    <mergeCell ref="AZR39:AZT39"/>
    <mergeCell ref="AZU39:AZW39"/>
    <mergeCell ref="AZX39:AZZ39"/>
    <mergeCell ref="BAA39:BAC39"/>
    <mergeCell ref="BAD39:BAF39"/>
    <mergeCell ref="BAG39:BAI39"/>
    <mergeCell ref="AYZ39:AZB39"/>
    <mergeCell ref="AZC39:AZE39"/>
    <mergeCell ref="AZF39:AZH39"/>
    <mergeCell ref="AZI39:AZK39"/>
    <mergeCell ref="AZL39:AZN39"/>
    <mergeCell ref="AZO39:AZQ39"/>
    <mergeCell ref="AYH39:AYJ39"/>
    <mergeCell ref="AYK39:AYM39"/>
    <mergeCell ref="AYN39:AYP39"/>
    <mergeCell ref="AYQ39:AYS39"/>
    <mergeCell ref="AYT39:AYV39"/>
    <mergeCell ref="AYW39:AYY39"/>
    <mergeCell ref="AXP39:AXR39"/>
    <mergeCell ref="AXS39:AXU39"/>
    <mergeCell ref="AXV39:AXX39"/>
    <mergeCell ref="AXY39:AYA39"/>
    <mergeCell ref="AYB39:AYD39"/>
    <mergeCell ref="AYE39:AYG39"/>
    <mergeCell ref="AWX39:AWZ39"/>
    <mergeCell ref="AXA39:AXC39"/>
    <mergeCell ref="AXD39:AXF39"/>
    <mergeCell ref="AXG39:AXI39"/>
    <mergeCell ref="AXJ39:AXL39"/>
    <mergeCell ref="AXM39:AXO39"/>
    <mergeCell ref="AWF39:AWH39"/>
    <mergeCell ref="AWI39:AWK39"/>
    <mergeCell ref="AWL39:AWN39"/>
    <mergeCell ref="AWO39:AWQ39"/>
    <mergeCell ref="AWR39:AWT39"/>
    <mergeCell ref="AWU39:AWW39"/>
    <mergeCell ref="AVN39:AVP39"/>
    <mergeCell ref="AVQ39:AVS39"/>
    <mergeCell ref="AVT39:AVV39"/>
    <mergeCell ref="AVW39:AVY39"/>
    <mergeCell ref="AVZ39:AWB39"/>
    <mergeCell ref="AWC39:AWE39"/>
    <mergeCell ref="AUV39:AUX39"/>
    <mergeCell ref="AUY39:AVA39"/>
    <mergeCell ref="AVB39:AVD39"/>
    <mergeCell ref="AVE39:AVG39"/>
    <mergeCell ref="AVH39:AVJ39"/>
    <mergeCell ref="AVK39:AVM39"/>
    <mergeCell ref="AUD39:AUF39"/>
    <mergeCell ref="AUG39:AUI39"/>
    <mergeCell ref="AUJ39:AUL39"/>
    <mergeCell ref="AUM39:AUO39"/>
    <mergeCell ref="AUP39:AUR39"/>
    <mergeCell ref="AUS39:AUU39"/>
    <mergeCell ref="ATL39:ATN39"/>
    <mergeCell ref="ATO39:ATQ39"/>
    <mergeCell ref="ATR39:ATT39"/>
    <mergeCell ref="ATU39:ATW39"/>
    <mergeCell ref="ATX39:ATZ39"/>
    <mergeCell ref="AUA39:AUC39"/>
    <mergeCell ref="AST39:ASV39"/>
    <mergeCell ref="ASW39:ASY39"/>
    <mergeCell ref="ASZ39:ATB39"/>
    <mergeCell ref="ATC39:ATE39"/>
    <mergeCell ref="ATF39:ATH39"/>
    <mergeCell ref="ATI39:ATK39"/>
    <mergeCell ref="ASB39:ASD39"/>
    <mergeCell ref="ASE39:ASG39"/>
    <mergeCell ref="ASH39:ASJ39"/>
    <mergeCell ref="ASK39:ASM39"/>
    <mergeCell ref="ASN39:ASP39"/>
    <mergeCell ref="ASQ39:ASS39"/>
    <mergeCell ref="ARJ39:ARL39"/>
    <mergeCell ref="ARM39:ARO39"/>
    <mergeCell ref="ARP39:ARR39"/>
    <mergeCell ref="ARS39:ARU39"/>
    <mergeCell ref="ARV39:ARX39"/>
    <mergeCell ref="ARY39:ASA39"/>
    <mergeCell ref="AQR39:AQT39"/>
    <mergeCell ref="AQU39:AQW39"/>
    <mergeCell ref="AQX39:AQZ39"/>
    <mergeCell ref="ARA39:ARC39"/>
    <mergeCell ref="ARD39:ARF39"/>
    <mergeCell ref="ARG39:ARI39"/>
    <mergeCell ref="APZ39:AQB39"/>
    <mergeCell ref="AQC39:AQE39"/>
    <mergeCell ref="AQF39:AQH39"/>
    <mergeCell ref="AQI39:AQK39"/>
    <mergeCell ref="AQL39:AQN39"/>
    <mergeCell ref="AQO39:AQQ39"/>
    <mergeCell ref="APH39:APJ39"/>
    <mergeCell ref="APK39:APM39"/>
    <mergeCell ref="APN39:APP39"/>
    <mergeCell ref="APQ39:APS39"/>
    <mergeCell ref="APT39:APV39"/>
    <mergeCell ref="APW39:APY39"/>
    <mergeCell ref="AOP39:AOR39"/>
    <mergeCell ref="AOS39:AOU39"/>
    <mergeCell ref="AOV39:AOX39"/>
    <mergeCell ref="AOY39:APA39"/>
    <mergeCell ref="APB39:APD39"/>
    <mergeCell ref="APE39:APG39"/>
    <mergeCell ref="ANX39:ANZ39"/>
    <mergeCell ref="AOA39:AOC39"/>
    <mergeCell ref="AOD39:AOF39"/>
    <mergeCell ref="AOG39:AOI39"/>
    <mergeCell ref="AOJ39:AOL39"/>
    <mergeCell ref="AOM39:AOO39"/>
    <mergeCell ref="ANF39:ANH39"/>
    <mergeCell ref="ANI39:ANK39"/>
    <mergeCell ref="ANL39:ANN39"/>
    <mergeCell ref="ANO39:ANQ39"/>
    <mergeCell ref="ANR39:ANT39"/>
    <mergeCell ref="ANU39:ANW39"/>
    <mergeCell ref="AMN39:AMP39"/>
    <mergeCell ref="AMQ39:AMS39"/>
    <mergeCell ref="AMT39:AMV39"/>
    <mergeCell ref="AMW39:AMY39"/>
    <mergeCell ref="AMZ39:ANB39"/>
    <mergeCell ref="ANC39:ANE39"/>
    <mergeCell ref="ALV39:ALX39"/>
    <mergeCell ref="ALY39:AMA39"/>
    <mergeCell ref="AMB39:AMD39"/>
    <mergeCell ref="AME39:AMG39"/>
    <mergeCell ref="AMH39:AMJ39"/>
    <mergeCell ref="AMK39:AMM39"/>
    <mergeCell ref="ALD39:ALF39"/>
    <mergeCell ref="ALG39:ALI39"/>
    <mergeCell ref="ALJ39:ALL39"/>
    <mergeCell ref="ALM39:ALO39"/>
    <mergeCell ref="ALP39:ALR39"/>
    <mergeCell ref="ALS39:ALU39"/>
    <mergeCell ref="AKL39:AKN39"/>
    <mergeCell ref="AKO39:AKQ39"/>
    <mergeCell ref="AKR39:AKT39"/>
    <mergeCell ref="AKU39:AKW39"/>
    <mergeCell ref="AKX39:AKZ39"/>
    <mergeCell ref="ALA39:ALC39"/>
    <mergeCell ref="AJT39:AJV39"/>
    <mergeCell ref="AJW39:AJY39"/>
    <mergeCell ref="AJZ39:AKB39"/>
    <mergeCell ref="AKC39:AKE39"/>
    <mergeCell ref="AKF39:AKH39"/>
    <mergeCell ref="AKI39:AKK39"/>
    <mergeCell ref="AJB39:AJD39"/>
    <mergeCell ref="AJE39:AJG39"/>
    <mergeCell ref="AJH39:AJJ39"/>
    <mergeCell ref="AJK39:AJM39"/>
    <mergeCell ref="AJN39:AJP39"/>
    <mergeCell ref="AJQ39:AJS39"/>
    <mergeCell ref="AIJ39:AIL39"/>
    <mergeCell ref="AIM39:AIO39"/>
    <mergeCell ref="AIP39:AIR39"/>
    <mergeCell ref="AIS39:AIU39"/>
    <mergeCell ref="AIV39:AIX39"/>
    <mergeCell ref="AIY39:AJA39"/>
    <mergeCell ref="AHR39:AHT39"/>
    <mergeCell ref="AHU39:AHW39"/>
    <mergeCell ref="AHX39:AHZ39"/>
    <mergeCell ref="AIA39:AIC39"/>
    <mergeCell ref="AID39:AIF39"/>
    <mergeCell ref="AIG39:AII39"/>
    <mergeCell ref="AGZ39:AHB39"/>
    <mergeCell ref="AHC39:AHE39"/>
    <mergeCell ref="AHF39:AHH39"/>
    <mergeCell ref="AHI39:AHK39"/>
    <mergeCell ref="AHL39:AHN39"/>
    <mergeCell ref="AHO39:AHQ39"/>
    <mergeCell ref="AGH39:AGJ39"/>
    <mergeCell ref="AGK39:AGM39"/>
    <mergeCell ref="AGN39:AGP39"/>
    <mergeCell ref="AGQ39:AGS39"/>
    <mergeCell ref="AGT39:AGV39"/>
    <mergeCell ref="AGW39:AGY39"/>
    <mergeCell ref="AFP39:AFR39"/>
    <mergeCell ref="AFS39:AFU39"/>
    <mergeCell ref="AFV39:AFX39"/>
    <mergeCell ref="AFY39:AGA39"/>
    <mergeCell ref="AGB39:AGD39"/>
    <mergeCell ref="AGE39:AGG39"/>
    <mergeCell ref="AEX39:AEZ39"/>
    <mergeCell ref="AFA39:AFC39"/>
    <mergeCell ref="AFD39:AFF39"/>
    <mergeCell ref="AFG39:AFI39"/>
    <mergeCell ref="AFJ39:AFL39"/>
    <mergeCell ref="AFM39:AFO39"/>
    <mergeCell ref="AEF39:AEH39"/>
    <mergeCell ref="AEI39:AEK39"/>
    <mergeCell ref="AEL39:AEN39"/>
    <mergeCell ref="AEO39:AEQ39"/>
    <mergeCell ref="AER39:AET39"/>
    <mergeCell ref="AEU39:AEW39"/>
    <mergeCell ref="ADN39:ADP39"/>
    <mergeCell ref="ADQ39:ADS39"/>
    <mergeCell ref="ADT39:ADV39"/>
    <mergeCell ref="ADW39:ADY39"/>
    <mergeCell ref="ADZ39:AEB39"/>
    <mergeCell ref="AEC39:AEE39"/>
    <mergeCell ref="ACV39:ACX39"/>
    <mergeCell ref="ACY39:ADA39"/>
    <mergeCell ref="ADB39:ADD39"/>
    <mergeCell ref="ADE39:ADG39"/>
    <mergeCell ref="ADH39:ADJ39"/>
    <mergeCell ref="ADK39:ADM39"/>
    <mergeCell ref="ACD39:ACF39"/>
    <mergeCell ref="ACG39:ACI39"/>
    <mergeCell ref="ACJ39:ACL39"/>
    <mergeCell ref="ACM39:ACO39"/>
    <mergeCell ref="ACP39:ACR39"/>
    <mergeCell ref="ACS39:ACU39"/>
    <mergeCell ref="ABL39:ABN39"/>
    <mergeCell ref="ABO39:ABQ39"/>
    <mergeCell ref="ABR39:ABT39"/>
    <mergeCell ref="ABU39:ABW39"/>
    <mergeCell ref="ABX39:ABZ39"/>
    <mergeCell ref="ACA39:ACC39"/>
    <mergeCell ref="AAT39:AAV39"/>
    <mergeCell ref="AAW39:AAY39"/>
    <mergeCell ref="AAZ39:ABB39"/>
    <mergeCell ref="ABC39:ABE39"/>
    <mergeCell ref="ABF39:ABH39"/>
    <mergeCell ref="ABI39:ABK39"/>
    <mergeCell ref="AAB39:AAD39"/>
    <mergeCell ref="AAE39:AAG39"/>
    <mergeCell ref="AAH39:AAJ39"/>
    <mergeCell ref="AAK39:AAM39"/>
    <mergeCell ref="AAN39:AAP39"/>
    <mergeCell ref="AAQ39:AAS39"/>
    <mergeCell ref="ZJ39:ZL39"/>
    <mergeCell ref="ZM39:ZO39"/>
    <mergeCell ref="ZP39:ZR39"/>
    <mergeCell ref="ZS39:ZU39"/>
    <mergeCell ref="ZV39:ZX39"/>
    <mergeCell ref="ZY39:AAA39"/>
    <mergeCell ref="YR39:YT39"/>
    <mergeCell ref="YU39:YW39"/>
    <mergeCell ref="YX39:YZ39"/>
    <mergeCell ref="ZA39:ZC39"/>
    <mergeCell ref="ZD39:ZF39"/>
    <mergeCell ref="ZG39:ZI39"/>
    <mergeCell ref="XZ39:YB39"/>
    <mergeCell ref="YC39:YE39"/>
    <mergeCell ref="YF39:YH39"/>
    <mergeCell ref="YI39:YK39"/>
    <mergeCell ref="YL39:YN39"/>
    <mergeCell ref="YO39:YQ39"/>
    <mergeCell ref="XH39:XJ39"/>
    <mergeCell ref="XK39:XM39"/>
    <mergeCell ref="XN39:XP39"/>
    <mergeCell ref="XQ39:XS39"/>
    <mergeCell ref="XT39:XV39"/>
    <mergeCell ref="XW39:XY39"/>
    <mergeCell ref="WP39:WR39"/>
    <mergeCell ref="WS39:WU39"/>
    <mergeCell ref="WV39:WX39"/>
    <mergeCell ref="WY39:XA39"/>
    <mergeCell ref="XB39:XD39"/>
    <mergeCell ref="XE39:XG39"/>
    <mergeCell ref="VX39:VZ39"/>
    <mergeCell ref="WA39:WC39"/>
    <mergeCell ref="WD39:WF39"/>
    <mergeCell ref="WG39:WI39"/>
    <mergeCell ref="WJ39:WL39"/>
    <mergeCell ref="WM39:WO39"/>
    <mergeCell ref="VF39:VH39"/>
    <mergeCell ref="VI39:VK39"/>
    <mergeCell ref="VL39:VN39"/>
    <mergeCell ref="VO39:VQ39"/>
    <mergeCell ref="VR39:VT39"/>
    <mergeCell ref="VU39:VW39"/>
    <mergeCell ref="UN39:UP39"/>
    <mergeCell ref="UQ39:US39"/>
    <mergeCell ref="UT39:UV39"/>
    <mergeCell ref="UW39:UY39"/>
    <mergeCell ref="UZ39:VB39"/>
    <mergeCell ref="VC39:VE39"/>
    <mergeCell ref="TV39:TX39"/>
    <mergeCell ref="TY39:UA39"/>
    <mergeCell ref="UB39:UD39"/>
    <mergeCell ref="UE39:UG39"/>
    <mergeCell ref="UH39:UJ39"/>
    <mergeCell ref="UK39:UM39"/>
    <mergeCell ref="TD39:TF39"/>
    <mergeCell ref="TG39:TI39"/>
    <mergeCell ref="TJ39:TL39"/>
    <mergeCell ref="TM39:TO39"/>
    <mergeCell ref="TP39:TR39"/>
    <mergeCell ref="TS39:TU39"/>
    <mergeCell ref="SL39:SN39"/>
    <mergeCell ref="SO39:SQ39"/>
    <mergeCell ref="SR39:ST39"/>
    <mergeCell ref="SU39:SW39"/>
    <mergeCell ref="SX39:SZ39"/>
    <mergeCell ref="TA39:TC39"/>
    <mergeCell ref="RT39:RV39"/>
    <mergeCell ref="RW39:RY39"/>
    <mergeCell ref="RZ39:SB39"/>
    <mergeCell ref="SC39:SE39"/>
    <mergeCell ref="SF39:SH39"/>
    <mergeCell ref="SI39:SK39"/>
    <mergeCell ref="RB39:RD39"/>
    <mergeCell ref="RE39:RG39"/>
    <mergeCell ref="RH39:RJ39"/>
    <mergeCell ref="RK39:RM39"/>
    <mergeCell ref="RN39:RP39"/>
    <mergeCell ref="RQ39:RS39"/>
    <mergeCell ref="QJ39:QL39"/>
    <mergeCell ref="QM39:QO39"/>
    <mergeCell ref="QP39:QR39"/>
    <mergeCell ref="QS39:QU39"/>
    <mergeCell ref="QV39:QX39"/>
    <mergeCell ref="QY39:RA39"/>
    <mergeCell ref="PR39:PT39"/>
    <mergeCell ref="PU39:PW39"/>
    <mergeCell ref="PX39:PZ39"/>
    <mergeCell ref="QA39:QC39"/>
    <mergeCell ref="QD39:QF39"/>
    <mergeCell ref="QG39:QI39"/>
    <mergeCell ref="OZ39:PB39"/>
    <mergeCell ref="PC39:PE39"/>
    <mergeCell ref="PF39:PH39"/>
    <mergeCell ref="PI39:PK39"/>
    <mergeCell ref="PL39:PN39"/>
    <mergeCell ref="PO39:PQ39"/>
    <mergeCell ref="OH39:OJ39"/>
    <mergeCell ref="OK39:OM39"/>
    <mergeCell ref="ON39:OP39"/>
    <mergeCell ref="OQ39:OS39"/>
    <mergeCell ref="OT39:OV39"/>
    <mergeCell ref="OW39:OY39"/>
    <mergeCell ref="NP39:NR39"/>
    <mergeCell ref="NS39:NU39"/>
    <mergeCell ref="NV39:NX39"/>
    <mergeCell ref="NY39:OA39"/>
    <mergeCell ref="OB39:OD39"/>
    <mergeCell ref="OE39:OG39"/>
    <mergeCell ref="MX39:MZ39"/>
    <mergeCell ref="NA39:NC39"/>
    <mergeCell ref="ND39:NF39"/>
    <mergeCell ref="NG39:NI39"/>
    <mergeCell ref="NJ39:NL39"/>
    <mergeCell ref="NM39:NO39"/>
    <mergeCell ref="MF39:MH39"/>
    <mergeCell ref="MI39:MK39"/>
    <mergeCell ref="ML39:MN39"/>
    <mergeCell ref="MO39:MQ39"/>
    <mergeCell ref="MR39:MT39"/>
    <mergeCell ref="MU39:MW39"/>
    <mergeCell ref="LN39:LP39"/>
    <mergeCell ref="LQ39:LS39"/>
    <mergeCell ref="LT39:LV39"/>
    <mergeCell ref="LW39:LY39"/>
    <mergeCell ref="LZ39:MB39"/>
    <mergeCell ref="MC39:ME39"/>
    <mergeCell ref="KV39:KX39"/>
    <mergeCell ref="KY39:LA39"/>
    <mergeCell ref="LB39:LD39"/>
    <mergeCell ref="LE39:LG39"/>
    <mergeCell ref="LH39:LJ39"/>
    <mergeCell ref="LK39:LM39"/>
    <mergeCell ref="KD39:KF39"/>
    <mergeCell ref="KG39:KI39"/>
    <mergeCell ref="KJ39:KL39"/>
    <mergeCell ref="KM39:KO39"/>
    <mergeCell ref="KP39:KR39"/>
    <mergeCell ref="KS39:KU39"/>
    <mergeCell ref="JL39:JN39"/>
    <mergeCell ref="JO39:JQ39"/>
    <mergeCell ref="JR39:JT39"/>
    <mergeCell ref="JU39:JW39"/>
    <mergeCell ref="JX39:JZ39"/>
    <mergeCell ref="KA39:KC39"/>
    <mergeCell ref="IT39:IV39"/>
    <mergeCell ref="IW39:IY39"/>
    <mergeCell ref="IZ39:JB39"/>
    <mergeCell ref="JC39:JE39"/>
    <mergeCell ref="JF39:JH39"/>
    <mergeCell ref="JI39:JK39"/>
    <mergeCell ref="IB39:ID39"/>
    <mergeCell ref="IE39:IG39"/>
    <mergeCell ref="IH39:IJ39"/>
    <mergeCell ref="IK39:IM39"/>
    <mergeCell ref="IN39:IP39"/>
    <mergeCell ref="IQ39:IS39"/>
    <mergeCell ref="HJ39:HL39"/>
    <mergeCell ref="HM39:HO39"/>
    <mergeCell ref="HP39:HR39"/>
    <mergeCell ref="HS39:HU39"/>
    <mergeCell ref="HV39:HX39"/>
    <mergeCell ref="HY39:IA39"/>
    <mergeCell ref="GR39:GT39"/>
    <mergeCell ref="GU39:GW39"/>
    <mergeCell ref="GX39:GZ39"/>
    <mergeCell ref="HA39:HC39"/>
    <mergeCell ref="HD39:HF39"/>
    <mergeCell ref="HG39:HI39"/>
    <mergeCell ref="FZ39:GB39"/>
    <mergeCell ref="GC39:GE39"/>
    <mergeCell ref="GF39:GH39"/>
    <mergeCell ref="GI39:GK39"/>
    <mergeCell ref="GL39:GN39"/>
    <mergeCell ref="GO39:GQ39"/>
    <mergeCell ref="FH39:FJ39"/>
    <mergeCell ref="FK39:FM39"/>
    <mergeCell ref="FN39:FP39"/>
    <mergeCell ref="FQ39:FS39"/>
    <mergeCell ref="FT39:FV39"/>
    <mergeCell ref="FW39:FY39"/>
    <mergeCell ref="EP39:ER39"/>
    <mergeCell ref="ES39:EU39"/>
    <mergeCell ref="EV39:EX39"/>
    <mergeCell ref="EY39:FA39"/>
    <mergeCell ref="FB39:FD39"/>
    <mergeCell ref="FE39:FG39"/>
    <mergeCell ref="DX39:DZ39"/>
    <mergeCell ref="EA39:EC39"/>
    <mergeCell ref="ED39:EF39"/>
    <mergeCell ref="EG39:EI39"/>
    <mergeCell ref="EJ39:EL39"/>
    <mergeCell ref="EM39:EO39"/>
    <mergeCell ref="DF39:DH39"/>
    <mergeCell ref="DI39:DK39"/>
    <mergeCell ref="DL39:DN39"/>
    <mergeCell ref="DO39:DQ39"/>
    <mergeCell ref="DR39:DT39"/>
    <mergeCell ref="DU39:DW39"/>
    <mergeCell ref="CN39:CP39"/>
    <mergeCell ref="CQ39:CS39"/>
    <mergeCell ref="CT39:CV39"/>
    <mergeCell ref="CW39:CY39"/>
    <mergeCell ref="CZ39:DB39"/>
    <mergeCell ref="DC39:DE39"/>
    <mergeCell ref="BV39:BX39"/>
    <mergeCell ref="BY39:CA39"/>
    <mergeCell ref="CB39:CD39"/>
    <mergeCell ref="CE39:CG39"/>
    <mergeCell ref="CH39:CJ39"/>
    <mergeCell ref="CK39:CM39"/>
    <mergeCell ref="BD39:BF39"/>
    <mergeCell ref="BG39:BI39"/>
    <mergeCell ref="BJ39:BL39"/>
    <mergeCell ref="BM39:BO39"/>
    <mergeCell ref="BP39:BR39"/>
    <mergeCell ref="BS39:BU39"/>
    <mergeCell ref="AL39:AN39"/>
    <mergeCell ref="AO39:AQ39"/>
    <mergeCell ref="AR39:AT39"/>
    <mergeCell ref="AU39:AW39"/>
    <mergeCell ref="AX39:AZ39"/>
    <mergeCell ref="BA39:BC39"/>
    <mergeCell ref="W39:Y39"/>
    <mergeCell ref="Z39:AB39"/>
    <mergeCell ref="AC39:AE39"/>
    <mergeCell ref="AF39:AH39"/>
    <mergeCell ref="AI39:AK39"/>
    <mergeCell ref="B39:D39"/>
    <mergeCell ref="E39:G39"/>
    <mergeCell ref="H39:J39"/>
    <mergeCell ref="K39:M39"/>
    <mergeCell ref="N39:P39"/>
    <mergeCell ref="Q39:S39"/>
    <mergeCell ref="B23:D23"/>
    <mergeCell ref="E23:G23"/>
    <mergeCell ref="H23:J23"/>
    <mergeCell ref="B24:Q26"/>
    <mergeCell ref="B30:Q32"/>
    <mergeCell ref="B36:Q38"/>
    <mergeCell ref="C21:E21"/>
    <mergeCell ref="F21:H21"/>
    <mergeCell ref="I21:K21"/>
    <mergeCell ref="C22:E22"/>
    <mergeCell ref="F22:H22"/>
    <mergeCell ref="I22:K22"/>
    <mergeCell ref="B4:Q6"/>
    <mergeCell ref="K8:L8"/>
    <mergeCell ref="B11:Q13"/>
    <mergeCell ref="B17:Q19"/>
    <mergeCell ref="B20:D20"/>
    <mergeCell ref="E20:G20"/>
    <mergeCell ref="H20:J20"/>
    <mergeCell ref="K20:M20"/>
    <mergeCell ref="N20:P20"/>
    <mergeCell ref="Q20:S20"/>
    <mergeCell ref="T39:V39"/>
  </mergeCells>
  <dataValidations count="2">
    <dataValidation type="list" allowBlank="1" showInputMessage="1" showErrorMessage="1" sqref="C34 G3 K43">
      <formula1>"Yes,No"</formula1>
    </dataValidation>
    <dataValidation type="list" allowBlank="1" showInputMessage="1" showErrorMessage="1" sqref="C28 C15">
      <formula1>"Yes,No,Not Applicable"</formula1>
    </dataValidation>
  </dataValidations>
  <pageMargins left="0.7" right="0.7" top="0.75" bottom="0.75" header="0.3" footer="0.3"/>
  <pageSetup paperSize="9" scale="39" orientation="portrait" r:id="rId1"/>
  <colBreaks count="1" manualBreakCount="1">
    <brk id="18" max="1048575" man="1"/>
  </colBreaks>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0" tint="-0.14999847407452621"/>
  </sheetPr>
  <dimension ref="A1:K272"/>
  <sheetViews>
    <sheetView zoomScaleNormal="100" zoomScaleSheetLayoutView="90" workbookViewId="0"/>
  </sheetViews>
  <sheetFormatPr defaultColWidth="9.1796875" defaultRowHeight="15.5"/>
  <cols>
    <col min="1" max="1" width="62.1796875" style="683" bestFit="1" customWidth="1"/>
    <col min="2" max="2" width="13.1796875" style="681" customWidth="1"/>
    <col min="3" max="3" width="19.26953125" style="681" customWidth="1"/>
    <col min="4" max="4" width="1.1796875" style="681" customWidth="1"/>
    <col min="5" max="5" width="20.26953125" style="683" customWidth="1"/>
    <col min="6" max="6" width="21.453125" style="683" bestFit="1" customWidth="1"/>
    <col min="7" max="7" width="19.54296875" style="683" customWidth="1"/>
    <col min="8" max="8" width="20.1796875" style="683" customWidth="1"/>
    <col min="9" max="9" width="24" style="683" customWidth="1"/>
    <col min="10" max="10" width="12.54296875" style="683" bestFit="1" customWidth="1"/>
    <col min="11" max="11" width="14.26953125" style="683" bestFit="1" customWidth="1"/>
    <col min="12" max="12" width="10.1796875" style="683" bestFit="1" customWidth="1"/>
    <col min="13" max="15" width="9.1796875" style="683" customWidth="1"/>
    <col min="16" max="16384" width="9.1796875" style="683"/>
  </cols>
  <sheetData>
    <row r="1" spans="1:10" ht="21.75" customHeight="1">
      <c r="A1" s="1472" t="str">
        <f>"Client  Name:    "&amp;FORM!E8</f>
        <v xml:space="preserve">Client  Name:    </v>
      </c>
      <c r="E1" s="682"/>
    </row>
    <row r="2" spans="1:10" ht="21.75" customHeight="1">
      <c r="A2" s="1472" t="str">
        <f>"Assigned No:    "&amp;FORM!S6</f>
        <v xml:space="preserve">Assigned No:    </v>
      </c>
    </row>
    <row r="3" spans="1:10" ht="21.75" customHeight="1" thickBot="1">
      <c r="A3" s="1476" t="str">
        <f>CONCATENATE(PROPER(Basic!B18),":",,"          ",TEXT(FORM!G4,"dd-mmmm-yyyy"))</f>
        <v xml:space="preserve">:          </v>
      </c>
    </row>
    <row r="4" spans="1:10" ht="16" thickBot="1">
      <c r="A4" s="2212" t="s">
        <v>2273</v>
      </c>
      <c r="B4" s="2213"/>
      <c r="C4" s="2213"/>
      <c r="D4" s="2213"/>
      <c r="E4" s="2214"/>
      <c r="F4" s="1577"/>
      <c r="G4" s="1577"/>
      <c r="H4" s="1577"/>
      <c r="I4" s="1577"/>
      <c r="J4" s="1577"/>
    </row>
    <row r="5" spans="1:10" ht="16" thickBot="1"/>
    <row r="6" spans="1:10" ht="25" customHeight="1">
      <c r="A6" s="2356" t="s">
        <v>410</v>
      </c>
      <c r="B6" s="2357"/>
      <c r="C6" s="2357"/>
      <c r="D6" s="2357"/>
      <c r="E6" s="2358"/>
    </row>
    <row r="7" spans="1:10">
      <c r="A7" s="684"/>
      <c r="B7" s="685"/>
      <c r="C7" s="685"/>
      <c r="D7" s="685"/>
      <c r="E7" s="686"/>
    </row>
    <row r="8" spans="1:10" ht="39.75" customHeight="1">
      <c r="A8" s="687" t="s">
        <v>411</v>
      </c>
      <c r="B8" s="688"/>
      <c r="C8" s="689" t="s">
        <v>396</v>
      </c>
      <c r="D8" s="688"/>
      <c r="E8" s="690" t="str">
        <f>"Saudi Share 
@"&amp;TEXT(FORM!H147," 0%")</f>
        <v>Saudi Share 
@ 0%</v>
      </c>
    </row>
    <row r="9" spans="1:10" ht="21" customHeight="1">
      <c r="A9" s="691"/>
      <c r="B9" s="692"/>
      <c r="C9" s="692" t="s">
        <v>412</v>
      </c>
      <c r="D9" s="692"/>
      <c r="E9" s="693" t="s">
        <v>412</v>
      </c>
    </row>
    <row r="10" spans="1:10" ht="20.149999999999999" customHeight="1">
      <c r="A10" s="694" t="s">
        <v>413</v>
      </c>
      <c r="B10" s="695"/>
      <c r="C10" s="695"/>
      <c r="D10" s="695"/>
      <c r="E10" s="696"/>
    </row>
    <row r="11" spans="1:10" ht="20.149999999999999" customHeight="1">
      <c r="A11" s="691" t="s">
        <v>414</v>
      </c>
      <c r="C11" s="697">
        <f>IF(Basic!B23&gt;1%,'11'!B17,0)</f>
        <v>0</v>
      </c>
      <c r="D11" s="698"/>
      <c r="E11" s="699">
        <f>C11*Basic!$B$23</f>
        <v>0</v>
      </c>
    </row>
    <row r="12" spans="1:10" ht="20.149999999999999" customHeight="1">
      <c r="A12" s="691" t="s">
        <v>415</v>
      </c>
      <c r="C12" s="700">
        <f>IF(Basic!B23&gt;1%,'21'!B28,0)</f>
        <v>0</v>
      </c>
      <c r="D12" s="698"/>
      <c r="E12" s="699">
        <f>C12*Basic!$B$23</f>
        <v>0</v>
      </c>
    </row>
    <row r="13" spans="1:10" ht="20.149999999999999" customHeight="1">
      <c r="A13" s="691" t="s">
        <v>416</v>
      </c>
      <c r="C13" s="701">
        <f>IF(Basic!B23&gt;1%,'18'!B17,0)</f>
        <v>0</v>
      </c>
      <c r="D13" s="698"/>
      <c r="E13" s="702">
        <f>IF(Basic!B23&gt;1%,'18'!B14,0)</f>
        <v>0</v>
      </c>
      <c r="G13" s="703"/>
      <c r="H13" s="703"/>
    </row>
    <row r="14" spans="1:10" ht="20.149999999999999" customHeight="1">
      <c r="A14" s="691" t="s">
        <v>417</v>
      </c>
      <c r="C14" s="704">
        <f>IF(Basic!B23&gt;1%,'18'!G17,0)</f>
        <v>0</v>
      </c>
      <c r="D14" s="698"/>
      <c r="E14" s="705">
        <f>IF(Basic!B23&gt;1%,'18'!G14,0)</f>
        <v>0</v>
      </c>
    </row>
    <row r="15" spans="1:10" ht="20.149999999999999" customHeight="1">
      <c r="A15" s="691"/>
      <c r="C15" s="706">
        <f>C13-C14</f>
        <v>0</v>
      </c>
      <c r="D15" s="698"/>
      <c r="E15" s="707">
        <f>E13-E14</f>
        <v>0</v>
      </c>
      <c r="I15" s="708"/>
    </row>
    <row r="16" spans="1:10" ht="20.149999999999999" customHeight="1">
      <c r="A16" s="691"/>
      <c r="C16" s="698"/>
      <c r="D16" s="698"/>
      <c r="E16" s="699"/>
      <c r="I16" s="708"/>
    </row>
    <row r="17" spans="1:11" ht="20.149999999999999" customHeight="1">
      <c r="A17" s="709" t="s">
        <v>418</v>
      </c>
      <c r="C17" s="700">
        <f>IF(Basic!B23&gt;1%,'12'!G29,0)</f>
        <v>0</v>
      </c>
      <c r="D17" s="698"/>
      <c r="E17" s="699">
        <f>C17*Basic!$B$23</f>
        <v>0</v>
      </c>
      <c r="I17" s="708"/>
    </row>
    <row r="18" spans="1:11" ht="20.149999999999999" customHeight="1">
      <c r="A18" s="691" t="s">
        <v>419</v>
      </c>
      <c r="C18" s="700">
        <f>IF(Basic!B23&gt;1%,'15'!I29,0)</f>
        <v>0</v>
      </c>
      <c r="D18" s="698"/>
      <c r="E18" s="699">
        <f>C18*Basic!$B$23</f>
        <v>0</v>
      </c>
      <c r="I18" s="708"/>
    </row>
    <row r="19" spans="1:11" ht="20.149999999999999" customHeight="1">
      <c r="A19" s="691" t="s">
        <v>420</v>
      </c>
      <c r="C19" s="700">
        <f>IF(Basic!B23&gt;1%,'14'!K17,0)</f>
        <v>0</v>
      </c>
      <c r="D19" s="698"/>
      <c r="E19" s="699">
        <f>C19*Basic!$B$23</f>
        <v>0</v>
      </c>
      <c r="I19" s="708"/>
    </row>
    <row r="20" spans="1:11" ht="20.149999999999999" customHeight="1">
      <c r="A20" s="691" t="s">
        <v>421</v>
      </c>
      <c r="C20" s="700">
        <f>IF(Basic!B23&gt;1%,('20'!B37-'20'!D37),0)</f>
        <v>0</v>
      </c>
      <c r="D20" s="698"/>
      <c r="E20" s="699">
        <f>C20*Basic!$B$23</f>
        <v>0</v>
      </c>
      <c r="I20" s="708"/>
    </row>
    <row r="21" spans="1:11" ht="20.149999999999999" hidden="1" customHeight="1">
      <c r="A21" s="691"/>
      <c r="C21" s="700"/>
      <c r="D21" s="698"/>
      <c r="E21" s="699"/>
      <c r="I21" s="708"/>
    </row>
    <row r="22" spans="1:11" ht="20.149999999999999" customHeight="1">
      <c r="A22" s="710"/>
      <c r="B22" s="711" t="s">
        <v>390</v>
      </c>
      <c r="C22" s="706">
        <f>C11+C12+C15+C17+C18+C19+C20</f>
        <v>0</v>
      </c>
      <c r="D22" s="698"/>
      <c r="E22" s="707">
        <f>E11+E12+E15+E17+E18+E19+E20</f>
        <v>0</v>
      </c>
      <c r="G22" s="712"/>
      <c r="H22" s="712"/>
    </row>
    <row r="23" spans="1:11" ht="20.149999999999999" customHeight="1">
      <c r="A23" s="691"/>
      <c r="B23" s="711"/>
      <c r="C23" s="698"/>
      <c r="D23" s="698"/>
      <c r="E23" s="699"/>
    </row>
    <row r="24" spans="1:11" ht="20.149999999999999" customHeight="1">
      <c r="A24" s="691" t="s">
        <v>2930</v>
      </c>
      <c r="B24" s="711" t="s">
        <v>401</v>
      </c>
      <c r="C24" s="698">
        <f>IF(Basic!B23&gt;1%,FORM!T116,0)</f>
        <v>0</v>
      </c>
      <c r="D24" s="698"/>
      <c r="E24" s="699">
        <f>C24*Basic!$B$23</f>
        <v>0</v>
      </c>
      <c r="G24" s="713"/>
      <c r="H24" s="713"/>
      <c r="K24" s="712"/>
    </row>
    <row r="25" spans="1:11" ht="20.149999999999999" customHeight="1">
      <c r="A25" s="691"/>
      <c r="B25" s="714"/>
      <c r="E25" s="696"/>
      <c r="K25" s="712"/>
    </row>
    <row r="26" spans="1:11" ht="20.149999999999999" customHeight="1">
      <c r="A26" s="691" t="s">
        <v>422</v>
      </c>
      <c r="B26" s="711"/>
      <c r="C26" s="698"/>
      <c r="D26" s="698"/>
      <c r="E26" s="699"/>
      <c r="K26" s="712"/>
    </row>
    <row r="27" spans="1:11" ht="30.65" customHeight="1">
      <c r="A27" s="691" t="s">
        <v>423</v>
      </c>
      <c r="B27" s="711"/>
      <c r="C27" s="697">
        <f>IF(Basic!B23&gt;1%,'10B.1'!C21,0)</f>
        <v>0</v>
      </c>
      <c r="D27" s="698"/>
      <c r="E27" s="699">
        <f>C27*Basic!$B$23</f>
        <v>0</v>
      </c>
      <c r="G27" s="713"/>
      <c r="H27" s="713"/>
      <c r="K27" s="712"/>
    </row>
    <row r="28" spans="1:11">
      <c r="A28" s="691" t="s">
        <v>424</v>
      </c>
      <c r="B28" s="711"/>
      <c r="C28" s="697">
        <f>IF(Basic!B23&gt;1%,'18'!C17,0)</f>
        <v>0</v>
      </c>
      <c r="D28" s="698"/>
      <c r="E28" s="699">
        <f>C28*Basic!$B$23</f>
        <v>0</v>
      </c>
      <c r="G28" s="713"/>
      <c r="H28" s="713"/>
      <c r="K28" s="712"/>
    </row>
    <row r="29" spans="1:11">
      <c r="A29" s="691" t="s">
        <v>425</v>
      </c>
      <c r="B29" s="711"/>
      <c r="C29" s="697">
        <f>IF(Basic!B23&gt;1%,'17A'!J33+'17B'!K38,0)</f>
        <v>0</v>
      </c>
      <c r="D29" s="698"/>
      <c r="E29" s="699">
        <f>C29*Basic!$B$23</f>
        <v>0</v>
      </c>
      <c r="G29" s="713"/>
      <c r="H29" s="713"/>
      <c r="K29" s="712"/>
    </row>
    <row r="30" spans="1:11" ht="20.149999999999999" customHeight="1">
      <c r="A30" s="691" t="s">
        <v>426</v>
      </c>
      <c r="B30" s="711"/>
      <c r="C30" s="715">
        <f>IF(Basic!B23&gt;1%,'13'!F29,0)</f>
        <v>0</v>
      </c>
      <c r="D30" s="698"/>
      <c r="E30" s="716">
        <f>C30*Basic!$B$23</f>
        <v>0</v>
      </c>
      <c r="G30" s="713"/>
      <c r="H30" s="713"/>
      <c r="K30" s="712"/>
    </row>
    <row r="31" spans="1:11" ht="20.149999999999999" customHeight="1">
      <c r="A31" s="691"/>
      <c r="B31" s="711" t="s">
        <v>402</v>
      </c>
      <c r="C31" s="717">
        <f>SUM(C27:C30)</f>
        <v>0</v>
      </c>
      <c r="D31" s="698"/>
      <c r="E31" s="699">
        <f>SUM(E27:E30)</f>
        <v>0</v>
      </c>
      <c r="G31" s="713"/>
      <c r="H31" s="713"/>
      <c r="K31" s="712"/>
    </row>
    <row r="32" spans="1:11" ht="20.149999999999999" customHeight="1" thickBot="1">
      <c r="A32" s="718"/>
      <c r="B32" s="711"/>
      <c r="C32" s="698"/>
      <c r="D32" s="698"/>
      <c r="E32" s="699"/>
    </row>
    <row r="33" spans="1:11" ht="20.149999999999999" customHeight="1" thickBot="1">
      <c r="A33" s="694" t="s">
        <v>427</v>
      </c>
      <c r="B33" s="711" t="s">
        <v>2932</v>
      </c>
      <c r="C33" s="719">
        <f>C22-C31</f>
        <v>0</v>
      </c>
      <c r="D33" s="720"/>
      <c r="E33" s="1650">
        <f>E22-E31</f>
        <v>0</v>
      </c>
      <c r="F33" s="2356" t="s">
        <v>2933</v>
      </c>
      <c r="G33" s="2357"/>
      <c r="H33" s="2357"/>
      <c r="I33" s="2358"/>
    </row>
    <row r="34" spans="1:11" ht="20.149999999999999" customHeight="1">
      <c r="A34" s="691"/>
      <c r="B34" s="721"/>
      <c r="C34" s="698"/>
      <c r="D34" s="698"/>
      <c r="E34" s="698"/>
      <c r="F34" s="691"/>
      <c r="G34" s="2359">
        <v>1</v>
      </c>
      <c r="H34" s="2359"/>
      <c r="I34" s="2361" t="str">
        <f>"Zakat Holding @"&amp;TEXT(FORM!H147," 0%")</f>
        <v>Zakat Holding @ 0%</v>
      </c>
      <c r="J34" s="712"/>
    </row>
    <row r="35" spans="1:11" ht="48.75" customHeight="1" thickBot="1">
      <c r="A35" s="1660" t="s">
        <v>2940</v>
      </c>
      <c r="B35" s="1659" t="s">
        <v>2939</v>
      </c>
      <c r="C35" s="722">
        <f>ROUNDUP(IF(C33&lt;C24,G38*2.5%,IF(C33&lt;1,0,ROUNDUP(C33*2.5777%,0))),2)</f>
        <v>0</v>
      </c>
      <c r="D35" s="698"/>
      <c r="E35" s="722">
        <f>ROUNDUP(IF(E33&lt;1,I38*2.5%,E33*2.5777%+E24*2.5%),2)</f>
        <v>0</v>
      </c>
      <c r="F35" s="691"/>
      <c r="G35" s="2360"/>
      <c r="H35" s="2360"/>
      <c r="I35" s="2362"/>
    </row>
    <row r="36" spans="1:11" ht="20.149999999999999" customHeight="1" thickTop="1" thickBot="1">
      <c r="A36" s="723"/>
      <c r="B36" s="724"/>
      <c r="C36" s="725"/>
      <c r="D36" s="725"/>
      <c r="E36" s="1648"/>
      <c r="F36" s="691" t="s">
        <v>428</v>
      </c>
      <c r="G36" s="712">
        <f>C24</f>
        <v>0</v>
      </c>
      <c r="H36" s="1661" t="s">
        <v>2941</v>
      </c>
      <c r="I36" s="1649">
        <f>E24</f>
        <v>0</v>
      </c>
    </row>
    <row r="37" spans="1:11" ht="20.149999999999999" customHeight="1">
      <c r="B37" s="726"/>
      <c r="C37" s="727"/>
      <c r="D37" s="727"/>
      <c r="E37" s="727"/>
      <c r="F37" s="691" t="s">
        <v>429</v>
      </c>
      <c r="G37" s="712">
        <f>-C28</f>
        <v>0</v>
      </c>
      <c r="H37" s="1661" t="s">
        <v>2942</v>
      </c>
      <c r="I37" s="1649">
        <f>-E28</f>
        <v>0</v>
      </c>
      <c r="K37" s="712"/>
    </row>
    <row r="38" spans="1:11" ht="36.75" customHeight="1" thickBot="1">
      <c r="A38" s="728"/>
      <c r="B38" s="729"/>
      <c r="C38" s="730"/>
      <c r="D38" s="730"/>
      <c r="E38" s="708"/>
      <c r="F38" s="723"/>
      <c r="G38" s="1664">
        <f>IF((G36+G37)&lt;0,0,(G36+G37))</f>
        <v>0</v>
      </c>
      <c r="H38" s="1662" t="s">
        <v>2943</v>
      </c>
      <c r="I38" s="1663">
        <f>IF((I36+I37)&lt;0,0,(I36+I37))</f>
        <v>0</v>
      </c>
    </row>
    <row r="39" spans="1:11">
      <c r="B39" s="726"/>
      <c r="C39" s="1647"/>
      <c r="D39" s="726"/>
      <c r="E39" s="708"/>
    </row>
    <row r="40" spans="1:11">
      <c r="A40" s="683" t="s">
        <v>430</v>
      </c>
      <c r="B40" s="726"/>
      <c r="C40" s="726"/>
      <c r="D40" s="726"/>
      <c r="I40" s="708"/>
    </row>
    <row r="41" spans="1:11">
      <c r="A41" s="683" t="s">
        <v>430</v>
      </c>
      <c r="B41" s="726"/>
      <c r="C41" s="726"/>
      <c r="D41" s="726"/>
    </row>
    <row r="42" spans="1:11">
      <c r="B42" s="726"/>
      <c r="C42" s="726"/>
      <c r="D42" s="726"/>
    </row>
    <row r="43" spans="1:11">
      <c r="B43" s="726"/>
      <c r="C43" s="726"/>
      <c r="D43" s="726"/>
    </row>
    <row r="44" spans="1:11">
      <c r="B44" s="726"/>
      <c r="C44" s="726"/>
      <c r="D44" s="726"/>
    </row>
    <row r="45" spans="1:11">
      <c r="B45" s="726"/>
      <c r="C45" s="726"/>
      <c r="D45" s="726"/>
    </row>
    <row r="46" spans="1:11">
      <c r="B46" s="726"/>
      <c r="C46" s="726"/>
      <c r="D46" s="726"/>
    </row>
    <row r="47" spans="1:11">
      <c r="B47" s="726"/>
      <c r="C47" s="726"/>
      <c r="D47" s="726"/>
    </row>
    <row r="48" spans="1:11">
      <c r="B48" s="726"/>
      <c r="C48" s="726"/>
      <c r="D48" s="726"/>
    </row>
    <row r="49" spans="2:4">
      <c r="B49" s="726"/>
      <c r="C49" s="726"/>
      <c r="D49" s="726"/>
    </row>
    <row r="50" spans="2:4">
      <c r="B50" s="726"/>
      <c r="C50" s="726"/>
      <c r="D50" s="726"/>
    </row>
    <row r="51" spans="2:4">
      <c r="B51" s="726"/>
      <c r="C51" s="726"/>
      <c r="D51" s="726"/>
    </row>
    <row r="52" spans="2:4">
      <c r="B52" s="726"/>
      <c r="C52" s="726"/>
      <c r="D52" s="726"/>
    </row>
    <row r="53" spans="2:4">
      <c r="B53" s="726"/>
      <c r="C53" s="726"/>
      <c r="D53" s="726"/>
    </row>
    <row r="54" spans="2:4">
      <c r="B54" s="726"/>
      <c r="C54" s="726"/>
      <c r="D54" s="726"/>
    </row>
    <row r="55" spans="2:4">
      <c r="B55" s="726"/>
      <c r="C55" s="726"/>
      <c r="D55" s="726"/>
    </row>
    <row r="56" spans="2:4">
      <c r="B56" s="726"/>
      <c r="C56" s="726"/>
      <c r="D56" s="726"/>
    </row>
    <row r="57" spans="2:4">
      <c r="B57" s="726"/>
      <c r="C57" s="726"/>
      <c r="D57" s="726"/>
    </row>
    <row r="58" spans="2:4">
      <c r="B58" s="726"/>
      <c r="C58" s="726"/>
      <c r="D58" s="726"/>
    </row>
    <row r="59" spans="2:4">
      <c r="B59" s="726"/>
      <c r="C59" s="726"/>
      <c r="D59" s="726"/>
    </row>
    <row r="60" spans="2:4">
      <c r="B60" s="726"/>
      <c r="C60" s="726"/>
      <c r="D60" s="726"/>
    </row>
    <row r="61" spans="2:4">
      <c r="B61" s="726"/>
      <c r="C61" s="726"/>
      <c r="D61" s="726"/>
    </row>
    <row r="62" spans="2:4">
      <c r="B62" s="726"/>
      <c r="C62" s="726"/>
      <c r="D62" s="726"/>
    </row>
    <row r="63" spans="2:4">
      <c r="B63" s="726"/>
      <c r="C63" s="726"/>
      <c r="D63" s="726"/>
    </row>
    <row r="64" spans="2:4">
      <c r="B64" s="726"/>
      <c r="C64" s="726"/>
      <c r="D64" s="726"/>
    </row>
    <row r="65" spans="2:4">
      <c r="B65" s="726"/>
      <c r="C65" s="726"/>
      <c r="D65" s="726"/>
    </row>
    <row r="66" spans="2:4">
      <c r="B66" s="726"/>
      <c r="C66" s="726"/>
      <c r="D66" s="726"/>
    </row>
    <row r="67" spans="2:4">
      <c r="B67" s="726"/>
      <c r="C67" s="726"/>
      <c r="D67" s="726"/>
    </row>
    <row r="68" spans="2:4">
      <c r="B68" s="726"/>
      <c r="C68" s="726"/>
      <c r="D68" s="726"/>
    </row>
    <row r="69" spans="2:4">
      <c r="B69" s="726"/>
      <c r="C69" s="726"/>
      <c r="D69" s="726"/>
    </row>
    <row r="70" spans="2:4">
      <c r="B70" s="726"/>
      <c r="C70" s="726"/>
      <c r="D70" s="726"/>
    </row>
    <row r="71" spans="2:4">
      <c r="B71" s="726"/>
      <c r="C71" s="726"/>
      <c r="D71" s="726"/>
    </row>
    <row r="72" spans="2:4">
      <c r="B72" s="726"/>
      <c r="C72" s="726"/>
      <c r="D72" s="726"/>
    </row>
    <row r="73" spans="2:4">
      <c r="B73" s="726"/>
      <c r="C73" s="726"/>
      <c r="D73" s="726"/>
    </row>
    <row r="74" spans="2:4">
      <c r="B74" s="726"/>
      <c r="C74" s="726"/>
      <c r="D74" s="726"/>
    </row>
    <row r="75" spans="2:4">
      <c r="B75" s="726"/>
      <c r="C75" s="726"/>
      <c r="D75" s="726"/>
    </row>
    <row r="76" spans="2:4">
      <c r="B76" s="726"/>
      <c r="C76" s="726"/>
      <c r="D76" s="726"/>
    </row>
    <row r="77" spans="2:4">
      <c r="B77" s="726"/>
      <c r="C77" s="726"/>
      <c r="D77" s="726"/>
    </row>
    <row r="78" spans="2:4">
      <c r="B78" s="726"/>
      <c r="C78" s="726"/>
      <c r="D78" s="726"/>
    </row>
    <row r="79" spans="2:4">
      <c r="B79" s="726"/>
      <c r="C79" s="726"/>
      <c r="D79" s="726"/>
    </row>
    <row r="80" spans="2:4">
      <c r="B80" s="726"/>
      <c r="C80" s="726"/>
      <c r="D80" s="726"/>
    </row>
    <row r="81" spans="2:4">
      <c r="B81" s="726"/>
      <c r="C81" s="726"/>
      <c r="D81" s="726"/>
    </row>
    <row r="82" spans="2:4">
      <c r="B82" s="726"/>
      <c r="C82" s="726"/>
      <c r="D82" s="726"/>
    </row>
    <row r="83" spans="2:4">
      <c r="B83" s="726"/>
      <c r="C83" s="726"/>
      <c r="D83" s="726"/>
    </row>
    <row r="84" spans="2:4">
      <c r="B84" s="726"/>
      <c r="C84" s="726"/>
      <c r="D84" s="726"/>
    </row>
    <row r="85" spans="2:4">
      <c r="B85" s="726"/>
      <c r="C85" s="726"/>
      <c r="D85" s="726"/>
    </row>
    <row r="86" spans="2:4">
      <c r="B86" s="726"/>
      <c r="C86" s="726"/>
      <c r="D86" s="726"/>
    </row>
    <row r="87" spans="2:4">
      <c r="B87" s="726"/>
      <c r="C87" s="726"/>
      <c r="D87" s="726"/>
    </row>
    <row r="88" spans="2:4">
      <c r="B88" s="726"/>
      <c r="C88" s="726"/>
      <c r="D88" s="726"/>
    </row>
    <row r="89" spans="2:4">
      <c r="B89" s="726"/>
      <c r="C89" s="726"/>
      <c r="D89" s="726"/>
    </row>
    <row r="90" spans="2:4">
      <c r="B90" s="726"/>
      <c r="C90" s="726"/>
      <c r="D90" s="726"/>
    </row>
    <row r="91" spans="2:4">
      <c r="B91" s="726"/>
      <c r="C91" s="726"/>
      <c r="D91" s="726"/>
    </row>
    <row r="92" spans="2:4">
      <c r="B92" s="726"/>
      <c r="C92" s="726"/>
      <c r="D92" s="726"/>
    </row>
    <row r="93" spans="2:4">
      <c r="B93" s="726"/>
      <c r="C93" s="726"/>
      <c r="D93" s="726"/>
    </row>
    <row r="94" spans="2:4">
      <c r="B94" s="726"/>
      <c r="C94" s="726"/>
      <c r="D94" s="726"/>
    </row>
    <row r="95" spans="2:4">
      <c r="B95" s="726"/>
      <c r="C95" s="726"/>
      <c r="D95" s="726"/>
    </row>
    <row r="96" spans="2:4">
      <c r="B96" s="726"/>
      <c r="C96" s="726"/>
      <c r="D96" s="726"/>
    </row>
    <row r="97" spans="2:4">
      <c r="B97" s="726"/>
      <c r="C97" s="726"/>
      <c r="D97" s="726"/>
    </row>
    <row r="98" spans="2:4">
      <c r="B98" s="726"/>
      <c r="C98" s="726"/>
      <c r="D98" s="726"/>
    </row>
    <row r="99" spans="2:4">
      <c r="B99" s="726"/>
      <c r="C99" s="726"/>
      <c r="D99" s="726"/>
    </row>
    <row r="100" spans="2:4">
      <c r="B100" s="726"/>
      <c r="C100" s="726"/>
      <c r="D100" s="726"/>
    </row>
    <row r="101" spans="2:4">
      <c r="B101" s="726"/>
      <c r="C101" s="726"/>
      <c r="D101" s="726"/>
    </row>
    <row r="102" spans="2:4">
      <c r="B102" s="726"/>
      <c r="C102" s="726"/>
      <c r="D102" s="726"/>
    </row>
    <row r="103" spans="2:4">
      <c r="B103" s="726"/>
      <c r="C103" s="726"/>
      <c r="D103" s="726"/>
    </row>
    <row r="104" spans="2:4">
      <c r="B104" s="726"/>
      <c r="C104" s="726"/>
      <c r="D104" s="726"/>
    </row>
    <row r="105" spans="2:4">
      <c r="B105" s="726"/>
      <c r="C105" s="726"/>
      <c r="D105" s="726"/>
    </row>
    <row r="106" spans="2:4">
      <c r="B106" s="726"/>
      <c r="C106" s="726"/>
      <c r="D106" s="726"/>
    </row>
    <row r="107" spans="2:4">
      <c r="B107" s="726"/>
      <c r="C107" s="726"/>
      <c r="D107" s="726"/>
    </row>
    <row r="108" spans="2:4">
      <c r="B108" s="726"/>
      <c r="C108" s="726"/>
      <c r="D108" s="726"/>
    </row>
    <row r="109" spans="2:4">
      <c r="B109" s="726"/>
      <c r="C109" s="726"/>
      <c r="D109" s="726"/>
    </row>
    <row r="110" spans="2:4">
      <c r="B110" s="726"/>
      <c r="C110" s="726"/>
      <c r="D110" s="726"/>
    </row>
    <row r="111" spans="2:4">
      <c r="B111" s="726"/>
      <c r="C111" s="726"/>
      <c r="D111" s="726"/>
    </row>
    <row r="112" spans="2:4">
      <c r="B112" s="726"/>
      <c r="C112" s="726"/>
      <c r="D112" s="726"/>
    </row>
    <row r="113" spans="2:4">
      <c r="B113" s="726"/>
      <c r="C113" s="726"/>
      <c r="D113" s="726"/>
    </row>
    <row r="114" spans="2:4">
      <c r="B114" s="726"/>
      <c r="C114" s="726"/>
      <c r="D114" s="726"/>
    </row>
    <row r="115" spans="2:4">
      <c r="B115" s="726"/>
      <c r="C115" s="726"/>
      <c r="D115" s="726"/>
    </row>
    <row r="116" spans="2:4">
      <c r="B116" s="726"/>
      <c r="C116" s="726"/>
      <c r="D116" s="726"/>
    </row>
    <row r="117" spans="2:4">
      <c r="B117" s="726"/>
      <c r="C117" s="726"/>
      <c r="D117" s="726"/>
    </row>
    <row r="118" spans="2:4">
      <c r="B118" s="726"/>
      <c r="C118" s="726"/>
      <c r="D118" s="726"/>
    </row>
    <row r="119" spans="2:4">
      <c r="B119" s="726"/>
      <c r="C119" s="726"/>
      <c r="D119" s="726"/>
    </row>
    <row r="120" spans="2:4">
      <c r="B120" s="726"/>
      <c r="C120" s="726"/>
      <c r="D120" s="726"/>
    </row>
    <row r="121" spans="2:4">
      <c r="B121" s="726"/>
      <c r="C121" s="726"/>
      <c r="D121" s="726"/>
    </row>
    <row r="122" spans="2:4">
      <c r="B122" s="726"/>
      <c r="C122" s="726"/>
      <c r="D122" s="726"/>
    </row>
    <row r="123" spans="2:4">
      <c r="B123" s="726"/>
      <c r="C123" s="726"/>
      <c r="D123" s="726"/>
    </row>
    <row r="124" spans="2:4">
      <c r="B124" s="726"/>
      <c r="C124" s="726"/>
      <c r="D124" s="726"/>
    </row>
    <row r="125" spans="2:4">
      <c r="B125" s="726"/>
      <c r="C125" s="726"/>
      <c r="D125" s="726"/>
    </row>
    <row r="126" spans="2:4">
      <c r="B126" s="726"/>
      <c r="C126" s="726"/>
      <c r="D126" s="726"/>
    </row>
    <row r="127" spans="2:4">
      <c r="B127" s="726"/>
      <c r="C127" s="726"/>
      <c r="D127" s="726"/>
    </row>
    <row r="128" spans="2:4">
      <c r="B128" s="726"/>
      <c r="C128" s="726"/>
      <c r="D128" s="726"/>
    </row>
    <row r="129" spans="2:4">
      <c r="B129" s="726"/>
      <c r="C129" s="726"/>
      <c r="D129" s="726"/>
    </row>
    <row r="130" spans="2:4">
      <c r="B130" s="726"/>
      <c r="C130" s="726"/>
      <c r="D130" s="726"/>
    </row>
    <row r="131" spans="2:4">
      <c r="B131" s="726"/>
      <c r="C131" s="726"/>
      <c r="D131" s="726"/>
    </row>
    <row r="132" spans="2:4">
      <c r="B132" s="726"/>
      <c r="C132" s="726"/>
      <c r="D132" s="726"/>
    </row>
    <row r="133" spans="2:4">
      <c r="B133" s="726"/>
      <c r="C133" s="726"/>
      <c r="D133" s="726"/>
    </row>
    <row r="134" spans="2:4">
      <c r="B134" s="726"/>
      <c r="C134" s="726"/>
      <c r="D134" s="726"/>
    </row>
    <row r="135" spans="2:4">
      <c r="B135" s="726"/>
      <c r="C135" s="726"/>
      <c r="D135" s="726"/>
    </row>
    <row r="136" spans="2:4">
      <c r="B136" s="726"/>
      <c r="C136" s="726"/>
      <c r="D136" s="726"/>
    </row>
    <row r="137" spans="2:4">
      <c r="B137" s="726"/>
      <c r="C137" s="726"/>
      <c r="D137" s="726"/>
    </row>
    <row r="138" spans="2:4">
      <c r="B138" s="726"/>
      <c r="C138" s="726"/>
      <c r="D138" s="726"/>
    </row>
    <row r="139" spans="2:4">
      <c r="B139" s="726"/>
      <c r="C139" s="726"/>
      <c r="D139" s="726"/>
    </row>
    <row r="140" spans="2:4">
      <c r="B140" s="726"/>
      <c r="C140" s="726"/>
      <c r="D140" s="726"/>
    </row>
    <row r="141" spans="2:4">
      <c r="B141" s="726"/>
      <c r="C141" s="726"/>
      <c r="D141" s="726"/>
    </row>
    <row r="142" spans="2:4">
      <c r="B142" s="726"/>
      <c r="C142" s="726"/>
      <c r="D142" s="726"/>
    </row>
    <row r="143" spans="2:4">
      <c r="B143" s="726"/>
      <c r="C143" s="726"/>
      <c r="D143" s="726"/>
    </row>
    <row r="144" spans="2:4">
      <c r="B144" s="726"/>
      <c r="C144" s="726"/>
      <c r="D144" s="726"/>
    </row>
    <row r="145" spans="2:4">
      <c r="B145" s="726"/>
      <c r="C145" s="726"/>
      <c r="D145" s="726"/>
    </row>
    <row r="146" spans="2:4">
      <c r="B146" s="726"/>
      <c r="C146" s="726"/>
      <c r="D146" s="726"/>
    </row>
    <row r="147" spans="2:4">
      <c r="B147" s="726"/>
      <c r="C147" s="726"/>
      <c r="D147" s="726"/>
    </row>
    <row r="148" spans="2:4">
      <c r="B148" s="726"/>
      <c r="C148" s="726"/>
      <c r="D148" s="726"/>
    </row>
    <row r="149" spans="2:4">
      <c r="B149" s="726"/>
      <c r="C149" s="726"/>
      <c r="D149" s="726"/>
    </row>
    <row r="150" spans="2:4">
      <c r="B150" s="726"/>
      <c r="C150" s="726"/>
      <c r="D150" s="726"/>
    </row>
    <row r="151" spans="2:4">
      <c r="B151" s="726"/>
      <c r="C151" s="726"/>
      <c r="D151" s="726"/>
    </row>
    <row r="152" spans="2:4">
      <c r="B152" s="726"/>
      <c r="C152" s="726"/>
      <c r="D152" s="726"/>
    </row>
    <row r="153" spans="2:4">
      <c r="B153" s="726"/>
      <c r="C153" s="726"/>
      <c r="D153" s="726"/>
    </row>
    <row r="154" spans="2:4">
      <c r="B154" s="726"/>
      <c r="C154" s="726"/>
      <c r="D154" s="726"/>
    </row>
    <row r="155" spans="2:4">
      <c r="B155" s="726"/>
      <c r="C155" s="726"/>
      <c r="D155" s="726"/>
    </row>
    <row r="156" spans="2:4">
      <c r="B156" s="726"/>
      <c r="C156" s="726"/>
      <c r="D156" s="726"/>
    </row>
    <row r="157" spans="2:4">
      <c r="B157" s="726"/>
      <c r="C157" s="726"/>
      <c r="D157" s="726"/>
    </row>
    <row r="158" spans="2:4">
      <c r="B158" s="726"/>
      <c r="C158" s="726"/>
      <c r="D158" s="726"/>
    </row>
    <row r="159" spans="2:4">
      <c r="B159" s="726"/>
      <c r="C159" s="726"/>
      <c r="D159" s="726"/>
    </row>
    <row r="160" spans="2:4">
      <c r="B160" s="726"/>
      <c r="C160" s="726"/>
      <c r="D160" s="726"/>
    </row>
    <row r="161" spans="2:4">
      <c r="B161" s="726"/>
      <c r="C161" s="726"/>
      <c r="D161" s="726"/>
    </row>
    <row r="162" spans="2:4">
      <c r="B162" s="726"/>
      <c r="C162" s="726"/>
      <c r="D162" s="726"/>
    </row>
    <row r="163" spans="2:4">
      <c r="B163" s="726"/>
      <c r="C163" s="726"/>
      <c r="D163" s="726"/>
    </row>
    <row r="164" spans="2:4">
      <c r="B164" s="726"/>
      <c r="C164" s="726"/>
      <c r="D164" s="726"/>
    </row>
    <row r="165" spans="2:4">
      <c r="B165" s="726"/>
      <c r="C165" s="726"/>
      <c r="D165" s="726"/>
    </row>
    <row r="166" spans="2:4">
      <c r="B166" s="726"/>
      <c r="C166" s="726"/>
      <c r="D166" s="726"/>
    </row>
    <row r="167" spans="2:4">
      <c r="B167" s="726"/>
      <c r="C167" s="726"/>
      <c r="D167" s="726"/>
    </row>
    <row r="168" spans="2:4">
      <c r="B168" s="726"/>
      <c r="C168" s="726"/>
      <c r="D168" s="726"/>
    </row>
    <row r="169" spans="2:4">
      <c r="B169" s="726"/>
      <c r="C169" s="726"/>
      <c r="D169" s="726"/>
    </row>
    <row r="170" spans="2:4">
      <c r="B170" s="726"/>
      <c r="C170" s="726"/>
      <c r="D170" s="726"/>
    </row>
    <row r="171" spans="2:4">
      <c r="B171" s="726"/>
      <c r="C171" s="726"/>
      <c r="D171" s="726"/>
    </row>
    <row r="172" spans="2:4">
      <c r="B172" s="726"/>
      <c r="C172" s="726"/>
      <c r="D172" s="726"/>
    </row>
    <row r="173" spans="2:4">
      <c r="B173" s="726"/>
      <c r="C173" s="726"/>
      <c r="D173" s="726"/>
    </row>
    <row r="174" spans="2:4">
      <c r="B174" s="726"/>
      <c r="C174" s="726"/>
      <c r="D174" s="726"/>
    </row>
    <row r="175" spans="2:4">
      <c r="B175" s="726"/>
      <c r="C175" s="726"/>
      <c r="D175" s="726"/>
    </row>
    <row r="176" spans="2:4">
      <c r="B176" s="726"/>
      <c r="C176" s="726"/>
      <c r="D176" s="726"/>
    </row>
    <row r="177" spans="2:4">
      <c r="B177" s="726"/>
      <c r="C177" s="726"/>
      <c r="D177" s="726"/>
    </row>
    <row r="178" spans="2:4">
      <c r="B178" s="726"/>
      <c r="C178" s="726"/>
      <c r="D178" s="726"/>
    </row>
    <row r="179" spans="2:4">
      <c r="B179" s="726"/>
      <c r="C179" s="726"/>
      <c r="D179" s="726"/>
    </row>
    <row r="180" spans="2:4">
      <c r="B180" s="726"/>
      <c r="C180" s="726"/>
      <c r="D180" s="726"/>
    </row>
    <row r="181" spans="2:4">
      <c r="B181" s="726"/>
      <c r="C181" s="726"/>
      <c r="D181" s="726"/>
    </row>
    <row r="182" spans="2:4">
      <c r="B182" s="726"/>
      <c r="C182" s="726"/>
      <c r="D182" s="726"/>
    </row>
    <row r="183" spans="2:4">
      <c r="B183" s="726"/>
      <c r="C183" s="726"/>
      <c r="D183" s="726"/>
    </row>
    <row r="184" spans="2:4">
      <c r="B184" s="726"/>
      <c r="C184" s="726"/>
      <c r="D184" s="726"/>
    </row>
    <row r="185" spans="2:4">
      <c r="B185" s="726"/>
      <c r="C185" s="726"/>
      <c r="D185" s="726"/>
    </row>
    <row r="186" spans="2:4">
      <c r="B186" s="726"/>
      <c r="C186" s="726"/>
      <c r="D186" s="726"/>
    </row>
    <row r="187" spans="2:4">
      <c r="B187" s="726"/>
      <c r="C187" s="726"/>
      <c r="D187" s="726"/>
    </row>
    <row r="188" spans="2:4">
      <c r="B188" s="726"/>
      <c r="C188" s="726"/>
      <c r="D188" s="726"/>
    </row>
    <row r="189" spans="2:4">
      <c r="B189" s="726"/>
      <c r="C189" s="726"/>
      <c r="D189" s="726"/>
    </row>
    <row r="190" spans="2:4">
      <c r="B190" s="726"/>
      <c r="C190" s="726"/>
      <c r="D190" s="726"/>
    </row>
    <row r="191" spans="2:4">
      <c r="B191" s="726"/>
      <c r="C191" s="726"/>
      <c r="D191" s="726"/>
    </row>
    <row r="192" spans="2:4">
      <c r="B192" s="726"/>
      <c r="C192" s="726"/>
      <c r="D192" s="726"/>
    </row>
    <row r="193" spans="2:4">
      <c r="B193" s="726"/>
      <c r="C193" s="726"/>
      <c r="D193" s="726"/>
    </row>
    <row r="194" spans="2:4">
      <c r="B194" s="726"/>
      <c r="C194" s="726"/>
      <c r="D194" s="726"/>
    </row>
    <row r="195" spans="2:4">
      <c r="B195" s="726"/>
      <c r="C195" s="726"/>
      <c r="D195" s="726"/>
    </row>
    <row r="196" spans="2:4">
      <c r="B196" s="726"/>
      <c r="C196" s="726"/>
      <c r="D196" s="726"/>
    </row>
    <row r="197" spans="2:4">
      <c r="B197" s="726"/>
      <c r="C197" s="726"/>
      <c r="D197" s="726"/>
    </row>
    <row r="198" spans="2:4">
      <c r="B198" s="726"/>
      <c r="C198" s="726"/>
      <c r="D198" s="726"/>
    </row>
    <row r="199" spans="2:4">
      <c r="B199" s="726"/>
      <c r="C199" s="726"/>
      <c r="D199" s="726"/>
    </row>
    <row r="200" spans="2:4">
      <c r="B200" s="726"/>
      <c r="C200" s="726"/>
      <c r="D200" s="726"/>
    </row>
    <row r="201" spans="2:4">
      <c r="B201" s="726"/>
      <c r="C201" s="726"/>
      <c r="D201" s="726"/>
    </row>
    <row r="202" spans="2:4">
      <c r="B202" s="726"/>
      <c r="C202" s="726"/>
      <c r="D202" s="726"/>
    </row>
    <row r="203" spans="2:4">
      <c r="B203" s="726"/>
      <c r="C203" s="726"/>
      <c r="D203" s="726"/>
    </row>
    <row r="204" spans="2:4">
      <c r="B204" s="726"/>
      <c r="C204" s="726"/>
      <c r="D204" s="726"/>
    </row>
    <row r="205" spans="2:4">
      <c r="B205" s="726"/>
      <c r="C205" s="726"/>
      <c r="D205" s="726"/>
    </row>
    <row r="206" spans="2:4">
      <c r="B206" s="726"/>
      <c r="C206" s="726"/>
      <c r="D206" s="726"/>
    </row>
    <row r="207" spans="2:4">
      <c r="B207" s="726"/>
      <c r="C207" s="726"/>
      <c r="D207" s="726"/>
    </row>
    <row r="208" spans="2:4">
      <c r="B208" s="726"/>
      <c r="C208" s="726"/>
      <c r="D208" s="726"/>
    </row>
    <row r="209" spans="2:4">
      <c r="B209" s="726"/>
      <c r="C209" s="726"/>
      <c r="D209" s="726"/>
    </row>
    <row r="210" spans="2:4">
      <c r="B210" s="726"/>
      <c r="C210" s="726"/>
      <c r="D210" s="726"/>
    </row>
    <row r="211" spans="2:4">
      <c r="B211" s="726"/>
      <c r="C211" s="726"/>
      <c r="D211" s="726"/>
    </row>
    <row r="212" spans="2:4">
      <c r="B212" s="726"/>
      <c r="C212" s="726"/>
      <c r="D212" s="726"/>
    </row>
    <row r="213" spans="2:4">
      <c r="B213" s="726"/>
      <c r="C213" s="726"/>
      <c r="D213" s="726"/>
    </row>
    <row r="214" spans="2:4">
      <c r="B214" s="726"/>
      <c r="C214" s="726"/>
      <c r="D214" s="726"/>
    </row>
    <row r="215" spans="2:4">
      <c r="B215" s="726"/>
      <c r="C215" s="726"/>
      <c r="D215" s="726"/>
    </row>
    <row r="216" spans="2:4">
      <c r="B216" s="726"/>
      <c r="C216" s="726"/>
      <c r="D216" s="726"/>
    </row>
    <row r="217" spans="2:4">
      <c r="B217" s="726"/>
      <c r="C217" s="726"/>
      <c r="D217" s="726"/>
    </row>
    <row r="218" spans="2:4">
      <c r="B218" s="726"/>
      <c r="C218" s="726"/>
      <c r="D218" s="726"/>
    </row>
    <row r="219" spans="2:4">
      <c r="B219" s="726"/>
      <c r="C219" s="726"/>
      <c r="D219" s="726"/>
    </row>
    <row r="220" spans="2:4">
      <c r="B220" s="726"/>
      <c r="C220" s="726"/>
      <c r="D220" s="726"/>
    </row>
    <row r="221" spans="2:4">
      <c r="B221" s="726"/>
      <c r="C221" s="726"/>
      <c r="D221" s="726"/>
    </row>
    <row r="222" spans="2:4">
      <c r="B222" s="726"/>
      <c r="C222" s="726"/>
      <c r="D222" s="726"/>
    </row>
    <row r="223" spans="2:4">
      <c r="B223" s="726"/>
      <c r="C223" s="726"/>
      <c r="D223" s="726"/>
    </row>
    <row r="224" spans="2:4">
      <c r="B224" s="726"/>
      <c r="C224" s="726"/>
      <c r="D224" s="726"/>
    </row>
    <row r="225" spans="2:4">
      <c r="B225" s="726"/>
      <c r="C225" s="726"/>
      <c r="D225" s="726"/>
    </row>
    <row r="226" spans="2:4">
      <c r="B226" s="726"/>
      <c r="C226" s="726"/>
      <c r="D226" s="726"/>
    </row>
    <row r="227" spans="2:4">
      <c r="B227" s="726"/>
      <c r="C227" s="726"/>
      <c r="D227" s="726"/>
    </row>
    <row r="228" spans="2:4">
      <c r="B228" s="726"/>
      <c r="C228" s="726"/>
      <c r="D228" s="726"/>
    </row>
    <row r="229" spans="2:4">
      <c r="B229" s="726"/>
      <c r="C229" s="726"/>
      <c r="D229" s="726"/>
    </row>
    <row r="230" spans="2:4">
      <c r="B230" s="726"/>
      <c r="C230" s="726"/>
      <c r="D230" s="726"/>
    </row>
    <row r="231" spans="2:4">
      <c r="B231" s="726"/>
      <c r="C231" s="726"/>
      <c r="D231" s="726"/>
    </row>
    <row r="232" spans="2:4">
      <c r="B232" s="726"/>
      <c r="C232" s="726"/>
      <c r="D232" s="726"/>
    </row>
    <row r="233" spans="2:4">
      <c r="B233" s="726"/>
      <c r="C233" s="726"/>
      <c r="D233" s="726"/>
    </row>
    <row r="234" spans="2:4">
      <c r="B234" s="726"/>
      <c r="C234" s="726"/>
      <c r="D234" s="726"/>
    </row>
    <row r="235" spans="2:4">
      <c r="B235" s="726"/>
      <c r="C235" s="726"/>
      <c r="D235" s="726"/>
    </row>
    <row r="236" spans="2:4">
      <c r="B236" s="726"/>
      <c r="C236" s="726"/>
      <c r="D236" s="726"/>
    </row>
    <row r="237" spans="2:4">
      <c r="B237" s="726"/>
      <c r="C237" s="726"/>
      <c r="D237" s="726"/>
    </row>
    <row r="238" spans="2:4">
      <c r="B238" s="726"/>
      <c r="C238" s="726"/>
      <c r="D238" s="726"/>
    </row>
    <row r="239" spans="2:4">
      <c r="B239" s="726"/>
      <c r="C239" s="726"/>
      <c r="D239" s="726"/>
    </row>
    <row r="240" spans="2:4">
      <c r="B240" s="726"/>
      <c r="C240" s="726"/>
      <c r="D240" s="726"/>
    </row>
    <row r="241" spans="2:4">
      <c r="B241" s="726"/>
      <c r="C241" s="726"/>
      <c r="D241" s="726"/>
    </row>
    <row r="242" spans="2:4">
      <c r="B242" s="726"/>
      <c r="C242" s="726"/>
      <c r="D242" s="726"/>
    </row>
    <row r="243" spans="2:4">
      <c r="B243" s="726"/>
      <c r="C243" s="726"/>
      <c r="D243" s="726"/>
    </row>
    <row r="244" spans="2:4">
      <c r="B244" s="726"/>
      <c r="C244" s="726"/>
      <c r="D244" s="726"/>
    </row>
    <row r="245" spans="2:4">
      <c r="B245" s="726"/>
      <c r="C245" s="726"/>
      <c r="D245" s="726"/>
    </row>
    <row r="246" spans="2:4">
      <c r="B246" s="726"/>
      <c r="C246" s="726"/>
      <c r="D246" s="726"/>
    </row>
    <row r="247" spans="2:4">
      <c r="B247" s="726"/>
      <c r="C247" s="726"/>
      <c r="D247" s="726"/>
    </row>
    <row r="248" spans="2:4">
      <c r="B248" s="726"/>
      <c r="C248" s="726"/>
      <c r="D248" s="726"/>
    </row>
    <row r="249" spans="2:4">
      <c r="B249" s="726"/>
      <c r="C249" s="726"/>
      <c r="D249" s="726"/>
    </row>
    <row r="250" spans="2:4">
      <c r="B250" s="726"/>
      <c r="C250" s="726"/>
      <c r="D250" s="726"/>
    </row>
    <row r="251" spans="2:4">
      <c r="B251" s="726"/>
      <c r="C251" s="726"/>
      <c r="D251" s="726"/>
    </row>
    <row r="252" spans="2:4">
      <c r="B252" s="726"/>
      <c r="C252" s="726"/>
      <c r="D252" s="726"/>
    </row>
    <row r="253" spans="2:4">
      <c r="B253" s="726"/>
      <c r="C253" s="726"/>
      <c r="D253" s="726"/>
    </row>
    <row r="254" spans="2:4">
      <c r="B254" s="726"/>
      <c r="C254" s="726"/>
      <c r="D254" s="726"/>
    </row>
    <row r="255" spans="2:4">
      <c r="B255" s="726"/>
      <c r="C255" s="726"/>
      <c r="D255" s="726"/>
    </row>
    <row r="256" spans="2:4">
      <c r="B256" s="726"/>
      <c r="C256" s="726"/>
      <c r="D256" s="726"/>
    </row>
    <row r="257" spans="2:4">
      <c r="B257" s="726"/>
      <c r="C257" s="726"/>
      <c r="D257" s="726"/>
    </row>
    <row r="258" spans="2:4">
      <c r="B258" s="726"/>
      <c r="C258" s="726"/>
      <c r="D258" s="726"/>
    </row>
    <row r="259" spans="2:4">
      <c r="B259" s="726"/>
      <c r="C259" s="726"/>
      <c r="D259" s="726"/>
    </row>
    <row r="260" spans="2:4">
      <c r="B260" s="726"/>
      <c r="C260" s="726"/>
      <c r="D260" s="726"/>
    </row>
    <row r="261" spans="2:4">
      <c r="B261" s="726"/>
      <c r="C261" s="726"/>
      <c r="D261" s="726"/>
    </row>
    <row r="262" spans="2:4">
      <c r="B262" s="726"/>
      <c r="C262" s="726"/>
      <c r="D262" s="726"/>
    </row>
    <row r="263" spans="2:4">
      <c r="B263" s="726"/>
      <c r="C263" s="726"/>
      <c r="D263" s="726"/>
    </row>
    <row r="264" spans="2:4">
      <c r="B264" s="726"/>
      <c r="C264" s="726"/>
      <c r="D264" s="726"/>
    </row>
    <row r="265" spans="2:4">
      <c r="B265" s="726"/>
      <c r="C265" s="726"/>
      <c r="D265" s="726"/>
    </row>
    <row r="266" spans="2:4">
      <c r="B266" s="726"/>
      <c r="C266" s="726"/>
      <c r="D266" s="726"/>
    </row>
    <row r="267" spans="2:4">
      <c r="B267" s="726"/>
      <c r="C267" s="726"/>
      <c r="D267" s="726"/>
    </row>
    <row r="268" spans="2:4">
      <c r="B268" s="726"/>
      <c r="C268" s="726"/>
      <c r="D268" s="726"/>
    </row>
    <row r="269" spans="2:4">
      <c r="B269" s="726"/>
      <c r="C269" s="726"/>
      <c r="D269" s="726"/>
    </row>
    <row r="270" spans="2:4">
      <c r="B270" s="726"/>
      <c r="C270" s="726"/>
      <c r="D270" s="726"/>
    </row>
    <row r="271" spans="2:4">
      <c r="B271" s="726"/>
      <c r="C271" s="726"/>
      <c r="D271" s="726"/>
    </row>
    <row r="272" spans="2:4">
      <c r="B272" s="726"/>
      <c r="C272" s="726"/>
      <c r="D272" s="726"/>
    </row>
  </sheetData>
  <sheetProtection sheet="1" objects="1" scenarios="1"/>
  <mergeCells count="6">
    <mergeCell ref="A6:E6"/>
    <mergeCell ref="A4:E4"/>
    <mergeCell ref="F33:I33"/>
    <mergeCell ref="G34:G35"/>
    <mergeCell ref="I34:I35"/>
    <mergeCell ref="H34:H35"/>
  </mergeCells>
  <pageMargins left="0.7" right="0.7" top="0.75" bottom="0.75" header="0.3" footer="0.3"/>
  <pageSetup paperSize="9" scale="75" orientation="portrait" r:id="rId1"/>
  <headerFooter alignWithMargins="0"/>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0" tint="-0.14999847407452621"/>
    <pageSetUpPr fitToPage="1"/>
  </sheetPr>
  <dimension ref="A1:R28"/>
  <sheetViews>
    <sheetView zoomScaleNormal="100" zoomScaleSheetLayoutView="90" workbookViewId="0">
      <selection activeCell="D21" sqref="D21"/>
    </sheetView>
  </sheetViews>
  <sheetFormatPr defaultColWidth="9.1796875" defaultRowHeight="15.5"/>
  <cols>
    <col min="1" max="1" width="6.453125" style="731" customWidth="1"/>
    <col min="2" max="2" width="17.453125" style="731" bestFit="1" customWidth="1"/>
    <col min="3" max="5" width="17.453125" style="731" customWidth="1"/>
    <col min="6" max="6" width="16.453125" style="731" bestFit="1" customWidth="1"/>
    <col min="7" max="7" width="21.1796875" style="731" customWidth="1"/>
    <col min="8" max="8" width="21.54296875" style="731" customWidth="1"/>
    <col min="9" max="9" width="18.54296875" style="731" customWidth="1"/>
    <col min="10" max="10" width="4.81640625" style="731" customWidth="1"/>
    <col min="11" max="12" width="9.1796875" style="731" customWidth="1"/>
    <col min="13" max="15" width="0" style="731" hidden="1" customWidth="1"/>
    <col min="16" max="16" width="9.54296875" style="731" hidden="1" customWidth="1"/>
    <col min="17" max="17" width="0" style="731" hidden="1" customWidth="1"/>
    <col min="18" max="18" width="11.54296875" style="731" hidden="1" customWidth="1"/>
    <col min="19" max="19" width="0" style="731" hidden="1" customWidth="1"/>
    <col min="20" max="20" width="10.1796875" style="731" bestFit="1" customWidth="1"/>
    <col min="21" max="23" width="9.1796875" style="731" customWidth="1"/>
    <col min="24" max="16384" width="9.1796875" style="731"/>
  </cols>
  <sheetData>
    <row r="1" spans="1:9">
      <c r="A1" s="1113" t="str">
        <f>"Client  Name:    "&amp;FORM!E8</f>
        <v xml:space="preserve">Client  Name:    </v>
      </c>
      <c r="I1" s="732"/>
    </row>
    <row r="2" spans="1:9">
      <c r="A2" s="1113" t="str">
        <f>"Assigned No:    "&amp;FORM!S6</f>
        <v xml:space="preserve">Assigned No:    </v>
      </c>
    </row>
    <row r="3" spans="1:9">
      <c r="A3" s="1121" t="str">
        <f>CONCATENATE(PROPER(Basic!B18),":",,"          ",TEXT(FORM!G4,"dd-mmmm-yyyy"))</f>
        <v xml:space="preserve">:          </v>
      </c>
    </row>
    <row r="4" spans="1:9">
      <c r="A4" s="1121"/>
    </row>
    <row r="5" spans="1:9">
      <c r="A5" s="733"/>
    </row>
    <row r="6" spans="1:9" ht="16" thickBot="1">
      <c r="A6" s="733"/>
    </row>
    <row r="7" spans="1:9" ht="24" customHeight="1" thickBot="1">
      <c r="A7" s="2212" t="s">
        <v>2273</v>
      </c>
      <c r="B7" s="2213"/>
      <c r="C7" s="2213"/>
      <c r="D7" s="2213"/>
      <c r="E7" s="2213"/>
      <c r="F7" s="2213"/>
      <c r="G7" s="2213"/>
      <c r="H7" s="2213"/>
      <c r="I7" s="2214"/>
    </row>
    <row r="8" spans="1:9" ht="16" thickBot="1">
      <c r="A8" s="733"/>
    </row>
    <row r="9" spans="1:9">
      <c r="A9" s="2366" t="s">
        <v>388</v>
      </c>
      <c r="B9" s="2367"/>
      <c r="C9" s="2367"/>
      <c r="D9" s="2367"/>
      <c r="E9" s="2367"/>
      <c r="F9" s="2367"/>
      <c r="G9" s="2367"/>
      <c r="H9" s="2367"/>
      <c r="I9" s="2368"/>
    </row>
    <row r="10" spans="1:9">
      <c r="A10" s="734"/>
      <c r="B10" s="735"/>
      <c r="C10" s="735"/>
      <c r="D10" s="735"/>
      <c r="E10" s="735"/>
      <c r="F10" s="735"/>
      <c r="G10" s="735"/>
      <c r="H10" s="735"/>
      <c r="I10" s="736"/>
    </row>
    <row r="11" spans="1:9">
      <c r="A11" s="737"/>
      <c r="B11" s="738"/>
      <c r="C11" s="738"/>
      <c r="D11" s="738"/>
      <c r="E11" s="738"/>
      <c r="F11" s="738"/>
      <c r="G11" s="2363" t="s">
        <v>389</v>
      </c>
      <c r="H11" s="2364"/>
      <c r="I11" s="2365"/>
    </row>
    <row r="12" spans="1:9" ht="33.75" customHeight="1">
      <c r="A12" s="739"/>
      <c r="B12" s="2374" t="s">
        <v>2801</v>
      </c>
      <c r="C12" s="2375"/>
      <c r="D12" s="2375"/>
      <c r="E12" s="2376"/>
      <c r="F12" s="1484" t="s">
        <v>390</v>
      </c>
      <c r="G12" s="1488">
        <f>IF(D24&gt;1,FORM!T116,0)</f>
        <v>0</v>
      </c>
      <c r="H12" s="740"/>
      <c r="I12" s="741"/>
    </row>
    <row r="13" spans="1:9">
      <c r="A13" s="739"/>
      <c r="B13" s="742"/>
      <c r="C13" s="742"/>
      <c r="D13" s="742"/>
      <c r="E13" s="742"/>
      <c r="F13" s="743"/>
      <c r="G13" s="744"/>
      <c r="H13" s="745"/>
      <c r="I13" s="746"/>
    </row>
    <row r="14" spans="1:9">
      <c r="A14" s="739"/>
      <c r="B14" s="742"/>
      <c r="C14" s="742"/>
      <c r="D14" s="742"/>
      <c r="E14" s="742"/>
      <c r="F14" s="743"/>
      <c r="G14" s="744"/>
      <c r="H14" s="745"/>
      <c r="I14" s="746"/>
    </row>
    <row r="15" spans="1:9">
      <c r="A15" s="739"/>
      <c r="B15" s="747"/>
      <c r="C15" s="747"/>
      <c r="D15" s="747"/>
      <c r="E15" s="747"/>
      <c r="F15" s="748"/>
      <c r="G15" s="747"/>
      <c r="H15" s="749"/>
      <c r="I15" s="750"/>
    </row>
    <row r="16" spans="1:9" s="1486" customFormat="1">
      <c r="A16" s="1485"/>
      <c r="B16" s="2369" t="s">
        <v>391</v>
      </c>
      <c r="C16" s="2369"/>
      <c r="D16" s="2370" t="s">
        <v>392</v>
      </c>
      <c r="E16" s="2371" t="s">
        <v>393</v>
      </c>
      <c r="F16" s="2371" t="s">
        <v>394</v>
      </c>
      <c r="G16" s="2372" t="s">
        <v>395</v>
      </c>
      <c r="H16" s="2372"/>
      <c r="I16" s="2373" t="s">
        <v>396</v>
      </c>
    </row>
    <row r="17" spans="1:18" s="1486" customFormat="1" ht="31">
      <c r="A17" s="1485"/>
      <c r="B17" s="1487" t="s">
        <v>397</v>
      </c>
      <c r="C17" s="1487" t="s">
        <v>398</v>
      </c>
      <c r="D17" s="2370"/>
      <c r="E17" s="2371"/>
      <c r="F17" s="2371"/>
      <c r="G17" s="751" t="s">
        <v>399</v>
      </c>
      <c r="H17" s="751" t="s">
        <v>400</v>
      </c>
      <c r="I17" s="2373"/>
    </row>
    <row r="18" spans="1:18">
      <c r="A18" s="752"/>
      <c r="B18" s="753"/>
      <c r="C18" s="753"/>
      <c r="D18" s="754" t="s">
        <v>401</v>
      </c>
      <c r="E18" s="754" t="s">
        <v>402</v>
      </c>
      <c r="F18" s="754" t="s">
        <v>403</v>
      </c>
      <c r="G18" s="754" t="s">
        <v>389</v>
      </c>
      <c r="H18" s="754" t="s">
        <v>389</v>
      </c>
      <c r="I18" s="755" t="s">
        <v>389</v>
      </c>
    </row>
    <row r="19" spans="1:18">
      <c r="A19" s="752"/>
      <c r="B19" s="753"/>
      <c r="C19" s="753"/>
      <c r="D19" s="753"/>
      <c r="E19" s="753"/>
      <c r="F19" s="753"/>
      <c r="G19" s="1489" t="s">
        <v>2802</v>
      </c>
      <c r="H19" s="1489" t="s">
        <v>2803</v>
      </c>
      <c r="I19" s="757" t="s">
        <v>404</v>
      </c>
      <c r="P19" s="731" t="s">
        <v>405</v>
      </c>
      <c r="Q19" s="731" t="s">
        <v>406</v>
      </c>
    </row>
    <row r="20" spans="1:18">
      <c r="A20" s="752"/>
      <c r="B20" s="753"/>
      <c r="C20" s="753"/>
      <c r="D20" s="753"/>
      <c r="E20" s="753"/>
      <c r="F20" s="753"/>
      <c r="G20" s="756"/>
      <c r="H20" s="756"/>
      <c r="I20" s="757"/>
      <c r="M20" s="731" t="s">
        <v>407</v>
      </c>
      <c r="O20" s="758">
        <v>0.6</v>
      </c>
      <c r="P20" s="759">
        <f>O20-Q20</f>
        <v>3.0420000000000003E-2</v>
      </c>
      <c r="Q20" s="759">
        <f>60*94.93%/100</f>
        <v>0.56957999999999998</v>
      </c>
      <c r="R20" s="760">
        <f>P20+Q20</f>
        <v>0.6</v>
      </c>
    </row>
    <row r="21" spans="1:18" ht="22.5" customHeight="1">
      <c r="A21" s="752"/>
      <c r="B21" s="761"/>
      <c r="C21" s="761"/>
      <c r="D21" s="1480">
        <f>C21-B21</f>
        <v>0</v>
      </c>
      <c r="E21" s="763"/>
      <c r="F21" s="763"/>
      <c r="G21" s="1480">
        <f>IFERROR((G12*E21)*(D21/D24),0)</f>
        <v>0</v>
      </c>
      <c r="H21" s="1480">
        <f>IFERROR((G12*F21)*(D21/D24),0)</f>
        <v>0</v>
      </c>
      <c r="I21" s="1481">
        <f>G21+H21</f>
        <v>0</v>
      </c>
      <c r="J21" s="760"/>
      <c r="M21" s="731" t="s">
        <v>408</v>
      </c>
      <c r="O21" s="758">
        <v>0.4</v>
      </c>
      <c r="P21" s="764">
        <v>0.4</v>
      </c>
      <c r="Q21" s="765">
        <v>0</v>
      </c>
      <c r="R21" s="760">
        <f>P21+Q21</f>
        <v>0.4</v>
      </c>
    </row>
    <row r="22" spans="1:18" ht="30" customHeight="1">
      <c r="A22" s="766"/>
      <c r="B22" s="761"/>
      <c r="C22" s="761"/>
      <c r="D22" s="1480">
        <f>C22-B22</f>
        <v>0</v>
      </c>
      <c r="E22" s="763"/>
      <c r="F22" s="763"/>
      <c r="G22" s="1480">
        <f>IFERROR((G12*E22)*(D22/D24),0)</f>
        <v>0</v>
      </c>
      <c r="H22" s="1480">
        <f>IFERROR((G12*F22)*(D22/D24),0)</f>
        <v>0</v>
      </c>
      <c r="I22" s="1481">
        <f>G22+H22</f>
        <v>0</v>
      </c>
      <c r="P22" s="759">
        <f>SUM(P20:P21)</f>
        <v>0.43042000000000002</v>
      </c>
      <c r="Q22" s="759">
        <f>SUM(Q20:Q21)</f>
        <v>0.56957999999999998</v>
      </c>
      <c r="R22" s="759">
        <f>SUM(R20:R21)</f>
        <v>1</v>
      </c>
    </row>
    <row r="23" spans="1:18">
      <c r="A23" s="739"/>
      <c r="B23" s="767"/>
      <c r="C23" s="767"/>
      <c r="D23" s="762"/>
      <c r="E23" s="762"/>
      <c r="F23" s="762"/>
      <c r="G23" s="768"/>
      <c r="H23" s="768"/>
      <c r="I23" s="757"/>
    </row>
    <row r="24" spans="1:18" ht="30" customHeight="1">
      <c r="A24" s="739"/>
      <c r="B24" s="768"/>
      <c r="C24" s="768"/>
      <c r="D24" s="1482">
        <f>SUM(D21:D23)</f>
        <v>0</v>
      </c>
      <c r="E24" s="762"/>
      <c r="F24" s="762"/>
      <c r="G24" s="1482">
        <f>SUM(G21:G23)</f>
        <v>0</v>
      </c>
      <c r="H24" s="1482">
        <f>SUM(H21:H23)</f>
        <v>0</v>
      </c>
      <c r="I24" s="1483">
        <f>SUM(I21:I22)</f>
        <v>0</v>
      </c>
    </row>
    <row r="25" spans="1:18" ht="18" customHeight="1">
      <c r="A25" s="769"/>
      <c r="B25" s="770"/>
      <c r="C25" s="770"/>
      <c r="D25" s="771"/>
      <c r="E25" s="770"/>
      <c r="F25" s="770"/>
      <c r="G25" s="772"/>
      <c r="H25" s="772"/>
      <c r="I25" s="773"/>
    </row>
    <row r="28" spans="1:18">
      <c r="H28" s="760"/>
    </row>
  </sheetData>
  <sheetProtection sheet="1" objects="1" scenarios="1"/>
  <mergeCells count="10">
    <mergeCell ref="A7:I7"/>
    <mergeCell ref="G11:I11"/>
    <mergeCell ref="A9:I9"/>
    <mergeCell ref="B16:C16"/>
    <mergeCell ref="D16:D17"/>
    <mergeCell ref="E16:E17"/>
    <mergeCell ref="F16:F17"/>
    <mergeCell ref="G16:H16"/>
    <mergeCell ref="I16:I17"/>
    <mergeCell ref="B12:E12"/>
  </mergeCells>
  <pageMargins left="0.7" right="0.7" top="0.75" bottom="0.75" header="0.3" footer="0.3"/>
  <pageSetup paperSize="9" scale="85" orientation="landscape"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autoPageBreaks="0" fitToPage="1"/>
  </sheetPr>
  <dimension ref="A3:AJ79"/>
  <sheetViews>
    <sheetView showGridLines="0" rightToLeft="1" view="pageBreakPreview" zoomScale="85" zoomScaleNormal="70" zoomScaleSheetLayoutView="85" workbookViewId="0">
      <selection activeCell="A2" sqref="A2"/>
    </sheetView>
  </sheetViews>
  <sheetFormatPr defaultRowHeight="35.15" customHeight="1"/>
  <cols>
    <col min="1" max="1" width="9.54296875" style="125" customWidth="1"/>
    <col min="2" max="2" width="9.81640625" style="125" customWidth="1"/>
    <col min="3" max="3" width="8.81640625" style="125" customWidth="1"/>
    <col min="4" max="4" width="4" style="125" customWidth="1"/>
    <col min="5" max="5" width="11.453125" style="125" customWidth="1"/>
    <col min="6" max="6" width="4.1796875" style="125" customWidth="1"/>
    <col min="7" max="15" width="6.1796875" style="125" customWidth="1"/>
    <col min="16" max="16" width="7" style="125" customWidth="1"/>
    <col min="17" max="17" width="7.453125" style="125" customWidth="1"/>
    <col min="18" max="18" width="9.453125" style="125" customWidth="1"/>
    <col min="19" max="19" width="5.54296875" style="125" customWidth="1"/>
    <col min="20" max="20" width="2.81640625" style="125" customWidth="1"/>
    <col min="21" max="21" width="5" style="125" customWidth="1"/>
    <col min="22" max="22" width="12.453125" style="125" customWidth="1"/>
    <col min="23" max="23" width="2.453125" style="125" customWidth="1"/>
    <col min="24" max="24" width="19.453125" style="125" customWidth="1"/>
    <col min="25" max="25" width="2.1796875" style="125" customWidth="1"/>
    <col min="26" max="265" width="8.54296875" style="125" customWidth="1"/>
    <col min="266" max="266" width="5.54296875" style="125" customWidth="1"/>
    <col min="267" max="267" width="7.453125" style="125" customWidth="1"/>
    <col min="268" max="268" width="6.1796875" style="125" customWidth="1"/>
    <col min="269" max="269" width="11.453125" style="125" customWidth="1"/>
    <col min="270" max="270" width="4.1796875" style="125" customWidth="1"/>
    <col min="271" max="271" width="6.1796875" style="125" customWidth="1"/>
    <col min="272" max="272" width="15.54296875" style="125" customWidth="1"/>
    <col min="273" max="273" width="7.453125" style="125" customWidth="1"/>
    <col min="274" max="274" width="9.453125" style="125" customWidth="1"/>
    <col min="275" max="275" width="5.54296875" style="125" customWidth="1"/>
    <col min="276" max="276" width="2.81640625" style="125" customWidth="1"/>
    <col min="277" max="277" width="5" style="125" customWidth="1"/>
    <col min="278" max="278" width="12.453125" style="125" customWidth="1"/>
    <col min="279" max="279" width="2.453125" style="125" customWidth="1"/>
    <col min="280" max="280" width="19.453125" style="125" customWidth="1"/>
    <col min="281" max="521" width="8.54296875" style="125" customWidth="1"/>
    <col min="522" max="522" width="5.54296875" style="125" customWidth="1"/>
    <col min="523" max="523" width="7.453125" style="125" customWidth="1"/>
    <col min="524" max="524" width="6.1796875" style="125" customWidth="1"/>
    <col min="525" max="525" width="11.453125" style="125" customWidth="1"/>
    <col min="526" max="526" width="4.1796875" style="125" customWidth="1"/>
    <col min="527" max="527" width="6.1796875" style="125" customWidth="1"/>
    <col min="528" max="528" width="15.54296875" style="125" customWidth="1"/>
    <col min="529" max="529" width="7.453125" style="125" customWidth="1"/>
    <col min="530" max="530" width="9.453125" style="125" customWidth="1"/>
    <col min="531" max="531" width="5.54296875" style="125" customWidth="1"/>
    <col min="532" max="532" width="2.81640625" style="125" customWidth="1"/>
    <col min="533" max="533" width="5" style="125" customWidth="1"/>
    <col min="534" max="534" width="12.453125" style="125" customWidth="1"/>
    <col min="535" max="535" width="2.453125" style="125" customWidth="1"/>
    <col min="536" max="536" width="19.453125" style="125" customWidth="1"/>
    <col min="537" max="777" width="8.54296875" style="125" customWidth="1"/>
    <col min="778" max="778" width="5.54296875" style="125" customWidth="1"/>
    <col min="779" max="779" width="7.453125" style="125" customWidth="1"/>
    <col min="780" max="780" width="6.1796875" style="125" customWidth="1"/>
    <col min="781" max="781" width="11.453125" style="125" customWidth="1"/>
    <col min="782" max="782" width="4.1796875" style="125" customWidth="1"/>
    <col min="783" max="783" width="6.1796875" style="125" customWidth="1"/>
    <col min="784" max="784" width="15.54296875" style="125" customWidth="1"/>
    <col min="785" max="785" width="7.453125" style="125" customWidth="1"/>
    <col min="786" max="786" width="9.453125" style="125" customWidth="1"/>
    <col min="787" max="787" width="5.54296875" style="125" customWidth="1"/>
    <col min="788" max="788" width="2.81640625" style="125" customWidth="1"/>
    <col min="789" max="789" width="5" style="125" customWidth="1"/>
    <col min="790" max="790" width="12.453125" style="125" customWidth="1"/>
    <col min="791" max="791" width="2.453125" style="125" customWidth="1"/>
    <col min="792" max="792" width="19.453125" style="125" customWidth="1"/>
    <col min="793" max="1033" width="8.54296875" style="125" customWidth="1"/>
    <col min="1034" max="1034" width="5.54296875" style="125" customWidth="1"/>
    <col min="1035" max="1035" width="7.453125" style="125" customWidth="1"/>
    <col min="1036" max="1036" width="6.1796875" style="125" customWidth="1"/>
    <col min="1037" max="1037" width="11.453125" style="125" customWidth="1"/>
    <col min="1038" max="1038" width="4.1796875" style="125" customWidth="1"/>
    <col min="1039" max="1039" width="6.1796875" style="125" customWidth="1"/>
    <col min="1040" max="1040" width="15.54296875" style="125" customWidth="1"/>
    <col min="1041" max="1041" width="7.453125" style="125" customWidth="1"/>
    <col min="1042" max="1042" width="9.453125" style="125" customWidth="1"/>
    <col min="1043" max="1043" width="5.54296875" style="125" customWidth="1"/>
    <col min="1044" max="1044" width="2.81640625" style="125" customWidth="1"/>
    <col min="1045" max="1045" width="5" style="125" customWidth="1"/>
    <col min="1046" max="1046" width="12.453125" style="125" customWidth="1"/>
    <col min="1047" max="1047" width="2.453125" style="125" customWidth="1"/>
    <col min="1048" max="1048" width="19.453125" style="125" customWidth="1"/>
    <col min="1049" max="1289" width="8.54296875" style="125" customWidth="1"/>
    <col min="1290" max="1290" width="5.54296875" style="125" customWidth="1"/>
    <col min="1291" max="1291" width="7.453125" style="125" customWidth="1"/>
    <col min="1292" max="1292" width="6.1796875" style="125" customWidth="1"/>
    <col min="1293" max="1293" width="11.453125" style="125" customWidth="1"/>
    <col min="1294" max="1294" width="4.1796875" style="125" customWidth="1"/>
    <col min="1295" max="1295" width="6.1796875" style="125" customWidth="1"/>
    <col min="1296" max="1296" width="15.54296875" style="125" customWidth="1"/>
    <col min="1297" max="1297" width="7.453125" style="125" customWidth="1"/>
    <col min="1298" max="1298" width="9.453125" style="125" customWidth="1"/>
    <col min="1299" max="1299" width="5.54296875" style="125" customWidth="1"/>
    <col min="1300" max="1300" width="2.81640625" style="125" customWidth="1"/>
    <col min="1301" max="1301" width="5" style="125" customWidth="1"/>
    <col min="1302" max="1302" width="12.453125" style="125" customWidth="1"/>
    <col min="1303" max="1303" width="2.453125" style="125" customWidth="1"/>
    <col min="1304" max="1304" width="19.453125" style="125" customWidth="1"/>
    <col min="1305" max="1545" width="8.54296875" style="125" customWidth="1"/>
    <col min="1546" max="1546" width="5.54296875" style="125" customWidth="1"/>
    <col min="1547" max="1547" width="7.453125" style="125" customWidth="1"/>
    <col min="1548" max="1548" width="6.1796875" style="125" customWidth="1"/>
    <col min="1549" max="1549" width="11.453125" style="125" customWidth="1"/>
    <col min="1550" max="1550" width="4.1796875" style="125" customWidth="1"/>
    <col min="1551" max="1551" width="6.1796875" style="125" customWidth="1"/>
    <col min="1552" max="1552" width="15.54296875" style="125" customWidth="1"/>
    <col min="1553" max="1553" width="7.453125" style="125" customWidth="1"/>
    <col min="1554" max="1554" width="9.453125" style="125" customWidth="1"/>
    <col min="1555" max="1555" width="5.54296875" style="125" customWidth="1"/>
    <col min="1556" max="1556" width="2.81640625" style="125" customWidth="1"/>
    <col min="1557" max="1557" width="5" style="125" customWidth="1"/>
    <col min="1558" max="1558" width="12.453125" style="125" customWidth="1"/>
    <col min="1559" max="1559" width="2.453125" style="125" customWidth="1"/>
    <col min="1560" max="1560" width="19.453125" style="125" customWidth="1"/>
    <col min="1561" max="1801" width="8.54296875" style="125" customWidth="1"/>
    <col min="1802" max="1802" width="5.54296875" style="125" customWidth="1"/>
    <col min="1803" max="1803" width="7.453125" style="125" customWidth="1"/>
    <col min="1804" max="1804" width="6.1796875" style="125" customWidth="1"/>
    <col min="1805" max="1805" width="11.453125" style="125" customWidth="1"/>
    <col min="1806" max="1806" width="4.1796875" style="125" customWidth="1"/>
    <col min="1807" max="1807" width="6.1796875" style="125" customWidth="1"/>
    <col min="1808" max="1808" width="15.54296875" style="125" customWidth="1"/>
    <col min="1809" max="1809" width="7.453125" style="125" customWidth="1"/>
    <col min="1810" max="1810" width="9.453125" style="125" customWidth="1"/>
    <col min="1811" max="1811" width="5.54296875" style="125" customWidth="1"/>
    <col min="1812" max="1812" width="2.81640625" style="125" customWidth="1"/>
    <col min="1813" max="1813" width="5" style="125" customWidth="1"/>
    <col min="1814" max="1814" width="12.453125" style="125" customWidth="1"/>
    <col min="1815" max="1815" width="2.453125" style="125" customWidth="1"/>
    <col min="1816" max="1816" width="19.453125" style="125" customWidth="1"/>
    <col min="1817" max="2057" width="8.54296875" style="125" customWidth="1"/>
    <col min="2058" max="2058" width="5.54296875" style="125" customWidth="1"/>
    <col min="2059" max="2059" width="7.453125" style="125" customWidth="1"/>
    <col min="2060" max="2060" width="6.1796875" style="125" customWidth="1"/>
    <col min="2061" max="2061" width="11.453125" style="125" customWidth="1"/>
    <col min="2062" max="2062" width="4.1796875" style="125" customWidth="1"/>
    <col min="2063" max="2063" width="6.1796875" style="125" customWidth="1"/>
    <col min="2064" max="2064" width="15.54296875" style="125" customWidth="1"/>
    <col min="2065" max="2065" width="7.453125" style="125" customWidth="1"/>
    <col min="2066" max="2066" width="9.453125" style="125" customWidth="1"/>
    <col min="2067" max="2067" width="5.54296875" style="125" customWidth="1"/>
    <col min="2068" max="2068" width="2.81640625" style="125" customWidth="1"/>
    <col min="2069" max="2069" width="5" style="125" customWidth="1"/>
    <col min="2070" max="2070" width="12.453125" style="125" customWidth="1"/>
    <col min="2071" max="2071" width="2.453125" style="125" customWidth="1"/>
    <col min="2072" max="2072" width="19.453125" style="125" customWidth="1"/>
    <col min="2073" max="2313" width="8.54296875" style="125" customWidth="1"/>
    <col min="2314" max="2314" width="5.54296875" style="125" customWidth="1"/>
    <col min="2315" max="2315" width="7.453125" style="125" customWidth="1"/>
    <col min="2316" max="2316" width="6.1796875" style="125" customWidth="1"/>
    <col min="2317" max="2317" width="11.453125" style="125" customWidth="1"/>
    <col min="2318" max="2318" width="4.1796875" style="125" customWidth="1"/>
    <col min="2319" max="2319" width="6.1796875" style="125" customWidth="1"/>
    <col min="2320" max="2320" width="15.54296875" style="125" customWidth="1"/>
    <col min="2321" max="2321" width="7.453125" style="125" customWidth="1"/>
    <col min="2322" max="2322" width="9.453125" style="125" customWidth="1"/>
    <col min="2323" max="2323" width="5.54296875" style="125" customWidth="1"/>
    <col min="2324" max="2324" width="2.81640625" style="125" customWidth="1"/>
    <col min="2325" max="2325" width="5" style="125" customWidth="1"/>
    <col min="2326" max="2326" width="12.453125" style="125" customWidth="1"/>
    <col min="2327" max="2327" width="2.453125" style="125" customWidth="1"/>
    <col min="2328" max="2328" width="19.453125" style="125" customWidth="1"/>
    <col min="2329" max="2569" width="8.54296875" style="125" customWidth="1"/>
    <col min="2570" max="2570" width="5.54296875" style="125" customWidth="1"/>
    <col min="2571" max="2571" width="7.453125" style="125" customWidth="1"/>
    <col min="2572" max="2572" width="6.1796875" style="125" customWidth="1"/>
    <col min="2573" max="2573" width="11.453125" style="125" customWidth="1"/>
    <col min="2574" max="2574" width="4.1796875" style="125" customWidth="1"/>
    <col min="2575" max="2575" width="6.1796875" style="125" customWidth="1"/>
    <col min="2576" max="2576" width="15.54296875" style="125" customWidth="1"/>
    <col min="2577" max="2577" width="7.453125" style="125" customWidth="1"/>
    <col min="2578" max="2578" width="9.453125" style="125" customWidth="1"/>
    <col min="2579" max="2579" width="5.54296875" style="125" customWidth="1"/>
    <col min="2580" max="2580" width="2.81640625" style="125" customWidth="1"/>
    <col min="2581" max="2581" width="5" style="125" customWidth="1"/>
    <col min="2582" max="2582" width="12.453125" style="125" customWidth="1"/>
    <col min="2583" max="2583" width="2.453125" style="125" customWidth="1"/>
    <col min="2584" max="2584" width="19.453125" style="125" customWidth="1"/>
    <col min="2585" max="2825" width="8.54296875" style="125" customWidth="1"/>
    <col min="2826" max="2826" width="5.54296875" style="125" customWidth="1"/>
    <col min="2827" max="2827" width="7.453125" style="125" customWidth="1"/>
    <col min="2828" max="2828" width="6.1796875" style="125" customWidth="1"/>
    <col min="2829" max="2829" width="11.453125" style="125" customWidth="1"/>
    <col min="2830" max="2830" width="4.1796875" style="125" customWidth="1"/>
    <col min="2831" max="2831" width="6.1796875" style="125" customWidth="1"/>
    <col min="2832" max="2832" width="15.54296875" style="125" customWidth="1"/>
    <col min="2833" max="2833" width="7.453125" style="125" customWidth="1"/>
    <col min="2834" max="2834" width="9.453125" style="125" customWidth="1"/>
    <col min="2835" max="2835" width="5.54296875" style="125" customWidth="1"/>
    <col min="2836" max="2836" width="2.81640625" style="125" customWidth="1"/>
    <col min="2837" max="2837" width="5" style="125" customWidth="1"/>
    <col min="2838" max="2838" width="12.453125" style="125" customWidth="1"/>
    <col min="2839" max="2839" width="2.453125" style="125" customWidth="1"/>
    <col min="2840" max="2840" width="19.453125" style="125" customWidth="1"/>
    <col min="2841" max="3081" width="8.54296875" style="125" customWidth="1"/>
    <col min="3082" max="3082" width="5.54296875" style="125" customWidth="1"/>
    <col min="3083" max="3083" width="7.453125" style="125" customWidth="1"/>
    <col min="3084" max="3084" width="6.1796875" style="125" customWidth="1"/>
    <col min="3085" max="3085" width="11.453125" style="125" customWidth="1"/>
    <col min="3086" max="3086" width="4.1796875" style="125" customWidth="1"/>
    <col min="3087" max="3087" width="6.1796875" style="125" customWidth="1"/>
    <col min="3088" max="3088" width="15.54296875" style="125" customWidth="1"/>
    <col min="3089" max="3089" width="7.453125" style="125" customWidth="1"/>
    <col min="3090" max="3090" width="9.453125" style="125" customWidth="1"/>
    <col min="3091" max="3091" width="5.54296875" style="125" customWidth="1"/>
    <col min="3092" max="3092" width="2.81640625" style="125" customWidth="1"/>
    <col min="3093" max="3093" width="5" style="125" customWidth="1"/>
    <col min="3094" max="3094" width="12.453125" style="125" customWidth="1"/>
    <col min="3095" max="3095" width="2.453125" style="125" customWidth="1"/>
    <col min="3096" max="3096" width="19.453125" style="125" customWidth="1"/>
    <col min="3097" max="3337" width="8.54296875" style="125" customWidth="1"/>
    <col min="3338" max="3338" width="5.54296875" style="125" customWidth="1"/>
    <col min="3339" max="3339" width="7.453125" style="125" customWidth="1"/>
    <col min="3340" max="3340" width="6.1796875" style="125" customWidth="1"/>
    <col min="3341" max="3341" width="11.453125" style="125" customWidth="1"/>
    <col min="3342" max="3342" width="4.1796875" style="125" customWidth="1"/>
    <col min="3343" max="3343" width="6.1796875" style="125" customWidth="1"/>
    <col min="3344" max="3344" width="15.54296875" style="125" customWidth="1"/>
    <col min="3345" max="3345" width="7.453125" style="125" customWidth="1"/>
    <col min="3346" max="3346" width="9.453125" style="125" customWidth="1"/>
    <col min="3347" max="3347" width="5.54296875" style="125" customWidth="1"/>
    <col min="3348" max="3348" width="2.81640625" style="125" customWidth="1"/>
    <col min="3349" max="3349" width="5" style="125" customWidth="1"/>
    <col min="3350" max="3350" width="12.453125" style="125" customWidth="1"/>
    <col min="3351" max="3351" width="2.453125" style="125" customWidth="1"/>
    <col min="3352" max="3352" width="19.453125" style="125" customWidth="1"/>
    <col min="3353" max="3593" width="8.54296875" style="125" customWidth="1"/>
    <col min="3594" max="3594" width="5.54296875" style="125" customWidth="1"/>
    <col min="3595" max="3595" width="7.453125" style="125" customWidth="1"/>
    <col min="3596" max="3596" width="6.1796875" style="125" customWidth="1"/>
    <col min="3597" max="3597" width="11.453125" style="125" customWidth="1"/>
    <col min="3598" max="3598" width="4.1796875" style="125" customWidth="1"/>
    <col min="3599" max="3599" width="6.1796875" style="125" customWidth="1"/>
    <col min="3600" max="3600" width="15.54296875" style="125" customWidth="1"/>
    <col min="3601" max="3601" width="7.453125" style="125" customWidth="1"/>
    <col min="3602" max="3602" width="9.453125" style="125" customWidth="1"/>
    <col min="3603" max="3603" width="5.54296875" style="125" customWidth="1"/>
    <col min="3604" max="3604" width="2.81640625" style="125" customWidth="1"/>
    <col min="3605" max="3605" width="5" style="125" customWidth="1"/>
    <col min="3606" max="3606" width="12.453125" style="125" customWidth="1"/>
    <col min="3607" max="3607" width="2.453125" style="125" customWidth="1"/>
    <col min="3608" max="3608" width="19.453125" style="125" customWidth="1"/>
    <col min="3609" max="3849" width="8.54296875" style="125" customWidth="1"/>
    <col min="3850" max="3850" width="5.54296875" style="125" customWidth="1"/>
    <col min="3851" max="3851" width="7.453125" style="125" customWidth="1"/>
    <col min="3852" max="3852" width="6.1796875" style="125" customWidth="1"/>
    <col min="3853" max="3853" width="11.453125" style="125" customWidth="1"/>
    <col min="3854" max="3854" width="4.1796875" style="125" customWidth="1"/>
    <col min="3855" max="3855" width="6.1796875" style="125" customWidth="1"/>
    <col min="3856" max="3856" width="15.54296875" style="125" customWidth="1"/>
    <col min="3857" max="3857" width="7.453125" style="125" customWidth="1"/>
    <col min="3858" max="3858" width="9.453125" style="125" customWidth="1"/>
    <col min="3859" max="3859" width="5.54296875" style="125" customWidth="1"/>
    <col min="3860" max="3860" width="2.81640625" style="125" customWidth="1"/>
    <col min="3861" max="3861" width="5" style="125" customWidth="1"/>
    <col min="3862" max="3862" width="12.453125" style="125" customWidth="1"/>
    <col min="3863" max="3863" width="2.453125" style="125" customWidth="1"/>
    <col min="3864" max="3864" width="19.453125" style="125" customWidth="1"/>
    <col min="3865" max="4105" width="8.54296875" style="125" customWidth="1"/>
    <col min="4106" max="4106" width="5.54296875" style="125" customWidth="1"/>
    <col min="4107" max="4107" width="7.453125" style="125" customWidth="1"/>
    <col min="4108" max="4108" width="6.1796875" style="125" customWidth="1"/>
    <col min="4109" max="4109" width="11.453125" style="125" customWidth="1"/>
    <col min="4110" max="4110" width="4.1796875" style="125" customWidth="1"/>
    <col min="4111" max="4111" width="6.1796875" style="125" customWidth="1"/>
    <col min="4112" max="4112" width="15.54296875" style="125" customWidth="1"/>
    <col min="4113" max="4113" width="7.453125" style="125" customWidth="1"/>
    <col min="4114" max="4114" width="9.453125" style="125" customWidth="1"/>
    <col min="4115" max="4115" width="5.54296875" style="125" customWidth="1"/>
    <col min="4116" max="4116" width="2.81640625" style="125" customWidth="1"/>
    <col min="4117" max="4117" width="5" style="125" customWidth="1"/>
    <col min="4118" max="4118" width="12.453125" style="125" customWidth="1"/>
    <col min="4119" max="4119" width="2.453125" style="125" customWidth="1"/>
    <col min="4120" max="4120" width="19.453125" style="125" customWidth="1"/>
    <col min="4121" max="4361" width="8.54296875" style="125" customWidth="1"/>
    <col min="4362" max="4362" width="5.54296875" style="125" customWidth="1"/>
    <col min="4363" max="4363" width="7.453125" style="125" customWidth="1"/>
    <col min="4364" max="4364" width="6.1796875" style="125" customWidth="1"/>
    <col min="4365" max="4365" width="11.453125" style="125" customWidth="1"/>
    <col min="4366" max="4366" width="4.1796875" style="125" customWidth="1"/>
    <col min="4367" max="4367" width="6.1796875" style="125" customWidth="1"/>
    <col min="4368" max="4368" width="15.54296875" style="125" customWidth="1"/>
    <col min="4369" max="4369" width="7.453125" style="125" customWidth="1"/>
    <col min="4370" max="4370" width="9.453125" style="125" customWidth="1"/>
    <col min="4371" max="4371" width="5.54296875" style="125" customWidth="1"/>
    <col min="4372" max="4372" width="2.81640625" style="125" customWidth="1"/>
    <col min="4373" max="4373" width="5" style="125" customWidth="1"/>
    <col min="4374" max="4374" width="12.453125" style="125" customWidth="1"/>
    <col min="4375" max="4375" width="2.453125" style="125" customWidth="1"/>
    <col min="4376" max="4376" width="19.453125" style="125" customWidth="1"/>
    <col min="4377" max="4617" width="8.54296875" style="125" customWidth="1"/>
    <col min="4618" max="4618" width="5.54296875" style="125" customWidth="1"/>
    <col min="4619" max="4619" width="7.453125" style="125" customWidth="1"/>
    <col min="4620" max="4620" width="6.1796875" style="125" customWidth="1"/>
    <col min="4621" max="4621" width="11.453125" style="125" customWidth="1"/>
    <col min="4622" max="4622" width="4.1796875" style="125" customWidth="1"/>
    <col min="4623" max="4623" width="6.1796875" style="125" customWidth="1"/>
    <col min="4624" max="4624" width="15.54296875" style="125" customWidth="1"/>
    <col min="4625" max="4625" width="7.453125" style="125" customWidth="1"/>
    <col min="4626" max="4626" width="9.453125" style="125" customWidth="1"/>
    <col min="4627" max="4627" width="5.54296875" style="125" customWidth="1"/>
    <col min="4628" max="4628" width="2.81640625" style="125" customWidth="1"/>
    <col min="4629" max="4629" width="5" style="125" customWidth="1"/>
    <col min="4630" max="4630" width="12.453125" style="125" customWidth="1"/>
    <col min="4631" max="4631" width="2.453125" style="125" customWidth="1"/>
    <col min="4632" max="4632" width="19.453125" style="125" customWidth="1"/>
    <col min="4633" max="4873" width="8.54296875" style="125" customWidth="1"/>
    <col min="4874" max="4874" width="5.54296875" style="125" customWidth="1"/>
    <col min="4875" max="4875" width="7.453125" style="125" customWidth="1"/>
    <col min="4876" max="4876" width="6.1796875" style="125" customWidth="1"/>
    <col min="4877" max="4877" width="11.453125" style="125" customWidth="1"/>
    <col min="4878" max="4878" width="4.1796875" style="125" customWidth="1"/>
    <col min="4879" max="4879" width="6.1796875" style="125" customWidth="1"/>
    <col min="4880" max="4880" width="15.54296875" style="125" customWidth="1"/>
    <col min="4881" max="4881" width="7.453125" style="125" customWidth="1"/>
    <col min="4882" max="4882" width="9.453125" style="125" customWidth="1"/>
    <col min="4883" max="4883" width="5.54296875" style="125" customWidth="1"/>
    <col min="4884" max="4884" width="2.81640625" style="125" customWidth="1"/>
    <col min="4885" max="4885" width="5" style="125" customWidth="1"/>
    <col min="4886" max="4886" width="12.453125" style="125" customWidth="1"/>
    <col min="4887" max="4887" width="2.453125" style="125" customWidth="1"/>
    <col min="4888" max="4888" width="19.453125" style="125" customWidth="1"/>
    <col min="4889" max="5129" width="8.54296875" style="125" customWidth="1"/>
    <col min="5130" max="5130" width="5.54296875" style="125" customWidth="1"/>
    <col min="5131" max="5131" width="7.453125" style="125" customWidth="1"/>
    <col min="5132" max="5132" width="6.1796875" style="125" customWidth="1"/>
    <col min="5133" max="5133" width="11.453125" style="125" customWidth="1"/>
    <col min="5134" max="5134" width="4.1796875" style="125" customWidth="1"/>
    <col min="5135" max="5135" width="6.1796875" style="125" customWidth="1"/>
    <col min="5136" max="5136" width="15.54296875" style="125" customWidth="1"/>
    <col min="5137" max="5137" width="7.453125" style="125" customWidth="1"/>
    <col min="5138" max="5138" width="9.453125" style="125" customWidth="1"/>
    <col min="5139" max="5139" width="5.54296875" style="125" customWidth="1"/>
    <col min="5140" max="5140" width="2.81640625" style="125" customWidth="1"/>
    <col min="5141" max="5141" width="5" style="125" customWidth="1"/>
    <col min="5142" max="5142" width="12.453125" style="125" customWidth="1"/>
    <col min="5143" max="5143" width="2.453125" style="125" customWidth="1"/>
    <col min="5144" max="5144" width="19.453125" style="125" customWidth="1"/>
    <col min="5145" max="5385" width="8.54296875" style="125" customWidth="1"/>
    <col min="5386" max="5386" width="5.54296875" style="125" customWidth="1"/>
    <col min="5387" max="5387" width="7.453125" style="125" customWidth="1"/>
    <col min="5388" max="5388" width="6.1796875" style="125" customWidth="1"/>
    <col min="5389" max="5389" width="11.453125" style="125" customWidth="1"/>
    <col min="5390" max="5390" width="4.1796875" style="125" customWidth="1"/>
    <col min="5391" max="5391" width="6.1796875" style="125" customWidth="1"/>
    <col min="5392" max="5392" width="15.54296875" style="125" customWidth="1"/>
    <col min="5393" max="5393" width="7.453125" style="125" customWidth="1"/>
    <col min="5394" max="5394" width="9.453125" style="125" customWidth="1"/>
    <col min="5395" max="5395" width="5.54296875" style="125" customWidth="1"/>
    <col min="5396" max="5396" width="2.81640625" style="125" customWidth="1"/>
    <col min="5397" max="5397" width="5" style="125" customWidth="1"/>
    <col min="5398" max="5398" width="12.453125" style="125" customWidth="1"/>
    <col min="5399" max="5399" width="2.453125" style="125" customWidth="1"/>
    <col min="5400" max="5400" width="19.453125" style="125" customWidth="1"/>
    <col min="5401" max="5641" width="8.54296875" style="125" customWidth="1"/>
    <col min="5642" max="5642" width="5.54296875" style="125" customWidth="1"/>
    <col min="5643" max="5643" width="7.453125" style="125" customWidth="1"/>
    <col min="5644" max="5644" width="6.1796875" style="125" customWidth="1"/>
    <col min="5645" max="5645" width="11.453125" style="125" customWidth="1"/>
    <col min="5646" max="5646" width="4.1796875" style="125" customWidth="1"/>
    <col min="5647" max="5647" width="6.1796875" style="125" customWidth="1"/>
    <col min="5648" max="5648" width="15.54296875" style="125" customWidth="1"/>
    <col min="5649" max="5649" width="7.453125" style="125" customWidth="1"/>
    <col min="5650" max="5650" width="9.453125" style="125" customWidth="1"/>
    <col min="5651" max="5651" width="5.54296875" style="125" customWidth="1"/>
    <col min="5652" max="5652" width="2.81640625" style="125" customWidth="1"/>
    <col min="5653" max="5653" width="5" style="125" customWidth="1"/>
    <col min="5654" max="5654" width="12.453125" style="125" customWidth="1"/>
    <col min="5655" max="5655" width="2.453125" style="125" customWidth="1"/>
    <col min="5656" max="5656" width="19.453125" style="125" customWidth="1"/>
    <col min="5657" max="5897" width="8.54296875" style="125" customWidth="1"/>
    <col min="5898" max="5898" width="5.54296875" style="125" customWidth="1"/>
    <col min="5899" max="5899" width="7.453125" style="125" customWidth="1"/>
    <col min="5900" max="5900" width="6.1796875" style="125" customWidth="1"/>
    <col min="5901" max="5901" width="11.453125" style="125" customWidth="1"/>
    <col min="5902" max="5902" width="4.1796875" style="125" customWidth="1"/>
    <col min="5903" max="5903" width="6.1796875" style="125" customWidth="1"/>
    <col min="5904" max="5904" width="15.54296875" style="125" customWidth="1"/>
    <col min="5905" max="5905" width="7.453125" style="125" customWidth="1"/>
    <col min="5906" max="5906" width="9.453125" style="125" customWidth="1"/>
    <col min="5907" max="5907" width="5.54296875" style="125" customWidth="1"/>
    <col min="5908" max="5908" width="2.81640625" style="125" customWidth="1"/>
    <col min="5909" max="5909" width="5" style="125" customWidth="1"/>
    <col min="5910" max="5910" width="12.453125" style="125" customWidth="1"/>
    <col min="5911" max="5911" width="2.453125" style="125" customWidth="1"/>
    <col min="5912" max="5912" width="19.453125" style="125" customWidth="1"/>
    <col min="5913" max="6153" width="8.54296875" style="125" customWidth="1"/>
    <col min="6154" max="6154" width="5.54296875" style="125" customWidth="1"/>
    <col min="6155" max="6155" width="7.453125" style="125" customWidth="1"/>
    <col min="6156" max="6156" width="6.1796875" style="125" customWidth="1"/>
    <col min="6157" max="6157" width="11.453125" style="125" customWidth="1"/>
    <col min="6158" max="6158" width="4.1796875" style="125" customWidth="1"/>
    <col min="6159" max="6159" width="6.1796875" style="125" customWidth="1"/>
    <col min="6160" max="6160" width="15.54296875" style="125" customWidth="1"/>
    <col min="6161" max="6161" width="7.453125" style="125" customWidth="1"/>
    <col min="6162" max="6162" width="9.453125" style="125" customWidth="1"/>
    <col min="6163" max="6163" width="5.54296875" style="125" customWidth="1"/>
    <col min="6164" max="6164" width="2.81640625" style="125" customWidth="1"/>
    <col min="6165" max="6165" width="5" style="125" customWidth="1"/>
    <col min="6166" max="6166" width="12.453125" style="125" customWidth="1"/>
    <col min="6167" max="6167" width="2.453125" style="125" customWidth="1"/>
    <col min="6168" max="6168" width="19.453125" style="125" customWidth="1"/>
    <col min="6169" max="6409" width="8.54296875" style="125" customWidth="1"/>
    <col min="6410" max="6410" width="5.54296875" style="125" customWidth="1"/>
    <col min="6411" max="6411" width="7.453125" style="125" customWidth="1"/>
    <col min="6412" max="6412" width="6.1796875" style="125" customWidth="1"/>
    <col min="6413" max="6413" width="11.453125" style="125" customWidth="1"/>
    <col min="6414" max="6414" width="4.1796875" style="125" customWidth="1"/>
    <col min="6415" max="6415" width="6.1796875" style="125" customWidth="1"/>
    <col min="6416" max="6416" width="15.54296875" style="125" customWidth="1"/>
    <col min="6417" max="6417" width="7.453125" style="125" customWidth="1"/>
    <col min="6418" max="6418" width="9.453125" style="125" customWidth="1"/>
    <col min="6419" max="6419" width="5.54296875" style="125" customWidth="1"/>
    <col min="6420" max="6420" width="2.81640625" style="125" customWidth="1"/>
    <col min="6421" max="6421" width="5" style="125" customWidth="1"/>
    <col min="6422" max="6422" width="12.453125" style="125" customWidth="1"/>
    <col min="6423" max="6423" width="2.453125" style="125" customWidth="1"/>
    <col min="6424" max="6424" width="19.453125" style="125" customWidth="1"/>
    <col min="6425" max="6665" width="8.54296875" style="125" customWidth="1"/>
    <col min="6666" max="6666" width="5.54296875" style="125" customWidth="1"/>
    <col min="6667" max="6667" width="7.453125" style="125" customWidth="1"/>
    <col min="6668" max="6668" width="6.1796875" style="125" customWidth="1"/>
    <col min="6669" max="6669" width="11.453125" style="125" customWidth="1"/>
    <col min="6670" max="6670" width="4.1796875" style="125" customWidth="1"/>
    <col min="6671" max="6671" width="6.1796875" style="125" customWidth="1"/>
    <col min="6672" max="6672" width="15.54296875" style="125" customWidth="1"/>
    <col min="6673" max="6673" width="7.453125" style="125" customWidth="1"/>
    <col min="6674" max="6674" width="9.453125" style="125" customWidth="1"/>
    <col min="6675" max="6675" width="5.54296875" style="125" customWidth="1"/>
    <col min="6676" max="6676" width="2.81640625" style="125" customWidth="1"/>
    <col min="6677" max="6677" width="5" style="125" customWidth="1"/>
    <col min="6678" max="6678" width="12.453125" style="125" customWidth="1"/>
    <col min="6679" max="6679" width="2.453125" style="125" customWidth="1"/>
    <col min="6680" max="6680" width="19.453125" style="125" customWidth="1"/>
    <col min="6681" max="6921" width="8.54296875" style="125" customWidth="1"/>
    <col min="6922" max="6922" width="5.54296875" style="125" customWidth="1"/>
    <col min="6923" max="6923" width="7.453125" style="125" customWidth="1"/>
    <col min="6924" max="6924" width="6.1796875" style="125" customWidth="1"/>
    <col min="6925" max="6925" width="11.453125" style="125" customWidth="1"/>
    <col min="6926" max="6926" width="4.1796875" style="125" customWidth="1"/>
    <col min="6927" max="6927" width="6.1796875" style="125" customWidth="1"/>
    <col min="6928" max="6928" width="15.54296875" style="125" customWidth="1"/>
    <col min="6929" max="6929" width="7.453125" style="125" customWidth="1"/>
    <col min="6930" max="6930" width="9.453125" style="125" customWidth="1"/>
    <col min="6931" max="6931" width="5.54296875" style="125" customWidth="1"/>
    <col min="6932" max="6932" width="2.81640625" style="125" customWidth="1"/>
    <col min="6933" max="6933" width="5" style="125" customWidth="1"/>
    <col min="6934" max="6934" width="12.453125" style="125" customWidth="1"/>
    <col min="6935" max="6935" width="2.453125" style="125" customWidth="1"/>
    <col min="6936" max="6936" width="19.453125" style="125" customWidth="1"/>
    <col min="6937" max="7177" width="8.54296875" style="125" customWidth="1"/>
    <col min="7178" max="7178" width="5.54296875" style="125" customWidth="1"/>
    <col min="7179" max="7179" width="7.453125" style="125" customWidth="1"/>
    <col min="7180" max="7180" width="6.1796875" style="125" customWidth="1"/>
    <col min="7181" max="7181" width="11.453125" style="125" customWidth="1"/>
    <col min="7182" max="7182" width="4.1796875" style="125" customWidth="1"/>
    <col min="7183" max="7183" width="6.1796875" style="125" customWidth="1"/>
    <col min="7184" max="7184" width="15.54296875" style="125" customWidth="1"/>
    <col min="7185" max="7185" width="7.453125" style="125" customWidth="1"/>
    <col min="7186" max="7186" width="9.453125" style="125" customWidth="1"/>
    <col min="7187" max="7187" width="5.54296875" style="125" customWidth="1"/>
    <col min="7188" max="7188" width="2.81640625" style="125" customWidth="1"/>
    <col min="7189" max="7189" width="5" style="125" customWidth="1"/>
    <col min="7190" max="7190" width="12.453125" style="125" customWidth="1"/>
    <col min="7191" max="7191" width="2.453125" style="125" customWidth="1"/>
    <col min="7192" max="7192" width="19.453125" style="125" customWidth="1"/>
    <col min="7193" max="7433" width="8.54296875" style="125" customWidth="1"/>
    <col min="7434" max="7434" width="5.54296875" style="125" customWidth="1"/>
    <col min="7435" max="7435" width="7.453125" style="125" customWidth="1"/>
    <col min="7436" max="7436" width="6.1796875" style="125" customWidth="1"/>
    <col min="7437" max="7437" width="11.453125" style="125" customWidth="1"/>
    <col min="7438" max="7438" width="4.1796875" style="125" customWidth="1"/>
    <col min="7439" max="7439" width="6.1796875" style="125" customWidth="1"/>
    <col min="7440" max="7440" width="15.54296875" style="125" customWidth="1"/>
    <col min="7441" max="7441" width="7.453125" style="125" customWidth="1"/>
    <col min="7442" max="7442" width="9.453125" style="125" customWidth="1"/>
    <col min="7443" max="7443" width="5.54296875" style="125" customWidth="1"/>
    <col min="7444" max="7444" width="2.81640625" style="125" customWidth="1"/>
    <col min="7445" max="7445" width="5" style="125" customWidth="1"/>
    <col min="7446" max="7446" width="12.453125" style="125" customWidth="1"/>
    <col min="7447" max="7447" width="2.453125" style="125" customWidth="1"/>
    <col min="7448" max="7448" width="19.453125" style="125" customWidth="1"/>
    <col min="7449" max="7689" width="8.54296875" style="125" customWidth="1"/>
    <col min="7690" max="7690" width="5.54296875" style="125" customWidth="1"/>
    <col min="7691" max="7691" width="7.453125" style="125" customWidth="1"/>
    <col min="7692" max="7692" width="6.1796875" style="125" customWidth="1"/>
    <col min="7693" max="7693" width="11.453125" style="125" customWidth="1"/>
    <col min="7694" max="7694" width="4.1796875" style="125" customWidth="1"/>
    <col min="7695" max="7695" width="6.1796875" style="125" customWidth="1"/>
    <col min="7696" max="7696" width="15.54296875" style="125" customWidth="1"/>
    <col min="7697" max="7697" width="7.453125" style="125" customWidth="1"/>
    <col min="7698" max="7698" width="9.453125" style="125" customWidth="1"/>
    <col min="7699" max="7699" width="5.54296875" style="125" customWidth="1"/>
    <col min="7700" max="7700" width="2.81640625" style="125" customWidth="1"/>
    <col min="7701" max="7701" width="5" style="125" customWidth="1"/>
    <col min="7702" max="7702" width="12.453125" style="125" customWidth="1"/>
    <col min="7703" max="7703" width="2.453125" style="125" customWidth="1"/>
    <col min="7704" max="7704" width="19.453125" style="125" customWidth="1"/>
    <col min="7705" max="7945" width="8.54296875" style="125" customWidth="1"/>
    <col min="7946" max="7946" width="5.54296875" style="125" customWidth="1"/>
    <col min="7947" max="7947" width="7.453125" style="125" customWidth="1"/>
    <col min="7948" max="7948" width="6.1796875" style="125" customWidth="1"/>
    <col min="7949" max="7949" width="11.453125" style="125" customWidth="1"/>
    <col min="7950" max="7950" width="4.1796875" style="125" customWidth="1"/>
    <col min="7951" max="7951" width="6.1796875" style="125" customWidth="1"/>
    <col min="7952" max="7952" width="15.54296875" style="125" customWidth="1"/>
    <col min="7953" max="7953" width="7.453125" style="125" customWidth="1"/>
    <col min="7954" max="7954" width="9.453125" style="125" customWidth="1"/>
    <col min="7955" max="7955" width="5.54296875" style="125" customWidth="1"/>
    <col min="7956" max="7956" width="2.81640625" style="125" customWidth="1"/>
    <col min="7957" max="7957" width="5" style="125" customWidth="1"/>
    <col min="7958" max="7958" width="12.453125" style="125" customWidth="1"/>
    <col min="7959" max="7959" width="2.453125" style="125" customWidth="1"/>
    <col min="7960" max="7960" width="19.453125" style="125" customWidth="1"/>
    <col min="7961" max="8201" width="8.54296875" style="125" customWidth="1"/>
    <col min="8202" max="8202" width="5.54296875" style="125" customWidth="1"/>
    <col min="8203" max="8203" width="7.453125" style="125" customWidth="1"/>
    <col min="8204" max="8204" width="6.1796875" style="125" customWidth="1"/>
    <col min="8205" max="8205" width="11.453125" style="125" customWidth="1"/>
    <col min="8206" max="8206" width="4.1796875" style="125" customWidth="1"/>
    <col min="8207" max="8207" width="6.1796875" style="125" customWidth="1"/>
    <col min="8208" max="8208" width="15.54296875" style="125" customWidth="1"/>
    <col min="8209" max="8209" width="7.453125" style="125" customWidth="1"/>
    <col min="8210" max="8210" width="9.453125" style="125" customWidth="1"/>
    <col min="8211" max="8211" width="5.54296875" style="125" customWidth="1"/>
    <col min="8212" max="8212" width="2.81640625" style="125" customWidth="1"/>
    <col min="8213" max="8213" width="5" style="125" customWidth="1"/>
    <col min="8214" max="8214" width="12.453125" style="125" customWidth="1"/>
    <col min="8215" max="8215" width="2.453125" style="125" customWidth="1"/>
    <col min="8216" max="8216" width="19.453125" style="125" customWidth="1"/>
    <col min="8217" max="8457" width="8.54296875" style="125" customWidth="1"/>
    <col min="8458" max="8458" width="5.54296875" style="125" customWidth="1"/>
    <col min="8459" max="8459" width="7.453125" style="125" customWidth="1"/>
    <col min="8460" max="8460" width="6.1796875" style="125" customWidth="1"/>
    <col min="8461" max="8461" width="11.453125" style="125" customWidth="1"/>
    <col min="8462" max="8462" width="4.1796875" style="125" customWidth="1"/>
    <col min="8463" max="8463" width="6.1796875" style="125" customWidth="1"/>
    <col min="8464" max="8464" width="15.54296875" style="125" customWidth="1"/>
    <col min="8465" max="8465" width="7.453125" style="125" customWidth="1"/>
    <col min="8466" max="8466" width="9.453125" style="125" customWidth="1"/>
    <col min="8467" max="8467" width="5.54296875" style="125" customWidth="1"/>
    <col min="8468" max="8468" width="2.81640625" style="125" customWidth="1"/>
    <col min="8469" max="8469" width="5" style="125" customWidth="1"/>
    <col min="8470" max="8470" width="12.453125" style="125" customWidth="1"/>
    <col min="8471" max="8471" width="2.453125" style="125" customWidth="1"/>
    <col min="8472" max="8472" width="19.453125" style="125" customWidth="1"/>
    <col min="8473" max="8713" width="8.54296875" style="125" customWidth="1"/>
    <col min="8714" max="8714" width="5.54296875" style="125" customWidth="1"/>
    <col min="8715" max="8715" width="7.453125" style="125" customWidth="1"/>
    <col min="8716" max="8716" width="6.1796875" style="125" customWidth="1"/>
    <col min="8717" max="8717" width="11.453125" style="125" customWidth="1"/>
    <col min="8718" max="8718" width="4.1796875" style="125" customWidth="1"/>
    <col min="8719" max="8719" width="6.1796875" style="125" customWidth="1"/>
    <col min="8720" max="8720" width="15.54296875" style="125" customWidth="1"/>
    <col min="8721" max="8721" width="7.453125" style="125" customWidth="1"/>
    <col min="8722" max="8722" width="9.453125" style="125" customWidth="1"/>
    <col min="8723" max="8723" width="5.54296875" style="125" customWidth="1"/>
    <col min="8724" max="8724" width="2.81640625" style="125" customWidth="1"/>
    <col min="8725" max="8725" width="5" style="125" customWidth="1"/>
    <col min="8726" max="8726" width="12.453125" style="125" customWidth="1"/>
    <col min="8727" max="8727" width="2.453125" style="125" customWidth="1"/>
    <col min="8728" max="8728" width="19.453125" style="125" customWidth="1"/>
    <col min="8729" max="8969" width="8.54296875" style="125" customWidth="1"/>
    <col min="8970" max="8970" width="5.54296875" style="125" customWidth="1"/>
    <col min="8971" max="8971" width="7.453125" style="125" customWidth="1"/>
    <col min="8972" max="8972" width="6.1796875" style="125" customWidth="1"/>
    <col min="8973" max="8973" width="11.453125" style="125" customWidth="1"/>
    <col min="8974" max="8974" width="4.1796875" style="125" customWidth="1"/>
    <col min="8975" max="8975" width="6.1796875" style="125" customWidth="1"/>
    <col min="8976" max="8976" width="15.54296875" style="125" customWidth="1"/>
    <col min="8977" max="8977" width="7.453125" style="125" customWidth="1"/>
    <col min="8978" max="8978" width="9.453125" style="125" customWidth="1"/>
    <col min="8979" max="8979" width="5.54296875" style="125" customWidth="1"/>
    <col min="8980" max="8980" width="2.81640625" style="125" customWidth="1"/>
    <col min="8981" max="8981" width="5" style="125" customWidth="1"/>
    <col min="8982" max="8982" width="12.453125" style="125" customWidth="1"/>
    <col min="8983" max="8983" width="2.453125" style="125" customWidth="1"/>
    <col min="8984" max="8984" width="19.453125" style="125" customWidth="1"/>
    <col min="8985" max="9225" width="8.54296875" style="125" customWidth="1"/>
    <col min="9226" max="9226" width="5.54296875" style="125" customWidth="1"/>
    <col min="9227" max="9227" width="7.453125" style="125" customWidth="1"/>
    <col min="9228" max="9228" width="6.1796875" style="125" customWidth="1"/>
    <col min="9229" max="9229" width="11.453125" style="125" customWidth="1"/>
    <col min="9230" max="9230" width="4.1796875" style="125" customWidth="1"/>
    <col min="9231" max="9231" width="6.1796875" style="125" customWidth="1"/>
    <col min="9232" max="9232" width="15.54296875" style="125" customWidth="1"/>
    <col min="9233" max="9233" width="7.453125" style="125" customWidth="1"/>
    <col min="9234" max="9234" width="9.453125" style="125" customWidth="1"/>
    <col min="9235" max="9235" width="5.54296875" style="125" customWidth="1"/>
    <col min="9236" max="9236" width="2.81640625" style="125" customWidth="1"/>
    <col min="9237" max="9237" width="5" style="125" customWidth="1"/>
    <col min="9238" max="9238" width="12.453125" style="125" customWidth="1"/>
    <col min="9239" max="9239" width="2.453125" style="125" customWidth="1"/>
    <col min="9240" max="9240" width="19.453125" style="125" customWidth="1"/>
    <col min="9241" max="9481" width="8.54296875" style="125" customWidth="1"/>
    <col min="9482" max="9482" width="5.54296875" style="125" customWidth="1"/>
    <col min="9483" max="9483" width="7.453125" style="125" customWidth="1"/>
    <col min="9484" max="9484" width="6.1796875" style="125" customWidth="1"/>
    <col min="9485" max="9485" width="11.453125" style="125" customWidth="1"/>
    <col min="9486" max="9486" width="4.1796875" style="125" customWidth="1"/>
    <col min="9487" max="9487" width="6.1796875" style="125" customWidth="1"/>
    <col min="9488" max="9488" width="15.54296875" style="125" customWidth="1"/>
    <col min="9489" max="9489" width="7.453125" style="125" customWidth="1"/>
    <col min="9490" max="9490" width="9.453125" style="125" customWidth="1"/>
    <col min="9491" max="9491" width="5.54296875" style="125" customWidth="1"/>
    <col min="9492" max="9492" width="2.81640625" style="125" customWidth="1"/>
    <col min="9493" max="9493" width="5" style="125" customWidth="1"/>
    <col min="9494" max="9494" width="12.453125" style="125" customWidth="1"/>
    <col min="9495" max="9495" width="2.453125" style="125" customWidth="1"/>
    <col min="9496" max="9496" width="19.453125" style="125" customWidth="1"/>
    <col min="9497" max="9737" width="8.54296875" style="125" customWidth="1"/>
    <col min="9738" max="9738" width="5.54296875" style="125" customWidth="1"/>
    <col min="9739" max="9739" width="7.453125" style="125" customWidth="1"/>
    <col min="9740" max="9740" width="6.1796875" style="125" customWidth="1"/>
    <col min="9741" max="9741" width="11.453125" style="125" customWidth="1"/>
    <col min="9742" max="9742" width="4.1796875" style="125" customWidth="1"/>
    <col min="9743" max="9743" width="6.1796875" style="125" customWidth="1"/>
    <col min="9744" max="9744" width="15.54296875" style="125" customWidth="1"/>
    <col min="9745" max="9745" width="7.453125" style="125" customWidth="1"/>
    <col min="9746" max="9746" width="9.453125" style="125" customWidth="1"/>
    <col min="9747" max="9747" width="5.54296875" style="125" customWidth="1"/>
    <col min="9748" max="9748" width="2.81640625" style="125" customWidth="1"/>
    <col min="9749" max="9749" width="5" style="125" customWidth="1"/>
    <col min="9750" max="9750" width="12.453125" style="125" customWidth="1"/>
    <col min="9751" max="9751" width="2.453125" style="125" customWidth="1"/>
    <col min="9752" max="9752" width="19.453125" style="125" customWidth="1"/>
    <col min="9753" max="9993" width="8.54296875" style="125" customWidth="1"/>
    <col min="9994" max="9994" width="5.54296875" style="125" customWidth="1"/>
    <col min="9995" max="9995" width="7.453125" style="125" customWidth="1"/>
    <col min="9996" max="9996" width="6.1796875" style="125" customWidth="1"/>
    <col min="9997" max="9997" width="11.453125" style="125" customWidth="1"/>
    <col min="9998" max="9998" width="4.1796875" style="125" customWidth="1"/>
    <col min="9999" max="9999" width="6.1796875" style="125" customWidth="1"/>
    <col min="10000" max="10000" width="15.54296875" style="125" customWidth="1"/>
    <col min="10001" max="10001" width="7.453125" style="125" customWidth="1"/>
    <col min="10002" max="10002" width="9.453125" style="125" customWidth="1"/>
    <col min="10003" max="10003" width="5.54296875" style="125" customWidth="1"/>
    <col min="10004" max="10004" width="2.81640625" style="125" customWidth="1"/>
    <col min="10005" max="10005" width="5" style="125" customWidth="1"/>
    <col min="10006" max="10006" width="12.453125" style="125" customWidth="1"/>
    <col min="10007" max="10007" width="2.453125" style="125" customWidth="1"/>
    <col min="10008" max="10008" width="19.453125" style="125" customWidth="1"/>
    <col min="10009" max="10249" width="8.54296875" style="125" customWidth="1"/>
    <col min="10250" max="10250" width="5.54296875" style="125" customWidth="1"/>
    <col min="10251" max="10251" width="7.453125" style="125" customWidth="1"/>
    <col min="10252" max="10252" width="6.1796875" style="125" customWidth="1"/>
    <col min="10253" max="10253" width="11.453125" style="125" customWidth="1"/>
    <col min="10254" max="10254" width="4.1796875" style="125" customWidth="1"/>
    <col min="10255" max="10255" width="6.1796875" style="125" customWidth="1"/>
    <col min="10256" max="10256" width="15.54296875" style="125" customWidth="1"/>
    <col min="10257" max="10257" width="7.453125" style="125" customWidth="1"/>
    <col min="10258" max="10258" width="9.453125" style="125" customWidth="1"/>
    <col min="10259" max="10259" width="5.54296875" style="125" customWidth="1"/>
    <col min="10260" max="10260" width="2.81640625" style="125" customWidth="1"/>
    <col min="10261" max="10261" width="5" style="125" customWidth="1"/>
    <col min="10262" max="10262" width="12.453125" style="125" customWidth="1"/>
    <col min="10263" max="10263" width="2.453125" style="125" customWidth="1"/>
    <col min="10264" max="10264" width="19.453125" style="125" customWidth="1"/>
    <col min="10265" max="10505" width="8.54296875" style="125" customWidth="1"/>
    <col min="10506" max="10506" width="5.54296875" style="125" customWidth="1"/>
    <col min="10507" max="10507" width="7.453125" style="125" customWidth="1"/>
    <col min="10508" max="10508" width="6.1796875" style="125" customWidth="1"/>
    <col min="10509" max="10509" width="11.453125" style="125" customWidth="1"/>
    <col min="10510" max="10510" width="4.1796875" style="125" customWidth="1"/>
    <col min="10511" max="10511" width="6.1796875" style="125" customWidth="1"/>
    <col min="10512" max="10512" width="15.54296875" style="125" customWidth="1"/>
    <col min="10513" max="10513" width="7.453125" style="125" customWidth="1"/>
    <col min="10514" max="10514" width="9.453125" style="125" customWidth="1"/>
    <col min="10515" max="10515" width="5.54296875" style="125" customWidth="1"/>
    <col min="10516" max="10516" width="2.81640625" style="125" customWidth="1"/>
    <col min="10517" max="10517" width="5" style="125" customWidth="1"/>
    <col min="10518" max="10518" width="12.453125" style="125" customWidth="1"/>
    <col min="10519" max="10519" width="2.453125" style="125" customWidth="1"/>
    <col min="10520" max="10520" width="19.453125" style="125" customWidth="1"/>
    <col min="10521" max="10761" width="8.54296875" style="125" customWidth="1"/>
    <col min="10762" max="10762" width="5.54296875" style="125" customWidth="1"/>
    <col min="10763" max="10763" width="7.453125" style="125" customWidth="1"/>
    <col min="10764" max="10764" width="6.1796875" style="125" customWidth="1"/>
    <col min="10765" max="10765" width="11.453125" style="125" customWidth="1"/>
    <col min="10766" max="10766" width="4.1796875" style="125" customWidth="1"/>
    <col min="10767" max="10767" width="6.1796875" style="125" customWidth="1"/>
    <col min="10768" max="10768" width="15.54296875" style="125" customWidth="1"/>
    <col min="10769" max="10769" width="7.453125" style="125" customWidth="1"/>
    <col min="10770" max="10770" width="9.453125" style="125" customWidth="1"/>
    <col min="10771" max="10771" width="5.54296875" style="125" customWidth="1"/>
    <col min="10772" max="10772" width="2.81640625" style="125" customWidth="1"/>
    <col min="10773" max="10773" width="5" style="125" customWidth="1"/>
    <col min="10774" max="10774" width="12.453125" style="125" customWidth="1"/>
    <col min="10775" max="10775" width="2.453125" style="125" customWidth="1"/>
    <col min="10776" max="10776" width="19.453125" style="125" customWidth="1"/>
    <col min="10777" max="11017" width="8.54296875" style="125" customWidth="1"/>
    <col min="11018" max="11018" width="5.54296875" style="125" customWidth="1"/>
    <col min="11019" max="11019" width="7.453125" style="125" customWidth="1"/>
    <col min="11020" max="11020" width="6.1796875" style="125" customWidth="1"/>
    <col min="11021" max="11021" width="11.453125" style="125" customWidth="1"/>
    <col min="11022" max="11022" width="4.1796875" style="125" customWidth="1"/>
    <col min="11023" max="11023" width="6.1796875" style="125" customWidth="1"/>
    <col min="11024" max="11024" width="15.54296875" style="125" customWidth="1"/>
    <col min="11025" max="11025" width="7.453125" style="125" customWidth="1"/>
    <col min="11026" max="11026" width="9.453125" style="125" customWidth="1"/>
    <col min="11027" max="11027" width="5.54296875" style="125" customWidth="1"/>
    <col min="11028" max="11028" width="2.81640625" style="125" customWidth="1"/>
    <col min="11029" max="11029" width="5" style="125" customWidth="1"/>
    <col min="11030" max="11030" width="12.453125" style="125" customWidth="1"/>
    <col min="11031" max="11031" width="2.453125" style="125" customWidth="1"/>
    <col min="11032" max="11032" width="19.453125" style="125" customWidth="1"/>
    <col min="11033" max="11273" width="8.54296875" style="125" customWidth="1"/>
    <col min="11274" max="11274" width="5.54296875" style="125" customWidth="1"/>
    <col min="11275" max="11275" width="7.453125" style="125" customWidth="1"/>
    <col min="11276" max="11276" width="6.1796875" style="125" customWidth="1"/>
    <col min="11277" max="11277" width="11.453125" style="125" customWidth="1"/>
    <col min="11278" max="11278" width="4.1796875" style="125" customWidth="1"/>
    <col min="11279" max="11279" width="6.1796875" style="125" customWidth="1"/>
    <col min="11280" max="11280" width="15.54296875" style="125" customWidth="1"/>
    <col min="11281" max="11281" width="7.453125" style="125" customWidth="1"/>
    <col min="11282" max="11282" width="9.453125" style="125" customWidth="1"/>
    <col min="11283" max="11283" width="5.54296875" style="125" customWidth="1"/>
    <col min="11284" max="11284" width="2.81640625" style="125" customWidth="1"/>
    <col min="11285" max="11285" width="5" style="125" customWidth="1"/>
    <col min="11286" max="11286" width="12.453125" style="125" customWidth="1"/>
    <col min="11287" max="11287" width="2.453125" style="125" customWidth="1"/>
    <col min="11288" max="11288" width="19.453125" style="125" customWidth="1"/>
    <col min="11289" max="11529" width="8.54296875" style="125" customWidth="1"/>
    <col min="11530" max="11530" width="5.54296875" style="125" customWidth="1"/>
    <col min="11531" max="11531" width="7.453125" style="125" customWidth="1"/>
    <col min="11532" max="11532" width="6.1796875" style="125" customWidth="1"/>
    <col min="11533" max="11533" width="11.453125" style="125" customWidth="1"/>
    <col min="11534" max="11534" width="4.1796875" style="125" customWidth="1"/>
    <col min="11535" max="11535" width="6.1796875" style="125" customWidth="1"/>
    <col min="11536" max="11536" width="15.54296875" style="125" customWidth="1"/>
    <col min="11537" max="11537" width="7.453125" style="125" customWidth="1"/>
    <col min="11538" max="11538" width="9.453125" style="125" customWidth="1"/>
    <col min="11539" max="11539" width="5.54296875" style="125" customWidth="1"/>
    <col min="11540" max="11540" width="2.81640625" style="125" customWidth="1"/>
    <col min="11541" max="11541" width="5" style="125" customWidth="1"/>
    <col min="11542" max="11542" width="12.453125" style="125" customWidth="1"/>
    <col min="11543" max="11543" width="2.453125" style="125" customWidth="1"/>
    <col min="11544" max="11544" width="19.453125" style="125" customWidth="1"/>
    <col min="11545" max="11785" width="8.54296875" style="125" customWidth="1"/>
    <col min="11786" max="11786" width="5.54296875" style="125" customWidth="1"/>
    <col min="11787" max="11787" width="7.453125" style="125" customWidth="1"/>
    <col min="11788" max="11788" width="6.1796875" style="125" customWidth="1"/>
    <col min="11789" max="11789" width="11.453125" style="125" customWidth="1"/>
    <col min="11790" max="11790" width="4.1796875" style="125" customWidth="1"/>
    <col min="11791" max="11791" width="6.1796875" style="125" customWidth="1"/>
    <col min="11792" max="11792" width="15.54296875" style="125" customWidth="1"/>
    <col min="11793" max="11793" width="7.453125" style="125" customWidth="1"/>
    <col min="11794" max="11794" width="9.453125" style="125" customWidth="1"/>
    <col min="11795" max="11795" width="5.54296875" style="125" customWidth="1"/>
    <col min="11796" max="11796" width="2.81640625" style="125" customWidth="1"/>
    <col min="11797" max="11797" width="5" style="125" customWidth="1"/>
    <col min="11798" max="11798" width="12.453125" style="125" customWidth="1"/>
    <col min="11799" max="11799" width="2.453125" style="125" customWidth="1"/>
    <col min="11800" max="11800" width="19.453125" style="125" customWidth="1"/>
    <col min="11801" max="12041" width="8.54296875" style="125" customWidth="1"/>
    <col min="12042" max="12042" width="5.54296875" style="125" customWidth="1"/>
    <col min="12043" max="12043" width="7.453125" style="125" customWidth="1"/>
    <col min="12044" max="12044" width="6.1796875" style="125" customWidth="1"/>
    <col min="12045" max="12045" width="11.453125" style="125" customWidth="1"/>
    <col min="12046" max="12046" width="4.1796875" style="125" customWidth="1"/>
    <col min="12047" max="12047" width="6.1796875" style="125" customWidth="1"/>
    <col min="12048" max="12048" width="15.54296875" style="125" customWidth="1"/>
    <col min="12049" max="12049" width="7.453125" style="125" customWidth="1"/>
    <col min="12050" max="12050" width="9.453125" style="125" customWidth="1"/>
    <col min="12051" max="12051" width="5.54296875" style="125" customWidth="1"/>
    <col min="12052" max="12052" width="2.81640625" style="125" customWidth="1"/>
    <col min="12053" max="12053" width="5" style="125" customWidth="1"/>
    <col min="12054" max="12054" width="12.453125" style="125" customWidth="1"/>
    <col min="12055" max="12055" width="2.453125" style="125" customWidth="1"/>
    <col min="12056" max="12056" width="19.453125" style="125" customWidth="1"/>
    <col min="12057" max="12297" width="8.54296875" style="125" customWidth="1"/>
    <col min="12298" max="12298" width="5.54296875" style="125" customWidth="1"/>
    <col min="12299" max="12299" width="7.453125" style="125" customWidth="1"/>
    <col min="12300" max="12300" width="6.1796875" style="125" customWidth="1"/>
    <col min="12301" max="12301" width="11.453125" style="125" customWidth="1"/>
    <col min="12302" max="12302" width="4.1796875" style="125" customWidth="1"/>
    <col min="12303" max="12303" width="6.1796875" style="125" customWidth="1"/>
    <col min="12304" max="12304" width="15.54296875" style="125" customWidth="1"/>
    <col min="12305" max="12305" width="7.453125" style="125" customWidth="1"/>
    <col min="12306" max="12306" width="9.453125" style="125" customWidth="1"/>
    <col min="12307" max="12307" width="5.54296875" style="125" customWidth="1"/>
    <col min="12308" max="12308" width="2.81640625" style="125" customWidth="1"/>
    <col min="12309" max="12309" width="5" style="125" customWidth="1"/>
    <col min="12310" max="12310" width="12.453125" style="125" customWidth="1"/>
    <col min="12311" max="12311" width="2.453125" style="125" customWidth="1"/>
    <col min="12312" max="12312" width="19.453125" style="125" customWidth="1"/>
    <col min="12313" max="12553" width="8.54296875" style="125" customWidth="1"/>
    <col min="12554" max="12554" width="5.54296875" style="125" customWidth="1"/>
    <col min="12555" max="12555" width="7.453125" style="125" customWidth="1"/>
    <col min="12556" max="12556" width="6.1796875" style="125" customWidth="1"/>
    <col min="12557" max="12557" width="11.453125" style="125" customWidth="1"/>
    <col min="12558" max="12558" width="4.1796875" style="125" customWidth="1"/>
    <col min="12559" max="12559" width="6.1796875" style="125" customWidth="1"/>
    <col min="12560" max="12560" width="15.54296875" style="125" customWidth="1"/>
    <col min="12561" max="12561" width="7.453125" style="125" customWidth="1"/>
    <col min="12562" max="12562" width="9.453125" style="125" customWidth="1"/>
    <col min="12563" max="12563" width="5.54296875" style="125" customWidth="1"/>
    <col min="12564" max="12564" width="2.81640625" style="125" customWidth="1"/>
    <col min="12565" max="12565" width="5" style="125" customWidth="1"/>
    <col min="12566" max="12566" width="12.453125" style="125" customWidth="1"/>
    <col min="12567" max="12567" width="2.453125" style="125" customWidth="1"/>
    <col min="12568" max="12568" width="19.453125" style="125" customWidth="1"/>
    <col min="12569" max="12809" width="8.54296875" style="125" customWidth="1"/>
    <col min="12810" max="12810" width="5.54296875" style="125" customWidth="1"/>
    <col min="12811" max="12811" width="7.453125" style="125" customWidth="1"/>
    <col min="12812" max="12812" width="6.1796875" style="125" customWidth="1"/>
    <col min="12813" max="12813" width="11.453125" style="125" customWidth="1"/>
    <col min="12814" max="12814" width="4.1796875" style="125" customWidth="1"/>
    <col min="12815" max="12815" width="6.1796875" style="125" customWidth="1"/>
    <col min="12816" max="12816" width="15.54296875" style="125" customWidth="1"/>
    <col min="12817" max="12817" width="7.453125" style="125" customWidth="1"/>
    <col min="12818" max="12818" width="9.453125" style="125" customWidth="1"/>
    <col min="12819" max="12819" width="5.54296875" style="125" customWidth="1"/>
    <col min="12820" max="12820" width="2.81640625" style="125" customWidth="1"/>
    <col min="12821" max="12821" width="5" style="125" customWidth="1"/>
    <col min="12822" max="12822" width="12.453125" style="125" customWidth="1"/>
    <col min="12823" max="12823" width="2.453125" style="125" customWidth="1"/>
    <col min="12824" max="12824" width="19.453125" style="125" customWidth="1"/>
    <col min="12825" max="13065" width="8.54296875" style="125" customWidth="1"/>
    <col min="13066" max="13066" width="5.54296875" style="125" customWidth="1"/>
    <col min="13067" max="13067" width="7.453125" style="125" customWidth="1"/>
    <col min="13068" max="13068" width="6.1796875" style="125" customWidth="1"/>
    <col min="13069" max="13069" width="11.453125" style="125" customWidth="1"/>
    <col min="13070" max="13070" width="4.1796875" style="125" customWidth="1"/>
    <col min="13071" max="13071" width="6.1796875" style="125" customWidth="1"/>
    <col min="13072" max="13072" width="15.54296875" style="125" customWidth="1"/>
    <col min="13073" max="13073" width="7.453125" style="125" customWidth="1"/>
    <col min="13074" max="13074" width="9.453125" style="125" customWidth="1"/>
    <col min="13075" max="13075" width="5.54296875" style="125" customWidth="1"/>
    <col min="13076" max="13076" width="2.81640625" style="125" customWidth="1"/>
    <col min="13077" max="13077" width="5" style="125" customWidth="1"/>
    <col min="13078" max="13078" width="12.453125" style="125" customWidth="1"/>
    <col min="13079" max="13079" width="2.453125" style="125" customWidth="1"/>
    <col min="13080" max="13080" width="19.453125" style="125" customWidth="1"/>
    <col min="13081" max="13321" width="8.54296875" style="125" customWidth="1"/>
    <col min="13322" max="13322" width="5.54296875" style="125" customWidth="1"/>
    <col min="13323" max="13323" width="7.453125" style="125" customWidth="1"/>
    <col min="13324" max="13324" width="6.1796875" style="125" customWidth="1"/>
    <col min="13325" max="13325" width="11.453125" style="125" customWidth="1"/>
    <col min="13326" max="13326" width="4.1796875" style="125" customWidth="1"/>
    <col min="13327" max="13327" width="6.1796875" style="125" customWidth="1"/>
    <col min="13328" max="13328" width="15.54296875" style="125" customWidth="1"/>
    <col min="13329" max="13329" width="7.453125" style="125" customWidth="1"/>
    <col min="13330" max="13330" width="9.453125" style="125" customWidth="1"/>
    <col min="13331" max="13331" width="5.54296875" style="125" customWidth="1"/>
    <col min="13332" max="13332" width="2.81640625" style="125" customWidth="1"/>
    <col min="13333" max="13333" width="5" style="125" customWidth="1"/>
    <col min="13334" max="13334" width="12.453125" style="125" customWidth="1"/>
    <col min="13335" max="13335" width="2.453125" style="125" customWidth="1"/>
    <col min="13336" max="13336" width="19.453125" style="125" customWidth="1"/>
    <col min="13337" max="13577" width="8.54296875" style="125" customWidth="1"/>
    <col min="13578" max="13578" width="5.54296875" style="125" customWidth="1"/>
    <col min="13579" max="13579" width="7.453125" style="125" customWidth="1"/>
    <col min="13580" max="13580" width="6.1796875" style="125" customWidth="1"/>
    <col min="13581" max="13581" width="11.453125" style="125" customWidth="1"/>
    <col min="13582" max="13582" width="4.1796875" style="125" customWidth="1"/>
    <col min="13583" max="13583" width="6.1796875" style="125" customWidth="1"/>
    <col min="13584" max="13584" width="15.54296875" style="125" customWidth="1"/>
    <col min="13585" max="13585" width="7.453125" style="125" customWidth="1"/>
    <col min="13586" max="13586" width="9.453125" style="125" customWidth="1"/>
    <col min="13587" max="13587" width="5.54296875" style="125" customWidth="1"/>
    <col min="13588" max="13588" width="2.81640625" style="125" customWidth="1"/>
    <col min="13589" max="13589" width="5" style="125" customWidth="1"/>
    <col min="13590" max="13590" width="12.453125" style="125" customWidth="1"/>
    <col min="13591" max="13591" width="2.453125" style="125" customWidth="1"/>
    <col min="13592" max="13592" width="19.453125" style="125" customWidth="1"/>
    <col min="13593" max="13833" width="8.54296875" style="125" customWidth="1"/>
    <col min="13834" max="13834" width="5.54296875" style="125" customWidth="1"/>
    <col min="13835" max="13835" width="7.453125" style="125" customWidth="1"/>
    <col min="13836" max="13836" width="6.1796875" style="125" customWidth="1"/>
    <col min="13837" max="13837" width="11.453125" style="125" customWidth="1"/>
    <col min="13838" max="13838" width="4.1796875" style="125" customWidth="1"/>
    <col min="13839" max="13839" width="6.1796875" style="125" customWidth="1"/>
    <col min="13840" max="13840" width="15.54296875" style="125" customWidth="1"/>
    <col min="13841" max="13841" width="7.453125" style="125" customWidth="1"/>
    <col min="13842" max="13842" width="9.453125" style="125" customWidth="1"/>
    <col min="13843" max="13843" width="5.54296875" style="125" customWidth="1"/>
    <col min="13844" max="13844" width="2.81640625" style="125" customWidth="1"/>
    <col min="13845" max="13845" width="5" style="125" customWidth="1"/>
    <col min="13846" max="13846" width="12.453125" style="125" customWidth="1"/>
    <col min="13847" max="13847" width="2.453125" style="125" customWidth="1"/>
    <col min="13848" max="13848" width="19.453125" style="125" customWidth="1"/>
    <col min="13849" max="14089" width="8.54296875" style="125" customWidth="1"/>
    <col min="14090" max="14090" width="5.54296875" style="125" customWidth="1"/>
    <col min="14091" max="14091" width="7.453125" style="125" customWidth="1"/>
    <col min="14092" max="14092" width="6.1796875" style="125" customWidth="1"/>
    <col min="14093" max="14093" width="11.453125" style="125" customWidth="1"/>
    <col min="14094" max="14094" width="4.1796875" style="125" customWidth="1"/>
    <col min="14095" max="14095" width="6.1796875" style="125" customWidth="1"/>
    <col min="14096" max="14096" width="15.54296875" style="125" customWidth="1"/>
    <col min="14097" max="14097" width="7.453125" style="125" customWidth="1"/>
    <col min="14098" max="14098" width="9.453125" style="125" customWidth="1"/>
    <col min="14099" max="14099" width="5.54296875" style="125" customWidth="1"/>
    <col min="14100" max="14100" width="2.81640625" style="125" customWidth="1"/>
    <col min="14101" max="14101" width="5" style="125" customWidth="1"/>
    <col min="14102" max="14102" width="12.453125" style="125" customWidth="1"/>
    <col min="14103" max="14103" width="2.453125" style="125" customWidth="1"/>
    <col min="14104" max="14104" width="19.453125" style="125" customWidth="1"/>
    <col min="14105" max="14345" width="8.54296875" style="125" customWidth="1"/>
    <col min="14346" max="14346" width="5.54296875" style="125" customWidth="1"/>
    <col min="14347" max="14347" width="7.453125" style="125" customWidth="1"/>
    <col min="14348" max="14348" width="6.1796875" style="125" customWidth="1"/>
    <col min="14349" max="14349" width="11.453125" style="125" customWidth="1"/>
    <col min="14350" max="14350" width="4.1796875" style="125" customWidth="1"/>
    <col min="14351" max="14351" width="6.1796875" style="125" customWidth="1"/>
    <col min="14352" max="14352" width="15.54296875" style="125" customWidth="1"/>
    <col min="14353" max="14353" width="7.453125" style="125" customWidth="1"/>
    <col min="14354" max="14354" width="9.453125" style="125" customWidth="1"/>
    <col min="14355" max="14355" width="5.54296875" style="125" customWidth="1"/>
    <col min="14356" max="14356" width="2.81640625" style="125" customWidth="1"/>
    <col min="14357" max="14357" width="5" style="125" customWidth="1"/>
    <col min="14358" max="14358" width="12.453125" style="125" customWidth="1"/>
    <col min="14359" max="14359" width="2.453125" style="125" customWidth="1"/>
    <col min="14360" max="14360" width="19.453125" style="125" customWidth="1"/>
    <col min="14361" max="14601" width="8.54296875" style="125" customWidth="1"/>
    <col min="14602" max="14602" width="5.54296875" style="125" customWidth="1"/>
    <col min="14603" max="14603" width="7.453125" style="125" customWidth="1"/>
    <col min="14604" max="14604" width="6.1796875" style="125" customWidth="1"/>
    <col min="14605" max="14605" width="11.453125" style="125" customWidth="1"/>
    <col min="14606" max="14606" width="4.1796875" style="125" customWidth="1"/>
    <col min="14607" max="14607" width="6.1796875" style="125" customWidth="1"/>
    <col min="14608" max="14608" width="15.54296875" style="125" customWidth="1"/>
    <col min="14609" max="14609" width="7.453125" style="125" customWidth="1"/>
    <col min="14610" max="14610" width="9.453125" style="125" customWidth="1"/>
    <col min="14611" max="14611" width="5.54296875" style="125" customWidth="1"/>
    <col min="14612" max="14612" width="2.81640625" style="125" customWidth="1"/>
    <col min="14613" max="14613" width="5" style="125" customWidth="1"/>
    <col min="14614" max="14614" width="12.453125" style="125" customWidth="1"/>
    <col min="14615" max="14615" width="2.453125" style="125" customWidth="1"/>
    <col min="14616" max="14616" width="19.453125" style="125" customWidth="1"/>
    <col min="14617" max="14857" width="8.54296875" style="125" customWidth="1"/>
    <col min="14858" max="14858" width="5.54296875" style="125" customWidth="1"/>
    <col min="14859" max="14859" width="7.453125" style="125" customWidth="1"/>
    <col min="14860" max="14860" width="6.1796875" style="125" customWidth="1"/>
    <col min="14861" max="14861" width="11.453125" style="125" customWidth="1"/>
    <col min="14862" max="14862" width="4.1796875" style="125" customWidth="1"/>
    <col min="14863" max="14863" width="6.1796875" style="125" customWidth="1"/>
    <col min="14864" max="14864" width="15.54296875" style="125" customWidth="1"/>
    <col min="14865" max="14865" width="7.453125" style="125" customWidth="1"/>
    <col min="14866" max="14866" width="9.453125" style="125" customWidth="1"/>
    <col min="14867" max="14867" width="5.54296875" style="125" customWidth="1"/>
    <col min="14868" max="14868" width="2.81640625" style="125" customWidth="1"/>
    <col min="14869" max="14869" width="5" style="125" customWidth="1"/>
    <col min="14870" max="14870" width="12.453125" style="125" customWidth="1"/>
    <col min="14871" max="14871" width="2.453125" style="125" customWidth="1"/>
    <col min="14872" max="14872" width="19.453125" style="125" customWidth="1"/>
    <col min="14873" max="15113" width="8.54296875" style="125" customWidth="1"/>
    <col min="15114" max="15114" width="5.54296875" style="125" customWidth="1"/>
    <col min="15115" max="15115" width="7.453125" style="125" customWidth="1"/>
    <col min="15116" max="15116" width="6.1796875" style="125" customWidth="1"/>
    <col min="15117" max="15117" width="11.453125" style="125" customWidth="1"/>
    <col min="15118" max="15118" width="4.1796875" style="125" customWidth="1"/>
    <col min="15119" max="15119" width="6.1796875" style="125" customWidth="1"/>
    <col min="15120" max="15120" width="15.54296875" style="125" customWidth="1"/>
    <col min="15121" max="15121" width="7.453125" style="125" customWidth="1"/>
    <col min="15122" max="15122" width="9.453125" style="125" customWidth="1"/>
    <col min="15123" max="15123" width="5.54296875" style="125" customWidth="1"/>
    <col min="15124" max="15124" width="2.81640625" style="125" customWidth="1"/>
    <col min="15125" max="15125" width="5" style="125" customWidth="1"/>
    <col min="15126" max="15126" width="12.453125" style="125" customWidth="1"/>
    <col min="15127" max="15127" width="2.453125" style="125" customWidth="1"/>
    <col min="15128" max="15128" width="19.453125" style="125" customWidth="1"/>
    <col min="15129" max="15369" width="8.54296875" style="125" customWidth="1"/>
    <col min="15370" max="15370" width="5.54296875" style="125" customWidth="1"/>
    <col min="15371" max="15371" width="7.453125" style="125" customWidth="1"/>
    <col min="15372" max="15372" width="6.1796875" style="125" customWidth="1"/>
    <col min="15373" max="15373" width="11.453125" style="125" customWidth="1"/>
    <col min="15374" max="15374" width="4.1796875" style="125" customWidth="1"/>
    <col min="15375" max="15375" width="6.1796875" style="125" customWidth="1"/>
    <col min="15376" max="15376" width="15.54296875" style="125" customWidth="1"/>
    <col min="15377" max="15377" width="7.453125" style="125" customWidth="1"/>
    <col min="15378" max="15378" width="9.453125" style="125" customWidth="1"/>
    <col min="15379" max="15379" width="5.54296875" style="125" customWidth="1"/>
    <col min="15380" max="15380" width="2.81640625" style="125" customWidth="1"/>
    <col min="15381" max="15381" width="5" style="125" customWidth="1"/>
    <col min="15382" max="15382" width="12.453125" style="125" customWidth="1"/>
    <col min="15383" max="15383" width="2.453125" style="125" customWidth="1"/>
    <col min="15384" max="15384" width="19.453125" style="125" customWidth="1"/>
    <col min="15385" max="15625" width="8.54296875" style="125" customWidth="1"/>
    <col min="15626" max="15626" width="5.54296875" style="125" customWidth="1"/>
    <col min="15627" max="15627" width="7.453125" style="125" customWidth="1"/>
    <col min="15628" max="15628" width="6.1796875" style="125" customWidth="1"/>
    <col min="15629" max="15629" width="11.453125" style="125" customWidth="1"/>
    <col min="15630" max="15630" width="4.1796875" style="125" customWidth="1"/>
    <col min="15631" max="15631" width="6.1796875" style="125" customWidth="1"/>
    <col min="15632" max="15632" width="15.54296875" style="125" customWidth="1"/>
    <col min="15633" max="15633" width="7.453125" style="125" customWidth="1"/>
    <col min="15634" max="15634" width="9.453125" style="125" customWidth="1"/>
    <col min="15635" max="15635" width="5.54296875" style="125" customWidth="1"/>
    <col min="15636" max="15636" width="2.81640625" style="125" customWidth="1"/>
    <col min="15637" max="15637" width="5" style="125" customWidth="1"/>
    <col min="15638" max="15638" width="12.453125" style="125" customWidth="1"/>
    <col min="15639" max="15639" width="2.453125" style="125" customWidth="1"/>
    <col min="15640" max="15640" width="19.453125" style="125" customWidth="1"/>
    <col min="15641" max="15881" width="8.54296875" style="125" customWidth="1"/>
    <col min="15882" max="15882" width="5.54296875" style="125" customWidth="1"/>
    <col min="15883" max="15883" width="7.453125" style="125" customWidth="1"/>
    <col min="15884" max="15884" width="6.1796875" style="125" customWidth="1"/>
    <col min="15885" max="15885" width="11.453125" style="125" customWidth="1"/>
    <col min="15886" max="15886" width="4.1796875" style="125" customWidth="1"/>
    <col min="15887" max="15887" width="6.1796875" style="125" customWidth="1"/>
    <col min="15888" max="15888" width="15.54296875" style="125" customWidth="1"/>
    <col min="15889" max="15889" width="7.453125" style="125" customWidth="1"/>
    <col min="15890" max="15890" width="9.453125" style="125" customWidth="1"/>
    <col min="15891" max="15891" width="5.54296875" style="125" customWidth="1"/>
    <col min="15892" max="15892" width="2.81640625" style="125" customWidth="1"/>
    <col min="15893" max="15893" width="5" style="125" customWidth="1"/>
    <col min="15894" max="15894" width="12.453125" style="125" customWidth="1"/>
    <col min="15895" max="15895" width="2.453125" style="125" customWidth="1"/>
    <col min="15896" max="15896" width="19.453125" style="125" customWidth="1"/>
    <col min="15897" max="16137" width="8.54296875" style="125" customWidth="1"/>
    <col min="16138" max="16138" width="5.54296875" style="125" customWidth="1"/>
    <col min="16139" max="16139" width="7.453125" style="125" customWidth="1"/>
    <col min="16140" max="16140" width="6.1796875" style="125" customWidth="1"/>
    <col min="16141" max="16141" width="11.453125" style="125" customWidth="1"/>
    <col min="16142" max="16142" width="4.1796875" style="125" customWidth="1"/>
    <col min="16143" max="16143" width="6.1796875" style="125" customWidth="1"/>
    <col min="16144" max="16144" width="15.54296875" style="125" customWidth="1"/>
    <col min="16145" max="16145" width="7.453125" style="125" customWidth="1"/>
    <col min="16146" max="16146" width="9.453125" style="125" customWidth="1"/>
    <col min="16147" max="16147" width="5.54296875" style="125" customWidth="1"/>
    <col min="16148" max="16148" width="2.81640625" style="125" customWidth="1"/>
    <col min="16149" max="16149" width="5" style="125" customWidth="1"/>
    <col min="16150" max="16150" width="12.453125" style="125" customWidth="1"/>
    <col min="16151" max="16151" width="2.453125" style="125" customWidth="1"/>
    <col min="16152" max="16152" width="19.453125" style="125" customWidth="1"/>
    <col min="16153" max="16384" width="8.54296875" style="125" customWidth="1"/>
  </cols>
  <sheetData>
    <row r="3" spans="1:25" ht="35.15" customHeight="1">
      <c r="A3" s="2403" t="s">
        <v>449</v>
      </c>
      <c r="B3" s="2404"/>
      <c r="C3" s="2404"/>
      <c r="D3" s="2404"/>
    </row>
    <row r="4" spans="1:25" ht="35.15" customHeight="1">
      <c r="A4" s="2404"/>
      <c r="B4" s="2404"/>
      <c r="C4" s="2404"/>
      <c r="D4" s="2404"/>
      <c r="E4" s="126"/>
      <c r="F4" s="126"/>
      <c r="G4" s="126"/>
      <c r="H4" s="126"/>
      <c r="I4" s="126"/>
      <c r="J4" s="126"/>
      <c r="K4" s="126"/>
      <c r="L4" s="126"/>
      <c r="M4" s="126"/>
      <c r="N4" s="126"/>
      <c r="O4" s="126"/>
      <c r="P4" s="126"/>
      <c r="Q4" s="126"/>
      <c r="R4" s="126"/>
      <c r="S4" s="126"/>
      <c r="T4" s="126"/>
      <c r="V4" s="2405" t="s">
        <v>450</v>
      </c>
      <c r="W4" s="2405"/>
      <c r="X4" s="2405"/>
    </row>
    <row r="5" spans="1:25" ht="35.15" customHeight="1">
      <c r="A5" s="2404"/>
      <c r="B5" s="2404"/>
      <c r="C5" s="2404"/>
      <c r="D5" s="2404"/>
      <c r="E5" s="126"/>
      <c r="F5" s="126"/>
      <c r="G5" s="126"/>
      <c r="H5" s="126"/>
      <c r="I5" s="126"/>
      <c r="J5" s="126"/>
      <c r="K5" s="126"/>
      <c r="L5" s="126"/>
      <c r="M5" s="126"/>
      <c r="N5" s="126"/>
      <c r="O5" s="126"/>
      <c r="P5" s="126"/>
      <c r="Q5" s="126"/>
      <c r="R5" s="126"/>
      <c r="S5" s="126"/>
      <c r="T5" s="126"/>
      <c r="U5" s="126"/>
    </row>
    <row r="6" spans="1:25" ht="35.15" customHeight="1">
      <c r="A6" s="2404"/>
      <c r="B6" s="2404"/>
      <c r="C6" s="2404"/>
      <c r="D6" s="2404"/>
      <c r="E6" s="126"/>
      <c r="F6" s="126"/>
      <c r="G6" s="126"/>
      <c r="H6" s="126"/>
      <c r="I6" s="126"/>
      <c r="J6" s="126"/>
      <c r="K6" s="126"/>
      <c r="L6" s="126"/>
      <c r="M6" s="126"/>
      <c r="N6" s="126"/>
      <c r="O6" s="126"/>
      <c r="P6" s="126"/>
      <c r="Q6" s="126"/>
      <c r="R6" s="126"/>
      <c r="S6" s="126"/>
      <c r="T6" s="126"/>
      <c r="U6" s="126"/>
      <c r="V6" s="126"/>
    </row>
    <row r="7" spans="1:25" ht="35.15" customHeight="1">
      <c r="A7" s="126"/>
      <c r="B7" s="127"/>
      <c r="C7" s="126"/>
      <c r="D7" s="126"/>
      <c r="E7" s="2406" t="s">
        <v>451</v>
      </c>
      <c r="F7" s="2407"/>
      <c r="G7" s="2407"/>
      <c r="H7" s="2407"/>
      <c r="I7" s="2407"/>
      <c r="J7" s="2407"/>
      <c r="K7" s="2407"/>
      <c r="L7" s="2407"/>
      <c r="M7" s="2407"/>
      <c r="N7" s="2407"/>
      <c r="O7" s="2407"/>
      <c r="P7" s="2407"/>
      <c r="Q7" s="2407"/>
      <c r="R7" s="2407"/>
      <c r="S7" s="2407"/>
      <c r="T7" s="2408"/>
      <c r="U7" s="126"/>
      <c r="V7" s="126"/>
    </row>
    <row r="8" spans="1:25" ht="24" customHeight="1">
      <c r="A8" s="2415" t="s">
        <v>452</v>
      </c>
      <c r="B8" s="2416"/>
      <c r="C8" s="2416"/>
      <c r="D8" s="2416"/>
      <c r="E8" s="2409"/>
      <c r="F8" s="2410"/>
      <c r="G8" s="2410"/>
      <c r="H8" s="2410"/>
      <c r="I8" s="2410"/>
      <c r="J8" s="2410"/>
      <c r="K8" s="2410"/>
      <c r="L8" s="2410"/>
      <c r="M8" s="2410"/>
      <c r="N8" s="2410"/>
      <c r="O8" s="2410"/>
      <c r="P8" s="2410"/>
      <c r="Q8" s="2410"/>
      <c r="R8" s="2410"/>
      <c r="S8" s="2410"/>
      <c r="T8" s="2411"/>
      <c r="U8" s="2421" t="s">
        <v>453</v>
      </c>
      <c r="V8" s="2422"/>
      <c r="W8" s="2422"/>
      <c r="X8" s="2422"/>
      <c r="Y8" s="128"/>
    </row>
    <row r="9" spans="1:25" ht="30.75" customHeight="1">
      <c r="A9" s="2417"/>
      <c r="B9" s="2418"/>
      <c r="C9" s="2418"/>
      <c r="D9" s="2418"/>
      <c r="E9" s="2409"/>
      <c r="F9" s="2410"/>
      <c r="G9" s="2410"/>
      <c r="H9" s="2410"/>
      <c r="I9" s="2410"/>
      <c r="J9" s="2410"/>
      <c r="K9" s="2410"/>
      <c r="L9" s="2410"/>
      <c r="M9" s="2410"/>
      <c r="N9" s="2410"/>
      <c r="O9" s="2410"/>
      <c r="P9" s="2410"/>
      <c r="Q9" s="2410"/>
      <c r="R9" s="2410"/>
      <c r="S9" s="2410"/>
      <c r="T9" s="2411"/>
      <c r="U9" s="2421"/>
      <c r="V9" s="2422"/>
      <c r="W9" s="2422"/>
      <c r="X9" s="2422"/>
      <c r="Y9" s="129"/>
    </row>
    <row r="10" spans="1:25" ht="36" customHeight="1">
      <c r="A10" s="2419"/>
      <c r="B10" s="2420"/>
      <c r="C10" s="2420"/>
      <c r="D10" s="2420"/>
      <c r="E10" s="2412"/>
      <c r="F10" s="2413"/>
      <c r="G10" s="2413"/>
      <c r="H10" s="2413"/>
      <c r="I10" s="2413"/>
      <c r="J10" s="2413"/>
      <c r="K10" s="2413"/>
      <c r="L10" s="2413"/>
      <c r="M10" s="2413"/>
      <c r="N10" s="2413"/>
      <c r="O10" s="2413"/>
      <c r="P10" s="2413"/>
      <c r="Q10" s="2413"/>
      <c r="R10" s="2413"/>
      <c r="S10" s="2413"/>
      <c r="T10" s="2414"/>
      <c r="U10" s="2423" t="str">
        <f>FORM!S6</f>
        <v/>
      </c>
      <c r="V10" s="2424"/>
      <c r="W10" s="2424"/>
      <c r="X10" s="2424"/>
      <c r="Y10" s="129"/>
    </row>
    <row r="11" spans="1:25" ht="35.15" customHeight="1">
      <c r="A11" s="2470" t="s">
        <v>454</v>
      </c>
      <c r="B11" s="130"/>
      <c r="C11" s="131"/>
      <c r="D11" s="131"/>
      <c r="E11" s="131"/>
      <c r="F11" s="131"/>
      <c r="G11" s="2389"/>
      <c r="H11" s="2389"/>
      <c r="I11" s="2389"/>
      <c r="J11" s="2389"/>
      <c r="K11" s="2389"/>
      <c r="L11" s="2389"/>
      <c r="M11" s="2389"/>
      <c r="N11" s="2389"/>
      <c r="O11" s="2389"/>
      <c r="P11" s="2389"/>
      <c r="Q11" s="131"/>
      <c r="S11" s="131"/>
      <c r="U11" s="2446" t="s">
        <v>455</v>
      </c>
      <c r="V11" s="2447"/>
      <c r="W11" s="2447"/>
      <c r="X11" s="2448"/>
      <c r="Y11" s="129"/>
    </row>
    <row r="12" spans="1:25" ht="35.15" customHeight="1">
      <c r="A12" s="2470"/>
      <c r="B12" s="2441" t="s">
        <v>456</v>
      </c>
      <c r="C12" s="2442"/>
      <c r="D12" s="132"/>
      <c r="E12" s="2452" t="str">
        <f>REPLACE(Basic!B27,1,1,UPPER(LEFT(Basic!B27,1)))</f>
        <v/>
      </c>
      <c r="F12" s="2453"/>
      <c r="G12" s="2453"/>
      <c r="H12" s="2453"/>
      <c r="I12" s="2453"/>
      <c r="J12" s="2453"/>
      <c r="K12" s="2453"/>
      <c r="L12" s="2453"/>
      <c r="M12" s="2453"/>
      <c r="N12" s="2453"/>
      <c r="O12" s="2453"/>
      <c r="P12" s="2453"/>
      <c r="Q12" s="2453"/>
      <c r="R12" s="2453"/>
      <c r="S12" s="2454"/>
      <c r="U12" s="2449"/>
      <c r="V12" s="2450"/>
      <c r="W12" s="2450"/>
      <c r="X12" s="2451"/>
      <c r="Y12" s="129"/>
    </row>
    <row r="13" spans="1:25" ht="35.15" customHeight="1">
      <c r="A13" s="2470"/>
      <c r="B13" s="2441"/>
      <c r="C13" s="2442"/>
      <c r="D13" s="132"/>
      <c r="E13" s="2455"/>
      <c r="F13" s="2456"/>
      <c r="G13" s="2456"/>
      <c r="H13" s="2456"/>
      <c r="I13" s="2456"/>
      <c r="J13" s="2456"/>
      <c r="K13" s="2456"/>
      <c r="L13" s="2456"/>
      <c r="M13" s="2456"/>
      <c r="N13" s="2456"/>
      <c r="O13" s="2456"/>
      <c r="P13" s="2456"/>
      <c r="Q13" s="2456"/>
      <c r="R13" s="2456"/>
      <c r="S13" s="2457"/>
      <c r="T13" s="131"/>
      <c r="U13" s="133" t="s">
        <v>457</v>
      </c>
      <c r="V13" s="1182" t="str">
        <f>FORM!T9</f>
        <v/>
      </c>
      <c r="W13" s="134" t="s">
        <v>458</v>
      </c>
      <c r="X13" s="1181" t="str">
        <f>FORM!T11</f>
        <v/>
      </c>
      <c r="Y13" s="129"/>
    </row>
    <row r="14" spans="1:25" s="130" customFormat="1" ht="10.5" customHeight="1">
      <c r="A14" s="2470"/>
      <c r="C14" s="131"/>
      <c r="D14" s="131"/>
      <c r="E14" s="131"/>
      <c r="F14" s="131"/>
      <c r="G14" s="2389"/>
      <c r="H14" s="2389"/>
      <c r="I14" s="2389"/>
      <c r="J14" s="2389"/>
      <c r="K14" s="2389"/>
      <c r="L14" s="2389"/>
      <c r="M14" s="2389"/>
      <c r="N14" s="2389"/>
      <c r="O14" s="2389"/>
      <c r="P14" s="2389"/>
      <c r="Q14" s="131"/>
      <c r="R14" s="131"/>
      <c r="S14" s="131"/>
      <c r="T14" s="135"/>
      <c r="U14" s="131" t="s">
        <v>430</v>
      </c>
      <c r="Y14" s="129"/>
    </row>
    <row r="15" spans="1:25" ht="35.15" customHeight="1">
      <c r="A15" s="2470"/>
      <c r="B15" s="2441" t="s">
        <v>459</v>
      </c>
      <c r="C15" s="2442"/>
      <c r="D15" s="132"/>
      <c r="E15" s="136" t="s">
        <v>460</v>
      </c>
      <c r="H15" s="137"/>
      <c r="I15" s="2443">
        <f>FORM!I11</f>
        <v>0</v>
      </c>
      <c r="J15" s="2444"/>
      <c r="K15" s="2445"/>
      <c r="L15" s="1584"/>
      <c r="M15" s="1585" t="s">
        <v>461</v>
      </c>
      <c r="N15" s="1584"/>
      <c r="O15" s="1584"/>
      <c r="P15" s="1586"/>
      <c r="Q15" s="2443">
        <f>FORM!Q11</f>
        <v>1</v>
      </c>
      <c r="R15" s="2444"/>
      <c r="S15" s="2445"/>
      <c r="T15" s="135"/>
      <c r="U15" s="2472" t="s">
        <v>462</v>
      </c>
      <c r="V15" s="2473"/>
      <c r="W15" s="2473"/>
      <c r="X15" s="2474"/>
      <c r="Y15" s="129"/>
    </row>
    <row r="16" spans="1:25" ht="12.75" customHeight="1">
      <c r="A16" s="2470"/>
      <c r="B16" s="2441"/>
      <c r="C16" s="2442"/>
      <c r="D16" s="132"/>
      <c r="E16" s="130"/>
      <c r="H16" s="138"/>
      <c r="I16" s="1586"/>
      <c r="J16" s="1586"/>
      <c r="K16" s="1586"/>
      <c r="L16" s="1586"/>
      <c r="M16" s="1586"/>
      <c r="N16" s="1586"/>
      <c r="O16" s="1586"/>
      <c r="P16" s="1586"/>
      <c r="Q16" s="1587"/>
      <c r="R16" s="1587"/>
      <c r="S16" s="1587"/>
      <c r="T16" s="135"/>
      <c r="U16" s="139"/>
      <c r="V16" s="140"/>
      <c r="W16" s="140"/>
      <c r="X16" s="141"/>
      <c r="Y16" s="129"/>
    </row>
    <row r="17" spans="1:36" ht="35.15" customHeight="1">
      <c r="A17" s="2470"/>
      <c r="B17" s="2441"/>
      <c r="C17" s="2442"/>
      <c r="D17" s="132"/>
      <c r="E17" s="142" t="s">
        <v>463</v>
      </c>
      <c r="H17" s="137"/>
      <c r="I17" s="2443">
        <f>FORM!I12</f>
        <v>0</v>
      </c>
      <c r="J17" s="2444"/>
      <c r="K17" s="2445"/>
      <c r="L17" s="1584"/>
      <c r="M17" s="1585" t="s">
        <v>464</v>
      </c>
      <c r="N17" s="1584"/>
      <c r="O17" s="1584"/>
      <c r="P17" s="1586"/>
      <c r="Q17" s="2443">
        <f>FORM!Q12</f>
        <v>1</v>
      </c>
      <c r="R17" s="2444"/>
      <c r="S17" s="2445"/>
      <c r="U17" s="2441" t="s">
        <v>465</v>
      </c>
      <c r="V17" s="2387"/>
      <c r="W17" s="2387"/>
      <c r="X17" s="2388"/>
      <c r="Y17" s="129"/>
    </row>
    <row r="18" spans="1:36" ht="9.75" customHeight="1">
      <c r="A18" s="2470"/>
      <c r="B18" s="130"/>
      <c r="C18" s="131"/>
      <c r="D18" s="131"/>
      <c r="E18" s="131"/>
      <c r="F18" s="131"/>
      <c r="G18" s="2389"/>
      <c r="H18" s="2389"/>
      <c r="I18" s="2389"/>
      <c r="J18" s="2389"/>
      <c r="K18" s="2389"/>
      <c r="L18" s="2389"/>
      <c r="M18" s="2389"/>
      <c r="N18" s="2389"/>
      <c r="O18" s="2389"/>
      <c r="P18" s="2389"/>
      <c r="Q18" s="131"/>
      <c r="R18" s="131"/>
      <c r="S18" s="131"/>
      <c r="T18" s="131"/>
      <c r="U18" s="2441"/>
      <c r="V18" s="2387"/>
      <c r="W18" s="2387"/>
      <c r="X18" s="2388"/>
      <c r="Y18" s="129"/>
    </row>
    <row r="19" spans="1:36" ht="54" customHeight="1">
      <c r="A19" s="2470"/>
      <c r="B19" s="2468" t="s">
        <v>466</v>
      </c>
      <c r="C19" s="2469"/>
      <c r="D19" s="143"/>
      <c r="E19" s="2380" t="str">
        <f>REPLACE(Basic!B28,1,1,UPPER(LEFT(Basic!B28,1)))</f>
        <v/>
      </c>
      <c r="F19" s="2381"/>
      <c r="G19" s="2381"/>
      <c r="H19" s="2381"/>
      <c r="I19" s="2381"/>
      <c r="J19" s="2381"/>
      <c r="K19" s="2381"/>
      <c r="L19" s="2381"/>
      <c r="M19" s="2381"/>
      <c r="N19" s="2381"/>
      <c r="O19" s="2381"/>
      <c r="P19" s="2381"/>
      <c r="Q19" s="2381"/>
      <c r="R19" s="2381"/>
      <c r="S19" s="2382"/>
      <c r="U19" s="2393" t="s">
        <v>467</v>
      </c>
      <c r="V19" s="2394"/>
      <c r="W19" s="2394"/>
      <c r="X19" s="2395"/>
      <c r="Y19" s="129"/>
      <c r="AJ19" s="1178" t="s">
        <v>821</v>
      </c>
    </row>
    <row r="20" spans="1:36" s="130" customFormat="1" ht="12.75" customHeight="1">
      <c r="A20" s="2470"/>
      <c r="C20" s="131"/>
      <c r="D20" s="131"/>
      <c r="E20" s="131"/>
      <c r="F20" s="131"/>
      <c r="G20" s="2389"/>
      <c r="H20" s="2389"/>
      <c r="I20" s="2389"/>
      <c r="J20" s="2389"/>
      <c r="K20" s="2389"/>
      <c r="L20" s="2389"/>
      <c r="M20" s="2389"/>
      <c r="N20" s="2389"/>
      <c r="O20" s="2389"/>
      <c r="P20" s="2389"/>
      <c r="Q20" s="131"/>
      <c r="R20" s="131"/>
      <c r="S20" s="131"/>
      <c r="T20" s="131"/>
      <c r="U20" s="2393"/>
      <c r="V20" s="2394"/>
      <c r="W20" s="2394"/>
      <c r="X20" s="2395"/>
      <c r="Y20" s="129"/>
      <c r="AJ20" s="130" t="s">
        <v>2294</v>
      </c>
    </row>
    <row r="21" spans="1:36" ht="57.75" customHeight="1">
      <c r="A21" s="2470"/>
      <c r="B21" s="2385" t="s">
        <v>468</v>
      </c>
      <c r="C21" s="2386"/>
      <c r="D21" s="144"/>
      <c r="E21" s="2380" t="str">
        <f>REPLACE(Basic!B29,1,1,UPPER(LEFT(Basic!B29,1)))</f>
        <v/>
      </c>
      <c r="F21" s="2381"/>
      <c r="G21" s="2381"/>
      <c r="H21" s="2381"/>
      <c r="I21" s="2381"/>
      <c r="J21" s="2381"/>
      <c r="K21" s="2381"/>
      <c r="L21" s="2381"/>
      <c r="M21" s="2381"/>
      <c r="N21" s="2381"/>
      <c r="O21" s="2381"/>
      <c r="P21" s="2381"/>
      <c r="Q21" s="2381"/>
      <c r="R21" s="2381"/>
      <c r="S21" s="2382"/>
      <c r="T21" s="131"/>
      <c r="U21" s="145"/>
      <c r="V21" s="146"/>
      <c r="W21" s="146"/>
      <c r="X21" s="147"/>
      <c r="Y21" s="129"/>
    </row>
    <row r="22" spans="1:36" s="130" customFormat="1" ht="35.15" customHeight="1">
      <c r="A22" s="2470"/>
      <c r="B22" s="148"/>
      <c r="C22" s="140"/>
      <c r="D22" s="140"/>
      <c r="E22" s="149"/>
      <c r="F22" s="149"/>
      <c r="G22" s="2390"/>
      <c r="H22" s="2390"/>
      <c r="I22" s="2390"/>
      <c r="J22" s="2390"/>
      <c r="K22" s="2390"/>
      <c r="L22" s="2390"/>
      <c r="M22" s="2390"/>
      <c r="N22" s="2390"/>
      <c r="O22" s="2390"/>
      <c r="P22" s="2390"/>
      <c r="Q22" s="149"/>
      <c r="R22" s="149"/>
      <c r="S22" s="149"/>
      <c r="T22" s="149"/>
      <c r="U22" s="2391"/>
      <c r="V22" s="2391"/>
      <c r="W22" s="2391"/>
      <c r="X22" s="2391"/>
      <c r="Y22" s="129"/>
    </row>
    <row r="23" spans="1:36" s="152" customFormat="1" ht="49.5" customHeight="1">
      <c r="A23" s="2470"/>
      <c r="B23" s="2435" t="s">
        <v>469</v>
      </c>
      <c r="C23" s="2435"/>
      <c r="D23" s="150"/>
      <c r="E23" s="2396" t="s">
        <v>470</v>
      </c>
      <c r="F23" s="2397"/>
      <c r="G23" s="2398"/>
      <c r="H23" s="2396" t="s">
        <v>471</v>
      </c>
      <c r="I23" s="2397"/>
      <c r="J23" s="2397"/>
      <c r="K23" s="2398"/>
      <c r="L23" s="2396" t="s">
        <v>472</v>
      </c>
      <c r="M23" s="2397"/>
      <c r="N23" s="2397"/>
      <c r="O23" s="2398"/>
      <c r="P23" s="2396" t="s">
        <v>473</v>
      </c>
      <c r="Q23" s="2397"/>
      <c r="R23" s="2398"/>
      <c r="S23" s="2392" t="s">
        <v>474</v>
      </c>
      <c r="T23" s="2392"/>
      <c r="U23" s="2392"/>
      <c r="V23" s="2392"/>
      <c r="W23" s="2392"/>
      <c r="X23" s="2392"/>
      <c r="Y23" s="151"/>
    </row>
    <row r="24" spans="1:36" s="152" customFormat="1" ht="45.75" customHeight="1">
      <c r="A24" s="2470"/>
      <c r="B24" s="2435"/>
      <c r="C24" s="2435"/>
      <c r="D24" s="150"/>
      <c r="E24" s="2399" t="str">
        <f>FORM!E21</f>
        <v/>
      </c>
      <c r="F24" s="2400"/>
      <c r="G24" s="2401"/>
      <c r="H24" s="2399" t="str">
        <f>FORM!G21</f>
        <v/>
      </c>
      <c r="I24" s="2400"/>
      <c r="J24" s="2400"/>
      <c r="K24" s="2401"/>
      <c r="L24" s="2399" t="str">
        <f>FORM!I21</f>
        <v/>
      </c>
      <c r="M24" s="2402"/>
      <c r="N24" s="2402"/>
      <c r="O24" s="2401"/>
      <c r="P24" s="2377" t="str">
        <f>FORM!N21</f>
        <v/>
      </c>
      <c r="Q24" s="2378"/>
      <c r="R24" s="2379"/>
      <c r="S24" s="2383" t="str">
        <f>FORM!Q21</f>
        <v/>
      </c>
      <c r="T24" s="2384"/>
      <c r="U24" s="2384"/>
      <c r="V24" s="2384"/>
      <c r="W24" s="2384"/>
      <c r="X24" s="2384"/>
      <c r="Y24" s="151"/>
    </row>
    <row r="25" spans="1:36" s="156" customFormat="1" ht="35.15" customHeight="1">
      <c r="A25" s="2470"/>
      <c r="B25" s="153"/>
      <c r="C25" s="154"/>
      <c r="D25" s="154"/>
      <c r="E25" s="155"/>
      <c r="F25" s="155"/>
      <c r="G25" s="2467"/>
      <c r="H25" s="2467"/>
      <c r="I25" s="2467"/>
      <c r="J25" s="2467"/>
      <c r="K25" s="2467"/>
      <c r="L25" s="2467"/>
      <c r="M25" s="2467"/>
      <c r="N25" s="2467"/>
      <c r="O25" s="2467"/>
      <c r="P25" s="2467"/>
      <c r="Q25" s="155"/>
      <c r="R25" s="155"/>
      <c r="S25" s="155"/>
      <c r="T25" s="153"/>
      <c r="U25" s="153"/>
      <c r="V25" s="153"/>
      <c r="Y25" s="151"/>
    </row>
    <row r="26" spans="1:36" s="152" customFormat="1" ht="43.5" customHeight="1">
      <c r="A26" s="2470"/>
      <c r="B26" s="2435" t="s">
        <v>475</v>
      </c>
      <c r="C26" s="2435"/>
      <c r="D26" s="150"/>
      <c r="E26" s="2392" t="s">
        <v>476</v>
      </c>
      <c r="F26" s="2392"/>
      <c r="G26" s="2392" t="s">
        <v>477</v>
      </c>
      <c r="H26" s="2392"/>
      <c r="I26" s="2392"/>
      <c r="J26" s="2392"/>
      <c r="K26" s="2392"/>
      <c r="L26" s="2392"/>
      <c r="M26" s="2392"/>
      <c r="N26" s="2392"/>
      <c r="O26" s="2392"/>
      <c r="P26" s="2392"/>
      <c r="Q26" s="2392"/>
      <c r="R26" s="2392" t="s">
        <v>478</v>
      </c>
      <c r="S26" s="2392"/>
      <c r="T26" s="2392"/>
      <c r="U26" s="2392"/>
      <c r="V26" s="2396" t="s">
        <v>479</v>
      </c>
      <c r="W26" s="2397"/>
      <c r="X26" s="2398"/>
      <c r="Y26" s="151"/>
    </row>
    <row r="27" spans="1:36" s="152" customFormat="1" ht="48.75" customHeight="1">
      <c r="A27" s="2471"/>
      <c r="B27" s="2436"/>
      <c r="C27" s="2436"/>
      <c r="D27" s="157"/>
      <c r="E27" s="2437" t="str">
        <f>REPLACE(Basic!B30,1,1,UPPER(LEFT(Basic!B30,1)))</f>
        <v/>
      </c>
      <c r="F27" s="2437"/>
      <c r="G27" s="2438" t="str">
        <f>REPLACE(Basic!B31,1,1,UPPER(LEFT(Basic!B31,1)))</f>
        <v/>
      </c>
      <c r="H27" s="2438"/>
      <c r="I27" s="2438"/>
      <c r="J27" s="2438"/>
      <c r="K27" s="2438"/>
      <c r="L27" s="2438"/>
      <c r="M27" s="2438"/>
      <c r="N27" s="2438"/>
      <c r="O27" s="2438"/>
      <c r="P27" s="2438"/>
      <c r="Q27" s="2438"/>
      <c r="R27" s="2438" t="str">
        <f>REPLACE(Basic!B32,1,1,UPPER(LEFT(Basic!B32,1)))</f>
        <v/>
      </c>
      <c r="S27" s="2438"/>
      <c r="T27" s="2438"/>
      <c r="U27" s="2438"/>
      <c r="V27" s="2439" t="str">
        <f>REPLACE(Basic!B33,1,1,UPPER(LEFT(Basic!B33,1)))</f>
        <v/>
      </c>
      <c r="W27" s="2439"/>
      <c r="X27" s="2440"/>
      <c r="Y27" s="151"/>
    </row>
    <row r="28" spans="1:36" s="152" customFormat="1" ht="8.25" customHeight="1">
      <c r="A28" s="158"/>
      <c r="B28" s="159"/>
      <c r="C28" s="159"/>
      <c r="D28" s="159"/>
      <c r="E28" s="160"/>
      <c r="F28" s="160"/>
      <c r="G28" s="160"/>
      <c r="H28" s="160"/>
      <c r="I28" s="160"/>
      <c r="J28" s="160"/>
      <c r="K28" s="160"/>
      <c r="L28" s="160"/>
      <c r="M28" s="160"/>
      <c r="N28" s="160"/>
      <c r="O28" s="160"/>
      <c r="P28" s="160"/>
      <c r="Q28" s="160"/>
      <c r="R28" s="160"/>
      <c r="S28" s="160"/>
      <c r="T28" s="160"/>
      <c r="U28" s="160"/>
      <c r="V28" s="160"/>
      <c r="W28" s="160"/>
      <c r="X28" s="160"/>
      <c r="Y28" s="161"/>
    </row>
    <row r="29" spans="1:36" ht="35.15" hidden="1" customHeight="1">
      <c r="A29" s="2466" t="s">
        <v>480</v>
      </c>
      <c r="B29" s="2466"/>
      <c r="C29" s="2466"/>
      <c r="D29" s="2466"/>
      <c r="E29" s="2466"/>
      <c r="F29" s="2466"/>
      <c r="G29" s="2466"/>
      <c r="H29" s="2466"/>
      <c r="I29" s="2466"/>
      <c r="J29" s="2466"/>
      <c r="K29" s="2466"/>
      <c r="L29" s="2466"/>
      <c r="M29" s="2466"/>
      <c r="N29" s="2466"/>
      <c r="O29" s="2466"/>
      <c r="P29" s="2466"/>
      <c r="Q29" s="2466"/>
      <c r="R29" s="2466"/>
      <c r="S29" s="2466"/>
      <c r="T29" s="2466"/>
      <c r="U29" s="2466"/>
      <c r="V29" s="2466"/>
    </row>
    <row r="30" spans="1:36" ht="35.15" hidden="1" customHeight="1">
      <c r="A30" s="2425" t="s">
        <v>481</v>
      </c>
      <c r="B30" s="2427"/>
      <c r="C30" s="2425" t="s">
        <v>482</v>
      </c>
      <c r="D30" s="2426"/>
      <c r="E30" s="2426"/>
      <c r="F30" s="2426"/>
      <c r="G30" s="2426"/>
      <c r="H30" s="2426"/>
      <c r="I30" s="2426"/>
      <c r="J30" s="2426"/>
      <c r="K30" s="2426"/>
      <c r="L30" s="2426"/>
      <c r="M30" s="2426"/>
      <c r="N30" s="2426"/>
      <c r="O30" s="2426"/>
      <c r="P30" s="2426"/>
      <c r="Q30" s="2426"/>
      <c r="R30" s="2426"/>
      <c r="S30" s="2426"/>
      <c r="T30" s="2426"/>
      <c r="U30" s="2427"/>
      <c r="V30" s="2425" t="s">
        <v>483</v>
      </c>
      <c r="W30" s="2426"/>
      <c r="X30" s="2427"/>
    </row>
    <row r="31" spans="1:36" s="162" customFormat="1" ht="35.15" hidden="1" customHeight="1">
      <c r="A31" s="2428">
        <v>10100</v>
      </c>
      <c r="B31" s="2421"/>
      <c r="C31" s="2429" t="s">
        <v>484</v>
      </c>
      <c r="D31" s="2430"/>
      <c r="E31" s="2430"/>
      <c r="F31" s="2430"/>
      <c r="G31" s="2430"/>
      <c r="H31" s="2430"/>
      <c r="I31" s="2430"/>
      <c r="J31" s="2430"/>
      <c r="K31" s="2430"/>
      <c r="L31" s="2430"/>
      <c r="M31" s="2430"/>
      <c r="N31" s="2430"/>
      <c r="O31" s="2430"/>
      <c r="P31" s="2430"/>
      <c r="Q31" s="2430"/>
      <c r="R31" s="2430"/>
      <c r="S31" s="2430"/>
      <c r="T31" s="2430"/>
      <c r="U31" s="2431"/>
      <c r="V31" s="2432"/>
      <c r="W31" s="2433"/>
      <c r="X31" s="2434"/>
    </row>
    <row r="32" spans="1:36" ht="35.15" hidden="1" customHeight="1">
      <c r="A32" s="2485" t="s">
        <v>485</v>
      </c>
      <c r="B32" s="2486"/>
      <c r="C32" s="2458" t="s">
        <v>486</v>
      </c>
      <c r="D32" s="2459"/>
      <c r="E32" s="2459"/>
      <c r="F32" s="2459"/>
      <c r="G32" s="2459"/>
      <c r="H32" s="2459"/>
      <c r="I32" s="2459"/>
      <c r="J32" s="2459"/>
      <c r="K32" s="2459"/>
      <c r="L32" s="2459"/>
      <c r="M32" s="2459"/>
      <c r="N32" s="2459"/>
      <c r="O32" s="2459"/>
      <c r="P32" s="2459"/>
      <c r="Q32" s="163"/>
      <c r="R32" s="2461"/>
      <c r="S32" s="2462"/>
      <c r="T32" s="2462"/>
      <c r="U32" s="2463"/>
      <c r="V32" s="2489"/>
      <c r="W32" s="2490"/>
      <c r="X32" s="2491"/>
    </row>
    <row r="33" spans="1:24" ht="35.15" hidden="1" customHeight="1">
      <c r="A33" s="2487"/>
      <c r="B33" s="2488"/>
      <c r="C33" s="2458" t="s">
        <v>487</v>
      </c>
      <c r="D33" s="2459"/>
      <c r="E33" s="2459"/>
      <c r="F33" s="2459"/>
      <c r="G33" s="2459"/>
      <c r="H33" s="2459"/>
      <c r="I33" s="2459"/>
      <c r="J33" s="2459"/>
      <c r="K33" s="2459"/>
      <c r="L33" s="2459"/>
      <c r="M33" s="2459"/>
      <c r="N33" s="2459"/>
      <c r="O33" s="2459"/>
      <c r="P33" s="2459"/>
      <c r="Q33" s="2460"/>
      <c r="R33" s="2461"/>
      <c r="S33" s="2462"/>
      <c r="T33" s="2462"/>
      <c r="U33" s="2463"/>
      <c r="V33" s="2464"/>
      <c r="W33" s="2391"/>
      <c r="X33" s="2465"/>
    </row>
    <row r="34" spans="1:24" ht="35.15" hidden="1" customHeight="1">
      <c r="A34" s="2487"/>
      <c r="B34" s="2488"/>
      <c r="C34" s="2458" t="s">
        <v>488</v>
      </c>
      <c r="D34" s="2459"/>
      <c r="E34" s="2459"/>
      <c r="F34" s="2459"/>
      <c r="G34" s="2459"/>
      <c r="H34" s="2459"/>
      <c r="I34" s="2459"/>
      <c r="J34" s="2459"/>
      <c r="K34" s="2459"/>
      <c r="L34" s="2459"/>
      <c r="M34" s="2459"/>
      <c r="N34" s="2459"/>
      <c r="O34" s="2459"/>
      <c r="P34" s="2459"/>
      <c r="Q34" s="2460"/>
      <c r="R34" s="2461"/>
      <c r="S34" s="2462"/>
      <c r="T34" s="2462"/>
      <c r="U34" s="2463"/>
      <c r="V34" s="2464"/>
      <c r="W34" s="2391"/>
      <c r="X34" s="2465"/>
    </row>
    <row r="35" spans="1:24" ht="35.15" hidden="1" customHeight="1">
      <c r="A35" s="2487"/>
      <c r="B35" s="2488"/>
      <c r="C35" s="2458" t="s">
        <v>489</v>
      </c>
      <c r="D35" s="2459"/>
      <c r="E35" s="2459"/>
      <c r="F35" s="2459"/>
      <c r="G35" s="2459"/>
      <c r="H35" s="2459"/>
      <c r="I35" s="2459"/>
      <c r="J35" s="2459"/>
      <c r="K35" s="2459"/>
      <c r="L35" s="2459"/>
      <c r="M35" s="2459"/>
      <c r="N35" s="2459"/>
      <c r="O35" s="2459"/>
      <c r="P35" s="2459"/>
      <c r="Q35" s="2460"/>
      <c r="R35" s="2461"/>
      <c r="S35" s="2462"/>
      <c r="T35" s="2462"/>
      <c r="U35" s="2463"/>
      <c r="V35" s="2464"/>
      <c r="W35" s="2391"/>
      <c r="X35" s="2465"/>
    </row>
    <row r="36" spans="1:24" ht="35.15" hidden="1" customHeight="1">
      <c r="A36" s="2487"/>
      <c r="B36" s="2488"/>
      <c r="C36" s="2458" t="s">
        <v>490</v>
      </c>
      <c r="D36" s="2459"/>
      <c r="E36" s="2459"/>
      <c r="F36" s="2459"/>
      <c r="G36" s="2459"/>
      <c r="H36" s="2459"/>
      <c r="I36" s="2459"/>
      <c r="J36" s="2459"/>
      <c r="K36" s="2459"/>
      <c r="L36" s="2459"/>
      <c r="M36" s="2459"/>
      <c r="N36" s="2459"/>
      <c r="O36" s="2459"/>
      <c r="P36" s="2459"/>
      <c r="Q36" s="2460"/>
      <c r="R36" s="2461"/>
      <c r="S36" s="2462"/>
      <c r="T36" s="2462"/>
      <c r="U36" s="2463"/>
      <c r="V36" s="2464"/>
      <c r="W36" s="2391"/>
      <c r="X36" s="2465"/>
    </row>
    <row r="37" spans="1:24" ht="35.15" hidden="1" customHeight="1">
      <c r="A37" s="2487"/>
      <c r="B37" s="2488"/>
      <c r="C37" s="2458" t="s">
        <v>491</v>
      </c>
      <c r="D37" s="2459"/>
      <c r="E37" s="2459"/>
      <c r="F37" s="2459"/>
      <c r="G37" s="2459"/>
      <c r="H37" s="2459"/>
      <c r="I37" s="2459"/>
      <c r="J37" s="2459"/>
      <c r="K37" s="2459"/>
      <c r="L37" s="2459"/>
      <c r="M37" s="2459"/>
      <c r="N37" s="2459"/>
      <c r="O37" s="2459"/>
      <c r="P37" s="2459"/>
      <c r="Q37" s="2460"/>
      <c r="R37" s="2461"/>
      <c r="S37" s="2462"/>
      <c r="T37" s="2462"/>
      <c r="U37" s="2463"/>
      <c r="V37" s="2464"/>
      <c r="W37" s="2391"/>
      <c r="X37" s="2465"/>
    </row>
    <row r="38" spans="1:24" ht="35.15" hidden="1" customHeight="1">
      <c r="A38" s="2487"/>
      <c r="B38" s="2488"/>
      <c r="C38" s="2458" t="s">
        <v>492</v>
      </c>
      <c r="D38" s="2459"/>
      <c r="E38" s="2459"/>
      <c r="F38" s="2459"/>
      <c r="G38" s="2459"/>
      <c r="H38" s="164"/>
      <c r="I38" s="164"/>
      <c r="J38" s="164"/>
      <c r="K38" s="164"/>
      <c r="L38" s="164"/>
      <c r="M38" s="164"/>
      <c r="N38" s="164"/>
      <c r="O38" s="164"/>
      <c r="P38" s="165"/>
      <c r="Q38" s="166"/>
      <c r="R38" s="2461"/>
      <c r="S38" s="2462"/>
      <c r="T38" s="2462"/>
      <c r="U38" s="2463"/>
      <c r="V38" s="2492"/>
      <c r="W38" s="2493"/>
      <c r="X38" s="2494"/>
    </row>
    <row r="39" spans="1:24" s="162" customFormat="1" ht="35.15" hidden="1" customHeight="1">
      <c r="A39" s="2480">
        <v>10200</v>
      </c>
      <c r="B39" s="2481"/>
      <c r="C39" s="2429" t="s">
        <v>493</v>
      </c>
      <c r="D39" s="2430"/>
      <c r="E39" s="2430"/>
      <c r="F39" s="2430"/>
      <c r="G39" s="2430"/>
      <c r="H39" s="2430"/>
      <c r="I39" s="2430"/>
      <c r="J39" s="2430"/>
      <c r="K39" s="2430"/>
      <c r="L39" s="2430"/>
      <c r="M39" s="2430"/>
      <c r="N39" s="2430"/>
      <c r="O39" s="2430"/>
      <c r="P39" s="2430"/>
      <c r="Q39" s="2430"/>
      <c r="R39" s="2430"/>
      <c r="S39" s="2430"/>
      <c r="T39" s="2430"/>
      <c r="U39" s="2431"/>
      <c r="V39" s="2475">
        <f>SUM(R32:R38)</f>
        <v>0</v>
      </c>
      <c r="W39" s="2476"/>
      <c r="X39" s="2477"/>
    </row>
    <row r="40" spans="1:24" s="162" customFormat="1" ht="35.15" hidden="1" customHeight="1">
      <c r="A40" s="2428">
        <v>10300</v>
      </c>
      <c r="B40" s="2421"/>
      <c r="C40" s="2482" t="s">
        <v>494</v>
      </c>
      <c r="D40" s="2483"/>
      <c r="E40" s="2483"/>
      <c r="F40" s="2483"/>
      <c r="G40" s="2483"/>
      <c r="H40" s="2483"/>
      <c r="I40" s="2483"/>
      <c r="J40" s="2483"/>
      <c r="K40" s="2483"/>
      <c r="L40" s="2483"/>
      <c r="M40" s="2483"/>
      <c r="N40" s="2483"/>
      <c r="O40" s="2483"/>
      <c r="P40" s="2483"/>
      <c r="Q40" s="2483"/>
      <c r="R40" s="2483"/>
      <c r="S40" s="2483"/>
      <c r="T40" s="2483"/>
      <c r="U40" s="2484"/>
      <c r="V40" s="2475">
        <f>V31+V39</f>
        <v>0</v>
      </c>
      <c r="W40" s="2476"/>
      <c r="X40" s="2477"/>
    </row>
    <row r="41" spans="1:24" s="162" customFormat="1" ht="35.15" hidden="1" customHeight="1">
      <c r="A41" s="2428">
        <v>10400</v>
      </c>
      <c r="B41" s="2421"/>
      <c r="C41" s="2482" t="s">
        <v>495</v>
      </c>
      <c r="D41" s="2483"/>
      <c r="E41" s="2483"/>
      <c r="F41" s="2483"/>
      <c r="G41" s="2483"/>
      <c r="H41" s="2483"/>
      <c r="I41" s="2483"/>
      <c r="J41" s="2483"/>
      <c r="K41" s="2483"/>
      <c r="L41" s="2483"/>
      <c r="M41" s="2483"/>
      <c r="N41" s="2483"/>
      <c r="O41" s="2483"/>
      <c r="P41" s="2483"/>
      <c r="Q41" s="2483"/>
      <c r="R41" s="2483"/>
      <c r="S41" s="2483"/>
      <c r="T41" s="2483"/>
      <c r="U41" s="2484"/>
      <c r="V41" s="2432"/>
      <c r="W41" s="2433"/>
      <c r="X41" s="2434"/>
    </row>
    <row r="42" spans="1:24" s="162" customFormat="1" ht="35.15" hidden="1" customHeight="1">
      <c r="A42" s="2428">
        <v>10500</v>
      </c>
      <c r="B42" s="2421"/>
      <c r="C42" s="2482" t="s">
        <v>496</v>
      </c>
      <c r="D42" s="2483"/>
      <c r="E42" s="2483"/>
      <c r="F42" s="2483"/>
      <c r="G42" s="2483"/>
      <c r="H42" s="2483"/>
      <c r="I42" s="2483"/>
      <c r="J42" s="2483"/>
      <c r="K42" s="2483"/>
      <c r="L42" s="2483"/>
      <c r="M42" s="2483"/>
      <c r="N42" s="2483"/>
      <c r="O42" s="2483"/>
      <c r="P42" s="2483"/>
      <c r="Q42" s="2483"/>
      <c r="R42" s="2483"/>
      <c r="S42" s="2483"/>
      <c r="T42" s="2483"/>
      <c r="U42" s="2484"/>
      <c r="V42" s="2475">
        <f>V40-V41</f>
        <v>0</v>
      </c>
      <c r="W42" s="2476"/>
      <c r="X42" s="2477"/>
    </row>
    <row r="43" spans="1:24" ht="35.15" hidden="1" customHeight="1">
      <c r="A43" s="2466" t="s">
        <v>497</v>
      </c>
      <c r="B43" s="2466"/>
      <c r="C43" s="2466"/>
      <c r="D43" s="2466"/>
      <c r="E43" s="2466"/>
      <c r="F43" s="2466"/>
      <c r="G43" s="2466"/>
      <c r="H43" s="2466"/>
      <c r="I43" s="2466"/>
      <c r="J43" s="2466"/>
      <c r="K43" s="2466"/>
      <c r="L43" s="2466"/>
      <c r="M43" s="2466"/>
      <c r="N43" s="2466"/>
      <c r="O43" s="2466"/>
      <c r="P43" s="2466"/>
      <c r="Q43" s="2466"/>
      <c r="R43" s="2466"/>
      <c r="S43" s="2466"/>
      <c r="T43" s="2466"/>
      <c r="U43" s="2466"/>
      <c r="V43" s="2466"/>
      <c r="W43" s="2466"/>
      <c r="X43" s="2466"/>
    </row>
    <row r="44" spans="1:24" s="167" customFormat="1" ht="35.15" hidden="1" customHeight="1">
      <c r="A44" s="2478">
        <v>10500</v>
      </c>
      <c r="B44" s="2479"/>
      <c r="C44" s="2429" t="s">
        <v>498</v>
      </c>
      <c r="D44" s="2430"/>
      <c r="E44" s="2430"/>
      <c r="F44" s="2430"/>
      <c r="G44" s="2430"/>
      <c r="H44" s="2430"/>
      <c r="I44" s="2430"/>
      <c r="J44" s="2430"/>
      <c r="K44" s="2430"/>
      <c r="L44" s="2430"/>
      <c r="M44" s="2430"/>
      <c r="N44" s="2430"/>
      <c r="O44" s="2430"/>
      <c r="P44" s="2430"/>
      <c r="Q44" s="2430"/>
      <c r="R44" s="2430"/>
      <c r="S44" s="2430"/>
      <c r="T44" s="2430"/>
      <c r="U44" s="2431"/>
      <c r="V44" s="2475">
        <f>V42</f>
        <v>0</v>
      </c>
      <c r="W44" s="2476"/>
      <c r="X44" s="2477"/>
    </row>
    <row r="45" spans="1:24" s="170" customFormat="1" ht="35.15" hidden="1" customHeight="1">
      <c r="A45" s="2485" t="s">
        <v>499</v>
      </c>
      <c r="B45" s="2486"/>
      <c r="C45" s="2458" t="s">
        <v>500</v>
      </c>
      <c r="D45" s="2459"/>
      <c r="E45" s="2459"/>
      <c r="F45" s="2459"/>
      <c r="G45" s="2459"/>
      <c r="H45" s="2459"/>
      <c r="I45" s="2459"/>
      <c r="J45" s="2459"/>
      <c r="K45" s="2459"/>
      <c r="L45" s="2459"/>
      <c r="M45" s="2459"/>
      <c r="N45" s="2459"/>
      <c r="O45" s="2459"/>
      <c r="P45" s="2459"/>
      <c r="Q45" s="2460"/>
      <c r="R45" s="2461">
        <v>0</v>
      </c>
      <c r="S45" s="2462">
        <v>62318404</v>
      </c>
      <c r="T45" s="2462">
        <v>62318404</v>
      </c>
      <c r="U45" s="2463">
        <v>62318404</v>
      </c>
      <c r="V45" s="168"/>
      <c r="W45" s="168"/>
      <c r="X45" s="169"/>
    </row>
    <row r="46" spans="1:24" s="170" customFormat="1" ht="35.15" hidden="1" customHeight="1">
      <c r="A46" s="2487"/>
      <c r="B46" s="2488"/>
      <c r="C46" s="2458" t="s">
        <v>501</v>
      </c>
      <c r="D46" s="2459"/>
      <c r="E46" s="2459"/>
      <c r="F46" s="2459"/>
      <c r="G46" s="2459"/>
      <c r="H46" s="2459"/>
      <c r="I46" s="2459"/>
      <c r="J46" s="2459"/>
      <c r="K46" s="2459"/>
      <c r="L46" s="2459"/>
      <c r="M46" s="2459"/>
      <c r="N46" s="2459"/>
      <c r="O46" s="2459"/>
      <c r="P46" s="2459"/>
      <c r="Q46" s="2460"/>
      <c r="R46" s="2461">
        <v>0</v>
      </c>
      <c r="S46" s="2462" t="s">
        <v>502</v>
      </c>
      <c r="T46" s="2462" t="s">
        <v>502</v>
      </c>
      <c r="U46" s="2463" t="s">
        <v>502</v>
      </c>
      <c r="V46" s="168"/>
      <c r="W46" s="168"/>
      <c r="X46" s="169"/>
    </row>
    <row r="47" spans="1:24" s="170" customFormat="1" ht="35.15" hidden="1" customHeight="1">
      <c r="A47" s="2487"/>
      <c r="B47" s="2488"/>
      <c r="C47" s="2458" t="s">
        <v>503</v>
      </c>
      <c r="D47" s="2459"/>
      <c r="E47" s="2459"/>
      <c r="F47" s="2459"/>
      <c r="G47" s="2459"/>
      <c r="H47" s="2459"/>
      <c r="I47" s="2459"/>
      <c r="J47" s="2459"/>
      <c r="K47" s="2459"/>
      <c r="L47" s="2459"/>
      <c r="M47" s="2459"/>
      <c r="N47" s="2459"/>
      <c r="O47" s="2459"/>
      <c r="P47" s="2459"/>
      <c r="Q47" s="2460"/>
      <c r="R47" s="2461">
        <v>0</v>
      </c>
      <c r="S47" s="2462">
        <v>106097804</v>
      </c>
      <c r="T47" s="2462">
        <v>106097804</v>
      </c>
      <c r="U47" s="2463">
        <v>106097804</v>
      </c>
      <c r="V47" s="168"/>
      <c r="W47" s="168"/>
      <c r="X47" s="169"/>
    </row>
    <row r="48" spans="1:24" s="170" customFormat="1" ht="35.15" hidden="1" customHeight="1">
      <c r="A48" s="2487"/>
      <c r="B48" s="2488"/>
      <c r="C48" s="2458" t="s">
        <v>504</v>
      </c>
      <c r="D48" s="2459"/>
      <c r="E48" s="2459"/>
      <c r="F48" s="2459"/>
      <c r="G48" s="2459"/>
      <c r="H48" s="2459"/>
      <c r="I48" s="2459"/>
      <c r="J48" s="2459"/>
      <c r="K48" s="2459"/>
      <c r="L48" s="2459"/>
      <c r="M48" s="2459"/>
      <c r="N48" s="2459"/>
      <c r="O48" s="2459"/>
      <c r="P48" s="2459"/>
      <c r="Q48" s="2460"/>
      <c r="R48" s="171">
        <v>0</v>
      </c>
      <c r="S48" s="172">
        <v>2220531</v>
      </c>
      <c r="T48" s="172">
        <v>2220531</v>
      </c>
      <c r="U48" s="173">
        <v>2220531</v>
      </c>
      <c r="V48" s="168"/>
      <c r="W48" s="168"/>
      <c r="X48" s="169"/>
    </row>
    <row r="49" spans="1:24" s="170" customFormat="1" ht="35.15" hidden="1" customHeight="1">
      <c r="A49" s="2487"/>
      <c r="B49" s="2488"/>
      <c r="C49" s="2458" t="s">
        <v>505</v>
      </c>
      <c r="D49" s="2459"/>
      <c r="E49" s="2459"/>
      <c r="F49" s="2459"/>
      <c r="G49" s="2459"/>
      <c r="H49" s="2459"/>
      <c r="I49" s="2459"/>
      <c r="J49" s="2459"/>
      <c r="K49" s="2459"/>
      <c r="L49" s="2459"/>
      <c r="M49" s="2459"/>
      <c r="N49" s="2459"/>
      <c r="O49" s="2459"/>
      <c r="P49" s="2459"/>
      <c r="Q49" s="2460"/>
      <c r="R49" s="171">
        <v>0</v>
      </c>
      <c r="S49" s="172">
        <v>248387463</v>
      </c>
      <c r="T49" s="172">
        <v>248387463</v>
      </c>
      <c r="U49" s="173">
        <v>248387463</v>
      </c>
      <c r="V49" s="168"/>
      <c r="W49" s="168"/>
      <c r="X49" s="169"/>
    </row>
    <row r="50" spans="1:24" s="170" customFormat="1" ht="35.15" hidden="1" customHeight="1">
      <c r="A50" s="2487"/>
      <c r="B50" s="2488"/>
      <c r="C50" s="2458" t="s">
        <v>506</v>
      </c>
      <c r="D50" s="2459"/>
      <c r="E50" s="2459"/>
      <c r="F50" s="2459"/>
      <c r="G50" s="2459"/>
      <c r="H50" s="2459"/>
      <c r="I50" s="2459"/>
      <c r="J50" s="2459"/>
      <c r="K50" s="2459"/>
      <c r="L50" s="2459"/>
      <c r="M50" s="2459"/>
      <c r="N50" s="2459"/>
      <c r="O50" s="2459"/>
      <c r="P50" s="2459"/>
      <c r="Q50" s="163"/>
      <c r="R50" s="2461">
        <v>0</v>
      </c>
      <c r="S50" s="2462">
        <v>123496188</v>
      </c>
      <c r="T50" s="2462">
        <v>123496188</v>
      </c>
      <c r="U50" s="2463">
        <v>123496188</v>
      </c>
      <c r="V50" s="168"/>
      <c r="W50" s="168"/>
      <c r="X50" s="169"/>
    </row>
    <row r="51" spans="1:24" s="170" customFormat="1" ht="35.15" hidden="1" customHeight="1">
      <c r="A51" s="2487"/>
      <c r="B51" s="2488"/>
      <c r="C51" s="2458" t="s">
        <v>507</v>
      </c>
      <c r="D51" s="2459"/>
      <c r="E51" s="2459"/>
      <c r="F51" s="2459"/>
      <c r="G51" s="2459"/>
      <c r="H51" s="2459"/>
      <c r="I51" s="2459"/>
      <c r="J51" s="2459"/>
      <c r="K51" s="2459"/>
      <c r="L51" s="2459"/>
      <c r="M51" s="2459"/>
      <c r="N51" s="2459"/>
      <c r="O51" s="2459"/>
      <c r="P51" s="2459"/>
      <c r="Q51" s="2460"/>
      <c r="R51" s="2461">
        <v>0</v>
      </c>
      <c r="S51" s="2462">
        <v>127067746</v>
      </c>
      <c r="T51" s="2462">
        <v>127067746</v>
      </c>
      <c r="U51" s="2463">
        <v>127067746</v>
      </c>
      <c r="V51" s="168"/>
      <c r="W51" s="168"/>
      <c r="X51" s="169"/>
    </row>
    <row r="52" spans="1:24" s="170" customFormat="1" ht="35.15" hidden="1" customHeight="1">
      <c r="A52" s="2487"/>
      <c r="B52" s="2488"/>
      <c r="C52" s="2458" t="s">
        <v>508</v>
      </c>
      <c r="D52" s="2459"/>
      <c r="E52" s="2459"/>
      <c r="F52" s="2459"/>
      <c r="G52" s="2459"/>
      <c r="H52" s="2459"/>
      <c r="I52" s="2459"/>
      <c r="J52" s="2459"/>
      <c r="K52" s="2459"/>
      <c r="L52" s="2459"/>
      <c r="M52" s="2459"/>
      <c r="N52" s="2459"/>
      <c r="O52" s="2459"/>
      <c r="P52" s="2459"/>
      <c r="Q52" s="2460"/>
      <c r="R52" s="2495">
        <v>0</v>
      </c>
      <c r="S52" s="2496"/>
      <c r="T52" s="2496"/>
      <c r="U52" s="2497"/>
      <c r="V52" s="174"/>
      <c r="W52" s="174"/>
      <c r="X52" s="175"/>
    </row>
    <row r="53" spans="1:24" s="167" customFormat="1" ht="35.15" hidden="1" customHeight="1">
      <c r="A53" s="2480">
        <v>10600</v>
      </c>
      <c r="B53" s="2481"/>
      <c r="C53" s="2429" t="s">
        <v>509</v>
      </c>
      <c r="D53" s="2430"/>
      <c r="E53" s="2430"/>
      <c r="F53" s="2430"/>
      <c r="G53" s="2430"/>
      <c r="H53" s="2430"/>
      <c r="I53" s="2430"/>
      <c r="J53" s="2430"/>
      <c r="K53" s="2430"/>
      <c r="L53" s="2430"/>
      <c r="M53" s="2430"/>
      <c r="N53" s="2430"/>
      <c r="O53" s="2430"/>
      <c r="P53" s="2430"/>
      <c r="Q53" s="2430"/>
      <c r="R53" s="2430"/>
      <c r="S53" s="2430"/>
      <c r="T53" s="2430"/>
      <c r="U53" s="2431"/>
      <c r="V53" s="2475">
        <f>SUM(R45:R51)+R52</f>
        <v>0</v>
      </c>
      <c r="W53" s="2476"/>
      <c r="X53" s="2477"/>
    </row>
    <row r="54" spans="1:24" ht="35.15" hidden="1" customHeight="1">
      <c r="A54" s="176" t="s">
        <v>510</v>
      </c>
      <c r="B54" s="177"/>
      <c r="C54" s="177"/>
      <c r="D54" s="177"/>
      <c r="E54" s="177"/>
      <c r="F54" s="177"/>
      <c r="G54" s="177"/>
      <c r="H54" s="177"/>
      <c r="I54" s="177"/>
      <c r="J54" s="177"/>
      <c r="K54" s="177"/>
      <c r="L54" s="177"/>
      <c r="M54" s="177"/>
      <c r="N54" s="177"/>
      <c r="O54" s="177"/>
      <c r="P54" s="126"/>
      <c r="Q54" s="126"/>
      <c r="R54" s="178"/>
      <c r="S54" s="126"/>
      <c r="T54" s="126"/>
    </row>
    <row r="55" spans="1:24" ht="35.15" customHeight="1">
      <c r="A55" s="130"/>
      <c r="B55" s="130"/>
      <c r="C55" s="130"/>
      <c r="D55" s="130"/>
      <c r="E55" s="130"/>
      <c r="F55" s="130"/>
      <c r="G55" s="130"/>
      <c r="H55" s="130"/>
      <c r="I55" s="130"/>
      <c r="J55" s="130"/>
      <c r="K55" s="130"/>
      <c r="L55" s="130"/>
      <c r="M55" s="130"/>
      <c r="N55" s="130"/>
      <c r="O55" s="130"/>
      <c r="P55" s="130"/>
      <c r="Q55" s="130"/>
      <c r="R55" s="179"/>
    </row>
    <row r="56" spans="1:24" ht="35.15" customHeight="1">
      <c r="A56" s="130"/>
      <c r="B56" s="130"/>
      <c r="C56" s="130"/>
      <c r="D56" s="130"/>
      <c r="E56" s="130"/>
      <c r="F56" s="130"/>
      <c r="G56" s="130"/>
      <c r="H56" s="130"/>
      <c r="I56" s="130"/>
      <c r="J56" s="130"/>
      <c r="K56" s="130"/>
      <c r="L56" s="130"/>
      <c r="M56" s="130"/>
      <c r="N56" s="130"/>
      <c r="O56" s="130"/>
      <c r="P56" s="130"/>
      <c r="Q56" s="130"/>
    </row>
    <row r="57" spans="1:24" ht="35.15" customHeight="1">
      <c r="A57" s="130"/>
      <c r="B57" s="130"/>
      <c r="C57" s="130"/>
      <c r="D57" s="130"/>
      <c r="E57" s="130"/>
      <c r="F57" s="130"/>
      <c r="G57" s="130"/>
      <c r="H57" s="130"/>
      <c r="I57" s="130"/>
      <c r="J57" s="130"/>
      <c r="K57" s="130"/>
      <c r="L57" s="130"/>
      <c r="M57" s="130"/>
      <c r="N57" s="130"/>
      <c r="O57" s="130"/>
      <c r="P57" s="130"/>
      <c r="Q57" s="130"/>
    </row>
    <row r="58" spans="1:24" ht="35.15" customHeight="1">
      <c r="A58" s="130"/>
      <c r="B58" s="130"/>
      <c r="C58" s="130"/>
      <c r="D58" s="130"/>
      <c r="E58" s="130"/>
      <c r="F58" s="130"/>
      <c r="G58" s="130"/>
      <c r="H58" s="130"/>
      <c r="I58" s="130"/>
      <c r="J58" s="130"/>
      <c r="K58" s="130"/>
      <c r="L58" s="130"/>
      <c r="M58" s="130"/>
      <c r="N58" s="130"/>
      <c r="O58" s="130"/>
      <c r="P58" s="130"/>
      <c r="Q58" s="130"/>
      <c r="R58" s="130"/>
    </row>
    <row r="59" spans="1:24" ht="35.15" customHeight="1">
      <c r="A59" s="180"/>
      <c r="B59" s="130"/>
      <c r="C59" s="130"/>
      <c r="D59" s="130"/>
      <c r="E59" s="130"/>
      <c r="F59" s="130"/>
      <c r="G59" s="130"/>
      <c r="H59" s="130"/>
      <c r="I59" s="130"/>
      <c r="J59" s="130"/>
      <c r="K59" s="130"/>
      <c r="L59" s="130"/>
      <c r="M59" s="130"/>
      <c r="N59" s="130"/>
      <c r="O59" s="130"/>
      <c r="P59" s="130"/>
      <c r="Q59" s="130"/>
      <c r="R59" s="130"/>
    </row>
    <row r="60" spans="1:24" ht="35.15" customHeight="1">
      <c r="A60" s="130"/>
      <c r="B60" s="130"/>
      <c r="C60" s="130"/>
      <c r="D60" s="130"/>
      <c r="E60" s="130"/>
      <c r="F60" s="130"/>
      <c r="G60" s="130"/>
      <c r="H60" s="130"/>
      <c r="I60" s="130"/>
      <c r="J60" s="130"/>
      <c r="K60" s="130"/>
      <c r="L60" s="130"/>
      <c r="M60" s="130"/>
      <c r="N60" s="130"/>
      <c r="O60" s="130"/>
      <c r="P60" s="130"/>
      <c r="Q60" s="130"/>
      <c r="R60" s="130"/>
    </row>
    <row r="61" spans="1:24" ht="35.15" customHeight="1">
      <c r="A61" s="130"/>
      <c r="B61" s="130"/>
      <c r="C61" s="130"/>
      <c r="D61" s="130"/>
      <c r="E61" s="130"/>
      <c r="F61" s="130"/>
      <c r="G61" s="130"/>
      <c r="H61" s="130"/>
      <c r="I61" s="130"/>
      <c r="J61" s="130"/>
      <c r="K61" s="130"/>
      <c r="L61" s="130"/>
      <c r="M61" s="130"/>
      <c r="N61" s="130"/>
      <c r="O61" s="130"/>
      <c r="P61" s="130"/>
      <c r="Q61" s="130"/>
      <c r="R61" s="130"/>
    </row>
    <row r="62" spans="1:24" ht="35.15" customHeight="1">
      <c r="A62" s="130"/>
      <c r="B62" s="130"/>
      <c r="C62" s="130"/>
      <c r="D62" s="130"/>
      <c r="E62" s="130"/>
      <c r="F62" s="130"/>
      <c r="G62" s="130"/>
      <c r="H62" s="130"/>
      <c r="I62" s="130"/>
      <c r="J62" s="130"/>
      <c r="K62" s="130"/>
      <c r="L62" s="130"/>
      <c r="M62" s="130"/>
      <c r="N62" s="130"/>
      <c r="O62" s="130"/>
      <c r="P62" s="130"/>
      <c r="Q62" s="130"/>
      <c r="R62" s="130"/>
    </row>
    <row r="63" spans="1:24" ht="35.15" customHeight="1">
      <c r="A63" s="130"/>
      <c r="B63" s="130"/>
      <c r="C63" s="130"/>
      <c r="D63" s="130"/>
      <c r="E63" s="130"/>
      <c r="F63" s="130"/>
      <c r="G63" s="130"/>
      <c r="H63" s="130"/>
      <c r="I63" s="130"/>
      <c r="J63" s="130"/>
      <c r="K63" s="130"/>
      <c r="L63" s="130"/>
      <c r="M63" s="130"/>
      <c r="N63" s="130"/>
      <c r="O63" s="130"/>
      <c r="P63" s="130"/>
      <c r="Q63" s="130"/>
      <c r="R63" s="130"/>
    </row>
    <row r="64" spans="1:24" ht="35.15" customHeight="1">
      <c r="A64" s="130"/>
      <c r="B64" s="130"/>
      <c r="C64" s="130"/>
      <c r="D64" s="130"/>
      <c r="E64" s="130"/>
      <c r="F64" s="130"/>
      <c r="G64" s="130"/>
      <c r="H64" s="130"/>
      <c r="I64" s="130"/>
      <c r="J64" s="130"/>
      <c r="K64" s="130"/>
      <c r="L64" s="130"/>
      <c r="M64" s="130"/>
      <c r="N64" s="130"/>
      <c r="O64" s="130"/>
      <c r="P64" s="130"/>
      <c r="Q64" s="130"/>
      <c r="R64" s="130"/>
    </row>
    <row r="65" spans="1:18" ht="35.15" customHeight="1">
      <c r="A65" s="130"/>
      <c r="B65" s="130"/>
      <c r="C65" s="130"/>
      <c r="D65" s="130"/>
      <c r="E65" s="130"/>
      <c r="F65" s="130"/>
      <c r="G65" s="130"/>
      <c r="H65" s="130"/>
      <c r="I65" s="130"/>
      <c r="J65" s="130"/>
      <c r="K65" s="130"/>
      <c r="L65" s="130"/>
      <c r="M65" s="130"/>
      <c r="N65" s="130"/>
      <c r="O65" s="130"/>
      <c r="P65" s="130"/>
      <c r="Q65" s="130"/>
      <c r="R65" s="130"/>
    </row>
    <row r="66" spans="1:18" ht="35.15" customHeight="1">
      <c r="A66" s="130"/>
      <c r="B66" s="130"/>
      <c r="C66" s="130"/>
      <c r="D66" s="130"/>
      <c r="E66" s="130"/>
      <c r="F66" s="130"/>
      <c r="G66" s="130"/>
      <c r="H66" s="130"/>
      <c r="I66" s="130"/>
      <c r="J66" s="130"/>
      <c r="K66" s="130"/>
      <c r="L66" s="130"/>
      <c r="M66" s="130"/>
      <c r="N66" s="130"/>
      <c r="O66" s="130"/>
      <c r="P66" s="130"/>
      <c r="Q66" s="130"/>
      <c r="R66" s="130"/>
    </row>
    <row r="67" spans="1:18" ht="35.15" customHeight="1">
      <c r="A67" s="130"/>
      <c r="B67" s="130"/>
      <c r="C67" s="130"/>
      <c r="D67" s="130"/>
      <c r="E67" s="130"/>
      <c r="F67" s="130"/>
      <c r="G67" s="130"/>
      <c r="H67" s="130"/>
      <c r="I67" s="130"/>
      <c r="J67" s="130"/>
      <c r="K67" s="130"/>
      <c r="L67" s="130"/>
      <c r="M67" s="130"/>
      <c r="N67" s="130"/>
      <c r="O67" s="130"/>
      <c r="P67" s="130"/>
      <c r="Q67" s="130"/>
      <c r="R67" s="130"/>
    </row>
    <row r="68" spans="1:18" ht="35.15" customHeight="1">
      <c r="A68" s="130"/>
      <c r="B68" s="130"/>
      <c r="C68" s="130"/>
      <c r="D68" s="130"/>
      <c r="E68" s="130"/>
      <c r="F68" s="130"/>
      <c r="G68" s="130"/>
      <c r="H68" s="130"/>
      <c r="I68" s="130"/>
      <c r="J68" s="130"/>
      <c r="K68" s="130"/>
      <c r="L68" s="130"/>
      <c r="M68" s="130"/>
      <c r="N68" s="130"/>
      <c r="O68" s="130"/>
      <c r="P68" s="130"/>
      <c r="Q68" s="130"/>
      <c r="R68" s="130"/>
    </row>
    <row r="69" spans="1:18" ht="35.15" customHeight="1">
      <c r="A69" s="130"/>
      <c r="B69" s="130"/>
      <c r="C69" s="130"/>
      <c r="D69" s="130"/>
      <c r="E69" s="130"/>
      <c r="F69" s="130"/>
      <c r="G69" s="130"/>
      <c r="H69" s="130"/>
      <c r="I69" s="130"/>
      <c r="J69" s="130"/>
      <c r="K69" s="130"/>
      <c r="L69" s="130"/>
      <c r="M69" s="130"/>
      <c r="N69" s="130"/>
      <c r="O69" s="130"/>
      <c r="P69" s="130"/>
      <c r="Q69" s="130"/>
      <c r="R69" s="130"/>
    </row>
    <row r="70" spans="1:18" ht="35.15" customHeight="1">
      <c r="A70" s="130"/>
      <c r="B70" s="130"/>
      <c r="C70" s="130"/>
      <c r="D70" s="130"/>
      <c r="E70" s="130"/>
      <c r="F70" s="130"/>
      <c r="G70" s="130"/>
      <c r="H70" s="130"/>
      <c r="I70" s="130"/>
      <c r="J70" s="130"/>
      <c r="K70" s="130"/>
      <c r="L70" s="130"/>
      <c r="M70" s="130"/>
      <c r="N70" s="130"/>
      <c r="O70" s="130"/>
      <c r="P70" s="130"/>
      <c r="Q70" s="130"/>
      <c r="R70" s="130"/>
    </row>
    <row r="71" spans="1:18" ht="35.15" customHeight="1">
      <c r="A71" s="130"/>
      <c r="B71" s="130"/>
      <c r="C71" s="130"/>
      <c r="D71" s="130"/>
      <c r="E71" s="130"/>
      <c r="F71" s="130"/>
      <c r="G71" s="130"/>
      <c r="H71" s="130"/>
      <c r="I71" s="130"/>
      <c r="J71" s="130"/>
      <c r="K71" s="130"/>
      <c r="L71" s="130"/>
      <c r="M71" s="130"/>
      <c r="N71" s="130"/>
      <c r="O71" s="130"/>
      <c r="P71" s="130"/>
      <c r="Q71" s="130"/>
      <c r="R71" s="130"/>
    </row>
    <row r="72" spans="1:18" ht="35.15" customHeight="1">
      <c r="A72" s="130"/>
      <c r="B72" s="130"/>
      <c r="C72" s="130"/>
      <c r="D72" s="130"/>
      <c r="E72" s="130"/>
      <c r="F72" s="130"/>
      <c r="G72" s="130"/>
      <c r="H72" s="130"/>
      <c r="I72" s="130"/>
      <c r="J72" s="130"/>
      <c r="K72" s="130"/>
      <c r="L72" s="130"/>
      <c r="M72" s="130"/>
      <c r="N72" s="130"/>
      <c r="O72" s="130"/>
      <c r="P72" s="130"/>
      <c r="Q72" s="130"/>
      <c r="R72" s="130"/>
    </row>
    <row r="73" spans="1:18" ht="35.15" customHeight="1">
      <c r="A73" s="130"/>
      <c r="B73" s="130"/>
      <c r="C73" s="130"/>
      <c r="D73" s="130"/>
      <c r="E73" s="130"/>
      <c r="F73" s="130"/>
      <c r="G73" s="130"/>
      <c r="H73" s="130"/>
      <c r="I73" s="130"/>
      <c r="J73" s="130"/>
      <c r="K73" s="130"/>
      <c r="L73" s="130"/>
      <c r="M73" s="130"/>
      <c r="N73" s="130"/>
      <c r="O73" s="130"/>
      <c r="P73" s="130"/>
      <c r="Q73" s="130"/>
      <c r="R73" s="130"/>
    </row>
    <row r="74" spans="1:18" ht="35.15" customHeight="1">
      <c r="A74" s="130"/>
      <c r="B74" s="130"/>
      <c r="C74" s="130"/>
      <c r="D74" s="130"/>
      <c r="E74" s="130"/>
      <c r="F74" s="130"/>
      <c r="G74" s="130"/>
      <c r="H74" s="130"/>
      <c r="I74" s="130"/>
      <c r="J74" s="130"/>
      <c r="K74" s="130"/>
      <c r="L74" s="130"/>
      <c r="M74" s="130"/>
      <c r="N74" s="130"/>
      <c r="O74" s="130"/>
      <c r="P74" s="130"/>
      <c r="Q74" s="130"/>
      <c r="R74" s="130"/>
    </row>
    <row r="75" spans="1:18" ht="35.15" customHeight="1">
      <c r="A75" s="130"/>
      <c r="B75" s="130"/>
      <c r="C75" s="130"/>
      <c r="D75" s="130"/>
      <c r="E75" s="130"/>
      <c r="F75" s="130"/>
      <c r="G75" s="130"/>
      <c r="H75" s="130"/>
      <c r="I75" s="130"/>
      <c r="J75" s="130"/>
      <c r="K75" s="130"/>
      <c r="L75" s="130"/>
      <c r="M75" s="130"/>
      <c r="N75" s="130"/>
      <c r="O75" s="130"/>
      <c r="P75" s="130"/>
      <c r="Q75" s="130"/>
      <c r="R75" s="130"/>
    </row>
    <row r="76" spans="1:18" ht="35.15" customHeight="1">
      <c r="A76" s="130"/>
      <c r="B76" s="130"/>
      <c r="C76" s="130"/>
      <c r="D76" s="130"/>
      <c r="E76" s="130"/>
      <c r="F76" s="130"/>
      <c r="G76" s="130"/>
      <c r="H76" s="130"/>
      <c r="I76" s="130"/>
      <c r="J76" s="130"/>
      <c r="K76" s="130"/>
      <c r="L76" s="130"/>
      <c r="M76" s="130"/>
      <c r="N76" s="130"/>
      <c r="O76" s="130"/>
      <c r="P76" s="130"/>
      <c r="Q76" s="130"/>
      <c r="R76" s="130"/>
    </row>
    <row r="77" spans="1:18" ht="35.15" customHeight="1">
      <c r="R77" s="130"/>
    </row>
    <row r="78" spans="1:18" ht="35.15" customHeight="1">
      <c r="R78" s="130"/>
    </row>
    <row r="79" spans="1:18" ht="35.15" customHeight="1">
      <c r="R79" s="130"/>
    </row>
  </sheetData>
  <sheetProtection insertHyperlinks="0"/>
  <mergeCells count="113">
    <mergeCell ref="A53:B53"/>
    <mergeCell ref="C53:U53"/>
    <mergeCell ref="V53:X53"/>
    <mergeCell ref="R47:U47"/>
    <mergeCell ref="C48:Q48"/>
    <mergeCell ref="C49:Q49"/>
    <mergeCell ref="C50:P50"/>
    <mergeCell ref="R50:U50"/>
    <mergeCell ref="C51:Q51"/>
    <mergeCell ref="R51:U51"/>
    <mergeCell ref="A45:B52"/>
    <mergeCell ref="C45:Q45"/>
    <mergeCell ref="R45:U45"/>
    <mergeCell ref="C46:Q46"/>
    <mergeCell ref="R46:U46"/>
    <mergeCell ref="C47:Q47"/>
    <mergeCell ref="C52:Q52"/>
    <mergeCell ref="R52:U52"/>
    <mergeCell ref="V36:X36"/>
    <mergeCell ref="A32:B38"/>
    <mergeCell ref="C32:P32"/>
    <mergeCell ref="R32:U32"/>
    <mergeCell ref="V32:X32"/>
    <mergeCell ref="C37:Q37"/>
    <mergeCell ref="R37:U37"/>
    <mergeCell ref="V37:X37"/>
    <mergeCell ref="C38:G38"/>
    <mergeCell ref="R38:U38"/>
    <mergeCell ref="V38:X38"/>
    <mergeCell ref="V35:X35"/>
    <mergeCell ref="C36:Q36"/>
    <mergeCell ref="R36:U36"/>
    <mergeCell ref="C35:Q35"/>
    <mergeCell ref="R35:U35"/>
    <mergeCell ref="V42:X42"/>
    <mergeCell ref="A43:X43"/>
    <mergeCell ref="A44:B44"/>
    <mergeCell ref="C44:U44"/>
    <mergeCell ref="V44:X44"/>
    <mergeCell ref="A39:B39"/>
    <mergeCell ref="C39:U39"/>
    <mergeCell ref="V39:X39"/>
    <mergeCell ref="A40:B40"/>
    <mergeCell ref="C40:U40"/>
    <mergeCell ref="V40:X40"/>
    <mergeCell ref="A41:B41"/>
    <mergeCell ref="C41:U41"/>
    <mergeCell ref="V41:X41"/>
    <mergeCell ref="A42:B42"/>
    <mergeCell ref="C42:U42"/>
    <mergeCell ref="U11:X12"/>
    <mergeCell ref="B12:C13"/>
    <mergeCell ref="E12:S13"/>
    <mergeCell ref="G11:P11"/>
    <mergeCell ref="C33:Q33"/>
    <mergeCell ref="R33:U33"/>
    <mergeCell ref="V33:X33"/>
    <mergeCell ref="C34:Q34"/>
    <mergeCell ref="R34:U34"/>
    <mergeCell ref="V34:X34"/>
    <mergeCell ref="A29:V29"/>
    <mergeCell ref="A30:B30"/>
    <mergeCell ref="C30:U30"/>
    <mergeCell ref="G14:P14"/>
    <mergeCell ref="G25:P25"/>
    <mergeCell ref="B19:C19"/>
    <mergeCell ref="A11:A27"/>
    <mergeCell ref="Q15:S15"/>
    <mergeCell ref="U15:X15"/>
    <mergeCell ref="E26:F26"/>
    <mergeCell ref="G26:Q26"/>
    <mergeCell ref="I17:K17"/>
    <mergeCell ref="Q17:S17"/>
    <mergeCell ref="U17:U18"/>
    <mergeCell ref="A3:D6"/>
    <mergeCell ref="V4:X4"/>
    <mergeCell ref="E7:T10"/>
    <mergeCell ref="A8:D10"/>
    <mergeCell ref="U8:X9"/>
    <mergeCell ref="U10:X10"/>
    <mergeCell ref="V30:X30"/>
    <mergeCell ref="A31:B31"/>
    <mergeCell ref="C31:U31"/>
    <mergeCell ref="V31:X31"/>
    <mergeCell ref="G20:P20"/>
    <mergeCell ref="B26:C27"/>
    <mergeCell ref="E27:F27"/>
    <mergeCell ref="G27:Q27"/>
    <mergeCell ref="R27:U27"/>
    <mergeCell ref="V27:X27"/>
    <mergeCell ref="R26:U26"/>
    <mergeCell ref="V26:X26"/>
    <mergeCell ref="B23:C24"/>
    <mergeCell ref="E23:G23"/>
    <mergeCell ref="H23:K23"/>
    <mergeCell ref="L23:O23"/>
    <mergeCell ref="B15:C17"/>
    <mergeCell ref="I15:K15"/>
    <mergeCell ref="P24:R24"/>
    <mergeCell ref="E21:S21"/>
    <mergeCell ref="S24:X24"/>
    <mergeCell ref="B21:C21"/>
    <mergeCell ref="V17:X18"/>
    <mergeCell ref="G18:P18"/>
    <mergeCell ref="G22:P22"/>
    <mergeCell ref="U22:X22"/>
    <mergeCell ref="S23:X23"/>
    <mergeCell ref="E19:S19"/>
    <mergeCell ref="U19:X20"/>
    <mergeCell ref="P23:R23"/>
    <mergeCell ref="E24:G24"/>
    <mergeCell ref="H24:K24"/>
    <mergeCell ref="L24:O24"/>
  </mergeCells>
  <printOptions horizontalCentered="1"/>
  <pageMargins left="0.08" right="0.34" top="0.35433070866141703" bottom="0.74803149606299202" header="0.31496062992126" footer="0.31496062992126"/>
  <pageSetup paperSize="9" scale="53" orientation="portrait" r:id="rId1"/>
  <headerFooter alignWithMargins="0"/>
  <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rgb="FF002060"/>
    <pageSetUpPr fitToPage="1"/>
  </sheetPr>
  <dimension ref="A1:I54"/>
  <sheetViews>
    <sheetView rightToLeft="1" zoomScaleNormal="100" zoomScaleSheetLayoutView="100" workbookViewId="0">
      <selection activeCell="B5" sqref="B5"/>
    </sheetView>
  </sheetViews>
  <sheetFormatPr defaultColWidth="11" defaultRowHeight="12" customHeight="1"/>
  <cols>
    <col min="1" max="1" width="10.453125" style="200" customWidth="1"/>
    <col min="2" max="2" width="9.453125" style="182" customWidth="1"/>
    <col min="3" max="3" width="51.453125" style="201" customWidth="1"/>
    <col min="4" max="4" width="8.453125" style="184" customWidth="1"/>
    <col min="5" max="5" width="14.453125" style="185" customWidth="1"/>
    <col min="6" max="6" width="16.453125" style="186" customWidth="1"/>
    <col min="7" max="7" width="11" style="187" hidden="1" customWidth="1"/>
    <col min="8" max="8" width="18" style="413" customWidth="1"/>
    <col min="9" max="5834" width="11" style="187" customWidth="1"/>
    <col min="5835" max="16384" width="11" style="187"/>
  </cols>
  <sheetData>
    <row r="1" spans="1:9" ht="27.5">
      <c r="A1" s="181"/>
      <c r="C1" s="183" t="s">
        <v>480</v>
      </c>
    </row>
    <row r="2" spans="1:9" ht="15.5">
      <c r="A2" s="1685" t="s">
        <v>481</v>
      </c>
      <c r="B2" s="1684"/>
      <c r="C2" s="1684" t="s">
        <v>482</v>
      </c>
      <c r="D2" s="188"/>
      <c r="E2" s="188"/>
      <c r="F2" s="1684" t="s">
        <v>483</v>
      </c>
      <c r="I2" s="409"/>
    </row>
    <row r="3" spans="1:9" s="191" customFormat="1" ht="23.25" customHeight="1">
      <c r="A3" s="189"/>
      <c r="B3" s="190"/>
      <c r="C3" s="2498" t="s">
        <v>511</v>
      </c>
      <c r="D3" s="2499"/>
      <c r="E3" s="2500"/>
      <c r="F3" s="1194"/>
      <c r="G3" s="411" t="s">
        <v>512</v>
      </c>
      <c r="H3" s="411" t="s">
        <v>513</v>
      </c>
    </row>
    <row r="4" spans="1:9" s="191" customFormat="1" ht="23.25" customHeight="1">
      <c r="A4" s="2501" t="s">
        <v>2304</v>
      </c>
      <c r="B4" s="1183">
        <v>10101</v>
      </c>
      <c r="C4" s="192" t="s">
        <v>2301</v>
      </c>
      <c r="D4" s="1276" t="str">
        <f>IF(E4&lt;&gt;0,CHAR(254), "")</f>
        <v/>
      </c>
      <c r="E4" s="1272">
        <f>IFERROR(INDEX(FORM!$A:$V,MATCH(B4,FORM!$C:$C,0),17),0)</f>
        <v>0</v>
      </c>
      <c r="F4" s="2503"/>
      <c r="G4" s="191">
        <f>MATCH(B4,FORM!C:C,0)</f>
        <v>27</v>
      </c>
      <c r="H4" s="1280" t="str">
        <f t="shared" ref="H4:H10" si="0">HYPERLINK("#FORM!Q"&amp;G4,"Link to English")</f>
        <v>Link to English</v>
      </c>
    </row>
    <row r="5" spans="1:9" s="191" customFormat="1" ht="23.25" customHeight="1">
      <c r="A5" s="2502" t="s">
        <v>515</v>
      </c>
      <c r="B5" s="1184">
        <v>10102</v>
      </c>
      <c r="C5" s="195" t="s">
        <v>2302</v>
      </c>
      <c r="D5" s="1277" t="str">
        <f>IF(E5&lt;&gt;0,CHAR(254), "")</f>
        <v/>
      </c>
      <c r="E5" s="1272">
        <f>IFERROR(INDEX(FORM!$A:$V,MATCH(B5,FORM!$C:$C,0),17),0)</f>
        <v>0</v>
      </c>
      <c r="F5" s="2504"/>
      <c r="G5" s="191">
        <f>MATCH(B5,FORM!C:C,0)</f>
        <v>28</v>
      </c>
      <c r="H5" s="1280" t="str">
        <f t="shared" si="0"/>
        <v>Link to English</v>
      </c>
    </row>
    <row r="6" spans="1:9" s="191" customFormat="1" ht="23.25" customHeight="1">
      <c r="A6" s="2502" t="s">
        <v>515</v>
      </c>
      <c r="B6" s="1184">
        <v>10103</v>
      </c>
      <c r="C6" s="195" t="s">
        <v>1900</v>
      </c>
      <c r="D6" s="197"/>
      <c r="E6" s="1272">
        <f>IFERROR(INDEX(FORM!$A:$V,MATCH(B6,FORM!$C:$C,0),17),0)</f>
        <v>0</v>
      </c>
      <c r="F6" s="2504"/>
      <c r="G6" s="191">
        <f>MATCH(B6,FORM!C:C,0)</f>
        <v>29</v>
      </c>
      <c r="H6" s="1280" t="str">
        <f t="shared" si="0"/>
        <v>Link to English</v>
      </c>
    </row>
    <row r="7" spans="1:9" s="191" customFormat="1" ht="23.25" hidden="1" customHeight="1">
      <c r="A7" s="2502" t="s">
        <v>515</v>
      </c>
      <c r="B7" s="194">
        <v>10104</v>
      </c>
      <c r="C7" s="195" t="s">
        <v>516</v>
      </c>
      <c r="D7" s="196"/>
      <c r="E7" s="193">
        <f>IFERROR(INDEX(FORM!$A:$V,MATCH(B7,FORM!$C:$C,0),17),0)</f>
        <v>0</v>
      </c>
      <c r="F7" s="2504"/>
      <c r="G7" s="191">
        <f>MATCH(B7,FORM!C:C,0)</f>
        <v>30</v>
      </c>
      <c r="H7" s="1280" t="str">
        <f t="shared" si="0"/>
        <v>Link to English</v>
      </c>
    </row>
    <row r="8" spans="1:9" s="191" customFormat="1" ht="23.25" hidden="1" customHeight="1">
      <c r="A8" s="2502" t="s">
        <v>515</v>
      </c>
      <c r="B8" s="194">
        <v>10105</v>
      </c>
      <c r="C8" s="195" t="s">
        <v>517</v>
      </c>
      <c r="D8" s="196"/>
      <c r="E8" s="193">
        <f>IFERROR(INDEX(FORM!$A:$V,MATCH(B8,FORM!$C:$C,0),17),0)</f>
        <v>0</v>
      </c>
      <c r="F8" s="2504"/>
      <c r="G8" s="191">
        <f>MATCH(B8,FORM!C:C,0)</f>
        <v>31</v>
      </c>
      <c r="H8" s="1280" t="str">
        <f t="shared" si="0"/>
        <v>Link to English</v>
      </c>
    </row>
    <row r="9" spans="1:9" s="191" customFormat="1" ht="23.25" hidden="1" customHeight="1">
      <c r="A9" s="2502" t="s">
        <v>515</v>
      </c>
      <c r="B9" s="194">
        <v>10106</v>
      </c>
      <c r="C9" s="195" t="s">
        <v>518</v>
      </c>
      <c r="D9" s="196"/>
      <c r="E9" s="193">
        <f>IFERROR(INDEX(FORM!$A:$V,MATCH(B9,FORM!$C:$C,0),17),0)</f>
        <v>0</v>
      </c>
      <c r="F9" s="2504"/>
      <c r="G9" s="191">
        <f>MATCH(B9,FORM!C:C,0)</f>
        <v>32</v>
      </c>
      <c r="H9" s="1280" t="str">
        <f t="shared" si="0"/>
        <v>Link to English</v>
      </c>
    </row>
    <row r="10" spans="1:9" s="191" customFormat="1" ht="23.25" hidden="1" customHeight="1">
      <c r="A10" s="2502" t="s">
        <v>515</v>
      </c>
      <c r="B10" s="194">
        <v>10107</v>
      </c>
      <c r="C10" s="195" t="s">
        <v>519</v>
      </c>
      <c r="D10" s="196"/>
      <c r="E10" s="193">
        <f>IFERROR(INDEX(FORM!$A:$V,MATCH(B10,FORM!$C:$C,0),17),0)</f>
        <v>0</v>
      </c>
      <c r="F10" s="2504"/>
      <c r="G10" s="191">
        <f>MATCH(B10,FORM!C:C,0)</f>
        <v>33</v>
      </c>
      <c r="H10" s="1280" t="str">
        <f t="shared" si="0"/>
        <v>Link to English</v>
      </c>
    </row>
    <row r="11" spans="1:9" s="191" customFormat="1" ht="23.25" customHeight="1">
      <c r="A11" s="1185">
        <v>10100</v>
      </c>
      <c r="B11" s="2505" t="s">
        <v>2295</v>
      </c>
      <c r="C11" s="2506"/>
      <c r="D11" s="2506"/>
      <c r="E11" s="2507"/>
      <c r="F11" s="1667">
        <f>SUM(E4:E6)</f>
        <v>0</v>
      </c>
      <c r="G11" s="191">
        <f>MATCH(A11,FORM!A:A,0)</f>
        <v>34</v>
      </c>
      <c r="H11" s="1280" t="str">
        <f>HYPERLINK("#FORM!T"&amp;G11,"Link to English")</f>
        <v>Link to English</v>
      </c>
    </row>
    <row r="12" spans="1:9" s="191" customFormat="1" ht="23.25" customHeight="1">
      <c r="A12" s="2502" t="s">
        <v>2305</v>
      </c>
      <c r="B12" s="1184">
        <v>10201</v>
      </c>
      <c r="C12" s="195" t="s">
        <v>2298</v>
      </c>
      <c r="D12" s="1277" t="str">
        <f>IF(E12&lt;&gt;0,CHAR(254), "")</f>
        <v/>
      </c>
      <c r="E12" s="1272">
        <f>IFERROR(INDEX(FORM!$A:$V,MATCH(B12,FORM!$C:$C,0),17),0)</f>
        <v>0</v>
      </c>
      <c r="F12" s="2504"/>
      <c r="G12" s="191">
        <f>MATCH(B12,FORM!C:C,0)</f>
        <v>36</v>
      </c>
      <c r="H12" s="1280" t="str">
        <f t="shared" ref="H12:H23" si="1">HYPERLINK("#FORM!Q"&amp;G12,"Link to English")</f>
        <v>Link to English</v>
      </c>
    </row>
    <row r="13" spans="1:9" s="191" customFormat="1" ht="23.25" customHeight="1">
      <c r="A13" s="2502" t="s">
        <v>520</v>
      </c>
      <c r="B13" s="1184">
        <v>10202</v>
      </c>
      <c r="C13" s="195" t="s">
        <v>2297</v>
      </c>
      <c r="D13" s="1277" t="str">
        <f>IF(E13&lt;&gt;0,CHAR(254), "")</f>
        <v/>
      </c>
      <c r="E13" s="1272">
        <f>IFERROR(INDEX(FORM!$A:$V,MATCH(B13,FORM!$C:$C,0),17),0)</f>
        <v>0</v>
      </c>
      <c r="F13" s="2504"/>
      <c r="G13" s="191">
        <f>MATCH(B13,FORM!C:C,0)</f>
        <v>37</v>
      </c>
      <c r="H13" s="1280" t="str">
        <f t="shared" si="1"/>
        <v>Link to English</v>
      </c>
    </row>
    <row r="14" spans="1:9" s="191" customFormat="1" ht="23.25" customHeight="1">
      <c r="A14" s="2502" t="s">
        <v>520</v>
      </c>
      <c r="B14" s="1184">
        <v>10203</v>
      </c>
      <c r="C14" s="195" t="s">
        <v>2299</v>
      </c>
      <c r="D14" s="1277" t="str">
        <f>IF(E14&lt;&gt;0,CHAR(254), "")</f>
        <v/>
      </c>
      <c r="E14" s="1272">
        <f>IFERROR(INDEX(FORM!$A:$V,MATCH(B14,FORM!$C:$C,0),17),0)</f>
        <v>0</v>
      </c>
      <c r="F14" s="2504"/>
      <c r="G14" s="191">
        <f>MATCH(B14,FORM!C:C,0)</f>
        <v>38</v>
      </c>
      <c r="H14" s="1280" t="str">
        <f t="shared" si="1"/>
        <v>Link to English</v>
      </c>
    </row>
    <row r="15" spans="1:9" s="191" customFormat="1" ht="23.25" customHeight="1">
      <c r="A15" s="2502" t="s">
        <v>520</v>
      </c>
      <c r="B15" s="1184">
        <v>10204</v>
      </c>
      <c r="C15" s="199" t="s">
        <v>2300</v>
      </c>
      <c r="D15" s="1277" t="str">
        <f>IF(E15&lt;&gt;0,CHAR(254), "")</f>
        <v/>
      </c>
      <c r="E15" s="1272">
        <f>IFERROR(INDEX(FORM!$A:$V,MATCH(B15,FORM!$C:$C,0),17),0)</f>
        <v>0</v>
      </c>
      <c r="F15" s="2504"/>
      <c r="G15" s="191">
        <f>MATCH(B15,FORM!C:C,0)</f>
        <v>39</v>
      </c>
      <c r="H15" s="1280" t="str">
        <f t="shared" si="1"/>
        <v>Link to English</v>
      </c>
    </row>
    <row r="16" spans="1:9" s="191" customFormat="1" ht="23.25" customHeight="1">
      <c r="A16" s="2502" t="s">
        <v>520</v>
      </c>
      <c r="B16" s="1184">
        <v>10205</v>
      </c>
      <c r="C16" s="195" t="s">
        <v>521</v>
      </c>
      <c r="D16" s="197"/>
      <c r="E16" s="1272">
        <f>IFERROR(INDEX(FORM!$A:$V,MATCH(B16,FORM!$C:$C,0),17),0)</f>
        <v>0</v>
      </c>
      <c r="F16" s="2504"/>
      <c r="G16" s="191">
        <f>MATCH(B16,FORM!C:C,0)</f>
        <v>40</v>
      </c>
      <c r="H16" s="1280" t="str">
        <f t="shared" si="1"/>
        <v>Link to English</v>
      </c>
    </row>
    <row r="17" spans="1:8" s="191" customFormat="1" ht="23.25" customHeight="1">
      <c r="A17" s="2502" t="s">
        <v>520</v>
      </c>
      <c r="B17" s="1184">
        <v>10206</v>
      </c>
      <c r="C17" s="195" t="s">
        <v>1899</v>
      </c>
      <c r="D17" s="197"/>
      <c r="E17" s="1272">
        <f>IFERROR(INDEX(FORM!$A:$V,MATCH(B17,FORM!$C:$C,0),17),0)</f>
        <v>0</v>
      </c>
      <c r="F17" s="2504"/>
      <c r="G17" s="191">
        <f>MATCH(B17,FORM!C:C,0)</f>
        <v>41</v>
      </c>
      <c r="H17" s="1280" t="str">
        <f t="shared" si="1"/>
        <v>Link to English</v>
      </c>
    </row>
    <row r="18" spans="1:8" s="191" customFormat="1" ht="23.25" customHeight="1">
      <c r="A18" s="2502" t="s">
        <v>520</v>
      </c>
      <c r="B18" s="1184">
        <v>10207</v>
      </c>
      <c r="C18" s="195" t="s">
        <v>522</v>
      </c>
      <c r="D18" s="197"/>
      <c r="E18" s="1272">
        <f>IFERROR(INDEX(FORM!$A:$V,MATCH(B18,FORM!$C:$C,0),17),0)</f>
        <v>0</v>
      </c>
      <c r="F18" s="2504"/>
      <c r="G18" s="191">
        <f>MATCH(B18,FORM!C:C,0)</f>
        <v>42</v>
      </c>
      <c r="H18" s="1280" t="str">
        <f t="shared" si="1"/>
        <v>Link to English</v>
      </c>
    </row>
    <row r="19" spans="1:8" s="191" customFormat="1" ht="23.25" hidden="1" customHeight="1">
      <c r="A19" s="2502" t="s">
        <v>520</v>
      </c>
      <c r="B19" s="194">
        <v>10208</v>
      </c>
      <c r="C19" s="195" t="s">
        <v>523</v>
      </c>
      <c r="D19" s="196"/>
      <c r="E19" s="193">
        <f>IFERROR(INDEX(FORM!$A:$V,MATCH(B19,FORM!$C:$C,0),17),0)</f>
        <v>0</v>
      </c>
      <c r="F19" s="2504"/>
      <c r="G19" s="191" t="e">
        <f>MATCH(B19,FORM!C:C,0)</f>
        <v>#N/A</v>
      </c>
      <c r="H19" s="1280" t="e">
        <f t="shared" si="1"/>
        <v>#N/A</v>
      </c>
    </row>
    <row r="20" spans="1:8" s="191" customFormat="1" ht="23.25" hidden="1" customHeight="1">
      <c r="A20" s="2502" t="s">
        <v>520</v>
      </c>
      <c r="B20" s="194">
        <v>10209</v>
      </c>
      <c r="C20" s="195" t="s">
        <v>524</v>
      </c>
      <c r="D20" s="196"/>
      <c r="E20" s="193">
        <f>IFERROR(INDEX(FORM!$A:$V,MATCH(B20,FORM!$C:$C,0),17),0)</f>
        <v>0</v>
      </c>
      <c r="F20" s="2504"/>
      <c r="G20" s="191" t="e">
        <f>MATCH(B20,FORM!C:C,0)</f>
        <v>#N/A</v>
      </c>
      <c r="H20" s="1280" t="e">
        <f t="shared" si="1"/>
        <v>#N/A</v>
      </c>
    </row>
    <row r="21" spans="1:8" s="191" customFormat="1" ht="23.25" hidden="1" customHeight="1">
      <c r="A21" s="2502" t="s">
        <v>520</v>
      </c>
      <c r="B21" s="194">
        <v>10210</v>
      </c>
      <c r="C21" s="195" t="s">
        <v>525</v>
      </c>
      <c r="D21" s="196" t="s">
        <v>430</v>
      </c>
      <c r="E21" s="193">
        <f>IFERROR(INDEX(FORM!$A:$V,MATCH(B21,FORM!$C:$C,0),17),0)</f>
        <v>0</v>
      </c>
      <c r="F21" s="2504"/>
      <c r="G21" s="191" t="e">
        <f>MATCH(B21,FORM!C:C,0)</f>
        <v>#N/A</v>
      </c>
      <c r="H21" s="1280" t="e">
        <f t="shared" si="1"/>
        <v>#N/A</v>
      </c>
    </row>
    <row r="22" spans="1:8" s="191" customFormat="1" ht="23.25" hidden="1" customHeight="1">
      <c r="A22" s="2502" t="s">
        <v>520</v>
      </c>
      <c r="B22" s="194">
        <v>10211</v>
      </c>
      <c r="C22" s="195" t="s">
        <v>526</v>
      </c>
      <c r="D22" s="196"/>
      <c r="E22" s="193">
        <f>IFERROR(INDEX(FORM!$A:$V,MATCH(B22,FORM!$C:$C,0),17),0)</f>
        <v>0</v>
      </c>
      <c r="F22" s="2504"/>
      <c r="G22" s="191" t="e">
        <f>MATCH(B22,FORM!C:C,0)</f>
        <v>#N/A</v>
      </c>
      <c r="H22" s="1280" t="e">
        <f t="shared" si="1"/>
        <v>#N/A</v>
      </c>
    </row>
    <row r="23" spans="1:8" s="191" customFormat="1" ht="23.25" hidden="1" customHeight="1">
      <c r="A23" s="2502" t="s">
        <v>520</v>
      </c>
      <c r="B23" s="194">
        <v>10212</v>
      </c>
      <c r="C23" s="195" t="s">
        <v>522</v>
      </c>
      <c r="D23" s="196"/>
      <c r="E23" s="193">
        <f>IFERROR(INDEX(FORM!$A:$V,MATCH(B23,FORM!$C:$C,0),17),0)</f>
        <v>0</v>
      </c>
      <c r="F23" s="2504"/>
      <c r="G23" s="191" t="e">
        <f>MATCH(B23,FORM!C:C,0)</f>
        <v>#N/A</v>
      </c>
      <c r="H23" s="1280" t="e">
        <f t="shared" si="1"/>
        <v>#N/A</v>
      </c>
    </row>
    <row r="24" spans="1:8" s="191" customFormat="1" ht="23.25" customHeight="1">
      <c r="A24" s="1185">
        <v>10200</v>
      </c>
      <c r="B24" s="2508" t="s">
        <v>2296</v>
      </c>
      <c r="C24" s="2509"/>
      <c r="D24" s="2509"/>
      <c r="E24" s="2510"/>
      <c r="F24" s="1273">
        <f>SUM(E12:E18)</f>
        <v>0</v>
      </c>
      <c r="G24" s="191">
        <f>MATCH(A24,FORM!A:A,0)</f>
        <v>48</v>
      </c>
      <c r="H24" s="1280" t="str">
        <f>HYPERLINK("#FORM!T"&amp;G24,"Link to English")</f>
        <v>Link to English</v>
      </c>
    </row>
    <row r="25" spans="1:8" s="191" customFormat="1" ht="23.25" customHeight="1">
      <c r="A25" s="1185">
        <v>10300</v>
      </c>
      <c r="B25" s="2508" t="s">
        <v>2303</v>
      </c>
      <c r="C25" s="2509"/>
      <c r="D25" s="2509"/>
      <c r="E25" s="2510"/>
      <c r="F25" s="1668">
        <f>F24+F11</f>
        <v>0</v>
      </c>
      <c r="G25" s="191">
        <f>MATCH(A25,FORM!A:A,0)</f>
        <v>49</v>
      </c>
      <c r="H25" s="1280" t="str">
        <f>HYPERLINK("#FORM!T"&amp;G25,"Link to English")</f>
        <v>Link to English</v>
      </c>
    </row>
    <row r="26" spans="1:8" s="191" customFormat="1" ht="23.25" customHeight="1">
      <c r="A26" s="2511"/>
      <c r="B26" s="2511"/>
      <c r="C26" s="2511"/>
      <c r="D26" s="2511"/>
      <c r="E26" s="2511"/>
      <c r="F26" s="2511"/>
      <c r="H26" s="1280"/>
    </row>
    <row r="27" spans="1:8" s="191" customFormat="1" ht="23.25" customHeight="1">
      <c r="A27" s="2512" t="s">
        <v>527</v>
      </c>
      <c r="B27" s="2512"/>
      <c r="C27" s="2512"/>
      <c r="D27" s="2512"/>
      <c r="E27" s="2512"/>
      <c r="F27" s="2512"/>
      <c r="H27" s="1280"/>
    </row>
    <row r="28" spans="1:8" s="191" customFormat="1" ht="23.25" customHeight="1">
      <c r="A28" s="2502" t="s">
        <v>2306</v>
      </c>
      <c r="B28" s="1184">
        <v>10401</v>
      </c>
      <c r="C28" s="195" t="s">
        <v>528</v>
      </c>
      <c r="D28" s="196"/>
      <c r="E28" s="1272">
        <f>IFERROR(INDEX(FORM!$A:$V,MATCH(B28,FORM!$C:$C,0),17),0)</f>
        <v>0</v>
      </c>
      <c r="F28" s="2504"/>
      <c r="G28" s="191">
        <f>MATCH(B28,FORM!C:C,0)</f>
        <v>52</v>
      </c>
      <c r="H28" s="1280" t="str">
        <f>HYPERLINK("#FORM!Q"&amp;G28,"Link to English")</f>
        <v>Link to English</v>
      </c>
    </row>
    <row r="29" spans="1:8" s="191" customFormat="1" ht="23.25" customHeight="1">
      <c r="A29" s="2502" t="s">
        <v>529</v>
      </c>
      <c r="B29" s="1184">
        <v>10402</v>
      </c>
      <c r="C29" s="195" t="s">
        <v>530</v>
      </c>
      <c r="D29" s="196"/>
      <c r="E29" s="1272">
        <f>IFERROR(INDEX(FORM!$A:$V,MATCH(B29,FORM!$C:$C,0),17),0)</f>
        <v>0</v>
      </c>
      <c r="F29" s="2504"/>
      <c r="G29" s="191">
        <f>MATCH(B29,FORM!C:C,0)</f>
        <v>53</v>
      </c>
      <c r="H29" s="1280" t="str">
        <f>HYPERLINK("#FORM!Q"&amp;G29,"Link to English")</f>
        <v>Link to English</v>
      </c>
    </row>
    <row r="30" spans="1:8" s="191" customFormat="1" ht="23.25" customHeight="1">
      <c r="A30" s="2502" t="s">
        <v>529</v>
      </c>
      <c r="B30" s="1184">
        <v>10403</v>
      </c>
      <c r="C30" s="195" t="s">
        <v>531</v>
      </c>
      <c r="D30" s="196"/>
      <c r="E30" s="1272">
        <f>IFERROR(INDEX(FORM!$A:$V,MATCH(B30,FORM!$C:$C,0),17),0)</f>
        <v>0</v>
      </c>
      <c r="F30" s="2504"/>
      <c r="G30" s="191">
        <f>MATCH(B30,FORM!C:C,0)</f>
        <v>54</v>
      </c>
      <c r="H30" s="1280" t="str">
        <f>HYPERLINK("#FORM!Q"&amp;G30,"Link to English")</f>
        <v>Link to English</v>
      </c>
    </row>
    <row r="31" spans="1:8" s="191" customFormat="1" ht="23.25" customHeight="1">
      <c r="A31" s="2502" t="s">
        <v>529</v>
      </c>
      <c r="B31" s="1184">
        <v>10404</v>
      </c>
      <c r="C31" s="195" t="s">
        <v>532</v>
      </c>
      <c r="D31" s="196"/>
      <c r="E31" s="1272">
        <f>IFERROR(INDEX(FORM!$A:$V,MATCH(B31,FORM!$C:$C,0),17),0)</f>
        <v>0</v>
      </c>
      <c r="F31" s="2504"/>
      <c r="G31" s="191">
        <f>MATCH(B31,FORM!C:C,0)</f>
        <v>55</v>
      </c>
      <c r="H31" s="1280" t="str">
        <f>HYPERLINK("#FORM!Q"&amp;G31,"Link to English")</f>
        <v>Link to English</v>
      </c>
    </row>
    <row r="32" spans="1:8" s="191" customFormat="1" ht="23.25" customHeight="1">
      <c r="A32" s="1186">
        <v>10400</v>
      </c>
      <c r="B32" s="2508" t="s">
        <v>533</v>
      </c>
      <c r="C32" s="2509"/>
      <c r="D32" s="2509"/>
      <c r="E32" s="2510"/>
      <c r="F32" s="1272">
        <f>SUM(E28:E31)</f>
        <v>0</v>
      </c>
      <c r="G32" s="191">
        <f>MATCH(A32,FORM!A:A,0)</f>
        <v>56</v>
      </c>
      <c r="H32" s="1280" t="str">
        <f>HYPERLINK("#FORM!T"&amp;G32,"Link to English")</f>
        <v>Link to English</v>
      </c>
    </row>
    <row r="33" spans="1:8" s="191" customFormat="1" ht="23.25" customHeight="1">
      <c r="A33" s="2502" t="s">
        <v>2315</v>
      </c>
      <c r="B33" s="1184">
        <v>10501</v>
      </c>
      <c r="C33" s="195" t="s">
        <v>2307</v>
      </c>
      <c r="D33" s="1277" t="str">
        <f>IF(E33&lt;&gt;0,CHAR(254), "")</f>
        <v/>
      </c>
      <c r="E33" s="1272">
        <f>IFERROR(INDEX(FORM!$A:$V,MATCH(B33,FORM!$C:$C,0),17),0)</f>
        <v>0</v>
      </c>
      <c r="F33" s="2513"/>
      <c r="G33" s="191">
        <f>MATCH(B33,FORM!C:C,0)</f>
        <v>57</v>
      </c>
      <c r="H33" s="1280" t="str">
        <f t="shared" ref="H33:H49" si="2">HYPERLINK("#FORM!Q"&amp;G33,"Link to English")</f>
        <v>Link to English</v>
      </c>
    </row>
    <row r="34" spans="1:8" s="191" customFormat="1" ht="23.25" customHeight="1">
      <c r="A34" s="2502" t="s">
        <v>534</v>
      </c>
      <c r="B34" s="1184">
        <v>10502</v>
      </c>
      <c r="C34" s="195" t="s">
        <v>535</v>
      </c>
      <c r="D34" s="196"/>
      <c r="E34" s="1272">
        <f>IFERROR(INDEX(FORM!$A:$V,MATCH(B34,FORM!$C:$C,0),17),0)</f>
        <v>0</v>
      </c>
      <c r="F34" s="2514"/>
      <c r="G34" s="191">
        <f>MATCH(B34,FORM!C:C,0)</f>
        <v>58</v>
      </c>
      <c r="H34" s="1280" t="str">
        <f t="shared" si="2"/>
        <v>Link to English</v>
      </c>
    </row>
    <row r="35" spans="1:8" s="191" customFormat="1" ht="23.25" customHeight="1">
      <c r="A35" s="2502" t="s">
        <v>534</v>
      </c>
      <c r="B35" s="1184">
        <v>10503</v>
      </c>
      <c r="C35" s="195" t="s">
        <v>536</v>
      </c>
      <c r="D35" s="196"/>
      <c r="E35" s="1272">
        <f>IFERROR(INDEX(FORM!$A:$V,MATCH(B35,FORM!$C:$C,0),17),0)</f>
        <v>0</v>
      </c>
      <c r="F35" s="2514"/>
      <c r="G35" s="191">
        <f>MATCH(B35,FORM!C:C,0)</f>
        <v>59</v>
      </c>
      <c r="H35" s="1280" t="str">
        <f t="shared" si="2"/>
        <v>Link to English</v>
      </c>
    </row>
    <row r="36" spans="1:8" s="191" customFormat="1" ht="23.25" customHeight="1">
      <c r="A36" s="2502" t="s">
        <v>534</v>
      </c>
      <c r="B36" s="1184">
        <v>10504</v>
      </c>
      <c r="C36" s="195" t="s">
        <v>664</v>
      </c>
      <c r="D36" s="197"/>
      <c r="E36" s="1272">
        <f>IFERROR(INDEX(FORM!$A:$V,MATCH(B36,FORM!$C:$C,0),17),0)</f>
        <v>0</v>
      </c>
      <c r="F36" s="2514"/>
      <c r="G36" s="191">
        <f>MATCH(B36,FORM!C:C,0)</f>
        <v>60</v>
      </c>
      <c r="H36" s="1280" t="str">
        <f t="shared" si="2"/>
        <v>Link to English</v>
      </c>
    </row>
    <row r="37" spans="1:8" s="191" customFormat="1" ht="23.25" customHeight="1">
      <c r="A37" s="2502" t="s">
        <v>534</v>
      </c>
      <c r="B37" s="1184">
        <v>10505</v>
      </c>
      <c r="C37" s="195" t="s">
        <v>537</v>
      </c>
      <c r="D37" s="197"/>
      <c r="E37" s="1272">
        <f>IFERROR(INDEX(FORM!$A:$V,MATCH(B37,FORM!$C:$C,0),17),0)</f>
        <v>0</v>
      </c>
      <c r="F37" s="2514"/>
      <c r="G37" s="191">
        <f>MATCH(B37,FORM!C:C,0)</f>
        <v>61</v>
      </c>
      <c r="H37" s="1280" t="str">
        <f t="shared" si="2"/>
        <v>Link to English</v>
      </c>
    </row>
    <row r="38" spans="1:8" s="191" customFormat="1" ht="23.25" customHeight="1">
      <c r="A38" s="2502" t="s">
        <v>534</v>
      </c>
      <c r="B38" s="1184">
        <v>10506</v>
      </c>
      <c r="C38" s="195" t="s">
        <v>538</v>
      </c>
      <c r="D38" s="197"/>
      <c r="E38" s="1272">
        <f>IFERROR(INDEX(FORM!$A:$V,MATCH(B38,FORM!$C:$C,0),17),0)</f>
        <v>0</v>
      </c>
      <c r="F38" s="2514"/>
      <c r="G38" s="191">
        <f>MATCH(B38,FORM!C:C,0)</f>
        <v>62</v>
      </c>
      <c r="H38" s="1280" t="str">
        <f t="shared" si="2"/>
        <v>Link to English</v>
      </c>
    </row>
    <row r="39" spans="1:8" s="191" customFormat="1" ht="23.25" customHeight="1">
      <c r="A39" s="2502" t="s">
        <v>534</v>
      </c>
      <c r="B39" s="1184">
        <v>10507</v>
      </c>
      <c r="C39" s="195" t="s">
        <v>2308</v>
      </c>
      <c r="D39" s="1277" t="str">
        <f t="shared" ref="D39:D41" si="3">IF(E39&lt;&gt;0,CHAR(254), "")</f>
        <v/>
      </c>
      <c r="E39" s="1272">
        <f>IFERROR(INDEX(FORM!$A:$V,MATCH(B39,FORM!$C:$C,0),17),0)</f>
        <v>0</v>
      </c>
      <c r="F39" s="2514"/>
      <c r="G39" s="191">
        <f>MATCH(B39,FORM!C:C,0)</f>
        <v>63</v>
      </c>
      <c r="H39" s="1280" t="str">
        <f t="shared" si="2"/>
        <v>Link to English</v>
      </c>
    </row>
    <row r="40" spans="1:8" s="191" customFormat="1" ht="23.25" customHeight="1">
      <c r="A40" s="2502" t="s">
        <v>534</v>
      </c>
      <c r="B40" s="1184">
        <v>10508</v>
      </c>
      <c r="C40" s="195" t="s">
        <v>2309</v>
      </c>
      <c r="D40" s="1277" t="str">
        <f t="shared" si="3"/>
        <v/>
      </c>
      <c r="E40" s="1272">
        <f>IFERROR(INDEX(FORM!$A:$V,MATCH(B40,FORM!$C:$C,0),17),0)</f>
        <v>0</v>
      </c>
      <c r="F40" s="2514"/>
      <c r="G40" s="191">
        <f>MATCH(B40,FORM!C:C,0)</f>
        <v>64</v>
      </c>
      <c r="H40" s="1280" t="str">
        <f t="shared" si="2"/>
        <v>Link to English</v>
      </c>
    </row>
    <row r="41" spans="1:8" s="191" customFormat="1" ht="23.25" customHeight="1">
      <c r="A41" s="2502" t="s">
        <v>534</v>
      </c>
      <c r="B41" s="1184">
        <v>10509</v>
      </c>
      <c r="C41" s="195" t="s">
        <v>2310</v>
      </c>
      <c r="D41" s="1277" t="str">
        <f t="shared" si="3"/>
        <v/>
      </c>
      <c r="E41" s="1272">
        <f>IFERROR(INDEX(FORM!$A:$V,MATCH(B41,FORM!$C:$C,0),17),0)</f>
        <v>0</v>
      </c>
      <c r="F41" s="2514"/>
      <c r="G41" s="191">
        <f>MATCH(B41,FORM!C:C,0)</f>
        <v>65</v>
      </c>
      <c r="H41" s="1280" t="str">
        <f t="shared" si="2"/>
        <v>Link to English</v>
      </c>
    </row>
    <row r="42" spans="1:8" s="217" customFormat="1" ht="23.25" customHeight="1">
      <c r="A42" s="2502"/>
      <c r="B42" s="1184">
        <v>10510</v>
      </c>
      <c r="C42" s="195" t="s">
        <v>1901</v>
      </c>
      <c r="D42" s="197"/>
      <c r="E42" s="1272">
        <f>IFERROR(INDEX(FORM!$A:$V,MATCH(B42,FORM!$C:$C,0),17),0)</f>
        <v>0</v>
      </c>
      <c r="F42" s="2514"/>
      <c r="G42" s="217">
        <f>MATCH(B42,FORM!C:C,0)</f>
        <v>66</v>
      </c>
      <c r="H42" s="1280" t="str">
        <f t="shared" si="2"/>
        <v>Link to English</v>
      </c>
    </row>
    <row r="43" spans="1:8" s="217" customFormat="1" ht="23.25" customHeight="1">
      <c r="A43" s="2502"/>
      <c r="B43" s="1184">
        <v>10511</v>
      </c>
      <c r="C43" s="195" t="s">
        <v>1899</v>
      </c>
      <c r="D43" s="196"/>
      <c r="E43" s="1272">
        <f>IFERROR(INDEX(FORM!$A:$V,MATCH(B43,FORM!$C:$C,0),17),0)</f>
        <v>0</v>
      </c>
      <c r="F43" s="2514"/>
      <c r="G43" s="217">
        <f>MATCH(B43,FORM!C:C,0)</f>
        <v>67</v>
      </c>
      <c r="H43" s="1280" t="str">
        <f t="shared" si="2"/>
        <v>Link to English</v>
      </c>
    </row>
    <row r="44" spans="1:8" s="217" customFormat="1" ht="23.25" customHeight="1">
      <c r="A44" s="2502"/>
      <c r="B44" s="1184">
        <v>10512</v>
      </c>
      <c r="C44" s="195" t="s">
        <v>1902</v>
      </c>
      <c r="D44" s="196"/>
      <c r="E44" s="1272">
        <f>IFERROR(INDEX(FORM!$A:$V,MATCH(B44,FORM!$C:$C,0),17),0)</f>
        <v>0</v>
      </c>
      <c r="F44" s="2514"/>
      <c r="G44" s="217">
        <f>MATCH(B44,FORM!C:C,0)</f>
        <v>68</v>
      </c>
      <c r="H44" s="1280" t="str">
        <f t="shared" si="2"/>
        <v>Link to English</v>
      </c>
    </row>
    <row r="45" spans="1:8" s="217" customFormat="1" ht="23.25" customHeight="1">
      <c r="A45" s="2502"/>
      <c r="B45" s="1184">
        <v>10513</v>
      </c>
      <c r="C45" s="195" t="s">
        <v>2064</v>
      </c>
      <c r="D45" s="197"/>
      <c r="E45" s="1272">
        <f>IFERROR(INDEX(FORM!$A:$V,MATCH(B45,FORM!$C:$C,0),17),0)</f>
        <v>0</v>
      </c>
      <c r="F45" s="2514"/>
      <c r="G45" s="217">
        <f>MATCH(B45,FORM!C:C,0)</f>
        <v>69</v>
      </c>
      <c r="H45" s="1280" t="str">
        <f t="shared" si="2"/>
        <v>Link to English</v>
      </c>
    </row>
    <row r="46" spans="1:8" s="217" customFormat="1" ht="23.25" customHeight="1">
      <c r="A46" s="2502"/>
      <c r="B46" s="1184">
        <v>10514</v>
      </c>
      <c r="C46" s="195" t="s">
        <v>541</v>
      </c>
      <c r="D46" s="197"/>
      <c r="E46" s="1272">
        <f>IFERROR(INDEX(FORM!$A:$V,MATCH(B46,FORM!$C:$C,0),17),0)</f>
        <v>0</v>
      </c>
      <c r="F46" s="2514"/>
      <c r="G46" s="217">
        <f>MATCH(B46,FORM!C:C,0)</f>
        <v>70</v>
      </c>
      <c r="H46" s="1280" t="str">
        <f t="shared" si="2"/>
        <v>Link to English</v>
      </c>
    </row>
    <row r="47" spans="1:8" s="217" customFormat="1" ht="23.25" customHeight="1">
      <c r="A47" s="2502"/>
      <c r="B47" s="1184">
        <v>10515</v>
      </c>
      <c r="C47" s="195" t="s">
        <v>542</v>
      </c>
      <c r="D47" s="196"/>
      <c r="E47" s="1272">
        <f>IFERROR(INDEX(FORM!$A:$V,MATCH(B47,FORM!$C:$C,0),17),0)</f>
        <v>0</v>
      </c>
      <c r="F47" s="2514"/>
      <c r="G47" s="217">
        <f>MATCH(B47,FORM!C:C,0)</f>
        <v>71</v>
      </c>
      <c r="H47" s="1280" t="str">
        <f t="shared" si="2"/>
        <v>Link to English</v>
      </c>
    </row>
    <row r="48" spans="1:8" s="191" customFormat="1" ht="23.25" customHeight="1">
      <c r="A48" s="2502" t="s">
        <v>534</v>
      </c>
      <c r="B48" s="1184">
        <v>10516</v>
      </c>
      <c r="C48" s="195" t="s">
        <v>543</v>
      </c>
      <c r="D48" s="197"/>
      <c r="E48" s="1272">
        <f>IFERROR(INDEX(FORM!$A:$V,MATCH(B48,FORM!$C:$C,0),17),0)</f>
        <v>0</v>
      </c>
      <c r="F48" s="2514"/>
      <c r="G48" s="191">
        <f>MATCH(B48,FORM!C:C,0)</f>
        <v>72</v>
      </c>
      <c r="H48" s="1280" t="str">
        <f t="shared" si="2"/>
        <v>Link to English</v>
      </c>
    </row>
    <row r="49" spans="1:8" s="217" customFormat="1" ht="23.25" customHeight="1">
      <c r="A49" s="884"/>
      <c r="B49" s="1184">
        <v>10517</v>
      </c>
      <c r="C49" s="195" t="s">
        <v>2311</v>
      </c>
      <c r="D49" s="1277" t="str">
        <f t="shared" ref="D49" si="4">IF(E49&lt;&gt;0,CHAR(254), "")</f>
        <v/>
      </c>
      <c r="E49" s="1272">
        <f>IFERROR(INDEX(FORM!$A:$V,MATCH(B49,FORM!$C:$C,0),17),0)</f>
        <v>0</v>
      </c>
      <c r="F49" s="2515"/>
      <c r="G49" s="217">
        <f>MATCH(B49,FORM!C:C,0)</f>
        <v>73</v>
      </c>
      <c r="H49" s="1280" t="str">
        <f t="shared" si="2"/>
        <v>Link to English</v>
      </c>
    </row>
    <row r="50" spans="1:8" s="191" customFormat="1" ht="23.25" customHeight="1">
      <c r="A50" s="1186">
        <v>10500</v>
      </c>
      <c r="B50" s="2508" t="s">
        <v>2312</v>
      </c>
      <c r="C50" s="2509"/>
      <c r="D50" s="2509"/>
      <c r="E50" s="2510"/>
      <c r="F50" s="1272">
        <f>SUM(E33:E49)</f>
        <v>0</v>
      </c>
      <c r="G50" s="191">
        <f>MATCH(A50,FORM!A:A,0)</f>
        <v>74</v>
      </c>
      <c r="H50" s="1280" t="str">
        <f>HYPERLINK("#FORM!T"&amp;G50,"Link to English")</f>
        <v>Link to English</v>
      </c>
    </row>
    <row r="51" spans="1:8" s="191" customFormat="1" ht="23.25" customHeight="1">
      <c r="A51" s="1186">
        <v>10600</v>
      </c>
      <c r="B51" s="2508" t="s">
        <v>2313</v>
      </c>
      <c r="C51" s="2509"/>
      <c r="D51" s="2509"/>
      <c r="E51" s="2510"/>
      <c r="F51" s="1272">
        <f>F50+F32</f>
        <v>0</v>
      </c>
      <c r="G51" s="191">
        <f>MATCH(A51,FORM!A:A,0)</f>
        <v>75</v>
      </c>
      <c r="H51" s="1280" t="str">
        <f>HYPERLINK("#FORM!T"&amp;G51,"Link to English")</f>
        <v>Link to English</v>
      </c>
    </row>
    <row r="52" spans="1:8" s="191" customFormat="1" ht="23.25" customHeight="1">
      <c r="A52" s="1186">
        <v>10700</v>
      </c>
      <c r="B52" s="2508" t="s">
        <v>2314</v>
      </c>
      <c r="C52" s="2509"/>
      <c r="D52" s="2509"/>
      <c r="E52" s="2510"/>
      <c r="F52" s="1668">
        <f>F25-F51</f>
        <v>0</v>
      </c>
      <c r="G52" s="191">
        <f>MATCH(A52,FORM!A:A,0)</f>
        <v>76</v>
      </c>
      <c r="H52" s="1280" t="str">
        <f>HYPERLINK("#FORM!T"&amp;G52,"Link to English")</f>
        <v>Link to English</v>
      </c>
    </row>
    <row r="53" spans="1:8" ht="12" customHeight="1">
      <c r="G53" s="187">
        <v>0</v>
      </c>
    </row>
    <row r="54" spans="1:8" ht="12" customHeight="1">
      <c r="G54" s="187">
        <v>59703433</v>
      </c>
    </row>
  </sheetData>
  <mergeCells count="18">
    <mergeCell ref="B52:E52"/>
    <mergeCell ref="B24:E24"/>
    <mergeCell ref="B25:E25"/>
    <mergeCell ref="A26:F26"/>
    <mergeCell ref="A27:F27"/>
    <mergeCell ref="A28:A31"/>
    <mergeCell ref="F28:F31"/>
    <mergeCell ref="B32:E32"/>
    <mergeCell ref="A33:A48"/>
    <mergeCell ref="B50:E50"/>
    <mergeCell ref="B51:E51"/>
    <mergeCell ref="F33:F49"/>
    <mergeCell ref="C3:E3"/>
    <mergeCell ref="A4:A10"/>
    <mergeCell ref="F4:F10"/>
    <mergeCell ref="B11:E11"/>
    <mergeCell ref="A12:A23"/>
    <mergeCell ref="F12:F23"/>
  </mergeCells>
  <printOptions horizontalCentered="1"/>
  <pageMargins left="0.45" right="0.45" top="0.5" bottom="0.5" header="0.3" footer="0.3"/>
  <pageSetup paperSize="9" scale="79" orientation="portrait" r:id="rId1"/>
  <ignoredErrors>
    <ignoredError sqref="H11 H3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8129" r:id="rId4" name="Check Box 1">
              <controlPr defaultSize="0" autoFill="0" autoLine="0" autoPict="0">
                <anchor moveWithCells="1">
                  <from>
                    <xdr:col>5830</xdr:col>
                    <xdr:colOff>69850</xdr:colOff>
                    <xdr:row>1</xdr:row>
                    <xdr:rowOff>107950</xdr:rowOff>
                  </from>
                  <to>
                    <xdr:col>5830</xdr:col>
                    <xdr:colOff>304800</xdr:colOff>
                    <xdr:row>2</xdr:row>
                    <xdr:rowOff>38100</xdr:rowOff>
                  </to>
                </anchor>
              </controlPr>
            </control>
          </mc:Choice>
        </mc:AlternateContent>
        <mc:AlternateContent xmlns:mc="http://schemas.openxmlformats.org/markup-compatibility/2006">
          <mc:Choice Requires="x14">
            <control shapeId="48130" r:id="rId5" name="Check Box 2">
              <controlPr defaultSize="0" autoFill="0" autoLine="0" autoPict="0">
                <anchor moveWithCells="1">
                  <from>
                    <xdr:col>4438</xdr:col>
                    <xdr:colOff>38100</xdr:colOff>
                    <xdr:row>2</xdr:row>
                    <xdr:rowOff>146050</xdr:rowOff>
                  </from>
                  <to>
                    <xdr:col>4438</xdr:col>
                    <xdr:colOff>203200</xdr:colOff>
                    <xdr:row>2</xdr:row>
                    <xdr:rowOff>260350</xdr:rowOff>
                  </to>
                </anchor>
              </controlPr>
            </control>
          </mc:Choice>
        </mc:AlternateContent>
        <mc:AlternateContent xmlns:mc="http://schemas.openxmlformats.org/markup-compatibility/2006">
          <mc:Choice Requires="x14">
            <control shapeId="48131" r:id="rId6" name="Check Box 3">
              <controlPr defaultSize="0" autoFill="0" autoLine="0" autoPict="0">
                <anchor moveWithCells="1">
                  <from>
                    <xdr:col>4438</xdr:col>
                    <xdr:colOff>38100</xdr:colOff>
                    <xdr:row>3</xdr:row>
                    <xdr:rowOff>260350</xdr:rowOff>
                  </from>
                  <to>
                    <xdr:col>4438</xdr:col>
                    <xdr:colOff>190500</xdr:colOff>
                    <xdr:row>4</xdr:row>
                    <xdr:rowOff>76200</xdr:rowOff>
                  </to>
                </anchor>
              </controlPr>
            </control>
          </mc:Choice>
        </mc:AlternateContent>
        <mc:AlternateContent xmlns:mc="http://schemas.openxmlformats.org/markup-compatibility/2006">
          <mc:Choice Requires="x14">
            <control shapeId="48132" r:id="rId7" name="Check Box 4">
              <controlPr defaultSize="0" autoFill="0" autoLine="0" autoPict="0">
                <anchor moveWithCells="1">
                  <from>
                    <xdr:col>4438</xdr:col>
                    <xdr:colOff>31750</xdr:colOff>
                    <xdr:row>10</xdr:row>
                    <xdr:rowOff>146050</xdr:rowOff>
                  </from>
                  <to>
                    <xdr:col>4438</xdr:col>
                    <xdr:colOff>190500</xdr:colOff>
                    <xdr:row>10</xdr:row>
                    <xdr:rowOff>260350</xdr:rowOff>
                  </to>
                </anchor>
              </controlPr>
            </control>
          </mc:Choice>
        </mc:AlternateContent>
        <mc:AlternateContent xmlns:mc="http://schemas.openxmlformats.org/markup-compatibility/2006">
          <mc:Choice Requires="x14">
            <control shapeId="48133" r:id="rId8" name="Check Box 5">
              <controlPr defaultSize="0" autoFill="0" autoLine="0" autoPict="0">
                <anchor moveWithCells="1">
                  <from>
                    <xdr:col>4438</xdr:col>
                    <xdr:colOff>31750</xdr:colOff>
                    <xdr:row>11</xdr:row>
                    <xdr:rowOff>69850</xdr:rowOff>
                  </from>
                  <to>
                    <xdr:col>4438</xdr:col>
                    <xdr:colOff>184150</xdr:colOff>
                    <xdr:row>11</xdr:row>
                    <xdr:rowOff>184150</xdr:rowOff>
                  </to>
                </anchor>
              </controlPr>
            </control>
          </mc:Choice>
        </mc:AlternateContent>
        <mc:AlternateContent xmlns:mc="http://schemas.openxmlformats.org/markup-compatibility/2006">
          <mc:Choice Requires="x14">
            <control shapeId="48134" r:id="rId9" name="Check Box 6">
              <controlPr defaultSize="0" autoFill="0" autoLine="0" autoPict="0">
                <anchor moveWithCells="1">
                  <from>
                    <xdr:col>4438</xdr:col>
                    <xdr:colOff>31750</xdr:colOff>
                    <xdr:row>11</xdr:row>
                    <xdr:rowOff>260350</xdr:rowOff>
                  </from>
                  <to>
                    <xdr:col>4438</xdr:col>
                    <xdr:colOff>190500</xdr:colOff>
                    <xdr:row>12</xdr:row>
                    <xdr:rowOff>76200</xdr:rowOff>
                  </to>
                </anchor>
              </controlPr>
            </control>
          </mc:Choice>
        </mc:AlternateContent>
        <mc:AlternateContent xmlns:mc="http://schemas.openxmlformats.org/markup-compatibility/2006">
          <mc:Choice Requires="x14">
            <control shapeId="48135" r:id="rId10" name="Check Box 7">
              <controlPr defaultSize="0" autoFill="0" autoLine="0" autoPict="0">
                <anchor moveWithCells="1">
                  <from>
                    <xdr:col>4438</xdr:col>
                    <xdr:colOff>31750</xdr:colOff>
                    <xdr:row>25</xdr:row>
                    <xdr:rowOff>222250</xdr:rowOff>
                  </from>
                  <to>
                    <xdr:col>4438</xdr:col>
                    <xdr:colOff>190500</xdr:colOff>
                    <xdr:row>26</xdr:row>
                    <xdr:rowOff>38100</xdr:rowOff>
                  </to>
                </anchor>
              </controlPr>
            </control>
          </mc:Choice>
        </mc:AlternateContent>
        <mc:AlternateContent xmlns:mc="http://schemas.openxmlformats.org/markup-compatibility/2006">
          <mc:Choice Requires="x14">
            <control shapeId="48136" r:id="rId11" name="Check Box 8">
              <controlPr defaultSize="0" autoFill="0" autoLine="0" autoPict="0">
                <anchor moveWithCells="1">
                  <from>
                    <xdr:col>4438</xdr:col>
                    <xdr:colOff>31750</xdr:colOff>
                    <xdr:row>27</xdr:row>
                    <xdr:rowOff>69850</xdr:rowOff>
                  </from>
                  <to>
                    <xdr:col>4438</xdr:col>
                    <xdr:colOff>184150</xdr:colOff>
                    <xdr:row>27</xdr:row>
                    <xdr:rowOff>184150</xdr:rowOff>
                  </to>
                </anchor>
              </controlPr>
            </control>
          </mc:Choice>
        </mc:AlternateContent>
        <mc:AlternateContent xmlns:mc="http://schemas.openxmlformats.org/markup-compatibility/2006">
          <mc:Choice Requires="x14">
            <control shapeId="48137" r:id="rId12" name="Check Box 9">
              <controlPr defaultSize="0" autoFill="0" autoLine="0" autoPict="0">
                <anchor moveWithCells="1">
                  <from>
                    <xdr:col>4438</xdr:col>
                    <xdr:colOff>12700</xdr:colOff>
                    <xdr:row>28</xdr:row>
                    <xdr:rowOff>184150</xdr:rowOff>
                  </from>
                  <to>
                    <xdr:col>4438</xdr:col>
                    <xdr:colOff>184150</xdr:colOff>
                    <xdr:row>29</xdr:row>
                    <xdr:rowOff>0</xdr:rowOff>
                  </to>
                </anchor>
              </controlPr>
            </control>
          </mc:Choice>
        </mc:AlternateContent>
        <mc:AlternateContent xmlns:mc="http://schemas.openxmlformats.org/markup-compatibility/2006">
          <mc:Choice Requires="x14">
            <control shapeId="48138" r:id="rId13" name="Check Box 10">
              <controlPr defaultSize="0" autoFill="0" autoLine="0" autoPict="0">
                <anchor moveWithCells="1">
                  <from>
                    <xdr:col>4438</xdr:col>
                    <xdr:colOff>0</xdr:colOff>
                    <xdr:row>30</xdr:row>
                    <xdr:rowOff>31750</xdr:rowOff>
                  </from>
                  <to>
                    <xdr:col>4438</xdr:col>
                    <xdr:colOff>184150</xdr:colOff>
                    <xdr:row>30</xdr:row>
                    <xdr:rowOff>146050</xdr:rowOff>
                  </to>
                </anchor>
              </controlPr>
            </control>
          </mc:Choice>
        </mc:AlternateContent>
        <mc:AlternateContent xmlns:mc="http://schemas.openxmlformats.org/markup-compatibility/2006">
          <mc:Choice Requires="x14">
            <control shapeId="48139" r:id="rId14" name="Check Box 11">
              <controlPr defaultSize="0" autoFill="0" autoLine="0" autoPict="0">
                <anchor moveWithCells="1">
                  <from>
                    <xdr:col>4438</xdr:col>
                    <xdr:colOff>31750</xdr:colOff>
                    <xdr:row>12</xdr:row>
                    <xdr:rowOff>184150</xdr:rowOff>
                  </from>
                  <to>
                    <xdr:col>4438</xdr:col>
                    <xdr:colOff>190500</xdr:colOff>
                    <xdr:row>13</xdr:row>
                    <xdr:rowOff>0</xdr:rowOff>
                  </to>
                </anchor>
              </controlPr>
            </control>
          </mc:Choice>
        </mc:AlternateContent>
        <mc:AlternateContent xmlns:mc="http://schemas.openxmlformats.org/markup-compatibility/2006">
          <mc:Choice Requires="x14">
            <control shapeId="48140" r:id="rId15" name="Check Box 12">
              <controlPr defaultSize="0" autoFill="0" autoLine="0" autoPict="0">
                <anchor moveWithCells="1">
                  <from>
                    <xdr:col>4437</xdr:col>
                    <xdr:colOff>469900</xdr:colOff>
                    <xdr:row>2</xdr:row>
                    <xdr:rowOff>114300</xdr:rowOff>
                  </from>
                  <to>
                    <xdr:col>4437</xdr:col>
                    <xdr:colOff>685800</xdr:colOff>
                    <xdr:row>2</xdr:row>
                    <xdr:rowOff>279400</xdr:rowOff>
                  </to>
                </anchor>
              </controlPr>
            </control>
          </mc:Choice>
        </mc:AlternateContent>
        <mc:AlternateContent xmlns:mc="http://schemas.openxmlformats.org/markup-compatibility/2006">
          <mc:Choice Requires="x14">
            <control shapeId="48141" r:id="rId16" name="Check Box 13">
              <controlPr defaultSize="0" autoFill="0" autoLine="0" autoPict="0">
                <anchor moveWithCells="1">
                  <from>
                    <xdr:col>4437</xdr:col>
                    <xdr:colOff>469900</xdr:colOff>
                    <xdr:row>3</xdr:row>
                    <xdr:rowOff>241300</xdr:rowOff>
                  </from>
                  <to>
                    <xdr:col>4437</xdr:col>
                    <xdr:colOff>685800</xdr:colOff>
                    <xdr:row>4</xdr:row>
                    <xdr:rowOff>107950</xdr:rowOff>
                  </to>
                </anchor>
              </controlPr>
            </control>
          </mc:Choice>
        </mc:AlternateContent>
        <mc:AlternateContent xmlns:mc="http://schemas.openxmlformats.org/markup-compatibility/2006">
          <mc:Choice Requires="x14">
            <control shapeId="48142" r:id="rId17" name="Check Box 14">
              <controlPr defaultSize="0" autoFill="0" autoLine="0" autoPict="0">
                <anchor moveWithCells="1">
                  <from>
                    <xdr:col>4437</xdr:col>
                    <xdr:colOff>469900</xdr:colOff>
                    <xdr:row>10</xdr:row>
                    <xdr:rowOff>107950</xdr:rowOff>
                  </from>
                  <to>
                    <xdr:col>4437</xdr:col>
                    <xdr:colOff>685800</xdr:colOff>
                    <xdr:row>10</xdr:row>
                    <xdr:rowOff>260350</xdr:rowOff>
                  </to>
                </anchor>
              </controlPr>
            </control>
          </mc:Choice>
        </mc:AlternateContent>
        <mc:AlternateContent xmlns:mc="http://schemas.openxmlformats.org/markup-compatibility/2006">
          <mc:Choice Requires="x14">
            <control shapeId="48143" r:id="rId18" name="Check Box 15">
              <controlPr defaultSize="0" autoFill="0" autoLine="0" autoPict="0">
                <anchor moveWithCells="1">
                  <from>
                    <xdr:col>4437</xdr:col>
                    <xdr:colOff>469900</xdr:colOff>
                    <xdr:row>11</xdr:row>
                    <xdr:rowOff>38100</xdr:rowOff>
                  </from>
                  <to>
                    <xdr:col>4437</xdr:col>
                    <xdr:colOff>685800</xdr:colOff>
                    <xdr:row>11</xdr:row>
                    <xdr:rowOff>203200</xdr:rowOff>
                  </to>
                </anchor>
              </controlPr>
            </control>
          </mc:Choice>
        </mc:AlternateContent>
        <mc:AlternateContent xmlns:mc="http://schemas.openxmlformats.org/markup-compatibility/2006">
          <mc:Choice Requires="x14">
            <control shapeId="48144" r:id="rId19" name="Check Box 16">
              <controlPr defaultSize="0" autoFill="0" autoLine="0" autoPict="0">
                <anchor moveWithCells="1">
                  <from>
                    <xdr:col>4437</xdr:col>
                    <xdr:colOff>469900</xdr:colOff>
                    <xdr:row>11</xdr:row>
                    <xdr:rowOff>241300</xdr:rowOff>
                  </from>
                  <to>
                    <xdr:col>4437</xdr:col>
                    <xdr:colOff>685800</xdr:colOff>
                    <xdr:row>12</xdr:row>
                    <xdr:rowOff>107950</xdr:rowOff>
                  </to>
                </anchor>
              </controlPr>
            </control>
          </mc:Choice>
        </mc:AlternateContent>
        <mc:AlternateContent xmlns:mc="http://schemas.openxmlformats.org/markup-compatibility/2006">
          <mc:Choice Requires="x14">
            <control shapeId="48145" r:id="rId20" name="Check Box 17">
              <controlPr defaultSize="0" autoFill="0" autoLine="0" autoPict="0">
                <anchor moveWithCells="1">
                  <from>
                    <xdr:col>4437</xdr:col>
                    <xdr:colOff>469900</xdr:colOff>
                    <xdr:row>12</xdr:row>
                    <xdr:rowOff>184150</xdr:rowOff>
                  </from>
                  <to>
                    <xdr:col>4437</xdr:col>
                    <xdr:colOff>685800</xdr:colOff>
                    <xdr:row>13</xdr:row>
                    <xdr:rowOff>31750</xdr:rowOff>
                  </to>
                </anchor>
              </controlPr>
            </control>
          </mc:Choice>
        </mc:AlternateContent>
        <mc:AlternateContent xmlns:mc="http://schemas.openxmlformats.org/markup-compatibility/2006">
          <mc:Choice Requires="x14">
            <control shapeId="48146" r:id="rId21" name="Check Box 18">
              <controlPr defaultSize="0" autoFill="0" autoLine="0" autoPict="0">
                <anchor moveWithCells="1">
                  <from>
                    <xdr:col>4437</xdr:col>
                    <xdr:colOff>469900</xdr:colOff>
                    <xdr:row>25</xdr:row>
                    <xdr:rowOff>222250</xdr:rowOff>
                  </from>
                  <to>
                    <xdr:col>4437</xdr:col>
                    <xdr:colOff>685800</xdr:colOff>
                    <xdr:row>26</xdr:row>
                    <xdr:rowOff>76200</xdr:rowOff>
                  </to>
                </anchor>
              </controlPr>
            </control>
          </mc:Choice>
        </mc:AlternateContent>
        <mc:AlternateContent xmlns:mc="http://schemas.openxmlformats.org/markup-compatibility/2006">
          <mc:Choice Requires="x14">
            <control shapeId="48147" r:id="rId22" name="Check Box 19">
              <controlPr defaultSize="0" autoFill="0" autoLine="0" autoPict="0">
                <anchor moveWithCells="1">
                  <from>
                    <xdr:col>4437</xdr:col>
                    <xdr:colOff>469900</xdr:colOff>
                    <xdr:row>27</xdr:row>
                    <xdr:rowOff>50800</xdr:rowOff>
                  </from>
                  <to>
                    <xdr:col>4437</xdr:col>
                    <xdr:colOff>685800</xdr:colOff>
                    <xdr:row>27</xdr:row>
                    <xdr:rowOff>222250</xdr:rowOff>
                  </to>
                </anchor>
              </controlPr>
            </control>
          </mc:Choice>
        </mc:AlternateContent>
        <mc:AlternateContent xmlns:mc="http://schemas.openxmlformats.org/markup-compatibility/2006">
          <mc:Choice Requires="x14">
            <control shapeId="48148" r:id="rId23" name="Check Box 20">
              <controlPr defaultSize="0" autoFill="0" autoLine="0" autoPict="0">
                <anchor moveWithCells="1">
                  <from>
                    <xdr:col>4437</xdr:col>
                    <xdr:colOff>457200</xdr:colOff>
                    <xdr:row>28</xdr:row>
                    <xdr:rowOff>184150</xdr:rowOff>
                  </from>
                  <to>
                    <xdr:col>4437</xdr:col>
                    <xdr:colOff>679450</xdr:colOff>
                    <xdr:row>29</xdr:row>
                    <xdr:rowOff>31750</xdr:rowOff>
                  </to>
                </anchor>
              </controlPr>
            </control>
          </mc:Choice>
        </mc:AlternateContent>
        <mc:AlternateContent xmlns:mc="http://schemas.openxmlformats.org/markup-compatibility/2006">
          <mc:Choice Requires="x14">
            <control shapeId="48149" r:id="rId24" name="Check Box 21">
              <controlPr defaultSize="0" autoFill="0" autoLine="0" autoPict="0">
                <anchor moveWithCells="1">
                  <from>
                    <xdr:col>4437</xdr:col>
                    <xdr:colOff>457200</xdr:colOff>
                    <xdr:row>30</xdr:row>
                    <xdr:rowOff>12700</xdr:rowOff>
                  </from>
                  <to>
                    <xdr:col>4437</xdr:col>
                    <xdr:colOff>679450</xdr:colOff>
                    <xdr:row>30</xdr:row>
                    <xdr:rowOff>184150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002060"/>
  </sheetPr>
  <dimension ref="A1:H49"/>
  <sheetViews>
    <sheetView rightToLeft="1" zoomScaleNormal="100" zoomScaleSheetLayoutView="100" workbookViewId="0">
      <selection activeCell="B1" sqref="B1"/>
    </sheetView>
  </sheetViews>
  <sheetFormatPr defaultColWidth="11" defaultRowHeight="19.5" customHeight="1"/>
  <cols>
    <col min="1" max="1" width="10.453125" style="203" customWidth="1"/>
    <col min="2" max="2" width="9.453125" style="203" customWidth="1"/>
    <col min="3" max="3" width="51.81640625" style="202" customWidth="1"/>
    <col min="4" max="4" width="12.453125" style="204" customWidth="1"/>
    <col min="5" max="5" width="14.1796875" style="205" customWidth="1"/>
    <col min="6" max="6" width="16.453125" style="206" customWidth="1"/>
    <col min="7" max="7" width="11" style="207" hidden="1" customWidth="1"/>
    <col min="8" max="8" width="11" style="413" customWidth="1"/>
    <col min="9" max="6162" width="11" style="207" customWidth="1"/>
    <col min="6163" max="16384" width="11" style="207"/>
  </cols>
  <sheetData>
    <row r="1" spans="1:8" ht="19.5" customHeight="1">
      <c r="A1" s="202"/>
    </row>
    <row r="2" spans="1:8" ht="19.5" customHeight="1">
      <c r="A2" s="202"/>
      <c r="G2" s="412" t="s">
        <v>512</v>
      </c>
      <c r="H2" s="1275" t="s">
        <v>513</v>
      </c>
    </row>
    <row r="3" spans="1:8" ht="19.5" hidden="1" customHeight="1">
      <c r="A3" s="2517" t="s">
        <v>651</v>
      </c>
      <c r="B3" s="194">
        <v>10801</v>
      </c>
      <c r="C3" s="195" t="s">
        <v>652</v>
      </c>
      <c r="D3" s="196"/>
      <c r="E3" s="422">
        <f>IFERROR(INDEX(FORM!$A:$V,MATCH(B3,FORM!$C:$C,0),17),0)</f>
        <v>0</v>
      </c>
      <c r="F3" s="2518"/>
      <c r="G3" s="191" t="e">
        <f>MATCH(B3,FORM!C:C,0)</f>
        <v>#N/A</v>
      </c>
      <c r="H3" s="410" t="e">
        <f t="shared" ref="H3:H24" si="0">HYPERLINK("#FORM!Q"&amp;G3,"Link to English")</f>
        <v>#N/A</v>
      </c>
    </row>
    <row r="4" spans="1:8" ht="19.5" hidden="1" customHeight="1">
      <c r="A4" s="2517" t="s">
        <v>653</v>
      </c>
      <c r="B4" s="194">
        <v>10802</v>
      </c>
      <c r="C4" s="195" t="s">
        <v>654</v>
      </c>
      <c r="D4" s="196"/>
      <c r="E4" s="193">
        <f>IFERROR(INDEX(FORM!$A:$V,MATCH(B4,FORM!$C:$C,0),17),0)</f>
        <v>0</v>
      </c>
      <c r="F4" s="2518"/>
      <c r="G4" s="191" t="e">
        <f>MATCH(B4,FORM!C:C,0)</f>
        <v>#N/A</v>
      </c>
      <c r="H4" s="410" t="e">
        <f t="shared" si="0"/>
        <v>#N/A</v>
      </c>
    </row>
    <row r="5" spans="1:8" ht="19.5" hidden="1" customHeight="1">
      <c r="A5" s="2517" t="s">
        <v>653</v>
      </c>
      <c r="B5" s="194">
        <v>10803</v>
      </c>
      <c r="C5" s="195" t="s">
        <v>537</v>
      </c>
      <c r="D5" s="208" t="s">
        <v>514</v>
      </c>
      <c r="E5" s="193">
        <f>IFERROR(INDEX(FORM!$A:$V,MATCH(B5,FORM!$C:$C,0),17),0)</f>
        <v>0</v>
      </c>
      <c r="F5" s="2518"/>
      <c r="G5" s="191" t="e">
        <f>MATCH(B5,FORM!C:C,0)</f>
        <v>#N/A</v>
      </c>
      <c r="H5" s="410" t="e">
        <f t="shared" si="0"/>
        <v>#N/A</v>
      </c>
    </row>
    <row r="6" spans="1:8" ht="19.5" hidden="1" customHeight="1">
      <c r="A6" s="2517" t="s">
        <v>653</v>
      </c>
      <c r="B6" s="194">
        <v>10804</v>
      </c>
      <c r="C6" s="195" t="s">
        <v>538</v>
      </c>
      <c r="D6" s="208" t="s">
        <v>514</v>
      </c>
      <c r="E6" s="193">
        <f>IFERROR(INDEX(FORM!$A:$V,MATCH(B6,FORM!$C:$C,0),17),0)</f>
        <v>0</v>
      </c>
      <c r="F6" s="2518"/>
      <c r="G6" s="191" t="e">
        <f>MATCH(B6,FORM!C:C,0)</f>
        <v>#N/A</v>
      </c>
      <c r="H6" s="410" t="e">
        <f t="shared" si="0"/>
        <v>#N/A</v>
      </c>
    </row>
    <row r="7" spans="1:8" ht="19.5" hidden="1" customHeight="1">
      <c r="A7" s="2517" t="s">
        <v>653</v>
      </c>
      <c r="B7" s="194">
        <v>10805</v>
      </c>
      <c r="C7" s="195" t="s">
        <v>655</v>
      </c>
      <c r="D7" s="196"/>
      <c r="E7" s="193">
        <f>IFERROR(INDEX(FORM!$A:$V,MATCH(B7,FORM!$C:$C,0),17),0)</f>
        <v>0</v>
      </c>
      <c r="F7" s="2518"/>
      <c r="G7" s="191" t="e">
        <f>MATCH(B7,FORM!C:C,0)</f>
        <v>#N/A</v>
      </c>
      <c r="H7" s="410" t="e">
        <f t="shared" si="0"/>
        <v>#N/A</v>
      </c>
    </row>
    <row r="8" spans="1:8" ht="19.5" hidden="1" customHeight="1">
      <c r="A8" s="2517" t="s">
        <v>653</v>
      </c>
      <c r="B8" s="194">
        <v>10806</v>
      </c>
      <c r="C8" s="195" t="s">
        <v>656</v>
      </c>
      <c r="D8" s="196"/>
      <c r="E8" s="193">
        <f>IFERROR(INDEX(FORM!$A:$V,MATCH(B8,FORM!$C:$C,0),17),0)</f>
        <v>0</v>
      </c>
      <c r="F8" s="2518"/>
      <c r="G8" s="191" t="e">
        <f>MATCH(B8,FORM!C:C,0)</f>
        <v>#N/A</v>
      </c>
      <c r="H8" s="410" t="e">
        <f t="shared" si="0"/>
        <v>#N/A</v>
      </c>
    </row>
    <row r="9" spans="1:8" ht="19.5" hidden="1" customHeight="1">
      <c r="A9" s="2517" t="s">
        <v>653</v>
      </c>
      <c r="B9" s="194">
        <v>10807</v>
      </c>
      <c r="C9" s="195" t="s">
        <v>657</v>
      </c>
      <c r="D9" s="208" t="s">
        <v>514</v>
      </c>
      <c r="E9" s="193">
        <f>IFERROR(INDEX(FORM!$A:$V,MATCH(B9,FORM!$C:$C,0),17),0)</f>
        <v>0</v>
      </c>
      <c r="F9" s="2518"/>
      <c r="G9" s="191" t="e">
        <f>MATCH(B9,FORM!C:C,0)</f>
        <v>#N/A</v>
      </c>
      <c r="H9" s="410" t="e">
        <f t="shared" si="0"/>
        <v>#N/A</v>
      </c>
    </row>
    <row r="10" spans="1:8" ht="19.5" hidden="1" customHeight="1">
      <c r="A10" s="2517" t="s">
        <v>653</v>
      </c>
      <c r="B10" s="194">
        <v>10808</v>
      </c>
      <c r="C10" s="195" t="s">
        <v>658</v>
      </c>
      <c r="D10" s="208" t="s">
        <v>514</v>
      </c>
      <c r="E10" s="193">
        <f>IFERROR(INDEX(FORM!$A:$V,MATCH(B10,FORM!$C:$C,0),17),0)</f>
        <v>0</v>
      </c>
      <c r="F10" s="2518"/>
      <c r="G10" s="191" t="e">
        <f>MATCH(B10,FORM!C:C,0)</f>
        <v>#N/A</v>
      </c>
      <c r="H10" s="410" t="e">
        <f t="shared" si="0"/>
        <v>#N/A</v>
      </c>
    </row>
    <row r="11" spans="1:8" ht="19.5" hidden="1" customHeight="1">
      <c r="A11" s="2517" t="s">
        <v>653</v>
      </c>
      <c r="B11" s="194">
        <v>10809</v>
      </c>
      <c r="C11" s="195" t="s">
        <v>539</v>
      </c>
      <c r="D11" s="208" t="s">
        <v>514</v>
      </c>
      <c r="E11" s="193">
        <f>IFERROR(INDEX(FORM!$A:$V,MATCH(B11,FORM!$C:$C,0),17),0)</f>
        <v>0</v>
      </c>
      <c r="F11" s="2518"/>
      <c r="G11" s="191" t="e">
        <f>MATCH(B11,FORM!C:C,0)</f>
        <v>#N/A</v>
      </c>
      <c r="H11" s="410" t="e">
        <f t="shared" si="0"/>
        <v>#N/A</v>
      </c>
    </row>
    <row r="12" spans="1:8" ht="19.5" hidden="1" customHeight="1">
      <c r="A12" s="2517" t="s">
        <v>653</v>
      </c>
      <c r="B12" s="194">
        <v>10810</v>
      </c>
      <c r="C12" s="195" t="s">
        <v>659</v>
      </c>
      <c r="D12" s="196"/>
      <c r="E12" s="193">
        <f>IFERROR(INDEX(FORM!$A:$V,MATCH(B12,FORM!$C:$C,0),17),0)</f>
        <v>0</v>
      </c>
      <c r="F12" s="2518"/>
      <c r="G12" s="191" t="e">
        <f>MATCH(B12,FORM!C:C,0)</f>
        <v>#N/A</v>
      </c>
      <c r="H12" s="410" t="e">
        <f t="shared" si="0"/>
        <v>#N/A</v>
      </c>
    </row>
    <row r="13" spans="1:8" ht="19.5" hidden="1" customHeight="1">
      <c r="A13" s="2517" t="s">
        <v>653</v>
      </c>
      <c r="B13" s="194">
        <v>10811</v>
      </c>
      <c r="C13" s="195" t="s">
        <v>660</v>
      </c>
      <c r="D13" s="196"/>
      <c r="E13" s="193">
        <f>IFERROR(INDEX(FORM!$A:$V,MATCH(B13,FORM!$C:$C,0),17),0)</f>
        <v>0</v>
      </c>
      <c r="F13" s="2518"/>
      <c r="G13" s="191" t="e">
        <f>MATCH(B13,FORM!C:C,0)</f>
        <v>#N/A</v>
      </c>
      <c r="H13" s="410" t="e">
        <f t="shared" si="0"/>
        <v>#N/A</v>
      </c>
    </row>
    <row r="14" spans="1:8" ht="19.5" hidden="1" customHeight="1">
      <c r="A14" s="2517" t="s">
        <v>653</v>
      </c>
      <c r="B14" s="194">
        <v>10812</v>
      </c>
      <c r="C14" s="195" t="s">
        <v>661</v>
      </c>
      <c r="D14" s="196"/>
      <c r="E14" s="193">
        <f>IFERROR(INDEX(FORM!$A:$V,MATCH(B14,FORM!$C:$C,0),17),0)</f>
        <v>0</v>
      </c>
      <c r="F14" s="2518"/>
      <c r="G14" s="191" t="e">
        <f>MATCH(B14,FORM!C:C,0)</f>
        <v>#N/A</v>
      </c>
      <c r="H14" s="410" t="e">
        <f t="shared" si="0"/>
        <v>#N/A</v>
      </c>
    </row>
    <row r="15" spans="1:8" ht="19.5" hidden="1" customHeight="1">
      <c r="A15" s="2517" t="s">
        <v>653</v>
      </c>
      <c r="B15" s="194">
        <v>10813</v>
      </c>
      <c r="C15" s="195" t="s">
        <v>662</v>
      </c>
      <c r="D15" s="196"/>
      <c r="E15" s="193">
        <f>IFERROR(INDEX(FORM!$A:$V,MATCH(B15,FORM!$C:$C,0),17),0)</f>
        <v>0</v>
      </c>
      <c r="F15" s="2518"/>
      <c r="G15" s="191" t="e">
        <f>MATCH(B15,FORM!C:C,0)</f>
        <v>#N/A</v>
      </c>
      <c r="H15" s="410" t="e">
        <f t="shared" si="0"/>
        <v>#N/A</v>
      </c>
    </row>
    <row r="16" spans="1:8" ht="19.5" hidden="1" customHeight="1">
      <c r="A16" s="2517" t="s">
        <v>653</v>
      </c>
      <c r="B16" s="194">
        <v>10814</v>
      </c>
      <c r="C16" s="195" t="s">
        <v>663</v>
      </c>
      <c r="D16" s="208" t="s">
        <v>514</v>
      </c>
      <c r="E16" s="193">
        <f>IFERROR(INDEX(FORM!$A:$V,MATCH(B16,FORM!$C:$C,0),17),0)</f>
        <v>0</v>
      </c>
      <c r="F16" s="2518"/>
      <c r="G16" s="191" t="e">
        <f>MATCH(B16,FORM!C:C,0)</f>
        <v>#N/A</v>
      </c>
      <c r="H16" s="410" t="e">
        <f t="shared" si="0"/>
        <v>#N/A</v>
      </c>
    </row>
    <row r="17" spans="1:8" ht="19.5" hidden="1" customHeight="1">
      <c r="A17" s="2517" t="s">
        <v>653</v>
      </c>
      <c r="B17" s="194">
        <v>10815</v>
      </c>
      <c r="C17" s="195" t="s">
        <v>540</v>
      </c>
      <c r="D17" s="208" t="s">
        <v>514</v>
      </c>
      <c r="E17" s="193">
        <f>IFERROR(INDEX(FORM!$A:$V,MATCH(B17,FORM!$C:$C,0),17),0)</f>
        <v>0</v>
      </c>
      <c r="F17" s="2518"/>
      <c r="G17" s="191" t="e">
        <f>MATCH(B17,FORM!C:C,0)</f>
        <v>#N/A</v>
      </c>
      <c r="H17" s="410" t="e">
        <f t="shared" si="0"/>
        <v>#N/A</v>
      </c>
    </row>
    <row r="18" spans="1:8" ht="19.5" hidden="1" customHeight="1">
      <c r="A18" s="2517" t="s">
        <v>653</v>
      </c>
      <c r="B18" s="194">
        <v>10816</v>
      </c>
      <c r="C18" s="195" t="s">
        <v>544</v>
      </c>
      <c r="D18" s="196"/>
      <c r="E18" s="193">
        <f>IFERROR(INDEX(FORM!$A:$V,MATCH(B18,FORM!$C:$C,0),17),0)</f>
        <v>0</v>
      </c>
      <c r="F18" s="2518"/>
      <c r="G18" s="191" t="e">
        <f>MATCH(B18,FORM!C:C,0)</f>
        <v>#N/A</v>
      </c>
      <c r="H18" s="410" t="e">
        <f t="shared" si="0"/>
        <v>#N/A</v>
      </c>
    </row>
    <row r="19" spans="1:8" ht="19.5" hidden="1" customHeight="1">
      <c r="A19" s="2517" t="s">
        <v>653</v>
      </c>
      <c r="B19" s="194">
        <v>10817</v>
      </c>
      <c r="C19" s="195" t="s">
        <v>664</v>
      </c>
      <c r="D19" s="196"/>
      <c r="E19" s="193">
        <f>IFERROR(INDEX(FORM!$A:$V,MATCH(B19,FORM!$C:$C,0),17),0)</f>
        <v>0</v>
      </c>
      <c r="F19" s="2518"/>
      <c r="G19" s="191" t="e">
        <f>MATCH(B19,FORM!C:C,0)</f>
        <v>#N/A</v>
      </c>
      <c r="H19" s="410" t="e">
        <f t="shared" si="0"/>
        <v>#N/A</v>
      </c>
    </row>
    <row r="20" spans="1:8" ht="19.5" hidden="1" customHeight="1">
      <c r="A20" s="2517" t="s">
        <v>653</v>
      </c>
      <c r="B20" s="194">
        <v>10818</v>
      </c>
      <c r="C20" s="195" t="s">
        <v>665</v>
      </c>
      <c r="D20" s="196"/>
      <c r="E20" s="193">
        <f>IFERROR(INDEX(FORM!$A:$V,MATCH(B20,FORM!$C:$C,0),17),0)</f>
        <v>0</v>
      </c>
      <c r="F20" s="2518"/>
      <c r="G20" s="191" t="e">
        <f>MATCH(B20,FORM!C:C,0)</f>
        <v>#N/A</v>
      </c>
      <c r="H20" s="410" t="e">
        <f t="shared" si="0"/>
        <v>#N/A</v>
      </c>
    </row>
    <row r="21" spans="1:8" ht="19.5" hidden="1" customHeight="1">
      <c r="A21" s="2517" t="s">
        <v>653</v>
      </c>
      <c r="B21" s="194">
        <v>10819</v>
      </c>
      <c r="C21" s="195" t="s">
        <v>666</v>
      </c>
      <c r="D21" s="196"/>
      <c r="E21" s="193">
        <f>IFERROR(INDEX(FORM!$A:$V,MATCH(B21,FORM!$C:$C,0),17),0)</f>
        <v>0</v>
      </c>
      <c r="F21" s="2518"/>
      <c r="G21" s="191" t="e">
        <f>MATCH(B21,FORM!C:C,0)</f>
        <v>#N/A</v>
      </c>
      <c r="H21" s="410" t="e">
        <f t="shared" si="0"/>
        <v>#N/A</v>
      </c>
    </row>
    <row r="22" spans="1:8" ht="19.5" hidden="1" customHeight="1">
      <c r="A22" s="2517" t="s">
        <v>653</v>
      </c>
      <c r="B22" s="194">
        <v>10820</v>
      </c>
      <c r="C22" s="195" t="s">
        <v>667</v>
      </c>
      <c r="D22" s="196"/>
      <c r="E22" s="193">
        <f>IFERROR(INDEX(FORM!$A:$V,MATCH(B22,FORM!$C:$C,0),17),0)</f>
        <v>0</v>
      </c>
      <c r="F22" s="2518"/>
      <c r="G22" s="191" t="e">
        <f>MATCH(B22,FORM!C:C,0)</f>
        <v>#N/A</v>
      </c>
      <c r="H22" s="410" t="e">
        <f t="shared" si="0"/>
        <v>#N/A</v>
      </c>
    </row>
    <row r="23" spans="1:8" ht="19.5" hidden="1" customHeight="1">
      <c r="A23" s="2517" t="s">
        <v>653</v>
      </c>
      <c r="B23" s="194">
        <v>10821</v>
      </c>
      <c r="C23" s="195" t="s">
        <v>668</v>
      </c>
      <c r="D23" s="196"/>
      <c r="E23" s="193">
        <f>IFERROR(INDEX(FORM!$A:$V,MATCH(B23,FORM!$C:$C,0),17),0)</f>
        <v>0</v>
      </c>
      <c r="F23" s="2518"/>
      <c r="G23" s="191" t="e">
        <f>MATCH(B23,FORM!C:C,0)</f>
        <v>#N/A</v>
      </c>
      <c r="H23" s="410" t="e">
        <f t="shared" si="0"/>
        <v>#N/A</v>
      </c>
    </row>
    <row r="24" spans="1:8" ht="19.5" hidden="1" customHeight="1">
      <c r="A24" s="2517" t="s">
        <v>653</v>
      </c>
      <c r="B24" s="194">
        <v>10822</v>
      </c>
      <c r="C24" s="195" t="s">
        <v>669</v>
      </c>
      <c r="D24" s="208" t="s">
        <v>514</v>
      </c>
      <c r="E24" s="193">
        <f>IFERROR(INDEX(FORM!$A:$V,MATCH(B24,FORM!$C:$C,0),17),0)</f>
        <v>0</v>
      </c>
      <c r="F24" s="2518"/>
      <c r="G24" s="191" t="e">
        <f>MATCH(B24,FORM!C:C,0)</f>
        <v>#N/A</v>
      </c>
      <c r="H24" s="410" t="e">
        <f t="shared" si="0"/>
        <v>#N/A</v>
      </c>
    </row>
    <row r="25" spans="1:8" ht="19.5" hidden="1" customHeight="1">
      <c r="A25" s="485" t="s">
        <v>670</v>
      </c>
      <c r="B25" s="2519" t="s">
        <v>671</v>
      </c>
      <c r="C25" s="2520"/>
      <c r="D25" s="2520"/>
      <c r="E25" s="2521"/>
      <c r="F25" s="486">
        <f>SUM(E3:E24)</f>
        <v>0</v>
      </c>
      <c r="G25" s="191">
        <f>MATCH(A25,FORM!A:A,0)</f>
        <v>91</v>
      </c>
      <c r="H25" s="410" t="str">
        <f>HYPERLINK("#FORM!T"&amp;G25,"Link to English")</f>
        <v>Link to English</v>
      </c>
    </row>
    <row r="26" spans="1:8" ht="19.5" hidden="1" customHeight="1">
      <c r="A26" s="485" t="s">
        <v>672</v>
      </c>
      <c r="B26" s="2519" t="s">
        <v>673</v>
      </c>
      <c r="C26" s="2520"/>
      <c r="D26" s="2520"/>
      <c r="E26" s="2521"/>
      <c r="F26" s="487">
        <f>'A1.'!F52-'A2.'!F25</f>
        <v>0</v>
      </c>
      <c r="G26" s="191">
        <f>MATCH(A26,FORM!A:A,0)</f>
        <v>92</v>
      </c>
      <c r="H26" s="410" t="str">
        <f>HYPERLINK("#FORM!T"&amp;G26,"Link to English")</f>
        <v>Link to English</v>
      </c>
    </row>
    <row r="27" spans="1:8" ht="19.5" customHeight="1">
      <c r="G27" s="191"/>
      <c r="H27" s="410"/>
    </row>
    <row r="28" spans="1:8" ht="19.5" customHeight="1">
      <c r="A28" s="2522" t="s">
        <v>674</v>
      </c>
      <c r="B28" s="2522"/>
      <c r="C28" s="2522"/>
      <c r="D28" s="2522"/>
      <c r="E28" s="2522"/>
      <c r="F28" s="2522"/>
      <c r="G28" s="191"/>
      <c r="H28" s="410"/>
    </row>
    <row r="29" spans="1:8" ht="19.5" customHeight="1">
      <c r="A29" s="1189">
        <v>10800</v>
      </c>
      <c r="B29" s="2523" t="s">
        <v>675</v>
      </c>
      <c r="C29" s="2524"/>
      <c r="D29" s="2525"/>
      <c r="E29" s="2526"/>
      <c r="F29" s="1272">
        <f>'A1.'!F25-'A1.'!F51</f>
        <v>0</v>
      </c>
      <c r="G29" s="191">
        <f>MATCH(A29,FORM!A:A,0)</f>
        <v>94</v>
      </c>
      <c r="H29" s="410" t="str">
        <f>HYPERLINK("#FORM!T"&amp;G29,"Link to English")</f>
        <v>Link to English</v>
      </c>
    </row>
    <row r="30" spans="1:8" ht="19.5" customHeight="1">
      <c r="A30" s="2517" t="s">
        <v>2948</v>
      </c>
      <c r="B30" s="1187">
        <v>10901</v>
      </c>
      <c r="C30" s="209" t="s">
        <v>676</v>
      </c>
      <c r="D30" s="210"/>
      <c r="E30" s="1272">
        <f>IFERROR(INDEX(FORM!$A:$V,MATCH(B30,FORM!$C:$C,0),17),0)</f>
        <v>0</v>
      </c>
      <c r="F30" s="2527"/>
      <c r="G30" s="191">
        <f>MATCH(B30,FORM!C:C,0)</f>
        <v>95</v>
      </c>
      <c r="H30" s="410" t="str">
        <f t="shared" ref="H30:H45" si="1">HYPERLINK("#FORM!Q"&amp;G30,"Link to English")</f>
        <v>Link to English</v>
      </c>
    </row>
    <row r="31" spans="1:8" ht="19.5" customHeight="1">
      <c r="A31" s="2517" t="s">
        <v>677</v>
      </c>
      <c r="B31" s="1187">
        <v>10902</v>
      </c>
      <c r="C31" s="209" t="s">
        <v>2316</v>
      </c>
      <c r="D31" s="1277" t="str">
        <f t="shared" ref="D31" si="2">IF(E31&lt;&gt;0,CHAR(254), "")</f>
        <v/>
      </c>
      <c r="E31" s="1272">
        <f>IFERROR(INDEX(FORM!$A:$V,MATCH(B31,FORM!$C:$C,0),17),0)</f>
        <v>0</v>
      </c>
      <c r="F31" s="2527"/>
      <c r="G31" s="191">
        <f>MATCH(B31,FORM!C:C,0)</f>
        <v>96</v>
      </c>
      <c r="H31" s="410" t="str">
        <f t="shared" si="1"/>
        <v>Link to English</v>
      </c>
    </row>
    <row r="32" spans="1:8" ht="19.5" customHeight="1">
      <c r="A32" s="2517" t="s">
        <v>677</v>
      </c>
      <c r="B32" s="1187">
        <v>10903</v>
      </c>
      <c r="C32" s="211" t="s">
        <v>678</v>
      </c>
      <c r="D32" s="210"/>
      <c r="E32" s="1272">
        <f>IFERROR(INDEX(FORM!$A:$V,MATCH(B32,FORM!$C:$C,0),17),0)</f>
        <v>0</v>
      </c>
      <c r="F32" s="2527"/>
      <c r="G32" s="191">
        <f>MATCH(B32,FORM!C:C,0)</f>
        <v>97</v>
      </c>
      <c r="H32" s="410" t="str">
        <f t="shared" si="1"/>
        <v>Link to English</v>
      </c>
    </row>
    <row r="33" spans="1:8" ht="19.5" customHeight="1">
      <c r="A33" s="2517" t="s">
        <v>677</v>
      </c>
      <c r="B33" s="1187">
        <v>10904</v>
      </c>
      <c r="C33" s="209" t="s">
        <v>679</v>
      </c>
      <c r="D33" s="210"/>
      <c r="E33" s="1272">
        <f>IFERROR(INDEX(FORM!$A:$V,MATCH(B33,FORM!$C:$C,0),17),0)</f>
        <v>0</v>
      </c>
      <c r="F33" s="2527"/>
      <c r="G33" s="191">
        <f>MATCH(B33,FORM!C:C,0)</f>
        <v>98</v>
      </c>
      <c r="H33" s="410" t="str">
        <f t="shared" si="1"/>
        <v>Link to English</v>
      </c>
    </row>
    <row r="34" spans="1:8" ht="19.5" customHeight="1">
      <c r="A34" s="2517" t="s">
        <v>677</v>
      </c>
      <c r="B34" s="1187">
        <v>10905</v>
      </c>
      <c r="C34" s="209" t="s">
        <v>680</v>
      </c>
      <c r="D34" s="210"/>
      <c r="E34" s="1272">
        <f>IFERROR(INDEX(FORM!$A:$V,MATCH(B34,FORM!$C:$C,0),17),0)</f>
        <v>0</v>
      </c>
      <c r="F34" s="2527"/>
      <c r="G34" s="191">
        <f>MATCH(B34,FORM!C:C,0)</f>
        <v>99</v>
      </c>
      <c r="H34" s="410" t="str">
        <f t="shared" si="1"/>
        <v>Link to English</v>
      </c>
    </row>
    <row r="35" spans="1:8" ht="19.5" customHeight="1">
      <c r="A35" s="2517" t="s">
        <v>677</v>
      </c>
      <c r="B35" s="1187">
        <v>10906</v>
      </c>
      <c r="C35" s="209" t="s">
        <v>681</v>
      </c>
      <c r="D35" s="210"/>
      <c r="E35" s="1272">
        <f>IFERROR(INDEX(FORM!$A:$V,MATCH(B35,FORM!$C:$C,0),17),0)</f>
        <v>0</v>
      </c>
      <c r="F35" s="2527"/>
      <c r="G35" s="191">
        <f>MATCH(B35,FORM!C:C,0)</f>
        <v>100</v>
      </c>
      <c r="H35" s="410" t="str">
        <f t="shared" si="1"/>
        <v>Link to English</v>
      </c>
    </row>
    <row r="36" spans="1:8" ht="19.5" customHeight="1">
      <c r="A36" s="2517" t="s">
        <v>677</v>
      </c>
      <c r="B36" s="1187">
        <v>10907</v>
      </c>
      <c r="C36" s="209" t="s">
        <v>682</v>
      </c>
      <c r="D36" s="210"/>
      <c r="E36" s="1272">
        <f>IFERROR(INDEX(FORM!$A:$V,MATCH(B36,FORM!$C:$C,0),17),0)</f>
        <v>0</v>
      </c>
      <c r="F36" s="2527"/>
      <c r="G36" s="191">
        <f>MATCH(B36,FORM!C:C,0)</f>
        <v>101</v>
      </c>
      <c r="H36" s="410" t="str">
        <f t="shared" si="1"/>
        <v>Link to English</v>
      </c>
    </row>
    <row r="37" spans="1:8" ht="19.5" customHeight="1">
      <c r="A37" s="2517" t="s">
        <v>677</v>
      </c>
      <c r="B37" s="1187">
        <v>10908</v>
      </c>
      <c r="C37" s="209" t="s">
        <v>2317</v>
      </c>
      <c r="D37" s="1277" t="str">
        <f t="shared" ref="D37" si="3">IF(E37&lt;&gt;0,CHAR(254), "")</f>
        <v/>
      </c>
      <c r="E37" s="1272">
        <f>IFERROR(INDEX(FORM!$A:$V,MATCH(B37,FORM!$C:$C,0),17),0)</f>
        <v>0</v>
      </c>
      <c r="F37" s="2527"/>
      <c r="G37" s="191">
        <f>MATCH(B37,FORM!C:C,0)</f>
        <v>102</v>
      </c>
      <c r="H37" s="410" t="str">
        <f t="shared" si="1"/>
        <v>Link to English</v>
      </c>
    </row>
    <row r="38" spans="1:8" ht="19.5" customHeight="1">
      <c r="A38" s="2517" t="s">
        <v>677</v>
      </c>
      <c r="B38" s="1187">
        <v>10909</v>
      </c>
      <c r="C38" s="209" t="s">
        <v>683</v>
      </c>
      <c r="D38" s="210"/>
      <c r="E38" s="1272">
        <f>IFERROR(INDEX(FORM!$A:$V,MATCH(B38,FORM!$C:$C,0),17),0)</f>
        <v>0</v>
      </c>
      <c r="F38" s="2527"/>
      <c r="G38" s="191">
        <f>MATCH(B38,FORM!C:C,0)</f>
        <v>103</v>
      </c>
      <c r="H38" s="410" t="str">
        <f t="shared" si="1"/>
        <v>Link to English</v>
      </c>
    </row>
    <row r="39" spans="1:8" ht="19.5" customHeight="1">
      <c r="A39" s="2517" t="s">
        <v>677</v>
      </c>
      <c r="B39" s="1187">
        <v>10910</v>
      </c>
      <c r="C39" s="209" t="s">
        <v>684</v>
      </c>
      <c r="D39" s="210"/>
      <c r="E39" s="1272">
        <f>IFERROR(INDEX(FORM!$A:$V,MATCH(B39,FORM!$C:$C,0),17),0)</f>
        <v>0</v>
      </c>
      <c r="F39" s="2527"/>
      <c r="G39" s="191">
        <f>MATCH(B39,FORM!C:C,0)</f>
        <v>104</v>
      </c>
      <c r="H39" s="410" t="str">
        <f t="shared" si="1"/>
        <v>Link to English</v>
      </c>
    </row>
    <row r="40" spans="1:8" ht="19.5" customHeight="1">
      <c r="A40" s="2517" t="s">
        <v>677</v>
      </c>
      <c r="B40" s="1187">
        <v>10911</v>
      </c>
      <c r="C40" s="209" t="s">
        <v>685</v>
      </c>
      <c r="D40" s="210"/>
      <c r="E40" s="1272">
        <f>IFERROR(INDEX(FORM!$A:$V,MATCH(B40,FORM!$C:$C,0),17),0)</f>
        <v>0</v>
      </c>
      <c r="F40" s="2527"/>
      <c r="G40" s="191">
        <f>MATCH(B40,FORM!C:C,0)</f>
        <v>105</v>
      </c>
      <c r="H40" s="410" t="str">
        <f t="shared" si="1"/>
        <v>Link to English</v>
      </c>
    </row>
    <row r="41" spans="1:8" ht="19.5" customHeight="1">
      <c r="A41" s="2517" t="s">
        <v>677</v>
      </c>
      <c r="B41" s="1187">
        <v>10912</v>
      </c>
      <c r="C41" s="209" t="s">
        <v>686</v>
      </c>
      <c r="D41" s="210"/>
      <c r="E41" s="1272">
        <f>IFERROR(INDEX(FORM!$A:$V,MATCH(B41,FORM!$C:$C,0),17),0)</f>
        <v>0</v>
      </c>
      <c r="F41" s="2527"/>
      <c r="G41" s="191">
        <f>MATCH(B41,FORM!C:C,0)</f>
        <v>106</v>
      </c>
      <c r="H41" s="410" t="str">
        <f t="shared" si="1"/>
        <v>Link to English</v>
      </c>
    </row>
    <row r="42" spans="1:8" ht="19.5" customHeight="1">
      <c r="A42" s="2517" t="s">
        <v>677</v>
      </c>
      <c r="B42" s="1187">
        <v>10913</v>
      </c>
      <c r="C42" s="209" t="s">
        <v>687</v>
      </c>
      <c r="D42" s="210"/>
      <c r="E42" s="1272">
        <f>IFERROR(INDEX(FORM!$A:$V,MATCH(B42,FORM!$C:$C,0),17),0)</f>
        <v>0</v>
      </c>
      <c r="F42" s="2527"/>
      <c r="G42" s="191">
        <f>MATCH(B42,FORM!C:C,0)</f>
        <v>107</v>
      </c>
      <c r="H42" s="410" t="str">
        <f t="shared" si="1"/>
        <v>Link to English</v>
      </c>
    </row>
    <row r="43" spans="1:8" ht="19.5" customHeight="1">
      <c r="A43" s="2517" t="s">
        <v>677</v>
      </c>
      <c r="B43" s="1187">
        <v>10914</v>
      </c>
      <c r="C43" s="209" t="s">
        <v>688</v>
      </c>
      <c r="D43" s="210"/>
      <c r="E43" s="1272">
        <f>IFERROR(INDEX(FORM!$A:$V,MATCH(B43,FORM!$C:$C,0),17),0)</f>
        <v>0</v>
      </c>
      <c r="F43" s="2527"/>
      <c r="G43" s="191">
        <f>MATCH(B43,FORM!C:C,0)</f>
        <v>108</v>
      </c>
      <c r="H43" s="410" t="str">
        <f t="shared" si="1"/>
        <v>Link to English</v>
      </c>
    </row>
    <row r="44" spans="1:8" ht="19.5" customHeight="1">
      <c r="A44" s="2517" t="s">
        <v>677</v>
      </c>
      <c r="B44" s="1187">
        <v>10915</v>
      </c>
      <c r="C44" s="209" t="s">
        <v>689</v>
      </c>
      <c r="D44" s="210"/>
      <c r="E44" s="1272">
        <f>IFERROR(INDEX(FORM!$A:$V,MATCH(B44,FORM!$C:$C,0),17),0)</f>
        <v>0</v>
      </c>
      <c r="F44" s="2527"/>
      <c r="G44" s="191">
        <f>MATCH(B44,FORM!C:C,0)</f>
        <v>109</v>
      </c>
      <c r="H44" s="410" t="str">
        <f t="shared" si="1"/>
        <v>Link to English</v>
      </c>
    </row>
    <row r="45" spans="1:8" ht="19.5" customHeight="1">
      <c r="A45" s="2517" t="s">
        <v>677</v>
      </c>
      <c r="B45" s="1187">
        <v>10916</v>
      </c>
      <c r="C45" s="212" t="s">
        <v>2318</v>
      </c>
      <c r="D45" s="1277" t="str">
        <f t="shared" ref="D45" si="4">IF(E45&lt;&gt;0,CHAR(254), "")</f>
        <v/>
      </c>
      <c r="E45" s="1272">
        <f>IFERROR(INDEX(FORM!$A:$V,MATCH(B45,FORM!$C:$C,0),17),0)</f>
        <v>0</v>
      </c>
      <c r="F45" s="2527"/>
      <c r="G45" s="191">
        <f>MATCH(B45,FORM!C:C,0)</f>
        <v>110</v>
      </c>
      <c r="H45" s="410" t="str">
        <f t="shared" si="1"/>
        <v>Link to English</v>
      </c>
    </row>
    <row r="46" spans="1:8" ht="19.5" customHeight="1">
      <c r="A46" s="1188">
        <v>10900</v>
      </c>
      <c r="B46" s="2516" t="s">
        <v>2319</v>
      </c>
      <c r="C46" s="2516"/>
      <c r="D46" s="2516"/>
      <c r="E46" s="2516"/>
      <c r="F46" s="1272">
        <f>SUM(E30:E45)</f>
        <v>0</v>
      </c>
      <c r="G46" s="191">
        <f>MATCH(A46,FORM!A:A,0)</f>
        <v>111</v>
      </c>
      <c r="H46" s="410" t="str">
        <f>HYPERLINK("#FORM!T"&amp;G46,"Link to English")</f>
        <v>Link to English</v>
      </c>
    </row>
    <row r="47" spans="1:8" ht="19.5" customHeight="1">
      <c r="A47" s="1188">
        <v>11000</v>
      </c>
      <c r="B47" s="2516" t="s">
        <v>2320</v>
      </c>
      <c r="C47" s="2516" t="s">
        <v>690</v>
      </c>
      <c r="D47" s="2516" t="s">
        <v>690</v>
      </c>
      <c r="E47" s="2516" t="s">
        <v>690</v>
      </c>
      <c r="F47" s="1272">
        <f>F46+F29</f>
        <v>0</v>
      </c>
      <c r="G47" s="191">
        <f>MATCH(A47,FORM!A:A,0)</f>
        <v>112</v>
      </c>
      <c r="H47" s="410" t="str">
        <f>HYPERLINK("#FORM!T"&amp;G47,"Link to English")</f>
        <v>Link to English</v>
      </c>
    </row>
    <row r="48" spans="1:8" ht="19.5" customHeight="1">
      <c r="A48" s="1188">
        <v>11101</v>
      </c>
      <c r="B48" s="2516" t="s">
        <v>691</v>
      </c>
      <c r="C48" s="2516" t="s">
        <v>692</v>
      </c>
      <c r="D48" s="2516" t="s">
        <v>692</v>
      </c>
      <c r="E48" s="2516" t="s">
        <v>692</v>
      </c>
      <c r="F48" s="1272">
        <f>FORM!Q115</f>
        <v>0</v>
      </c>
      <c r="G48" s="217">
        <f>MATCH(A48,FORM!C:C,0)</f>
        <v>115</v>
      </c>
      <c r="H48" s="410" t="str">
        <f>HYPERLINK("#FORM!T"&amp;G48,"Link to English")</f>
        <v>Link to English</v>
      </c>
    </row>
    <row r="49" spans="1:8" ht="19.5" customHeight="1">
      <c r="A49" s="1188">
        <v>11200</v>
      </c>
      <c r="B49" s="2516" t="s">
        <v>2321</v>
      </c>
      <c r="C49" s="2516" t="s">
        <v>693</v>
      </c>
      <c r="D49" s="2516" t="s">
        <v>693</v>
      </c>
      <c r="E49" s="2516" t="s">
        <v>693</v>
      </c>
      <c r="F49" s="1668">
        <f>F47+F48</f>
        <v>0</v>
      </c>
      <c r="G49" s="191">
        <f>MATCH(A49,FORM!A:A,0)</f>
        <v>116</v>
      </c>
      <c r="H49" s="410" t="str">
        <f>HYPERLINK("#FORM!T"&amp;G49,"Link to English")</f>
        <v>Link to English</v>
      </c>
    </row>
  </sheetData>
  <mergeCells count="12">
    <mergeCell ref="B49:E49"/>
    <mergeCell ref="A3:A24"/>
    <mergeCell ref="F3:F24"/>
    <mergeCell ref="B25:E25"/>
    <mergeCell ref="B26:E26"/>
    <mergeCell ref="A28:F28"/>
    <mergeCell ref="B29:E29"/>
    <mergeCell ref="A30:A45"/>
    <mergeCell ref="F30:F45"/>
    <mergeCell ref="B46:E46"/>
    <mergeCell ref="B47:E47"/>
    <mergeCell ref="B48:E48"/>
  </mergeCells>
  <printOptions horizontalCentered="1"/>
  <pageMargins left="0.45" right="0.45" top="0.5" bottom="0.5" header="0.3" footer="0.3"/>
  <pageSetup paperSize="9" scale="77" orientation="portrait" r:id="rId1"/>
  <colBreaks count="1" manualBreakCount="1">
    <brk id="6"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6158</xdr:col>
                    <xdr:colOff>190500</xdr:colOff>
                    <xdr:row>22</xdr:row>
                    <xdr:rowOff>222250</xdr:rowOff>
                  </from>
                  <to>
                    <xdr:col>6158</xdr:col>
                    <xdr:colOff>450850</xdr:colOff>
                    <xdr:row>26</xdr:row>
                    <xdr:rowOff>107950</xdr:rowOff>
                  </to>
                </anchor>
              </controlPr>
            </control>
          </mc:Choice>
        </mc:AlternateContent>
        <mc:AlternateContent xmlns:mc="http://schemas.openxmlformats.org/markup-compatibility/2006">
          <mc:Choice Requires="x14">
            <control shapeId="49154" r:id="rId5" name="Check Box 2">
              <controlPr defaultSize="0" autoFill="0" autoLine="0" autoPict="0">
                <anchor moveWithCells="1">
                  <from>
                    <xdr:col>6158</xdr:col>
                    <xdr:colOff>152400</xdr:colOff>
                    <xdr:row>26</xdr:row>
                    <xdr:rowOff>146050</xdr:rowOff>
                  </from>
                  <to>
                    <xdr:col>6158</xdr:col>
                    <xdr:colOff>412750</xdr:colOff>
                    <xdr:row>27</xdr:row>
                    <xdr:rowOff>0</xdr:rowOff>
                  </to>
                </anchor>
              </controlPr>
            </control>
          </mc:Choice>
        </mc:AlternateContent>
        <mc:AlternateContent xmlns:mc="http://schemas.openxmlformats.org/markup-compatibility/2006">
          <mc:Choice Requires="x14">
            <control shapeId="49155" r:id="rId6" name="Check Box 3">
              <controlPr defaultSize="0" autoFill="0" autoLine="0" autoPict="0">
                <anchor moveWithCells="1">
                  <from>
                    <xdr:col>6158</xdr:col>
                    <xdr:colOff>165100</xdr:colOff>
                    <xdr:row>31</xdr:row>
                    <xdr:rowOff>146050</xdr:rowOff>
                  </from>
                  <to>
                    <xdr:col>6158</xdr:col>
                    <xdr:colOff>412750</xdr:colOff>
                    <xdr:row>31</xdr:row>
                    <xdr:rowOff>228600</xdr:rowOff>
                  </to>
                </anchor>
              </controlPr>
            </control>
          </mc:Choice>
        </mc:AlternateContent>
        <mc:AlternateContent xmlns:mc="http://schemas.openxmlformats.org/markup-compatibility/2006">
          <mc:Choice Requires="x14">
            <control shapeId="49156" r:id="rId7" name="Check Box 4">
              <controlPr defaultSize="0" autoFill="0" autoLine="0" autoPict="0">
                <anchor moveWithCells="1">
                  <from>
                    <xdr:col>3772</xdr:col>
                    <xdr:colOff>495300</xdr:colOff>
                    <xdr:row>6</xdr:row>
                    <xdr:rowOff>69850</xdr:rowOff>
                  </from>
                  <to>
                    <xdr:col>3772</xdr:col>
                    <xdr:colOff>685800</xdr:colOff>
                    <xdr:row>26</xdr:row>
                    <xdr:rowOff>127000</xdr:rowOff>
                  </to>
                </anchor>
              </controlPr>
            </control>
          </mc:Choice>
        </mc:AlternateContent>
        <mc:AlternateContent xmlns:mc="http://schemas.openxmlformats.org/markup-compatibility/2006">
          <mc:Choice Requires="x14">
            <control shapeId="49157" r:id="rId8" name="Check Box 5">
              <controlPr defaultSize="0" autoFill="0" autoLine="0" autoPict="0">
                <anchor moveWithCells="1">
                  <from>
                    <xdr:col>3772</xdr:col>
                    <xdr:colOff>495300</xdr:colOff>
                    <xdr:row>7</xdr:row>
                    <xdr:rowOff>31750</xdr:rowOff>
                  </from>
                  <to>
                    <xdr:col>3772</xdr:col>
                    <xdr:colOff>685800</xdr:colOff>
                    <xdr:row>26</xdr:row>
                    <xdr:rowOff>127000</xdr:rowOff>
                  </to>
                </anchor>
              </controlPr>
            </control>
          </mc:Choice>
        </mc:AlternateContent>
        <mc:AlternateContent xmlns:mc="http://schemas.openxmlformats.org/markup-compatibility/2006">
          <mc:Choice Requires="x14">
            <control shapeId="49158" r:id="rId9" name="Check Box 6">
              <controlPr defaultSize="0" autoFill="0" autoLine="0" autoPict="0">
                <anchor moveWithCells="1">
                  <from>
                    <xdr:col>3772</xdr:col>
                    <xdr:colOff>488950</xdr:colOff>
                    <xdr:row>7</xdr:row>
                    <xdr:rowOff>222250</xdr:rowOff>
                  </from>
                  <to>
                    <xdr:col>3772</xdr:col>
                    <xdr:colOff>679450</xdr:colOff>
                    <xdr:row>26</xdr:row>
                    <xdr:rowOff>146050</xdr:rowOff>
                  </to>
                </anchor>
              </controlPr>
            </control>
          </mc:Choice>
        </mc:AlternateContent>
        <mc:AlternateContent xmlns:mc="http://schemas.openxmlformats.org/markup-compatibility/2006">
          <mc:Choice Requires="x14">
            <control shapeId="49159" r:id="rId10" name="Check Box 7">
              <controlPr defaultSize="0" autoFill="0" autoLine="0" autoPict="0">
                <anchor moveWithCells="1">
                  <from>
                    <xdr:col>3772</xdr:col>
                    <xdr:colOff>508000</xdr:colOff>
                    <xdr:row>11</xdr:row>
                    <xdr:rowOff>152400</xdr:rowOff>
                  </from>
                  <to>
                    <xdr:col>3772</xdr:col>
                    <xdr:colOff>685800</xdr:colOff>
                    <xdr:row>26</xdr:row>
                    <xdr:rowOff>146050</xdr:rowOff>
                  </to>
                </anchor>
              </controlPr>
            </control>
          </mc:Choice>
        </mc:AlternateContent>
        <mc:AlternateContent xmlns:mc="http://schemas.openxmlformats.org/markup-compatibility/2006">
          <mc:Choice Requires="x14">
            <control shapeId="49160" r:id="rId11" name="Check Box 8">
              <controlPr defaultSize="0" autoFill="0" autoLine="0" autoPict="0">
                <anchor moveWithCells="1">
                  <from>
                    <xdr:col>3772</xdr:col>
                    <xdr:colOff>527050</xdr:colOff>
                    <xdr:row>12</xdr:row>
                    <xdr:rowOff>107950</xdr:rowOff>
                  </from>
                  <to>
                    <xdr:col>3772</xdr:col>
                    <xdr:colOff>679450</xdr:colOff>
                    <xdr:row>26</xdr:row>
                    <xdr:rowOff>146050</xdr:rowOff>
                  </to>
                </anchor>
              </controlPr>
            </control>
          </mc:Choice>
        </mc:AlternateContent>
        <mc:AlternateContent xmlns:mc="http://schemas.openxmlformats.org/markup-compatibility/2006">
          <mc:Choice Requires="x14">
            <control shapeId="49161" r:id="rId12" name="Check Box 9">
              <controlPr defaultSize="0" autoFill="0" autoLine="0" autoPict="0">
                <anchor moveWithCells="1">
                  <from>
                    <xdr:col>3772</xdr:col>
                    <xdr:colOff>527050</xdr:colOff>
                    <xdr:row>17</xdr:row>
                    <xdr:rowOff>222250</xdr:rowOff>
                  </from>
                  <to>
                    <xdr:col>3772</xdr:col>
                    <xdr:colOff>717550</xdr:colOff>
                    <xdr:row>26</xdr:row>
                    <xdr:rowOff>146050</xdr:rowOff>
                  </to>
                </anchor>
              </controlPr>
            </control>
          </mc:Choice>
        </mc:AlternateContent>
        <mc:AlternateContent xmlns:mc="http://schemas.openxmlformats.org/markup-compatibility/2006">
          <mc:Choice Requires="x14">
            <control shapeId="49162" r:id="rId13" name="Check Box 10">
              <controlPr defaultSize="0" autoFill="0" autoLine="0" autoPict="0">
                <anchor moveWithCells="1" sizeWithCells="1">
                  <from>
                    <xdr:col>3772</xdr:col>
                    <xdr:colOff>527050</xdr:colOff>
                    <xdr:row>27</xdr:row>
                    <xdr:rowOff>165100</xdr:rowOff>
                  </from>
                  <to>
                    <xdr:col>3772</xdr:col>
                    <xdr:colOff>679450</xdr:colOff>
                    <xdr:row>28</xdr:row>
                    <xdr:rowOff>184150</xdr:rowOff>
                  </to>
                </anchor>
              </controlPr>
            </control>
          </mc:Choice>
        </mc:AlternateContent>
        <mc:AlternateContent xmlns:mc="http://schemas.openxmlformats.org/markup-compatibility/2006">
          <mc:Choice Requires="x14">
            <control shapeId="49163" r:id="rId14" name="Check Box 11">
              <controlPr defaultSize="0" autoFill="0" autoLine="0" autoPict="0">
                <anchor moveWithCells="1" sizeWithCells="1">
                  <from>
                    <xdr:col>3772</xdr:col>
                    <xdr:colOff>488950</xdr:colOff>
                    <xdr:row>33</xdr:row>
                    <xdr:rowOff>190500</xdr:rowOff>
                  </from>
                  <to>
                    <xdr:col>3772</xdr:col>
                    <xdr:colOff>660400</xdr:colOff>
                    <xdr:row>34</xdr:row>
                    <xdr:rowOff>222250</xdr:rowOff>
                  </to>
                </anchor>
              </controlPr>
            </control>
          </mc:Choice>
        </mc:AlternateContent>
        <mc:AlternateContent xmlns:mc="http://schemas.openxmlformats.org/markup-compatibility/2006">
          <mc:Choice Requires="x14">
            <control shapeId="49164" r:id="rId15" name="Check Box 12">
              <controlPr defaultSize="0" autoFill="0" autoLine="0" autoPict="0">
                <anchor moveWithCells="1" sizeWithCells="1">
                  <from>
                    <xdr:col>3772</xdr:col>
                    <xdr:colOff>527050</xdr:colOff>
                    <xdr:row>23</xdr:row>
                    <xdr:rowOff>0</xdr:rowOff>
                  </from>
                  <to>
                    <xdr:col>3772</xdr:col>
                    <xdr:colOff>679450</xdr:colOff>
                    <xdr:row>24</xdr:row>
                    <xdr:rowOff>31750</xdr:rowOff>
                  </to>
                </anchor>
              </controlPr>
            </control>
          </mc:Choice>
        </mc:AlternateContent>
        <mc:AlternateContent xmlns:mc="http://schemas.openxmlformats.org/markup-compatibility/2006">
          <mc:Choice Requires="x14">
            <control shapeId="49165" r:id="rId16" name="Check Box 13">
              <controlPr defaultSize="0" autoFill="0" autoLine="0" autoPict="0">
                <anchor moveWithCells="1">
                  <from>
                    <xdr:col>3772</xdr:col>
                    <xdr:colOff>488950</xdr:colOff>
                    <xdr:row>3</xdr:row>
                    <xdr:rowOff>69850</xdr:rowOff>
                  </from>
                  <to>
                    <xdr:col>3772</xdr:col>
                    <xdr:colOff>679450</xdr:colOff>
                    <xdr:row>26</xdr:row>
                    <xdr:rowOff>146050</xdr:rowOff>
                  </to>
                </anchor>
              </controlPr>
            </control>
          </mc:Choice>
        </mc:AlternateContent>
        <mc:AlternateContent xmlns:mc="http://schemas.openxmlformats.org/markup-compatibility/2006">
          <mc:Choice Requires="x14">
            <control shapeId="49166" r:id="rId17" name="Check Box 14">
              <controlPr defaultSize="0" autoFill="0" autoLine="0" autoPict="0">
                <anchor moveWithCells="1">
                  <from>
                    <xdr:col>3772</xdr:col>
                    <xdr:colOff>495300</xdr:colOff>
                    <xdr:row>3</xdr:row>
                    <xdr:rowOff>241300</xdr:rowOff>
                  </from>
                  <to>
                    <xdr:col>3772</xdr:col>
                    <xdr:colOff>685800</xdr:colOff>
                    <xdr:row>26</xdr:row>
                    <xdr:rowOff>146050</xdr:rowOff>
                  </to>
                </anchor>
              </controlPr>
            </control>
          </mc:Choice>
        </mc:AlternateContent>
        <mc:AlternateContent xmlns:mc="http://schemas.openxmlformats.org/markup-compatibility/2006">
          <mc:Choice Requires="x14">
            <control shapeId="49167" r:id="rId18" name="Check Box 15">
              <controlPr defaultSize="0" autoFill="0" autoLine="0" autoPict="0">
                <anchor moveWithCells="1">
                  <from>
                    <xdr:col>3772</xdr:col>
                    <xdr:colOff>685800</xdr:colOff>
                    <xdr:row>23</xdr:row>
                    <xdr:rowOff>76200</xdr:rowOff>
                  </from>
                  <to>
                    <xdr:col>3772</xdr:col>
                    <xdr:colOff>717550</xdr:colOff>
                    <xdr:row>26</xdr:row>
                    <xdr:rowOff>146050</xdr:rowOff>
                  </to>
                </anchor>
              </controlPr>
            </control>
          </mc:Choice>
        </mc:AlternateContent>
        <mc:AlternateContent xmlns:mc="http://schemas.openxmlformats.org/markup-compatibility/2006">
          <mc:Choice Requires="x14">
            <control shapeId="49168" r:id="rId19" name="Check Box 16">
              <controlPr defaultSize="0" autoFill="0" autoLine="0" autoPict="0">
                <anchor moveWithCells="1">
                  <from>
                    <xdr:col>3772</xdr:col>
                    <xdr:colOff>203200</xdr:colOff>
                    <xdr:row>3</xdr:row>
                    <xdr:rowOff>38100</xdr:rowOff>
                  </from>
                  <to>
                    <xdr:col>3772</xdr:col>
                    <xdr:colOff>450850</xdr:colOff>
                    <xdr:row>26</xdr:row>
                    <xdr:rowOff>165100</xdr:rowOff>
                  </to>
                </anchor>
              </controlPr>
            </control>
          </mc:Choice>
        </mc:AlternateContent>
        <mc:AlternateContent xmlns:mc="http://schemas.openxmlformats.org/markup-compatibility/2006">
          <mc:Choice Requires="x14">
            <control shapeId="49169" r:id="rId20" name="Check Box 17">
              <controlPr defaultSize="0" autoFill="0" autoLine="0" autoPict="0">
                <anchor moveWithCells="1">
                  <from>
                    <xdr:col>3772</xdr:col>
                    <xdr:colOff>203200</xdr:colOff>
                    <xdr:row>3</xdr:row>
                    <xdr:rowOff>241300</xdr:rowOff>
                  </from>
                  <to>
                    <xdr:col>3772</xdr:col>
                    <xdr:colOff>450850</xdr:colOff>
                    <xdr:row>26</xdr:row>
                    <xdr:rowOff>152400</xdr:rowOff>
                  </to>
                </anchor>
              </controlPr>
            </control>
          </mc:Choice>
        </mc:AlternateContent>
        <mc:AlternateContent xmlns:mc="http://schemas.openxmlformats.org/markup-compatibility/2006">
          <mc:Choice Requires="x14">
            <control shapeId="49170" r:id="rId21" name="Check Box 18">
              <controlPr defaultSize="0" autoFill="0" autoLine="0" autoPict="0">
                <anchor moveWithCells="1">
                  <from>
                    <xdr:col>3772</xdr:col>
                    <xdr:colOff>203200</xdr:colOff>
                    <xdr:row>6</xdr:row>
                    <xdr:rowOff>69850</xdr:rowOff>
                  </from>
                  <to>
                    <xdr:col>3772</xdr:col>
                    <xdr:colOff>450850</xdr:colOff>
                    <xdr:row>26</xdr:row>
                    <xdr:rowOff>152400</xdr:rowOff>
                  </to>
                </anchor>
              </controlPr>
            </control>
          </mc:Choice>
        </mc:AlternateContent>
        <mc:AlternateContent xmlns:mc="http://schemas.openxmlformats.org/markup-compatibility/2006">
          <mc:Choice Requires="x14">
            <control shapeId="49171" r:id="rId22" name="Check Box 19">
              <controlPr defaultSize="0" autoFill="0" autoLine="0" autoPict="0">
                <anchor moveWithCells="1">
                  <from>
                    <xdr:col>3772</xdr:col>
                    <xdr:colOff>203200</xdr:colOff>
                    <xdr:row>7</xdr:row>
                    <xdr:rowOff>31750</xdr:rowOff>
                  </from>
                  <to>
                    <xdr:col>3772</xdr:col>
                    <xdr:colOff>450850</xdr:colOff>
                    <xdr:row>26</xdr:row>
                    <xdr:rowOff>152400</xdr:rowOff>
                  </to>
                </anchor>
              </controlPr>
            </control>
          </mc:Choice>
        </mc:AlternateContent>
        <mc:AlternateContent xmlns:mc="http://schemas.openxmlformats.org/markup-compatibility/2006">
          <mc:Choice Requires="x14">
            <control shapeId="49172" r:id="rId23" name="Check Box 20">
              <controlPr defaultSize="0" autoFill="0" autoLine="0" autoPict="0">
                <anchor moveWithCells="1">
                  <from>
                    <xdr:col>3772</xdr:col>
                    <xdr:colOff>203200</xdr:colOff>
                    <xdr:row>11</xdr:row>
                    <xdr:rowOff>184150</xdr:rowOff>
                  </from>
                  <to>
                    <xdr:col>3772</xdr:col>
                    <xdr:colOff>679450</xdr:colOff>
                    <xdr:row>26</xdr:row>
                    <xdr:rowOff>152400</xdr:rowOff>
                  </to>
                </anchor>
              </controlPr>
            </control>
          </mc:Choice>
        </mc:AlternateContent>
        <mc:AlternateContent xmlns:mc="http://schemas.openxmlformats.org/markup-compatibility/2006">
          <mc:Choice Requires="x14">
            <control shapeId="49173" r:id="rId24" name="Check Box 21">
              <controlPr defaultSize="0" autoFill="0" autoLine="0" autoPict="0">
                <anchor moveWithCells="1">
                  <from>
                    <xdr:col>3772</xdr:col>
                    <xdr:colOff>203200</xdr:colOff>
                    <xdr:row>12</xdr:row>
                    <xdr:rowOff>114300</xdr:rowOff>
                  </from>
                  <to>
                    <xdr:col>3772</xdr:col>
                    <xdr:colOff>679450</xdr:colOff>
                    <xdr:row>26</xdr:row>
                    <xdr:rowOff>165100</xdr:rowOff>
                  </to>
                </anchor>
              </controlPr>
            </control>
          </mc:Choice>
        </mc:AlternateContent>
        <mc:AlternateContent xmlns:mc="http://schemas.openxmlformats.org/markup-compatibility/2006">
          <mc:Choice Requires="x14">
            <control shapeId="49174" r:id="rId25" name="Check Box 22">
              <controlPr defaultSize="0" autoFill="0" autoLine="0" autoPict="0">
                <anchor moveWithCells="1">
                  <from>
                    <xdr:col>3772</xdr:col>
                    <xdr:colOff>203200</xdr:colOff>
                    <xdr:row>7</xdr:row>
                    <xdr:rowOff>222250</xdr:rowOff>
                  </from>
                  <to>
                    <xdr:col>3772</xdr:col>
                    <xdr:colOff>450850</xdr:colOff>
                    <xdr:row>26</xdr:row>
                    <xdr:rowOff>152400</xdr:rowOff>
                  </to>
                </anchor>
              </controlPr>
            </control>
          </mc:Choice>
        </mc:AlternateContent>
        <mc:AlternateContent xmlns:mc="http://schemas.openxmlformats.org/markup-compatibility/2006">
          <mc:Choice Requires="x14">
            <control shapeId="49175" r:id="rId26" name="Check Box 23">
              <controlPr defaultSize="0" autoFill="0" autoLine="0" autoPict="0">
                <anchor moveWithCells="1">
                  <from>
                    <xdr:col>3772</xdr:col>
                    <xdr:colOff>203200</xdr:colOff>
                    <xdr:row>17</xdr:row>
                    <xdr:rowOff>222250</xdr:rowOff>
                  </from>
                  <to>
                    <xdr:col>3772</xdr:col>
                    <xdr:colOff>450850</xdr:colOff>
                    <xdr:row>26</xdr:row>
                    <xdr:rowOff>152400</xdr:rowOff>
                  </to>
                </anchor>
              </controlPr>
            </control>
          </mc:Choice>
        </mc:AlternateContent>
        <mc:AlternateContent xmlns:mc="http://schemas.openxmlformats.org/markup-compatibility/2006">
          <mc:Choice Requires="x14">
            <control shapeId="49176" r:id="rId27" name="Check Box 24">
              <controlPr defaultSize="0" autoFill="0" autoLine="0" autoPict="0">
                <anchor moveWithCells="1">
                  <from>
                    <xdr:col>3772</xdr:col>
                    <xdr:colOff>203200</xdr:colOff>
                    <xdr:row>23</xdr:row>
                    <xdr:rowOff>69850</xdr:rowOff>
                  </from>
                  <to>
                    <xdr:col>3772</xdr:col>
                    <xdr:colOff>450850</xdr:colOff>
                    <xdr:row>26</xdr:row>
                    <xdr:rowOff>165100</xdr:rowOff>
                  </to>
                </anchor>
              </controlPr>
            </control>
          </mc:Choice>
        </mc:AlternateContent>
        <mc:AlternateContent xmlns:mc="http://schemas.openxmlformats.org/markup-compatibility/2006">
          <mc:Choice Requires="x14">
            <control shapeId="49177" r:id="rId28" name="Check Box 25">
              <controlPr defaultSize="0" autoFill="0" autoLine="0" autoPict="0">
                <anchor moveWithCells="1">
                  <from>
                    <xdr:col>3772</xdr:col>
                    <xdr:colOff>203200</xdr:colOff>
                    <xdr:row>27</xdr:row>
                    <xdr:rowOff>222250</xdr:rowOff>
                  </from>
                  <to>
                    <xdr:col>3772</xdr:col>
                    <xdr:colOff>450850</xdr:colOff>
                    <xdr:row>28</xdr:row>
                    <xdr:rowOff>146050</xdr:rowOff>
                  </to>
                </anchor>
              </controlPr>
            </control>
          </mc:Choice>
        </mc:AlternateContent>
        <mc:AlternateContent xmlns:mc="http://schemas.openxmlformats.org/markup-compatibility/2006">
          <mc:Choice Requires="x14">
            <control shapeId="49178" r:id="rId29" name="Check Box 26">
              <controlPr defaultSize="0" autoFill="0" autoLine="0" autoPict="0">
                <anchor moveWithCells="1">
                  <from>
                    <xdr:col>3772</xdr:col>
                    <xdr:colOff>203200</xdr:colOff>
                    <xdr:row>34</xdr:row>
                    <xdr:rowOff>31750</xdr:rowOff>
                  </from>
                  <to>
                    <xdr:col>3772</xdr:col>
                    <xdr:colOff>450850</xdr:colOff>
                    <xdr:row>34</xdr:row>
                    <xdr:rowOff>184150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rgb="FF002060"/>
    <pageSetUpPr fitToPage="1"/>
  </sheetPr>
  <dimension ref="A1:H55"/>
  <sheetViews>
    <sheetView rightToLeft="1" zoomScaleNormal="100" zoomScaleSheetLayoutView="100" workbookViewId="0">
      <selection activeCell="F18" sqref="F18:F24"/>
    </sheetView>
  </sheetViews>
  <sheetFormatPr defaultColWidth="11" defaultRowHeight="18" customHeight="1"/>
  <cols>
    <col min="1" max="1" width="10.453125" style="213" customWidth="1"/>
    <col min="2" max="2" width="9.453125" style="203" customWidth="1"/>
    <col min="3" max="3" width="61" style="202" customWidth="1"/>
    <col min="4" max="4" width="9.1796875" style="214" customWidth="1"/>
    <col min="5" max="5" width="17.453125" style="215" customWidth="1"/>
    <col min="6" max="6" width="16.453125" style="216" customWidth="1"/>
    <col min="7" max="7" width="11" style="191" hidden="1" customWidth="1"/>
    <col min="8" max="16384" width="11" style="191"/>
  </cols>
  <sheetData>
    <row r="1" spans="1:8" ht="9.75" customHeight="1"/>
    <row r="2" spans="1:8" s="217" customFormat="1" ht="18" customHeight="1">
      <c r="A2" s="2531" t="s">
        <v>621</v>
      </c>
      <c r="B2" s="2531"/>
      <c r="C2" s="2531"/>
      <c r="D2" s="2531"/>
      <c r="E2" s="2531"/>
      <c r="F2" s="2532"/>
    </row>
    <row r="3" spans="1:8" ht="18" customHeight="1">
      <c r="A3" s="1191">
        <v>11300</v>
      </c>
      <c r="B3" s="2533" t="s">
        <v>2322</v>
      </c>
      <c r="C3" s="2534"/>
      <c r="D3" s="1263">
        <f>Basic!B23</f>
        <v>0</v>
      </c>
      <c r="E3" s="218"/>
      <c r="F3" s="1273">
        <f>'A2.'!F49*D3</f>
        <v>0</v>
      </c>
      <c r="G3" s="191">
        <f>MATCH(A3,FORM!A:A,0)</f>
        <v>118</v>
      </c>
      <c r="H3" s="410" t="str">
        <f>HYPERLINK("#FORM!T"&amp;G3,"Link to English")</f>
        <v>Link to English</v>
      </c>
    </row>
    <row r="4" spans="1:8" ht="18" customHeight="1">
      <c r="A4" s="1191">
        <v>11400</v>
      </c>
      <c r="B4" s="2535" t="s">
        <v>2323</v>
      </c>
      <c r="C4" s="2536"/>
      <c r="D4" s="1263">
        <f>1-D3</f>
        <v>1</v>
      </c>
      <c r="E4" s="219"/>
      <c r="F4" s="1272">
        <f>'A2.'!F49*D4</f>
        <v>0</v>
      </c>
      <c r="G4" s="191">
        <f>MATCH(A4,FORM!A:A,0)</f>
        <v>119</v>
      </c>
      <c r="H4" s="410" t="str">
        <f>HYPERLINK("#FORM!T"&amp;G4,"Link to English")</f>
        <v>Link to English</v>
      </c>
    </row>
    <row r="5" spans="1:8" ht="18" customHeight="1">
      <c r="A5" s="2502" t="s">
        <v>2332</v>
      </c>
      <c r="B5" s="1184">
        <v>11501</v>
      </c>
      <c r="C5" s="194" t="s">
        <v>2324</v>
      </c>
      <c r="D5" s="1277" t="str">
        <f t="shared" ref="D5" si="0">IF(E5&lt;&gt;0,CHAR(254), "")</f>
        <v/>
      </c>
      <c r="E5" s="1272">
        <f>IFERROR(INDEX(FORM!$A:$V,MATCH(B5,FORM!$C:$C,0),17),0)</f>
        <v>0</v>
      </c>
      <c r="F5" s="2542"/>
      <c r="G5" s="191">
        <f>MATCH(B5,FORM!C:C,0)</f>
        <v>120</v>
      </c>
      <c r="H5" s="410" t="str">
        <f>HYPERLINK("#FORM!Q"&amp;G5,"Link to English")</f>
        <v>Link to English</v>
      </c>
    </row>
    <row r="6" spans="1:8" ht="18" customHeight="1">
      <c r="A6" s="2502" t="s">
        <v>622</v>
      </c>
      <c r="B6" s="1184">
        <v>11502</v>
      </c>
      <c r="C6" s="2533" t="s">
        <v>623</v>
      </c>
      <c r="D6" s="2537"/>
      <c r="E6" s="1272">
        <f>IFERROR(INDEX(FORM!$A:$V,MATCH(B6,FORM!$C:$C,0),17),0)</f>
        <v>0</v>
      </c>
      <c r="F6" s="2543"/>
      <c r="G6" s="191">
        <f>MATCH(B6,FORM!C:C,0)</f>
        <v>121</v>
      </c>
      <c r="H6" s="410" t="str">
        <f>HYPERLINK("#FORM!Q"&amp;G6,"Link to English")</f>
        <v>Link to English</v>
      </c>
    </row>
    <row r="7" spans="1:8" ht="18" customHeight="1">
      <c r="A7" s="2502" t="s">
        <v>622</v>
      </c>
      <c r="B7" s="1184">
        <v>11503</v>
      </c>
      <c r="C7" s="2533" t="s">
        <v>624</v>
      </c>
      <c r="D7" s="2537"/>
      <c r="E7" s="1272">
        <f>IFERROR(INDEX(FORM!$A:$V,MATCH(B7,FORM!$C:$C,0),17),0)</f>
        <v>0</v>
      </c>
      <c r="F7" s="2543"/>
      <c r="G7" s="191">
        <f>MATCH(B7,FORM!C:C,0)</f>
        <v>122</v>
      </c>
      <c r="H7" s="410" t="str">
        <f>HYPERLINK("#FORM!Q"&amp;G7,"Link to English")</f>
        <v>Link to English</v>
      </c>
    </row>
    <row r="8" spans="1:8" ht="18" customHeight="1">
      <c r="A8" s="2502" t="s">
        <v>622</v>
      </c>
      <c r="B8" s="1184">
        <v>11504</v>
      </c>
      <c r="C8" s="2533" t="s">
        <v>625</v>
      </c>
      <c r="D8" s="2534"/>
      <c r="E8" s="1272">
        <f>IFERROR(INDEX(FORM!$A:$V,MATCH(B8,FORM!$C:$C,0),17),0)</f>
        <v>0</v>
      </c>
      <c r="F8" s="2544"/>
      <c r="G8" s="191">
        <f>MATCH(B8,FORM!C:C,0)</f>
        <v>123</v>
      </c>
      <c r="H8" s="410" t="str">
        <f>HYPERLINK("#FORM!Q"&amp;G8,"Link to English")</f>
        <v>Link to English</v>
      </c>
    </row>
    <row r="9" spans="1:8" ht="18" customHeight="1">
      <c r="A9" s="1191">
        <v>11500</v>
      </c>
      <c r="B9" s="2538" t="s">
        <v>2325</v>
      </c>
      <c r="C9" s="2539"/>
      <c r="D9" s="2539"/>
      <c r="E9" s="2540"/>
      <c r="F9" s="1272">
        <f>SUM(E5:E8)</f>
        <v>0</v>
      </c>
      <c r="G9" s="191">
        <f>MATCH(A9,FORM!A:A,0)</f>
        <v>124</v>
      </c>
      <c r="H9" s="410" t="str">
        <f>HYPERLINK("#FORM!T"&amp;G9,"Link to English")</f>
        <v>Link to English</v>
      </c>
    </row>
    <row r="10" spans="1:8" ht="18" customHeight="1">
      <c r="A10" s="2502" t="s">
        <v>2333</v>
      </c>
      <c r="B10" s="1184">
        <v>11601</v>
      </c>
      <c r="C10" s="194" t="s">
        <v>626</v>
      </c>
      <c r="D10" s="220"/>
      <c r="E10" s="1272">
        <f>IFERROR(INDEX(FORM!$A:$V,MATCH(B10,FORM!$C:$C,0),17),0)</f>
        <v>0</v>
      </c>
      <c r="F10" s="2541"/>
      <c r="G10" s="191">
        <f>MATCH(B10,FORM!C:C,0)</f>
        <v>125</v>
      </c>
      <c r="H10" s="410" t="str">
        <f>HYPERLINK("#FORM!Q"&amp;G10,"Link to English")</f>
        <v>Link to English</v>
      </c>
    </row>
    <row r="11" spans="1:8" ht="18" customHeight="1">
      <c r="A11" s="2502" t="s">
        <v>627</v>
      </c>
      <c r="B11" s="1184">
        <v>11602</v>
      </c>
      <c r="C11" s="194" t="s">
        <v>628</v>
      </c>
      <c r="D11" s="220"/>
      <c r="E11" s="1272">
        <f>IFERROR(INDEX(FORM!$A:$V,MATCH(B11,FORM!$C:$C,0),17),0)</f>
        <v>0</v>
      </c>
      <c r="F11" s="2541"/>
      <c r="G11" s="191">
        <f>MATCH(B11,FORM!C:C,0)</f>
        <v>126</v>
      </c>
      <c r="H11" s="410" t="str">
        <f>HYPERLINK("#FORM!Q"&amp;G11,"Link to English")</f>
        <v>Link to English</v>
      </c>
    </row>
    <row r="12" spans="1:8" ht="18" customHeight="1">
      <c r="A12" s="2502" t="s">
        <v>627</v>
      </c>
      <c r="B12" s="1184">
        <v>11603</v>
      </c>
      <c r="C12" s="194" t="s">
        <v>629</v>
      </c>
      <c r="D12" s="1277" t="str">
        <f t="shared" ref="D12" si="1">IF(E12&lt;&gt;0,CHAR(254), "")</f>
        <v/>
      </c>
      <c r="E12" s="1272">
        <f>IFERROR(INDEX(FORM!$A:$V,MATCH(B12,FORM!$C:$C,0),17),0)</f>
        <v>0</v>
      </c>
      <c r="F12" s="2541"/>
      <c r="G12" s="191">
        <f>MATCH(B12,FORM!C:C,0)</f>
        <v>127</v>
      </c>
      <c r="H12" s="410" t="str">
        <f>HYPERLINK("#FORM!Q"&amp;G12,"Link to English")</f>
        <v>Link to English</v>
      </c>
    </row>
    <row r="13" spans="1:8" ht="18" customHeight="1">
      <c r="A13" s="2502" t="s">
        <v>627</v>
      </c>
      <c r="B13" s="1184">
        <v>11604</v>
      </c>
      <c r="C13" s="194" t="s">
        <v>630</v>
      </c>
      <c r="D13" s="220"/>
      <c r="E13" s="1272">
        <f>IFERROR(INDEX(FORM!$A:$V,MATCH(B13,FORM!$C:$C,0),17),0)</f>
        <v>0</v>
      </c>
      <c r="F13" s="2541"/>
      <c r="G13" s="191">
        <f>MATCH(B13,FORM!C:C,0)</f>
        <v>128</v>
      </c>
      <c r="H13" s="410" t="str">
        <f>HYPERLINK("#FORM!Q"&amp;G13,"Link to English")</f>
        <v>Link to English</v>
      </c>
    </row>
    <row r="14" spans="1:8" ht="18" customHeight="1">
      <c r="A14" s="1191">
        <v>11600</v>
      </c>
      <c r="B14" s="2533" t="s">
        <v>2326</v>
      </c>
      <c r="C14" s="2534"/>
      <c r="D14" s="2534"/>
      <c r="E14" s="2534"/>
      <c r="F14" s="1272">
        <f>SUM(E10:E13)</f>
        <v>0</v>
      </c>
      <c r="G14" s="191">
        <f>MATCH(A14,FORM!A:A,0)</f>
        <v>129</v>
      </c>
      <c r="H14" s="410" t="str">
        <f>HYPERLINK("#FORM!T"&amp;G14,"Link to English")</f>
        <v>Link to English</v>
      </c>
    </row>
    <row r="15" spans="1:8" ht="18" customHeight="1">
      <c r="A15" s="1191">
        <v>11610</v>
      </c>
      <c r="B15" s="2533" t="s">
        <v>2327</v>
      </c>
      <c r="C15" s="2534"/>
      <c r="D15" s="2534"/>
      <c r="E15" s="2534"/>
      <c r="F15" s="1272">
        <f>F4+F9-F14</f>
        <v>0</v>
      </c>
      <c r="G15" s="191">
        <f>MATCH(A15,FORM!A:A,0)</f>
        <v>130</v>
      </c>
      <c r="H15" s="410" t="str">
        <f>HYPERLINK("#FORM!T"&amp;G15,"Link to English")</f>
        <v>Link to English</v>
      </c>
    </row>
    <row r="16" spans="1:8" ht="18" customHeight="1">
      <c r="A16" s="1191">
        <v>11620</v>
      </c>
      <c r="B16" s="2528" t="s">
        <v>2328</v>
      </c>
      <c r="C16" s="2529"/>
      <c r="D16" s="2530"/>
      <c r="E16" s="1277" t="str">
        <f t="shared" ref="E16" si="2">IF(F16&lt;&gt;0,CHAR(254), "")</f>
        <v/>
      </c>
      <c r="F16" s="1272">
        <f>FORM!T131</f>
        <v>0</v>
      </c>
      <c r="G16" s="191">
        <f>MATCH(A16,FORM!A:A,0)</f>
        <v>131</v>
      </c>
      <c r="H16" s="410" t="str">
        <f>HYPERLINK("#FORM!T"&amp;G16,"Link to English")</f>
        <v>Link to English</v>
      </c>
    </row>
    <row r="17" spans="1:8" s="217" customFormat="1" ht="18" customHeight="1">
      <c r="A17" s="2545" t="s">
        <v>631</v>
      </c>
      <c r="B17" s="2545"/>
      <c r="C17" s="2545"/>
      <c r="D17" s="2545"/>
      <c r="E17" s="2545"/>
      <c r="F17" s="2545"/>
    </row>
    <row r="18" spans="1:8" ht="18" customHeight="1">
      <c r="A18" s="2502" t="s">
        <v>2334</v>
      </c>
      <c r="B18" s="1184">
        <v>11701</v>
      </c>
      <c r="C18" s="209" t="s">
        <v>2335</v>
      </c>
      <c r="D18" s="220"/>
      <c r="E18" s="1272">
        <f>IFERROR(INDEX(FORM!$A:$V,MATCH(B18,FORM!$C:$C,0),17),0)</f>
        <v>0</v>
      </c>
      <c r="F18" s="2513"/>
      <c r="G18" s="191">
        <f>MATCH(B18,FORM!C:C,0)</f>
        <v>133</v>
      </c>
      <c r="H18" s="410" t="str">
        <f t="shared" ref="H18:H27" si="3">HYPERLINK("#FORM!Q"&amp;G18,"Link to English")</f>
        <v>Link to English</v>
      </c>
    </row>
    <row r="19" spans="1:8" ht="18" customHeight="1">
      <c r="A19" s="2502" t="s">
        <v>632</v>
      </c>
      <c r="B19" s="1184">
        <v>11702</v>
      </c>
      <c r="C19" s="209" t="s">
        <v>2336</v>
      </c>
      <c r="D19" s="220"/>
      <c r="E19" s="1272">
        <f>IFERROR(INDEX(FORM!$A:$V,MATCH(B19,FORM!$C:$C,0),17),0)</f>
        <v>0</v>
      </c>
      <c r="F19" s="2514"/>
      <c r="G19" s="191">
        <f>MATCH(B19,FORM!C:C,0)</f>
        <v>134</v>
      </c>
      <c r="H19" s="410" t="str">
        <f t="shared" si="3"/>
        <v>Link to English</v>
      </c>
    </row>
    <row r="20" spans="1:8" ht="18" customHeight="1">
      <c r="A20" s="2502" t="s">
        <v>632</v>
      </c>
      <c r="B20" s="1184">
        <v>11703</v>
      </c>
      <c r="C20" s="209" t="s">
        <v>2337</v>
      </c>
      <c r="D20" s="220"/>
      <c r="E20" s="1272">
        <f>IFERROR(INDEX(FORM!$A:$V,MATCH(B20,FORM!$C:$C,0),17),0)</f>
        <v>0</v>
      </c>
      <c r="F20" s="2514"/>
      <c r="G20" s="191">
        <f>MATCH(B20,FORM!C:C,0)</f>
        <v>135</v>
      </c>
      <c r="H20" s="410" t="str">
        <f t="shared" si="3"/>
        <v>Link to English</v>
      </c>
    </row>
    <row r="21" spans="1:8" ht="18" customHeight="1">
      <c r="A21" s="2502" t="s">
        <v>632</v>
      </c>
      <c r="B21" s="1184">
        <v>11704</v>
      </c>
      <c r="C21" s="209" t="s">
        <v>633</v>
      </c>
      <c r="D21" s="221"/>
      <c r="E21" s="1272">
        <f>IFERROR(INDEX(FORM!$A:$V,MATCH(B21,FORM!$C:$C,0),17),0)</f>
        <v>0</v>
      </c>
      <c r="F21" s="2514"/>
      <c r="G21" s="191">
        <f>MATCH(B21,FORM!C:C,0)</f>
        <v>136</v>
      </c>
      <c r="H21" s="410" t="str">
        <f t="shared" si="3"/>
        <v>Link to English</v>
      </c>
    </row>
    <row r="22" spans="1:8" ht="18" customHeight="1">
      <c r="A22" s="2546">
        <v>11700</v>
      </c>
      <c r="B22" s="1184">
        <v>11705</v>
      </c>
      <c r="C22" s="209" t="s">
        <v>634</v>
      </c>
      <c r="D22" s="220"/>
      <c r="E22" s="1272">
        <f>IFERROR(INDEX(FORM!$A:$V,MATCH(B22,FORM!$C:$C,0),17),0)</f>
        <v>0</v>
      </c>
      <c r="F22" s="2514"/>
      <c r="G22" s="191">
        <f>MATCH(B22,FORM!C:C,0)</f>
        <v>137</v>
      </c>
      <c r="H22" s="410" t="str">
        <f t="shared" si="3"/>
        <v>Link to English</v>
      </c>
    </row>
    <row r="23" spans="1:8" ht="18" customHeight="1">
      <c r="A23" s="2502"/>
      <c r="B23" s="1184">
        <v>11706</v>
      </c>
      <c r="C23" s="209" t="s">
        <v>635</v>
      </c>
      <c r="D23" s="220"/>
      <c r="E23" s="1272">
        <f>IFERROR(INDEX(FORM!$A:$V,MATCH(B23,FORM!$C:$C,0),17),0)</f>
        <v>0</v>
      </c>
      <c r="F23" s="2514"/>
      <c r="G23" s="191">
        <f>MATCH(B23,FORM!C:C,0)</f>
        <v>138</v>
      </c>
      <c r="H23" s="410" t="str">
        <f t="shared" si="3"/>
        <v>Link to English</v>
      </c>
    </row>
    <row r="24" spans="1:8" ht="18" customHeight="1">
      <c r="A24" s="2502"/>
      <c r="B24" s="1184">
        <v>11707</v>
      </c>
      <c r="C24" s="212" t="s">
        <v>636</v>
      </c>
      <c r="D24" s="222"/>
      <c r="E24" s="1272">
        <f>IFERROR(INDEX(FORM!$A:$V,MATCH(B24,FORM!$C:$C,0),17),0)</f>
        <v>0</v>
      </c>
      <c r="F24" s="2515"/>
      <c r="G24" s="191">
        <f>MATCH(B24,FORM!C:C,0)</f>
        <v>139</v>
      </c>
      <c r="H24" s="410" t="str">
        <f t="shared" si="3"/>
        <v>Link to English</v>
      </c>
    </row>
    <row r="25" spans="1:8" ht="18" customHeight="1">
      <c r="A25" s="2502"/>
      <c r="B25" s="1187">
        <v>11700</v>
      </c>
      <c r="C25" s="2547" t="s">
        <v>2329</v>
      </c>
      <c r="D25" s="2548"/>
      <c r="E25" s="2549"/>
      <c r="F25" s="1272">
        <f>SUM(E18:E21)-E22-E23+E24</f>
        <v>0</v>
      </c>
      <c r="G25" s="191">
        <f>MATCH(B25,FORM!A:A,0)</f>
        <v>140</v>
      </c>
      <c r="H25" s="410" t="str">
        <f t="shared" si="3"/>
        <v>Link to English</v>
      </c>
    </row>
    <row r="26" spans="1:8" ht="18" customHeight="1">
      <c r="A26" s="223"/>
      <c r="B26" s="1187">
        <v>11711</v>
      </c>
      <c r="C26" s="2547" t="s">
        <v>637</v>
      </c>
      <c r="D26" s="2549"/>
      <c r="E26" s="1272">
        <f>IFERROR(INDEX(FORM!$A:$V,MATCH(B26,FORM!$C:$C,0),17),0)</f>
        <v>0</v>
      </c>
      <c r="F26" s="1198"/>
      <c r="G26" s="191">
        <f>MATCH(B26,FORM!C:C,0)</f>
        <v>141</v>
      </c>
      <c r="H26" s="410" t="str">
        <f t="shared" si="3"/>
        <v>Link to English</v>
      </c>
    </row>
    <row r="27" spans="1:8" ht="18" customHeight="1">
      <c r="A27" s="223"/>
      <c r="B27" s="1187">
        <v>11712</v>
      </c>
      <c r="C27" s="2547" t="s">
        <v>638</v>
      </c>
      <c r="D27" s="2549"/>
      <c r="E27" s="1272">
        <f>IFERROR(INDEX(FORM!$A:$V,MATCH(B27,FORM!$C:$C,0),17),0)</f>
        <v>0</v>
      </c>
      <c r="F27" s="1195"/>
      <c r="G27" s="191">
        <f>MATCH(B27,FORM!C:C,0)</f>
        <v>142</v>
      </c>
      <c r="H27" s="410" t="str">
        <f t="shared" si="3"/>
        <v>Link to English</v>
      </c>
    </row>
    <row r="28" spans="1:8" ht="18" customHeight="1">
      <c r="A28" s="223"/>
      <c r="B28" s="1187">
        <v>11710</v>
      </c>
      <c r="C28" s="2547" t="s">
        <v>2330</v>
      </c>
      <c r="D28" s="2548"/>
      <c r="E28" s="2549"/>
      <c r="F28" s="1272">
        <f>E26+E27</f>
        <v>0</v>
      </c>
      <c r="G28" s="191">
        <f>MATCH(B28,FORM!C:C,0)</f>
        <v>143</v>
      </c>
      <c r="H28" s="410" t="str">
        <f>HYPERLINK("#FORM!T"&amp;G28,"Link to English")</f>
        <v>Link to English</v>
      </c>
    </row>
    <row r="29" spans="1:8" ht="18" customHeight="1">
      <c r="A29" s="223"/>
      <c r="B29" s="1187">
        <v>11750</v>
      </c>
      <c r="C29" s="2547" t="s">
        <v>2331</v>
      </c>
      <c r="D29" s="2548"/>
      <c r="E29" s="2549"/>
      <c r="F29" s="1272">
        <f>F28+F25</f>
        <v>0</v>
      </c>
      <c r="G29" s="217"/>
      <c r="H29" s="410"/>
    </row>
    <row r="30" spans="1:8" ht="18" customHeight="1">
      <c r="A30" s="2550"/>
      <c r="B30" s="2550"/>
      <c r="C30" s="2550"/>
      <c r="D30" s="2550"/>
      <c r="E30" s="2550"/>
      <c r="F30" s="2550"/>
    </row>
    <row r="31" spans="1:8" s="217" customFormat="1" ht="18" customHeight="1">
      <c r="A31" s="2551" t="s">
        <v>639</v>
      </c>
      <c r="B31" s="2552"/>
      <c r="C31" s="2552"/>
      <c r="D31" s="2552"/>
      <c r="E31" s="2552"/>
      <c r="F31" s="2553"/>
    </row>
    <row r="32" spans="1:8" ht="18" customHeight="1">
      <c r="A32" s="1190">
        <v>11800</v>
      </c>
      <c r="B32" s="224" t="s">
        <v>640</v>
      </c>
      <c r="C32" s="225"/>
      <c r="D32" s="1263">
        <f>FORM!H147</f>
        <v>0</v>
      </c>
      <c r="E32" s="1277" t="str">
        <f t="shared" ref="E32" si="4">IF(F32&lt;&gt;0,CHAR(254), "")</f>
        <v/>
      </c>
      <c r="F32" s="1197">
        <f>FORM!T147</f>
        <v>0</v>
      </c>
      <c r="G32" s="191">
        <f>MATCH(A32,FORM!A:A,0)</f>
        <v>147</v>
      </c>
      <c r="H32" s="410" t="str">
        <f>HYPERLINK("#FORM!T"&amp;G32,"Link to English")</f>
        <v>Link to English</v>
      </c>
    </row>
    <row r="33" spans="1:8" ht="18" customHeight="1">
      <c r="A33" s="2502" t="s">
        <v>641</v>
      </c>
      <c r="B33" s="2533" t="s">
        <v>642</v>
      </c>
      <c r="C33" s="2534"/>
      <c r="D33" s="2534"/>
      <c r="E33" s="2537"/>
      <c r="F33" s="198"/>
    </row>
    <row r="34" spans="1:8" ht="18" customHeight="1">
      <c r="A34" s="2502" t="s">
        <v>643</v>
      </c>
      <c r="B34" s="1184">
        <v>11901</v>
      </c>
      <c r="C34" s="2533" t="s">
        <v>2338</v>
      </c>
      <c r="D34" s="2537"/>
      <c r="E34" s="1192">
        <f>IFERROR(INDEX(FORM!$A:$V,MATCH(B34,FORM!$C:$C,0),17),0)</f>
        <v>0</v>
      </c>
      <c r="F34" s="2541"/>
      <c r="G34" s="191">
        <f>MATCH(B34,FORM!C:C,0)</f>
        <v>148</v>
      </c>
      <c r="H34" s="410" t="str">
        <f t="shared" ref="H34:H40" si="5">HYPERLINK("#FORM!Q"&amp;G34,"Link to English")</f>
        <v>Link to English</v>
      </c>
    </row>
    <row r="35" spans="1:8" ht="18" customHeight="1">
      <c r="A35" s="2502" t="s">
        <v>643</v>
      </c>
      <c r="B35" s="1184">
        <v>11902</v>
      </c>
      <c r="C35" s="194" t="s">
        <v>2339</v>
      </c>
      <c r="D35" s="1277" t="str">
        <f t="shared" ref="D35:D40" si="6">IF(E35&lt;&gt;0,CHAR(254), "")</f>
        <v/>
      </c>
      <c r="E35" s="1192">
        <f>IFERROR(INDEX(FORM!$A:$V,MATCH(B35,FORM!$C:$C,0),17),0)</f>
        <v>0</v>
      </c>
      <c r="F35" s="2541"/>
      <c r="G35" s="191">
        <f>MATCH(B35,FORM!C:C,0)</f>
        <v>149</v>
      </c>
      <c r="H35" s="410" t="str">
        <f t="shared" si="5"/>
        <v>Link to English</v>
      </c>
    </row>
    <row r="36" spans="1:8" ht="18" customHeight="1">
      <c r="A36" s="2502" t="s">
        <v>643</v>
      </c>
      <c r="B36" s="1184">
        <v>11903</v>
      </c>
      <c r="C36" s="194" t="s">
        <v>2707</v>
      </c>
      <c r="D36" s="1277" t="str">
        <f t="shared" si="6"/>
        <v/>
      </c>
      <c r="E36" s="1192">
        <f>IFERROR(INDEX(FORM!$A:$V,MATCH(B36,FORM!$C:$C,0),17),0)</f>
        <v>0</v>
      </c>
      <c r="F36" s="2541"/>
      <c r="G36" s="191">
        <f>MATCH(B36,FORM!C:C,0)</f>
        <v>150</v>
      </c>
      <c r="H36" s="410" t="str">
        <f t="shared" si="5"/>
        <v>Link to English</v>
      </c>
    </row>
    <row r="37" spans="1:8" ht="18" customHeight="1">
      <c r="A37" s="2502" t="s">
        <v>643</v>
      </c>
      <c r="B37" s="1184">
        <v>11904</v>
      </c>
      <c r="C37" s="194" t="s">
        <v>2708</v>
      </c>
      <c r="D37" s="1277" t="str">
        <f t="shared" si="6"/>
        <v/>
      </c>
      <c r="E37" s="1192">
        <f>IFERROR(INDEX(FORM!$A:$V,MATCH(B37,FORM!$C:$C,0),17),0)</f>
        <v>0</v>
      </c>
      <c r="F37" s="2541"/>
      <c r="G37" s="191">
        <f>MATCH(B37,FORM!C:C,0)</f>
        <v>151</v>
      </c>
      <c r="H37" s="410" t="str">
        <f t="shared" si="5"/>
        <v>Link to English</v>
      </c>
    </row>
    <row r="38" spans="1:8" ht="18" customHeight="1">
      <c r="A38" s="2502" t="s">
        <v>643</v>
      </c>
      <c r="B38" s="1184">
        <v>11905</v>
      </c>
      <c r="C38" s="194" t="s">
        <v>2709</v>
      </c>
      <c r="D38" s="1277" t="str">
        <f t="shared" si="6"/>
        <v/>
      </c>
      <c r="E38" s="1192">
        <f>IFERROR(INDEX(FORM!$A:$V,MATCH(B38,FORM!$C:$C,0),17),0)</f>
        <v>0</v>
      </c>
      <c r="F38" s="2541"/>
      <c r="G38" s="191">
        <f>MATCH(B38,FORM!C:C,0)</f>
        <v>152</v>
      </c>
      <c r="H38" s="410" t="str">
        <f t="shared" si="5"/>
        <v>Link to English</v>
      </c>
    </row>
    <row r="39" spans="1:8" ht="18" customHeight="1">
      <c r="A39" s="2502" t="s">
        <v>643</v>
      </c>
      <c r="B39" s="1184">
        <v>11906</v>
      </c>
      <c r="C39" s="194" t="s">
        <v>2710</v>
      </c>
      <c r="D39" s="1277" t="str">
        <f t="shared" si="6"/>
        <v/>
      </c>
      <c r="E39" s="1192">
        <f>IFERROR(INDEX(FORM!$A:$V,MATCH(B39,FORM!$C:$C,0),17),0)</f>
        <v>0</v>
      </c>
      <c r="F39" s="2541"/>
      <c r="G39" s="191">
        <f>MATCH(B39,FORM!C:C,0)</f>
        <v>153</v>
      </c>
      <c r="H39" s="410" t="str">
        <f t="shared" si="5"/>
        <v>Link to English</v>
      </c>
    </row>
    <row r="40" spans="1:8" ht="18" customHeight="1">
      <c r="A40" s="2502" t="s">
        <v>643</v>
      </c>
      <c r="B40" s="1184">
        <v>11907</v>
      </c>
      <c r="C40" s="194" t="s">
        <v>2711</v>
      </c>
      <c r="D40" s="1277" t="str">
        <f t="shared" si="6"/>
        <v/>
      </c>
      <c r="E40" s="1192">
        <f>IFERROR(INDEX(FORM!$A:$V,MATCH(B40,FORM!$C:$C,0),17),0)</f>
        <v>0</v>
      </c>
      <c r="F40" s="2541"/>
      <c r="G40" s="191">
        <f>MATCH(B40,FORM!C:C,0)</f>
        <v>154</v>
      </c>
      <c r="H40" s="410" t="str">
        <f t="shared" si="5"/>
        <v>Link to English</v>
      </c>
    </row>
    <row r="41" spans="1:8" ht="18" customHeight="1">
      <c r="A41" s="1262">
        <v>11900</v>
      </c>
      <c r="B41" s="2538" t="s">
        <v>2700</v>
      </c>
      <c r="C41" s="2539"/>
      <c r="D41" s="2539"/>
      <c r="E41" s="2557"/>
      <c r="F41" s="1196">
        <f>SUM(E34:E40)</f>
        <v>0</v>
      </c>
      <c r="G41" s="191">
        <f>MATCH(A41,FORM!A:A,0)</f>
        <v>155</v>
      </c>
      <c r="H41" s="410" t="str">
        <f>HYPERLINK("#FORM!T"&amp;G41,"Link to English")</f>
        <v>Link to English</v>
      </c>
    </row>
    <row r="42" spans="1:8" ht="18" customHeight="1">
      <c r="A42" s="2502" t="s">
        <v>644</v>
      </c>
      <c r="B42" s="2523" t="s">
        <v>645</v>
      </c>
      <c r="C42" s="2526"/>
      <c r="D42" s="220"/>
      <c r="E42" s="1192">
        <f>IFERROR(INDEX(FORM!$A:$V,MATCH(B42,FORM!$C:$C,0),17),0)</f>
        <v>0</v>
      </c>
      <c r="F42" s="2541"/>
    </row>
    <row r="43" spans="1:8" ht="18" customHeight="1">
      <c r="A43" s="2502" t="s">
        <v>646</v>
      </c>
      <c r="B43" s="1184">
        <v>12001</v>
      </c>
      <c r="C43" s="194" t="s">
        <v>2703</v>
      </c>
      <c r="D43" s="1277" t="str">
        <f t="shared" ref="D43:D45" si="7">IF(E43&lt;&gt;0,CHAR(254), "")</f>
        <v/>
      </c>
      <c r="E43" s="1192">
        <f>IFERROR(INDEX(FORM!$A:$V,MATCH(B43,FORM!$C:$C,0),17),0)</f>
        <v>0</v>
      </c>
      <c r="F43" s="2541"/>
      <c r="G43" s="191">
        <f>MATCH(B43,FORM!C:C,0)</f>
        <v>157</v>
      </c>
      <c r="H43" s="410" t="str">
        <f>HYPERLINK("#FORM!Q"&amp;G43,"Link to English")</f>
        <v>Link to English</v>
      </c>
    </row>
    <row r="44" spans="1:8" ht="18" customHeight="1">
      <c r="A44" s="2502" t="s">
        <v>646</v>
      </c>
      <c r="B44" s="1184">
        <v>12002</v>
      </c>
      <c r="C44" s="194" t="s">
        <v>2704</v>
      </c>
      <c r="D44" s="1277" t="str">
        <f t="shared" si="7"/>
        <v/>
      </c>
      <c r="E44" s="1192">
        <f>IFERROR(INDEX(FORM!$A:$V,MATCH(B44,FORM!$C:$C,0),17),0)</f>
        <v>0</v>
      </c>
      <c r="F44" s="2541"/>
      <c r="G44" s="191">
        <f>MATCH(B44,FORM!C:C,0)</f>
        <v>158</v>
      </c>
      <c r="H44" s="410" t="str">
        <f>HYPERLINK("#FORM!Q"&amp;G44,"Link to English")</f>
        <v>Link to English</v>
      </c>
    </row>
    <row r="45" spans="1:8" ht="18" customHeight="1">
      <c r="A45" s="2502" t="s">
        <v>646</v>
      </c>
      <c r="B45" s="1184">
        <v>12003</v>
      </c>
      <c r="C45" s="194" t="s">
        <v>2705</v>
      </c>
      <c r="D45" s="1277" t="str">
        <f t="shared" si="7"/>
        <v/>
      </c>
      <c r="E45" s="1192">
        <f>IFERROR(INDEX(FORM!$A:$V,MATCH(B45,FORM!$C:$C,0),17),0)</f>
        <v>0</v>
      </c>
      <c r="F45" s="2541"/>
      <c r="G45" s="191">
        <f>MATCH(B45,FORM!C:C,0)</f>
        <v>159</v>
      </c>
      <c r="H45" s="410" t="str">
        <f>HYPERLINK("#FORM!Q"&amp;G45,"Link to English")</f>
        <v>Link to English</v>
      </c>
    </row>
    <row r="46" spans="1:8" ht="18" customHeight="1">
      <c r="A46" s="2502" t="s">
        <v>646</v>
      </c>
      <c r="B46" s="1184">
        <v>12004</v>
      </c>
      <c r="C46" s="194" t="s">
        <v>647</v>
      </c>
      <c r="D46" s="220"/>
      <c r="E46" s="1192">
        <f>IFERROR(INDEX(FORM!$A:$V,MATCH(B46,FORM!$C:$C,0),17),0)</f>
        <v>0</v>
      </c>
      <c r="F46" s="2541"/>
      <c r="G46" s="191">
        <f>MATCH(B46,FORM!C:C,0)</f>
        <v>160</v>
      </c>
      <c r="H46" s="410" t="str">
        <f>HYPERLINK("#FORM!Q"&amp;G46,"Link to English")</f>
        <v>Link to English</v>
      </c>
    </row>
    <row r="47" spans="1:8" ht="18" customHeight="1">
      <c r="A47" s="2502" t="s">
        <v>646</v>
      </c>
      <c r="B47" s="1184">
        <v>12005</v>
      </c>
      <c r="C47" s="194" t="s">
        <v>2706</v>
      </c>
      <c r="D47" s="1277" t="str">
        <f t="shared" ref="D47" si="8">IF(E47&lt;&gt;0,CHAR(254), "")</f>
        <v/>
      </c>
      <c r="E47" s="1192">
        <f>IFERROR(INDEX(FORM!$A:$V,MATCH(B47,FORM!$C:$C,0),17),0)</f>
        <v>0</v>
      </c>
      <c r="F47" s="2541"/>
      <c r="G47" s="191">
        <f>MATCH(B47,FORM!C:C,0)</f>
        <v>161</v>
      </c>
      <c r="H47" s="410" t="str">
        <f>HYPERLINK("#FORM!Q"&amp;G47,"Link to English")</f>
        <v>Link to English</v>
      </c>
    </row>
    <row r="48" spans="1:8" ht="18" customHeight="1">
      <c r="A48" s="1191">
        <v>12000</v>
      </c>
      <c r="B48" s="2538" t="s">
        <v>2699</v>
      </c>
      <c r="C48" s="2539"/>
      <c r="D48" s="2539"/>
      <c r="E48" s="2557"/>
      <c r="F48" s="1193">
        <f>SUM(E42:E47)</f>
        <v>0</v>
      </c>
      <c r="G48" s="191">
        <f>MATCH(A48,FORM!A:A,0)</f>
        <v>162</v>
      </c>
      <c r="H48" s="410" t="str">
        <f>HYPERLINK("#FORM!T"&amp;G48,"Link to English")</f>
        <v>Link to English</v>
      </c>
    </row>
    <row r="49" spans="1:8" ht="18" customHeight="1">
      <c r="A49" s="1191">
        <v>12100</v>
      </c>
      <c r="B49" s="2538" t="s">
        <v>648</v>
      </c>
      <c r="C49" s="2539"/>
      <c r="D49" s="2539"/>
      <c r="E49" s="2557"/>
      <c r="F49" s="1272">
        <f>F32+F41-F48</f>
        <v>0</v>
      </c>
      <c r="G49" s="191">
        <f>MATCH(A49,FORM!A:A,0)</f>
        <v>163</v>
      </c>
      <c r="H49" s="410" t="str">
        <f>HYPERLINK("#FORM!T"&amp;G49,"Link to English")</f>
        <v>Link to English</v>
      </c>
    </row>
    <row r="50" spans="1:8" ht="18" customHeight="1">
      <c r="A50" s="1262">
        <v>12200</v>
      </c>
      <c r="B50" s="2538" t="s">
        <v>2945</v>
      </c>
      <c r="C50" s="2539"/>
      <c r="D50" s="2539"/>
      <c r="E50" s="2539"/>
      <c r="F50" s="1668">
        <f>FORM!T164</f>
        <v>0</v>
      </c>
      <c r="G50" s="191">
        <f>MATCH(A50,FORM!A:A,0)</f>
        <v>164</v>
      </c>
      <c r="H50" s="410" t="str">
        <f>HYPERLINK("#FORM!T"&amp;G50,"Link to English")</f>
        <v>Link to English</v>
      </c>
    </row>
    <row r="51" spans="1:8" ht="18" customHeight="1">
      <c r="A51" s="1262">
        <v>12300</v>
      </c>
      <c r="B51" s="2538" t="s">
        <v>649</v>
      </c>
      <c r="C51" s="2539"/>
      <c r="D51" s="2539"/>
      <c r="E51" s="2557"/>
      <c r="F51" s="226">
        <f>FORM!T165</f>
        <v>0</v>
      </c>
      <c r="G51" s="191">
        <f>MATCH(A51,FORM!A:A,0)</f>
        <v>165</v>
      </c>
      <c r="H51" s="410" t="str">
        <f>HYPERLINK("#FORM!T"&amp;G51,"Link to English")</f>
        <v>Link to English</v>
      </c>
    </row>
    <row r="52" spans="1:8" ht="18" customHeight="1">
      <c r="A52" s="2550"/>
      <c r="B52" s="2550"/>
      <c r="C52" s="2550"/>
      <c r="D52" s="2550"/>
      <c r="E52" s="2550"/>
      <c r="F52" s="2550"/>
    </row>
    <row r="53" spans="1:8" ht="18" customHeight="1">
      <c r="A53" s="2558" t="s">
        <v>650</v>
      </c>
      <c r="B53" s="2559"/>
      <c r="C53" s="2559"/>
      <c r="D53" s="2559"/>
      <c r="E53" s="2559"/>
      <c r="F53" s="2560"/>
    </row>
    <row r="54" spans="1:8" ht="18" customHeight="1">
      <c r="A54" s="1264">
        <v>12600</v>
      </c>
      <c r="B54" s="2561" t="s">
        <v>2701</v>
      </c>
      <c r="C54" s="2562"/>
      <c r="D54" s="2562"/>
      <c r="E54" s="2563"/>
      <c r="F54" s="1668">
        <f>FORM!T167</f>
        <v>0</v>
      </c>
      <c r="G54" s="191">
        <f>MATCH(A54,FORM!A:A,0)</f>
        <v>167</v>
      </c>
      <c r="H54" s="410" t="str">
        <f>HYPERLINK("#FORM!T"&amp;G54,"Link to English")</f>
        <v>Link to English</v>
      </c>
    </row>
    <row r="55" spans="1:8" ht="18" customHeight="1">
      <c r="A55" s="1265">
        <v>12400</v>
      </c>
      <c r="B55" s="2554" t="s">
        <v>2702</v>
      </c>
      <c r="C55" s="2555"/>
      <c r="D55" s="2555"/>
      <c r="E55" s="2556"/>
      <c r="F55" s="1668">
        <f>F50-F51</f>
        <v>0</v>
      </c>
      <c r="G55" s="191">
        <f>MATCH(A55,FORM!A:A,0)</f>
        <v>168</v>
      </c>
      <c r="H55" s="410" t="str">
        <f>HYPERLINK("#FORM!T"&amp;G55,"Link to English")</f>
        <v>Link to English</v>
      </c>
    </row>
  </sheetData>
  <mergeCells count="41">
    <mergeCell ref="B55:E55"/>
    <mergeCell ref="B41:E41"/>
    <mergeCell ref="A42:A47"/>
    <mergeCell ref="B42:C42"/>
    <mergeCell ref="F42:F47"/>
    <mergeCell ref="B48:E48"/>
    <mergeCell ref="B49:E49"/>
    <mergeCell ref="B50:E50"/>
    <mergeCell ref="B51:E51"/>
    <mergeCell ref="A52:F52"/>
    <mergeCell ref="A53:F53"/>
    <mergeCell ref="B54:E54"/>
    <mergeCell ref="A33:A40"/>
    <mergeCell ref="B33:E33"/>
    <mergeCell ref="C34:D34"/>
    <mergeCell ref="F34:F40"/>
    <mergeCell ref="A17:F17"/>
    <mergeCell ref="A18:A21"/>
    <mergeCell ref="A22:A25"/>
    <mergeCell ref="C25:E25"/>
    <mergeCell ref="C26:D26"/>
    <mergeCell ref="C27:D27"/>
    <mergeCell ref="C28:E28"/>
    <mergeCell ref="C29:E29"/>
    <mergeCell ref="A30:F30"/>
    <mergeCell ref="A31:F31"/>
    <mergeCell ref="F18:F24"/>
    <mergeCell ref="B16:D16"/>
    <mergeCell ref="A2:F2"/>
    <mergeCell ref="B3:C3"/>
    <mergeCell ref="B4:C4"/>
    <mergeCell ref="A5:A8"/>
    <mergeCell ref="C6:D6"/>
    <mergeCell ref="C7:D7"/>
    <mergeCell ref="C8:D8"/>
    <mergeCell ref="B9:E9"/>
    <mergeCell ref="A10:A13"/>
    <mergeCell ref="F10:F13"/>
    <mergeCell ref="B14:E14"/>
    <mergeCell ref="B15:E15"/>
    <mergeCell ref="F5:F8"/>
  </mergeCells>
  <conditionalFormatting sqref="F51">
    <cfRule type="cellIs" dxfId="27" priority="1" operator="equal">
      <formula>0</formula>
    </cfRule>
  </conditionalFormatting>
  <printOptions horizontalCentered="1"/>
  <pageMargins left="0.45" right="0.45" top="0.5" bottom="0.5" header="0.3" footer="0.3"/>
  <pageSetup paperSize="9" scale="77" orientation="portrait" r:id="rId1"/>
  <colBreaks count="1" manualBreakCount="1">
    <brk id="6"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50177" r:id="rId4" name="Check Box 1">
              <controlPr defaultSize="0" autoFill="0" autoLine="0" autoPict="0">
                <anchor moveWithCells="1">
                  <from>
                    <xdr:col>8486</xdr:col>
                    <xdr:colOff>336550</xdr:colOff>
                    <xdr:row>11</xdr:row>
                    <xdr:rowOff>165100</xdr:rowOff>
                  </from>
                  <to>
                    <xdr:col>8486</xdr:col>
                    <xdr:colOff>527050</xdr:colOff>
                    <xdr:row>12</xdr:row>
                    <xdr:rowOff>0</xdr:rowOff>
                  </to>
                </anchor>
              </controlPr>
            </control>
          </mc:Choice>
        </mc:AlternateContent>
        <mc:AlternateContent xmlns:mc="http://schemas.openxmlformats.org/markup-compatibility/2006">
          <mc:Choice Requires="x14">
            <control shapeId="50178" r:id="rId5" name="Check Box 2">
              <controlPr defaultSize="0" autoFill="0" autoLine="0" autoPict="0">
                <anchor moveWithCells="1">
                  <from>
                    <xdr:col>8486</xdr:col>
                    <xdr:colOff>336550</xdr:colOff>
                    <xdr:row>17</xdr:row>
                    <xdr:rowOff>107950</xdr:rowOff>
                  </from>
                  <to>
                    <xdr:col>8486</xdr:col>
                    <xdr:colOff>527050</xdr:colOff>
                    <xdr:row>17</xdr:row>
                    <xdr:rowOff>184150</xdr:rowOff>
                  </to>
                </anchor>
              </controlPr>
            </control>
          </mc:Choice>
        </mc:AlternateContent>
        <mc:AlternateContent xmlns:mc="http://schemas.openxmlformats.org/markup-compatibility/2006">
          <mc:Choice Requires="x14">
            <control shapeId="50179" r:id="rId6" name="Check Box 3">
              <controlPr defaultSize="0" autoFill="0" autoLine="0" autoPict="0">
                <anchor moveWithCells="1">
                  <from>
                    <xdr:col>8486</xdr:col>
                    <xdr:colOff>336550</xdr:colOff>
                    <xdr:row>18</xdr:row>
                    <xdr:rowOff>69850</xdr:rowOff>
                  </from>
                  <to>
                    <xdr:col>8486</xdr:col>
                    <xdr:colOff>527050</xdr:colOff>
                    <xdr:row>18</xdr:row>
                    <xdr:rowOff>127000</xdr:rowOff>
                  </to>
                </anchor>
              </controlPr>
            </control>
          </mc:Choice>
        </mc:AlternateContent>
        <mc:AlternateContent xmlns:mc="http://schemas.openxmlformats.org/markup-compatibility/2006">
          <mc:Choice Requires="x14">
            <control shapeId="50180" r:id="rId7" name="Check Box 4">
              <controlPr defaultSize="0" autoFill="0" autoLine="0" autoPict="0">
                <anchor moveWithCells="1">
                  <from>
                    <xdr:col>8486</xdr:col>
                    <xdr:colOff>336550</xdr:colOff>
                    <xdr:row>18</xdr:row>
                    <xdr:rowOff>184150</xdr:rowOff>
                  </from>
                  <to>
                    <xdr:col>8486</xdr:col>
                    <xdr:colOff>527050</xdr:colOff>
                    <xdr:row>19</xdr:row>
                    <xdr:rowOff>31750</xdr:rowOff>
                  </to>
                </anchor>
              </controlPr>
            </control>
          </mc:Choice>
        </mc:AlternateContent>
        <mc:AlternateContent xmlns:mc="http://schemas.openxmlformats.org/markup-compatibility/2006">
          <mc:Choice Requires="x14">
            <control shapeId="50181" r:id="rId8" name="Check Box 5">
              <controlPr defaultSize="0" autoFill="0" autoLine="0" autoPict="0">
                <anchor moveWithCells="1">
                  <from>
                    <xdr:col>8486</xdr:col>
                    <xdr:colOff>336550</xdr:colOff>
                    <xdr:row>19</xdr:row>
                    <xdr:rowOff>69850</xdr:rowOff>
                  </from>
                  <to>
                    <xdr:col>8486</xdr:col>
                    <xdr:colOff>527050</xdr:colOff>
                    <xdr:row>19</xdr:row>
                    <xdr:rowOff>146050</xdr:rowOff>
                  </to>
                </anchor>
              </controlPr>
            </control>
          </mc:Choice>
        </mc:AlternateContent>
        <mc:AlternateContent xmlns:mc="http://schemas.openxmlformats.org/markup-compatibility/2006">
          <mc:Choice Requires="x14">
            <control shapeId="50182" r:id="rId9" name="Check Box 6">
              <controlPr defaultSize="0" autoFill="0" autoLine="0" autoPict="0">
                <anchor moveWithCells="1">
                  <from>
                    <xdr:col>8486</xdr:col>
                    <xdr:colOff>336550</xdr:colOff>
                    <xdr:row>19</xdr:row>
                    <xdr:rowOff>146050</xdr:rowOff>
                  </from>
                  <to>
                    <xdr:col>8486</xdr:col>
                    <xdr:colOff>527050</xdr:colOff>
                    <xdr:row>19</xdr:row>
                    <xdr:rowOff>222250</xdr:rowOff>
                  </to>
                </anchor>
              </controlPr>
            </control>
          </mc:Choice>
        </mc:AlternateContent>
        <mc:AlternateContent xmlns:mc="http://schemas.openxmlformats.org/markup-compatibility/2006">
          <mc:Choice Requires="x14">
            <control shapeId="50183" r:id="rId10" name="Check Box 7">
              <controlPr defaultSize="0" autoFill="0" autoLine="0" autoPict="0">
                <anchor moveWithCells="1">
                  <from>
                    <xdr:col>8486</xdr:col>
                    <xdr:colOff>336550</xdr:colOff>
                    <xdr:row>21</xdr:row>
                    <xdr:rowOff>165100</xdr:rowOff>
                  </from>
                  <to>
                    <xdr:col>8486</xdr:col>
                    <xdr:colOff>527050</xdr:colOff>
                    <xdr:row>22</xdr:row>
                    <xdr:rowOff>0</xdr:rowOff>
                  </to>
                </anchor>
              </controlPr>
            </control>
          </mc:Choice>
        </mc:AlternateContent>
        <mc:AlternateContent xmlns:mc="http://schemas.openxmlformats.org/markup-compatibility/2006">
          <mc:Choice Requires="x14">
            <control shapeId="50184" r:id="rId11" name="Check Box 8">
              <controlPr defaultSize="0" autoFill="0" autoLine="0" autoPict="0">
                <anchor moveWithCells="1">
                  <from>
                    <xdr:col>8486</xdr:col>
                    <xdr:colOff>336550</xdr:colOff>
                    <xdr:row>21</xdr:row>
                    <xdr:rowOff>222250</xdr:rowOff>
                  </from>
                  <to>
                    <xdr:col>8486</xdr:col>
                    <xdr:colOff>527050</xdr:colOff>
                    <xdr:row>22</xdr:row>
                    <xdr:rowOff>69850</xdr:rowOff>
                  </to>
                </anchor>
              </controlPr>
            </control>
          </mc:Choice>
        </mc:AlternateContent>
        <mc:AlternateContent xmlns:mc="http://schemas.openxmlformats.org/markup-compatibility/2006">
          <mc:Choice Requires="x14">
            <control shapeId="50185" r:id="rId12" name="Check Box 9">
              <controlPr defaultSize="0" autoFill="0" autoLine="0" autoPict="0">
                <anchor moveWithCells="1">
                  <from>
                    <xdr:col>8486</xdr:col>
                    <xdr:colOff>336550</xdr:colOff>
                    <xdr:row>23</xdr:row>
                    <xdr:rowOff>0</xdr:rowOff>
                  </from>
                  <to>
                    <xdr:col>8486</xdr:col>
                    <xdr:colOff>527050</xdr:colOff>
                    <xdr:row>23</xdr:row>
                    <xdr:rowOff>76200</xdr:rowOff>
                  </to>
                </anchor>
              </controlPr>
            </control>
          </mc:Choice>
        </mc:AlternateContent>
        <mc:AlternateContent xmlns:mc="http://schemas.openxmlformats.org/markup-compatibility/2006">
          <mc:Choice Requires="x14">
            <control shapeId="50186" r:id="rId13" name="Check Box 10">
              <controlPr defaultSize="0" autoFill="0" autoLine="0" autoPict="0">
                <anchor moveWithCells="1">
                  <from>
                    <xdr:col>8486</xdr:col>
                    <xdr:colOff>374650</xdr:colOff>
                    <xdr:row>28</xdr:row>
                    <xdr:rowOff>190500</xdr:rowOff>
                  </from>
                  <to>
                    <xdr:col>8486</xdr:col>
                    <xdr:colOff>565150</xdr:colOff>
                    <xdr:row>29</xdr:row>
                    <xdr:rowOff>31750</xdr:rowOff>
                  </to>
                </anchor>
              </controlPr>
            </control>
          </mc:Choice>
        </mc:AlternateContent>
        <mc:AlternateContent xmlns:mc="http://schemas.openxmlformats.org/markup-compatibility/2006">
          <mc:Choice Requires="x14">
            <control shapeId="50187" r:id="rId14" name="Check Box 11">
              <controlPr defaultSize="0" autoFill="0" autoLine="0" autoPict="0">
                <anchor moveWithCells="1" sizeWithCells="1">
                  <from>
                    <xdr:col>6669</xdr:col>
                    <xdr:colOff>412750</xdr:colOff>
                    <xdr:row>2</xdr:row>
                    <xdr:rowOff>76200</xdr:rowOff>
                  </from>
                  <to>
                    <xdr:col>6669</xdr:col>
                    <xdr:colOff>641350</xdr:colOff>
                    <xdr:row>3</xdr:row>
                    <xdr:rowOff>107950</xdr:rowOff>
                  </to>
                </anchor>
              </controlPr>
            </control>
          </mc:Choice>
        </mc:AlternateContent>
        <mc:AlternateContent xmlns:mc="http://schemas.openxmlformats.org/markup-compatibility/2006">
          <mc:Choice Requires="x14">
            <control shapeId="50188" r:id="rId15" name="Check Box 12">
              <controlPr defaultSize="0" autoFill="0" autoLine="0" autoPict="0">
                <anchor moveWithCells="1" sizeWithCells="1">
                  <from>
                    <xdr:col>6669</xdr:col>
                    <xdr:colOff>412750</xdr:colOff>
                    <xdr:row>6</xdr:row>
                    <xdr:rowOff>114300</xdr:rowOff>
                  </from>
                  <to>
                    <xdr:col>6669</xdr:col>
                    <xdr:colOff>412750</xdr:colOff>
                    <xdr:row>7</xdr:row>
                    <xdr:rowOff>146050</xdr:rowOff>
                  </to>
                </anchor>
              </controlPr>
            </control>
          </mc:Choice>
        </mc:AlternateContent>
        <mc:AlternateContent xmlns:mc="http://schemas.openxmlformats.org/markup-compatibility/2006">
          <mc:Choice Requires="x14">
            <control shapeId="50189" r:id="rId16" name="Check Box 13">
              <controlPr defaultSize="0" autoFill="0" autoLine="0" autoPict="0">
                <anchor moveWithCells="1" sizeWithCells="1">
                  <from>
                    <xdr:col>6669</xdr:col>
                    <xdr:colOff>412750</xdr:colOff>
                    <xdr:row>11</xdr:row>
                    <xdr:rowOff>203200</xdr:rowOff>
                  </from>
                  <to>
                    <xdr:col>6669</xdr:col>
                    <xdr:colOff>412750</xdr:colOff>
                    <xdr:row>12</xdr:row>
                    <xdr:rowOff>222250</xdr:rowOff>
                  </to>
                </anchor>
              </controlPr>
            </control>
          </mc:Choice>
        </mc:AlternateContent>
        <mc:AlternateContent xmlns:mc="http://schemas.openxmlformats.org/markup-compatibility/2006">
          <mc:Choice Requires="x14">
            <control shapeId="50190" r:id="rId17" name="Check Box 14">
              <controlPr defaultSize="0" autoFill="0" autoLine="0" autoPict="0">
                <anchor moveWithCells="1" sizeWithCells="1">
                  <from>
                    <xdr:col>6669</xdr:col>
                    <xdr:colOff>412750</xdr:colOff>
                    <xdr:row>20</xdr:row>
                    <xdr:rowOff>50800</xdr:rowOff>
                  </from>
                  <to>
                    <xdr:col>6669</xdr:col>
                    <xdr:colOff>412750</xdr:colOff>
                    <xdr:row>21</xdr:row>
                    <xdr:rowOff>69850</xdr:rowOff>
                  </to>
                </anchor>
              </controlPr>
            </control>
          </mc:Choice>
        </mc:AlternateContent>
        <mc:AlternateContent xmlns:mc="http://schemas.openxmlformats.org/markup-compatibility/2006">
          <mc:Choice Requires="x14">
            <control shapeId="50191" r:id="rId18" name="Check Box 15">
              <controlPr defaultSize="0" autoFill="0" autoLine="0" autoPict="0">
                <anchor moveWithCells="1" sizeWithCells="1">
                  <from>
                    <xdr:col>6669</xdr:col>
                    <xdr:colOff>412750</xdr:colOff>
                    <xdr:row>21</xdr:row>
                    <xdr:rowOff>107950</xdr:rowOff>
                  </from>
                  <to>
                    <xdr:col>6669</xdr:col>
                    <xdr:colOff>412750</xdr:colOff>
                    <xdr:row>22</xdr:row>
                    <xdr:rowOff>114300</xdr:rowOff>
                  </to>
                </anchor>
              </controlPr>
            </control>
          </mc:Choice>
        </mc:AlternateContent>
        <mc:AlternateContent xmlns:mc="http://schemas.openxmlformats.org/markup-compatibility/2006">
          <mc:Choice Requires="x14">
            <control shapeId="50192" r:id="rId19" name="Check Box 16">
              <controlPr defaultSize="0" autoFill="0" autoLine="0" autoPict="0">
                <anchor moveWithCells="1" sizeWithCells="1">
                  <from>
                    <xdr:col>6669</xdr:col>
                    <xdr:colOff>412750</xdr:colOff>
                    <xdr:row>22</xdr:row>
                    <xdr:rowOff>0</xdr:rowOff>
                  </from>
                  <to>
                    <xdr:col>6669</xdr:col>
                    <xdr:colOff>412750</xdr:colOff>
                    <xdr:row>23</xdr:row>
                    <xdr:rowOff>31750</xdr:rowOff>
                  </to>
                </anchor>
              </controlPr>
            </control>
          </mc:Choice>
        </mc:AlternateContent>
        <mc:AlternateContent xmlns:mc="http://schemas.openxmlformats.org/markup-compatibility/2006">
          <mc:Choice Requires="x14">
            <control shapeId="50193" r:id="rId20" name="Check Box 17">
              <controlPr defaultSize="0" autoFill="0" autoLine="0" autoPict="0">
                <anchor moveWithCells="1" sizeWithCells="1">
                  <from>
                    <xdr:col>6669</xdr:col>
                    <xdr:colOff>412750</xdr:colOff>
                    <xdr:row>22</xdr:row>
                    <xdr:rowOff>146050</xdr:rowOff>
                  </from>
                  <to>
                    <xdr:col>6669</xdr:col>
                    <xdr:colOff>412750</xdr:colOff>
                    <xdr:row>23</xdr:row>
                    <xdr:rowOff>152400</xdr:rowOff>
                  </to>
                </anchor>
              </controlPr>
            </control>
          </mc:Choice>
        </mc:AlternateContent>
        <mc:AlternateContent xmlns:mc="http://schemas.openxmlformats.org/markup-compatibility/2006">
          <mc:Choice Requires="x14">
            <control shapeId="50194" r:id="rId21" name="Check Box 18">
              <controlPr defaultSize="0" autoFill="0" autoLine="0" autoPict="0">
                <anchor moveWithCells="1" sizeWithCells="1">
                  <from>
                    <xdr:col>6669</xdr:col>
                    <xdr:colOff>412750</xdr:colOff>
                    <xdr:row>23</xdr:row>
                    <xdr:rowOff>31750</xdr:rowOff>
                  </from>
                  <to>
                    <xdr:col>6669</xdr:col>
                    <xdr:colOff>412750</xdr:colOff>
                    <xdr:row>24</xdr:row>
                    <xdr:rowOff>50800</xdr:rowOff>
                  </to>
                </anchor>
              </controlPr>
            </control>
          </mc:Choice>
        </mc:AlternateContent>
        <mc:AlternateContent xmlns:mc="http://schemas.openxmlformats.org/markup-compatibility/2006">
          <mc:Choice Requires="x14">
            <control shapeId="50195" r:id="rId22" name="Check Box 19">
              <controlPr defaultSize="0" autoFill="0" autoLine="0" autoPict="0">
                <anchor moveWithCells="1" sizeWithCells="1">
                  <from>
                    <xdr:col>6669</xdr:col>
                    <xdr:colOff>412750</xdr:colOff>
                    <xdr:row>25</xdr:row>
                    <xdr:rowOff>146050</xdr:rowOff>
                  </from>
                  <to>
                    <xdr:col>6669</xdr:col>
                    <xdr:colOff>412750</xdr:colOff>
                    <xdr:row>26</xdr:row>
                    <xdr:rowOff>146050</xdr:rowOff>
                  </to>
                </anchor>
              </controlPr>
            </control>
          </mc:Choice>
        </mc:AlternateContent>
        <mc:AlternateContent xmlns:mc="http://schemas.openxmlformats.org/markup-compatibility/2006">
          <mc:Choice Requires="x14">
            <control shapeId="50196" r:id="rId23" name="Check Box 20">
              <controlPr defaultSize="0" autoFill="0" autoLine="0" autoPict="0">
                <anchor moveWithCells="1" sizeWithCells="1">
                  <from>
                    <xdr:col>6669</xdr:col>
                    <xdr:colOff>412750</xdr:colOff>
                    <xdr:row>26</xdr:row>
                    <xdr:rowOff>31750</xdr:rowOff>
                  </from>
                  <to>
                    <xdr:col>6669</xdr:col>
                    <xdr:colOff>412750</xdr:colOff>
                    <xdr:row>27</xdr:row>
                    <xdr:rowOff>38100</xdr:rowOff>
                  </to>
                </anchor>
              </controlPr>
            </control>
          </mc:Choice>
        </mc:AlternateContent>
        <mc:AlternateContent xmlns:mc="http://schemas.openxmlformats.org/markup-compatibility/2006">
          <mc:Choice Requires="x14">
            <control shapeId="50197" r:id="rId24" name="Check Box 21">
              <controlPr defaultSize="0" autoFill="0" autoLine="0" autoPict="0">
                <anchor moveWithCells="1" sizeWithCells="1">
                  <from>
                    <xdr:col>6669</xdr:col>
                    <xdr:colOff>412750</xdr:colOff>
                    <xdr:row>27</xdr:row>
                    <xdr:rowOff>88900</xdr:rowOff>
                  </from>
                  <to>
                    <xdr:col>6669</xdr:col>
                    <xdr:colOff>412750</xdr:colOff>
                    <xdr:row>28</xdr:row>
                    <xdr:rowOff>107950</xdr:rowOff>
                  </to>
                </anchor>
              </controlPr>
            </control>
          </mc:Choice>
        </mc:AlternateContent>
        <mc:AlternateContent xmlns:mc="http://schemas.openxmlformats.org/markup-compatibility/2006">
          <mc:Choice Requires="x14">
            <control shapeId="50198" r:id="rId25" name="Check Box 22">
              <controlPr defaultSize="0" autoFill="0" autoLine="0" autoPict="0">
                <anchor moveWithCells="1" sizeWithCells="1">
                  <from>
                    <xdr:col>6669</xdr:col>
                    <xdr:colOff>412750</xdr:colOff>
                    <xdr:row>20</xdr:row>
                    <xdr:rowOff>184150</xdr:rowOff>
                  </from>
                  <to>
                    <xdr:col>6669</xdr:col>
                    <xdr:colOff>412750</xdr:colOff>
                    <xdr:row>21</xdr:row>
                    <xdr:rowOff>203200</xdr:rowOff>
                  </to>
                </anchor>
              </controlPr>
            </control>
          </mc:Choice>
        </mc:AlternateContent>
        <mc:AlternateContent xmlns:mc="http://schemas.openxmlformats.org/markup-compatibility/2006">
          <mc:Choice Requires="x14">
            <control shapeId="50199" r:id="rId26" name="Check Box 23">
              <controlPr defaultSize="0" autoFill="0" autoLine="0" autoPict="0">
                <anchor moveWithCells="1" sizeWithCells="1">
                  <from>
                    <xdr:col>6669</xdr:col>
                    <xdr:colOff>412750</xdr:colOff>
                    <xdr:row>24</xdr:row>
                    <xdr:rowOff>222250</xdr:rowOff>
                  </from>
                  <to>
                    <xdr:col>6669</xdr:col>
                    <xdr:colOff>412750</xdr:colOff>
                    <xdr:row>26</xdr:row>
                    <xdr:rowOff>12700</xdr:rowOff>
                  </to>
                </anchor>
              </controlPr>
            </control>
          </mc:Choice>
        </mc:AlternateContent>
        <mc:AlternateContent xmlns:mc="http://schemas.openxmlformats.org/markup-compatibility/2006">
          <mc:Choice Requires="x14">
            <control shapeId="50200" r:id="rId27" name="Check Box 24">
              <controlPr defaultSize="0" autoFill="0" autoLine="0" autoPict="0">
                <anchor moveWithCells="1" sizeWithCells="1">
                  <from>
                    <xdr:col>6669</xdr:col>
                    <xdr:colOff>412750</xdr:colOff>
                    <xdr:row>18</xdr:row>
                    <xdr:rowOff>107950</xdr:rowOff>
                  </from>
                  <to>
                    <xdr:col>6669</xdr:col>
                    <xdr:colOff>412750</xdr:colOff>
                    <xdr:row>19</xdr:row>
                    <xdr:rowOff>107950</xdr:rowOff>
                  </to>
                </anchor>
              </controlPr>
            </control>
          </mc:Choice>
        </mc:AlternateContent>
        <mc:AlternateContent xmlns:mc="http://schemas.openxmlformats.org/markup-compatibility/2006">
          <mc:Choice Requires="x14">
            <control shapeId="50201" r:id="rId28" name="Check Box 25">
              <controlPr defaultSize="0" autoFill="0" autoLine="0" autoPict="0">
                <anchor moveWithCells="1">
                  <from>
                    <xdr:col>6669</xdr:col>
                    <xdr:colOff>412750</xdr:colOff>
                    <xdr:row>2</xdr:row>
                    <xdr:rowOff>146050</xdr:rowOff>
                  </from>
                  <to>
                    <xdr:col>6669</xdr:col>
                    <xdr:colOff>603250</xdr:colOff>
                    <xdr:row>3</xdr:row>
                    <xdr:rowOff>31750</xdr:rowOff>
                  </to>
                </anchor>
              </controlPr>
            </control>
          </mc:Choice>
        </mc:AlternateContent>
        <mc:AlternateContent xmlns:mc="http://schemas.openxmlformats.org/markup-compatibility/2006">
          <mc:Choice Requires="x14">
            <control shapeId="50202" r:id="rId29" name="Check Box 26">
              <controlPr defaultSize="0" autoFill="0" autoLine="0" autoPict="0">
                <anchor moveWithCells="1">
                  <from>
                    <xdr:col>6669</xdr:col>
                    <xdr:colOff>412750</xdr:colOff>
                    <xdr:row>6</xdr:row>
                    <xdr:rowOff>184150</xdr:rowOff>
                  </from>
                  <to>
                    <xdr:col>6670</xdr:col>
                    <xdr:colOff>69850</xdr:colOff>
                    <xdr:row>7</xdr:row>
                    <xdr:rowOff>76200</xdr:rowOff>
                  </to>
                </anchor>
              </controlPr>
            </control>
          </mc:Choice>
        </mc:AlternateContent>
        <mc:AlternateContent xmlns:mc="http://schemas.openxmlformats.org/markup-compatibility/2006">
          <mc:Choice Requires="x14">
            <control shapeId="50203" r:id="rId30" name="Check Box 27">
              <controlPr defaultSize="0" autoFill="0" autoLine="0" autoPict="0">
                <anchor moveWithCells="1">
                  <from>
                    <xdr:col>6669</xdr:col>
                    <xdr:colOff>412750</xdr:colOff>
                    <xdr:row>12</xdr:row>
                    <xdr:rowOff>31750</xdr:rowOff>
                  </from>
                  <to>
                    <xdr:col>6669</xdr:col>
                    <xdr:colOff>603250</xdr:colOff>
                    <xdr:row>12</xdr:row>
                    <xdr:rowOff>165100</xdr:rowOff>
                  </to>
                </anchor>
              </controlPr>
            </control>
          </mc:Choice>
        </mc:AlternateContent>
        <mc:AlternateContent xmlns:mc="http://schemas.openxmlformats.org/markup-compatibility/2006">
          <mc:Choice Requires="x14">
            <control shapeId="50204" r:id="rId31" name="Check Box 28">
              <controlPr defaultSize="0" autoFill="0" autoLine="0" autoPict="0">
                <anchor moveWithCells="1">
                  <from>
                    <xdr:col>6669</xdr:col>
                    <xdr:colOff>412750</xdr:colOff>
                    <xdr:row>9</xdr:row>
                    <xdr:rowOff>31750</xdr:rowOff>
                  </from>
                  <to>
                    <xdr:col>6669</xdr:col>
                    <xdr:colOff>641350</xdr:colOff>
                    <xdr:row>9</xdr:row>
                    <xdr:rowOff>165100</xdr:rowOff>
                  </to>
                </anchor>
              </controlPr>
            </control>
          </mc:Choice>
        </mc:AlternateContent>
        <mc:AlternateContent xmlns:mc="http://schemas.openxmlformats.org/markup-compatibility/2006">
          <mc:Choice Requires="x14">
            <control shapeId="50205" r:id="rId32" name="Check Box 29">
              <controlPr defaultSize="0" autoFill="0" autoLine="0" autoPict="0">
                <anchor moveWithCells="1">
                  <from>
                    <xdr:col>6669</xdr:col>
                    <xdr:colOff>412750</xdr:colOff>
                    <xdr:row>18</xdr:row>
                    <xdr:rowOff>152400</xdr:rowOff>
                  </from>
                  <to>
                    <xdr:col>6669</xdr:col>
                    <xdr:colOff>603250</xdr:colOff>
                    <xdr:row>19</xdr:row>
                    <xdr:rowOff>69850</xdr:rowOff>
                  </to>
                </anchor>
              </controlPr>
            </control>
          </mc:Choice>
        </mc:AlternateContent>
        <mc:AlternateContent xmlns:mc="http://schemas.openxmlformats.org/markup-compatibility/2006">
          <mc:Choice Requires="x14">
            <control shapeId="50206" r:id="rId33" name="Check Box 30">
              <controlPr defaultSize="0" autoFill="0" autoLine="0" autoPict="0">
                <anchor moveWithCells="1">
                  <from>
                    <xdr:col>6669</xdr:col>
                    <xdr:colOff>412750</xdr:colOff>
                    <xdr:row>20</xdr:row>
                    <xdr:rowOff>107950</xdr:rowOff>
                  </from>
                  <to>
                    <xdr:col>6669</xdr:col>
                    <xdr:colOff>603250</xdr:colOff>
                    <xdr:row>21</xdr:row>
                    <xdr:rowOff>0</xdr:rowOff>
                  </to>
                </anchor>
              </controlPr>
            </control>
          </mc:Choice>
        </mc:AlternateContent>
        <mc:AlternateContent xmlns:mc="http://schemas.openxmlformats.org/markup-compatibility/2006">
          <mc:Choice Requires="x14">
            <control shapeId="50207" r:id="rId34" name="Check Box 31">
              <controlPr defaultSize="0" autoFill="0" autoLine="0" autoPict="0">
                <anchor moveWithCells="1">
                  <from>
                    <xdr:col>6669</xdr:col>
                    <xdr:colOff>412750</xdr:colOff>
                    <xdr:row>21</xdr:row>
                    <xdr:rowOff>31750</xdr:rowOff>
                  </from>
                  <to>
                    <xdr:col>6669</xdr:col>
                    <xdr:colOff>603250</xdr:colOff>
                    <xdr:row>21</xdr:row>
                    <xdr:rowOff>146050</xdr:rowOff>
                  </to>
                </anchor>
              </controlPr>
            </control>
          </mc:Choice>
        </mc:AlternateContent>
        <mc:AlternateContent xmlns:mc="http://schemas.openxmlformats.org/markup-compatibility/2006">
          <mc:Choice Requires="x14">
            <control shapeId="50208" r:id="rId35" name="Check Box 32">
              <controlPr defaultSize="0" autoFill="0" autoLine="0" autoPict="0">
                <anchor moveWithCells="1">
                  <from>
                    <xdr:col>6669</xdr:col>
                    <xdr:colOff>412750</xdr:colOff>
                    <xdr:row>21</xdr:row>
                    <xdr:rowOff>146050</xdr:rowOff>
                  </from>
                  <to>
                    <xdr:col>6669</xdr:col>
                    <xdr:colOff>603250</xdr:colOff>
                    <xdr:row>22</xdr:row>
                    <xdr:rowOff>50800</xdr:rowOff>
                  </to>
                </anchor>
              </controlPr>
            </control>
          </mc:Choice>
        </mc:AlternateContent>
        <mc:AlternateContent xmlns:mc="http://schemas.openxmlformats.org/markup-compatibility/2006">
          <mc:Choice Requires="x14">
            <control shapeId="50209" r:id="rId36" name="Check Box 33">
              <controlPr defaultSize="0" autoFill="0" autoLine="0" autoPict="0">
                <anchor moveWithCells="1">
                  <from>
                    <xdr:col>6669</xdr:col>
                    <xdr:colOff>412750</xdr:colOff>
                    <xdr:row>22</xdr:row>
                    <xdr:rowOff>69850</xdr:rowOff>
                  </from>
                  <to>
                    <xdr:col>6669</xdr:col>
                    <xdr:colOff>603250</xdr:colOff>
                    <xdr:row>22</xdr:row>
                    <xdr:rowOff>184150</xdr:rowOff>
                  </to>
                </anchor>
              </controlPr>
            </control>
          </mc:Choice>
        </mc:AlternateContent>
        <mc:AlternateContent xmlns:mc="http://schemas.openxmlformats.org/markup-compatibility/2006">
          <mc:Choice Requires="x14">
            <control shapeId="50210" r:id="rId37" name="Check Box 34">
              <controlPr defaultSize="0" autoFill="0" autoLine="0" autoPict="0">
                <anchor moveWithCells="1">
                  <from>
                    <xdr:col>6669</xdr:col>
                    <xdr:colOff>412750</xdr:colOff>
                    <xdr:row>22</xdr:row>
                    <xdr:rowOff>190500</xdr:rowOff>
                  </from>
                  <to>
                    <xdr:col>6669</xdr:col>
                    <xdr:colOff>603250</xdr:colOff>
                    <xdr:row>23</xdr:row>
                    <xdr:rowOff>88900</xdr:rowOff>
                  </to>
                </anchor>
              </controlPr>
            </control>
          </mc:Choice>
        </mc:AlternateContent>
        <mc:AlternateContent xmlns:mc="http://schemas.openxmlformats.org/markup-compatibility/2006">
          <mc:Choice Requires="x14">
            <control shapeId="50211" r:id="rId38" name="Check Box 35">
              <controlPr defaultSize="0" autoFill="0" autoLine="0" autoPict="0">
                <anchor moveWithCells="1">
                  <from>
                    <xdr:col>6669</xdr:col>
                    <xdr:colOff>412750</xdr:colOff>
                    <xdr:row>23</xdr:row>
                    <xdr:rowOff>107950</xdr:rowOff>
                  </from>
                  <to>
                    <xdr:col>6669</xdr:col>
                    <xdr:colOff>603250</xdr:colOff>
                    <xdr:row>23</xdr:row>
                    <xdr:rowOff>222250</xdr:rowOff>
                  </to>
                </anchor>
              </controlPr>
            </control>
          </mc:Choice>
        </mc:AlternateContent>
        <mc:AlternateContent xmlns:mc="http://schemas.openxmlformats.org/markup-compatibility/2006">
          <mc:Choice Requires="x14">
            <control shapeId="50212" r:id="rId39" name="Check Box 36">
              <controlPr defaultSize="0" autoFill="0" autoLine="0" autoPict="0">
                <anchor moveWithCells="1">
                  <from>
                    <xdr:col>6669</xdr:col>
                    <xdr:colOff>412750</xdr:colOff>
                    <xdr:row>25</xdr:row>
                    <xdr:rowOff>69850</xdr:rowOff>
                  </from>
                  <to>
                    <xdr:col>6670</xdr:col>
                    <xdr:colOff>69850</xdr:colOff>
                    <xdr:row>25</xdr:row>
                    <xdr:rowOff>184150</xdr:rowOff>
                  </to>
                </anchor>
              </controlPr>
            </control>
          </mc:Choice>
        </mc:AlternateContent>
        <mc:AlternateContent xmlns:mc="http://schemas.openxmlformats.org/markup-compatibility/2006">
          <mc:Choice Requires="x14">
            <control shapeId="50213" r:id="rId40" name="Check Box 37">
              <controlPr defaultSize="0" autoFill="0" autoLine="0" autoPict="0">
                <anchor moveWithCells="1">
                  <from>
                    <xdr:col>6669</xdr:col>
                    <xdr:colOff>412750</xdr:colOff>
                    <xdr:row>25</xdr:row>
                    <xdr:rowOff>203200</xdr:rowOff>
                  </from>
                  <to>
                    <xdr:col>6670</xdr:col>
                    <xdr:colOff>69850</xdr:colOff>
                    <xdr:row>26</xdr:row>
                    <xdr:rowOff>107950</xdr:rowOff>
                  </to>
                </anchor>
              </controlPr>
            </control>
          </mc:Choice>
        </mc:AlternateContent>
        <mc:AlternateContent xmlns:mc="http://schemas.openxmlformats.org/markup-compatibility/2006">
          <mc:Choice Requires="x14">
            <control shapeId="50214" r:id="rId41" name="Check Box 38">
              <controlPr defaultSize="0" autoFill="0" autoLine="0" autoPict="0">
                <anchor moveWithCells="1">
                  <from>
                    <xdr:col>6669</xdr:col>
                    <xdr:colOff>412750</xdr:colOff>
                    <xdr:row>26</xdr:row>
                    <xdr:rowOff>107950</xdr:rowOff>
                  </from>
                  <to>
                    <xdr:col>6670</xdr:col>
                    <xdr:colOff>69850</xdr:colOff>
                    <xdr:row>27</xdr:row>
                    <xdr:rowOff>0</xdr:rowOff>
                  </to>
                </anchor>
              </controlPr>
            </control>
          </mc:Choice>
        </mc:AlternateContent>
        <mc:AlternateContent xmlns:mc="http://schemas.openxmlformats.org/markup-compatibility/2006">
          <mc:Choice Requires="x14">
            <control shapeId="50215" r:id="rId42" name="Check Box 39">
              <controlPr defaultSize="0" autoFill="0" autoLine="0" autoPict="0">
                <anchor moveWithCells="1">
                  <from>
                    <xdr:col>6669</xdr:col>
                    <xdr:colOff>412750</xdr:colOff>
                    <xdr:row>27</xdr:row>
                    <xdr:rowOff>146050</xdr:rowOff>
                  </from>
                  <to>
                    <xdr:col>6669</xdr:col>
                    <xdr:colOff>603250</xdr:colOff>
                    <xdr:row>28</xdr:row>
                    <xdr:rowOff>31750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rgb="FF002060"/>
    <pageSetUpPr fitToPage="1"/>
  </sheetPr>
  <dimension ref="A2:H42"/>
  <sheetViews>
    <sheetView rightToLeft="1" zoomScaleNormal="100" zoomScaleSheetLayoutView="100" workbookViewId="0">
      <selection activeCell="F4" sqref="F4"/>
    </sheetView>
  </sheetViews>
  <sheetFormatPr defaultColWidth="11" defaultRowHeight="20.25" customHeight="1"/>
  <cols>
    <col min="1" max="1" width="10.453125" style="213" customWidth="1"/>
    <col min="2" max="2" width="9.453125" style="203" customWidth="1"/>
    <col min="3" max="3" width="51.453125" style="202" customWidth="1"/>
    <col min="4" max="4" width="7.54296875" style="214" customWidth="1"/>
    <col min="5" max="5" width="17.81640625" style="215" customWidth="1"/>
    <col min="6" max="6" width="18.7265625" style="215" customWidth="1"/>
    <col min="7" max="7" width="0" style="217" hidden="1" customWidth="1"/>
    <col min="8" max="8" width="11" style="207" customWidth="1"/>
    <col min="9" max="3745" width="11" style="217" customWidth="1"/>
    <col min="3746" max="16384" width="11" style="217"/>
  </cols>
  <sheetData>
    <row r="2" spans="1:8" ht="20.25" customHeight="1">
      <c r="A2" s="1269" t="s">
        <v>2721</v>
      </c>
      <c r="C2" s="1293" t="str">
        <f>FORM!G4</f>
        <v/>
      </c>
    </row>
    <row r="3" spans="1:8" ht="20.25" customHeight="1">
      <c r="A3" s="2564" t="s">
        <v>578</v>
      </c>
      <c r="B3" s="2564"/>
      <c r="C3" s="2565"/>
      <c r="D3" s="220"/>
      <c r="E3" s="227" t="s">
        <v>579</v>
      </c>
      <c r="F3" s="227" t="s">
        <v>580</v>
      </c>
    </row>
    <row r="4" spans="1:8" ht="20.25" customHeight="1">
      <c r="A4" s="2502" t="s">
        <v>2712</v>
      </c>
      <c r="B4" s="1266">
        <v>13301</v>
      </c>
      <c r="C4" s="228" t="s">
        <v>581</v>
      </c>
      <c r="D4" s="229"/>
      <c r="E4" s="1272">
        <f>IFERROR(INDEX(FORM!$A:$V,MATCH(B4,FORM!$C:$C,0),17),0)</f>
        <v>0</v>
      </c>
      <c r="F4" s="1272">
        <f>IFERROR(INDEX(FORM!$A:$V,MATCH(B4,FORM!$C:$C,0),20),0)</f>
        <v>0</v>
      </c>
      <c r="G4" s="191">
        <f>MATCH(B4,FORM!C:C,0)</f>
        <v>171</v>
      </c>
      <c r="H4" s="1280" t="str">
        <f t="shared" ref="H4:H11" si="0">HYPERLINK("#FORM!Q"&amp;G4,"Link to English")</f>
        <v>Link to English</v>
      </c>
    </row>
    <row r="5" spans="1:8" ht="20.25" customHeight="1">
      <c r="A5" s="2502" t="s">
        <v>582</v>
      </c>
      <c r="B5" s="1266">
        <v>13302</v>
      </c>
      <c r="C5" s="228" t="s">
        <v>583</v>
      </c>
      <c r="D5" s="229"/>
      <c r="E5" s="1272">
        <f>IFERROR(INDEX(FORM!$A:$V,MATCH(B5,FORM!$C:$C,0),17),0)</f>
        <v>0</v>
      </c>
      <c r="F5" s="1272">
        <f>IFERROR(INDEX(FORM!$A:$V,MATCH(B5,FORM!$C:$C,0),20),0)</f>
        <v>0</v>
      </c>
      <c r="G5" s="191">
        <f>MATCH(B5,FORM!C:C,0)</f>
        <v>172</v>
      </c>
      <c r="H5" s="1280" t="str">
        <f t="shared" si="0"/>
        <v>Link to English</v>
      </c>
    </row>
    <row r="6" spans="1:8" ht="20.25" customHeight="1">
      <c r="A6" s="2502" t="s">
        <v>582</v>
      </c>
      <c r="B6" s="1266">
        <v>13303</v>
      </c>
      <c r="C6" s="228" t="s">
        <v>584</v>
      </c>
      <c r="D6" s="229"/>
      <c r="E6" s="1272">
        <f>IFERROR(INDEX(FORM!$A:$V,MATCH(B6,FORM!$C:$C,0),17),0)</f>
        <v>0</v>
      </c>
      <c r="F6" s="1272">
        <f>IFERROR(INDEX(FORM!$A:$V,MATCH(B6,FORM!$C:$C,0),20),0)</f>
        <v>0</v>
      </c>
      <c r="G6" s="191">
        <f>MATCH(B6,FORM!C:C,0)</f>
        <v>173</v>
      </c>
      <c r="H6" s="1280" t="str">
        <f t="shared" si="0"/>
        <v>Link to English</v>
      </c>
    </row>
    <row r="7" spans="1:8" ht="20.25" customHeight="1">
      <c r="A7" s="2502" t="s">
        <v>582</v>
      </c>
      <c r="B7" s="1266">
        <v>13304</v>
      </c>
      <c r="C7" s="228" t="s">
        <v>585</v>
      </c>
      <c r="D7" s="229"/>
      <c r="E7" s="1272">
        <f>IFERROR(INDEX(FORM!$A:$V,MATCH(B7,FORM!$C:$C,0),17),0)</f>
        <v>0</v>
      </c>
      <c r="F7" s="1272">
        <f>IFERROR(INDEX(FORM!$A:$V,MATCH(B7,FORM!$C:$C,0),20),0)</f>
        <v>0</v>
      </c>
      <c r="G7" s="191">
        <f>MATCH(B7,FORM!C:C,0)</f>
        <v>174</v>
      </c>
      <c r="H7" s="1280" t="str">
        <f t="shared" si="0"/>
        <v>Link to English</v>
      </c>
    </row>
    <row r="8" spans="1:8" ht="20.25" customHeight="1">
      <c r="A8" s="2502" t="s">
        <v>582</v>
      </c>
      <c r="B8" s="1266">
        <v>13305</v>
      </c>
      <c r="C8" s="228" t="s">
        <v>586</v>
      </c>
      <c r="D8" s="229"/>
      <c r="E8" s="1272">
        <f>IFERROR(INDEX(FORM!$A:$V,MATCH(B8,FORM!$C:$C,0),17),0)</f>
        <v>0</v>
      </c>
      <c r="F8" s="1272">
        <f>IFERROR(INDEX(FORM!$A:$V,MATCH(B8,FORM!$C:$C,0),20),0)</f>
        <v>0</v>
      </c>
      <c r="G8" s="191">
        <f>MATCH(B8,FORM!C:C,0)</f>
        <v>175</v>
      </c>
      <c r="H8" s="1280" t="str">
        <f t="shared" si="0"/>
        <v>Link to English</v>
      </c>
    </row>
    <row r="9" spans="1:8" ht="20.25" customHeight="1">
      <c r="A9" s="2502" t="s">
        <v>582</v>
      </c>
      <c r="B9" s="1266">
        <v>13306</v>
      </c>
      <c r="C9" s="228" t="s">
        <v>587</v>
      </c>
      <c r="D9" s="229"/>
      <c r="E9" s="1272">
        <f>IFERROR(INDEX(FORM!$A:$V,MATCH(B9,FORM!$C:$C,0),17),0)</f>
        <v>0</v>
      </c>
      <c r="F9" s="1272">
        <f>IFERROR(INDEX(FORM!$A:$V,MATCH(B9,FORM!$C:$C,0),20),0)</f>
        <v>0</v>
      </c>
      <c r="G9" s="191">
        <f>MATCH(B9,FORM!C:C,0)</f>
        <v>176</v>
      </c>
      <c r="H9" s="1280" t="str">
        <f t="shared" si="0"/>
        <v>Link to English</v>
      </c>
    </row>
    <row r="10" spans="1:8" ht="20.25" customHeight="1">
      <c r="A10" s="2502" t="s">
        <v>582</v>
      </c>
      <c r="B10" s="1266">
        <v>13307</v>
      </c>
      <c r="C10" s="228" t="s">
        <v>2713</v>
      </c>
      <c r="D10" s="1277" t="str">
        <f t="shared" ref="D10" si="1">IF(E10&lt;&gt;0,CHAR(254), "")</f>
        <v/>
      </c>
      <c r="E10" s="1272">
        <f>IFERROR(INDEX(FORM!$A:$V,MATCH(B10,FORM!$C:$C,0),17),0)</f>
        <v>0</v>
      </c>
      <c r="F10" s="1272">
        <f>IFERROR(INDEX(FORM!$A:$V,MATCH(B10,FORM!$C:$C,0),20),0)</f>
        <v>0</v>
      </c>
      <c r="G10" s="191">
        <f>MATCH(B10,FORM!C:C,0)</f>
        <v>177</v>
      </c>
      <c r="H10" s="1280" t="str">
        <f t="shared" si="0"/>
        <v>Link to English</v>
      </c>
    </row>
    <row r="11" spans="1:8" ht="20.25" customHeight="1">
      <c r="A11" s="2502" t="s">
        <v>582</v>
      </c>
      <c r="B11" s="1267">
        <v>13308</v>
      </c>
      <c r="C11" s="230" t="s">
        <v>588</v>
      </c>
      <c r="D11" s="220"/>
      <c r="E11" s="1272">
        <f>IFERROR(INDEX(FORM!$A:$V,MATCH(B11,FORM!$C:$C,0),17),0)</f>
        <v>0</v>
      </c>
      <c r="F11" s="1272">
        <f>IFERROR(INDEX(FORM!$A:$V,MATCH(B11,FORM!$C:$C,0),20),0)</f>
        <v>0</v>
      </c>
      <c r="G11" s="191">
        <f>MATCH(B11,FORM!C:C,0)</f>
        <v>178</v>
      </c>
      <c r="H11" s="1280" t="str">
        <f t="shared" si="0"/>
        <v>Link to English</v>
      </c>
    </row>
    <row r="12" spans="1:8" ht="20.25" customHeight="1">
      <c r="A12" s="1270">
        <v>13300</v>
      </c>
      <c r="B12" s="2566" t="s">
        <v>589</v>
      </c>
      <c r="C12" s="2567"/>
      <c r="D12" s="231"/>
      <c r="E12" s="1593">
        <f>SUM(E4:E11)</f>
        <v>0</v>
      </c>
      <c r="F12" s="1593">
        <f>SUM(F4:F11)</f>
        <v>0</v>
      </c>
      <c r="G12" s="191">
        <f>MATCH(A12,FORM!A:A,0)</f>
        <v>179</v>
      </c>
      <c r="H12" s="1280" t="str">
        <f>HYPERLINK("#FORM!T"&amp;G12,"Link to English")</f>
        <v>Link to English</v>
      </c>
    </row>
    <row r="13" spans="1:8" ht="20.25" customHeight="1">
      <c r="A13" s="2502" t="s">
        <v>2714</v>
      </c>
      <c r="B13" s="1266">
        <v>13401</v>
      </c>
      <c r="C13" s="228" t="s">
        <v>590</v>
      </c>
      <c r="D13" s="229"/>
      <c r="E13" s="1272">
        <f>IFERROR(INDEX(FORM!$A:$V,MATCH(B13,FORM!$C:$C,0),17),0)</f>
        <v>0</v>
      </c>
      <c r="F13" s="1272">
        <f>IFERROR(INDEX(FORM!$A:$V,MATCH(B13,FORM!$C:$C,0),20),0)</f>
        <v>0</v>
      </c>
      <c r="G13" s="191">
        <f>MATCH(B13,FORM!C:C,0)</f>
        <v>180</v>
      </c>
      <c r="H13" s="1280" t="str">
        <f>HYPERLINK("#FORM!Q"&amp;G13,"Link to English")</f>
        <v>Link to English</v>
      </c>
    </row>
    <row r="14" spans="1:8" ht="20.25" customHeight="1">
      <c r="A14" s="2502" t="s">
        <v>591</v>
      </c>
      <c r="B14" s="1266">
        <v>13402</v>
      </c>
      <c r="C14" s="228" t="s">
        <v>592</v>
      </c>
      <c r="D14" s="229"/>
      <c r="E14" s="1272">
        <f>IFERROR(INDEX(FORM!$A:$V,MATCH(B14,FORM!$C:$C,0),17),0)</f>
        <v>0</v>
      </c>
      <c r="F14" s="1272">
        <f>IFERROR(INDEX(FORM!$A:$V,MATCH(B14,FORM!$C:$C,0),20),0)</f>
        <v>0</v>
      </c>
      <c r="G14" s="191">
        <f>MATCH(B14,FORM!C:C,0)</f>
        <v>181</v>
      </c>
      <c r="H14" s="1280" t="str">
        <f>HYPERLINK("#FORM!Q"&amp;G14,"Link to English")</f>
        <v>Link to English</v>
      </c>
    </row>
    <row r="15" spans="1:8" ht="20.25" customHeight="1">
      <c r="A15" s="2502" t="s">
        <v>591</v>
      </c>
      <c r="B15" s="1266">
        <v>13403</v>
      </c>
      <c r="C15" s="228" t="s">
        <v>593</v>
      </c>
      <c r="D15" s="229"/>
      <c r="E15" s="1272">
        <f>IFERROR(INDEX(FORM!$A:$V,MATCH(B15,FORM!$C:$C,0),17),0)</f>
        <v>0</v>
      </c>
      <c r="F15" s="1272">
        <f>IFERROR(INDEX(FORM!$A:$V,MATCH(B15,FORM!$C:$C,0),20),0)</f>
        <v>0</v>
      </c>
      <c r="G15" s="191">
        <f>MATCH(B15,FORM!C:C,0)</f>
        <v>182</v>
      </c>
      <c r="H15" s="1280" t="str">
        <f>HYPERLINK("#FORM!Q"&amp;G15,"Link to English")</f>
        <v>Link to English</v>
      </c>
    </row>
    <row r="16" spans="1:8" ht="20.25" customHeight="1">
      <c r="A16" s="2502" t="s">
        <v>591</v>
      </c>
      <c r="B16" s="1266">
        <v>13404</v>
      </c>
      <c r="C16" s="228" t="s">
        <v>594</v>
      </c>
      <c r="D16" s="229"/>
      <c r="E16" s="1272">
        <f>IFERROR(INDEX(FORM!$A:$V,MATCH(B16,FORM!$C:$C,0),17),0)</f>
        <v>0</v>
      </c>
      <c r="F16" s="1272">
        <f>IFERROR(INDEX(FORM!$A:$V,MATCH(B16,FORM!$C:$C,0),20),0)</f>
        <v>0</v>
      </c>
      <c r="G16" s="191">
        <f>MATCH(B16,FORM!C:C,0)</f>
        <v>183</v>
      </c>
      <c r="H16" s="1280" t="str">
        <f>HYPERLINK("#FORM!Q"&amp;G16,"Link to English")</f>
        <v>Link to English</v>
      </c>
    </row>
    <row r="17" spans="1:8" ht="20.25" customHeight="1">
      <c r="A17" s="2502" t="s">
        <v>591</v>
      </c>
      <c r="B17" s="1266">
        <v>13405</v>
      </c>
      <c r="C17" s="228" t="s">
        <v>595</v>
      </c>
      <c r="D17" s="229"/>
      <c r="E17" s="1272">
        <f>IFERROR(INDEX(FORM!$A:$V,MATCH(B17,FORM!$C:$C,0),17),0)</f>
        <v>0</v>
      </c>
      <c r="F17" s="1272">
        <f>IFERROR(INDEX(FORM!$A:$V,MATCH(B17,FORM!$C:$C,0),20),0)</f>
        <v>0</v>
      </c>
      <c r="G17" s="191">
        <f>MATCH(B17,FORM!C:C,0)</f>
        <v>184</v>
      </c>
      <c r="H17" s="1280" t="str">
        <f>HYPERLINK("#FORM!Q"&amp;G17,"Link to English")</f>
        <v>Link to English</v>
      </c>
    </row>
    <row r="18" spans="1:8" ht="20.25" customHeight="1">
      <c r="A18" s="1270">
        <v>13400</v>
      </c>
      <c r="B18" s="2566" t="s">
        <v>596</v>
      </c>
      <c r="C18" s="2568"/>
      <c r="D18" s="231"/>
      <c r="E18" s="1593">
        <f>SUM(E13:E17)</f>
        <v>0</v>
      </c>
      <c r="F18" s="1593">
        <f>SUM(F13:F17)</f>
        <v>0</v>
      </c>
      <c r="G18" s="191">
        <f>MATCH(A18,FORM!A:A,0)</f>
        <v>185</v>
      </c>
      <c r="H18" s="1280" t="str">
        <f>HYPERLINK("#FORM!T"&amp;G18,"Link to English")</f>
        <v>Link to English</v>
      </c>
    </row>
    <row r="19" spans="1:8" ht="20.25" customHeight="1">
      <c r="A19" s="2502" t="s">
        <v>2715</v>
      </c>
      <c r="B19" s="1266">
        <v>13501</v>
      </c>
      <c r="C19" s="228" t="s">
        <v>597</v>
      </c>
      <c r="D19" s="229"/>
      <c r="E19" s="1272">
        <f>IFERROR(INDEX(FORM!$A:$V,MATCH(B19,FORM!$C:$C,0),17),0)</f>
        <v>0</v>
      </c>
      <c r="F19" s="1272">
        <f>IFERROR(INDEX(FORM!$A:$V,MATCH(B19,FORM!$C:$C,0),20),0)</f>
        <v>0</v>
      </c>
      <c r="G19" s="191">
        <f>MATCH(B19,FORM!C:C,0)</f>
        <v>186</v>
      </c>
      <c r="H19" s="1280" t="str">
        <f>HYPERLINK("#FORM!Q"&amp;G19,"Link to English")</f>
        <v>Link to English</v>
      </c>
    </row>
    <row r="20" spans="1:8" ht="20.25" customHeight="1">
      <c r="A20" s="2502" t="s">
        <v>598</v>
      </c>
      <c r="B20" s="1266">
        <v>13502</v>
      </c>
      <c r="C20" s="228" t="s">
        <v>599</v>
      </c>
      <c r="D20" s="229"/>
      <c r="E20" s="1272">
        <f>IFERROR(INDEX(FORM!$A:$V,MATCH(B20,FORM!$C:$C,0),17),0)</f>
        <v>0</v>
      </c>
      <c r="F20" s="1272">
        <f>IFERROR(INDEX(FORM!$A:$V,MATCH(B20,FORM!$C:$C,0),20),0)</f>
        <v>0</v>
      </c>
      <c r="G20" s="191">
        <f>MATCH(B20,FORM!C:C,0)</f>
        <v>187</v>
      </c>
      <c r="H20" s="1280" t="str">
        <f>HYPERLINK("#FORM!Q"&amp;G20,"Link to English")</f>
        <v>Link to English</v>
      </c>
    </row>
    <row r="21" spans="1:8" ht="20.25" customHeight="1">
      <c r="A21" s="1270">
        <v>13500</v>
      </c>
      <c r="B21" s="2566" t="s">
        <v>600</v>
      </c>
      <c r="C21" s="2569"/>
      <c r="D21" s="231"/>
      <c r="E21" s="1593">
        <f>SUM(E19:E20)</f>
        <v>0</v>
      </c>
      <c r="F21" s="1593">
        <f>SUM(F19:F20)</f>
        <v>0</v>
      </c>
      <c r="G21" s="191">
        <f>MATCH(A21,FORM!A:A,0)</f>
        <v>188</v>
      </c>
      <c r="H21" s="1280" t="str">
        <f>HYPERLINK("#FORM!T"&amp;G21,"Link to English")</f>
        <v>Link to English</v>
      </c>
    </row>
    <row r="22" spans="1:8" ht="20.25" customHeight="1">
      <c r="A22" s="1279"/>
      <c r="B22" s="2566" t="s">
        <v>2722</v>
      </c>
      <c r="C22" s="2567"/>
      <c r="D22" s="231"/>
      <c r="E22" s="1593">
        <f>E21+E18+E12</f>
        <v>0</v>
      </c>
      <c r="F22" s="1593">
        <f>F21+F18+F12</f>
        <v>0</v>
      </c>
      <c r="G22" s="191"/>
      <c r="H22" s="1280" t="str">
        <f>HYPERLINK("#FORM!T"&amp;G22,"Link to English")</f>
        <v>Link to English</v>
      </c>
    </row>
    <row r="23" spans="1:8" ht="20.25" customHeight="1">
      <c r="A23" s="2502" t="s">
        <v>2716</v>
      </c>
      <c r="B23" s="1266">
        <v>13601</v>
      </c>
      <c r="C23" s="228" t="s">
        <v>601</v>
      </c>
      <c r="D23" s="229"/>
      <c r="E23" s="1272">
        <f>IFERROR(INDEX(FORM!$A:$V,MATCH(B23,FORM!$C:$C,0),17),0)</f>
        <v>0</v>
      </c>
      <c r="F23" s="1272">
        <f>IFERROR(INDEX(FORM!$A:$V,MATCH(B23,FORM!$C:$C,0),20),0)</f>
        <v>0</v>
      </c>
      <c r="G23" s="191">
        <f>MATCH(B23,FORM!C:C,0)</f>
        <v>191</v>
      </c>
      <c r="H23" s="1280" t="str">
        <f t="shared" ref="H23:H29" si="2">HYPERLINK("#FORM!Q"&amp;G23,"Link to English")</f>
        <v>Link to English</v>
      </c>
    </row>
    <row r="24" spans="1:8" ht="20.25" customHeight="1">
      <c r="A24" s="2502" t="s">
        <v>602</v>
      </c>
      <c r="B24" s="1266">
        <v>13602</v>
      </c>
      <c r="C24" s="228" t="s">
        <v>603</v>
      </c>
      <c r="D24" s="229"/>
      <c r="E24" s="1272">
        <f>IFERROR(INDEX(FORM!$A:$V,MATCH(B24,FORM!$C:$C,0),17),0)</f>
        <v>0</v>
      </c>
      <c r="F24" s="1272">
        <f>IFERROR(INDEX(FORM!$A:$V,MATCH(B24,FORM!$C:$C,0),20),0)</f>
        <v>0</v>
      </c>
      <c r="G24" s="191">
        <f>MATCH(B24,FORM!C:C,0)</f>
        <v>192</v>
      </c>
      <c r="H24" s="1280" t="str">
        <f t="shared" si="2"/>
        <v>Link to English</v>
      </c>
    </row>
    <row r="25" spans="1:8" ht="20.25" customHeight="1">
      <c r="A25" s="2502" t="s">
        <v>602</v>
      </c>
      <c r="B25" s="1266">
        <v>13603</v>
      </c>
      <c r="C25" s="228" t="s">
        <v>604</v>
      </c>
      <c r="D25" s="229"/>
      <c r="E25" s="1272">
        <f>IFERROR(INDEX(FORM!$A:$V,MATCH(B25,FORM!$C:$C,0),17),0)</f>
        <v>0</v>
      </c>
      <c r="F25" s="1272">
        <f>IFERROR(INDEX(FORM!$A:$V,MATCH(B25,FORM!$C:$C,0),20),0)</f>
        <v>0</v>
      </c>
      <c r="G25" s="191">
        <f>MATCH(B25,FORM!C:C,0)</f>
        <v>193</v>
      </c>
      <c r="H25" s="1280" t="str">
        <f t="shared" si="2"/>
        <v>Link to English</v>
      </c>
    </row>
    <row r="26" spans="1:8" ht="20.25" customHeight="1">
      <c r="A26" s="2502" t="s">
        <v>602</v>
      </c>
      <c r="B26" s="1266">
        <v>13604</v>
      </c>
      <c r="C26" s="228" t="s">
        <v>605</v>
      </c>
      <c r="D26" s="229"/>
      <c r="E26" s="1272">
        <f>IFERROR(INDEX(FORM!$A:$V,MATCH(B26,FORM!$C:$C,0),17),0)</f>
        <v>0</v>
      </c>
      <c r="F26" s="1272">
        <f>IFERROR(INDEX(FORM!$A:$V,MATCH(B26,FORM!$C:$C,0),20),0)</f>
        <v>0</v>
      </c>
      <c r="G26" s="191">
        <f>MATCH(B26,FORM!C:C,0)</f>
        <v>194</v>
      </c>
      <c r="H26" s="1280" t="str">
        <f t="shared" si="2"/>
        <v>Link to English</v>
      </c>
    </row>
    <row r="27" spans="1:8" ht="20.25" customHeight="1">
      <c r="A27" s="2502" t="s">
        <v>602</v>
      </c>
      <c r="B27" s="1266">
        <v>13605</v>
      </c>
      <c r="C27" s="228" t="s">
        <v>606</v>
      </c>
      <c r="D27" s="229"/>
      <c r="E27" s="1272">
        <f>IFERROR(INDEX(FORM!$A:$V,MATCH(B27,FORM!$C:$C,0),17),0)</f>
        <v>0</v>
      </c>
      <c r="F27" s="1272">
        <f>IFERROR(INDEX(FORM!$A:$V,MATCH(B27,FORM!$C:$C,0),20),0)</f>
        <v>0</v>
      </c>
      <c r="G27" s="191">
        <f>MATCH(B27,FORM!C:C,0)</f>
        <v>195</v>
      </c>
      <c r="H27" s="1280" t="str">
        <f t="shared" si="2"/>
        <v>Link to English</v>
      </c>
    </row>
    <row r="28" spans="1:8" ht="20.25" customHeight="1">
      <c r="A28" s="2502" t="s">
        <v>602</v>
      </c>
      <c r="B28" s="1266">
        <v>13606</v>
      </c>
      <c r="C28" s="228" t="s">
        <v>607</v>
      </c>
      <c r="D28" s="229"/>
      <c r="E28" s="1272">
        <f>IFERROR(INDEX(FORM!$A:$V,MATCH(B28,FORM!$C:$C,0),17),0)</f>
        <v>0</v>
      </c>
      <c r="F28" s="1272">
        <f>IFERROR(INDEX(FORM!$A:$V,MATCH(B28,FORM!$C:$C,0),20),0)</f>
        <v>0</v>
      </c>
      <c r="G28" s="191">
        <f>MATCH(B28,FORM!C:C,0)</f>
        <v>196</v>
      </c>
      <c r="H28" s="1280" t="str">
        <f t="shared" si="2"/>
        <v>Link to English</v>
      </c>
    </row>
    <row r="29" spans="1:8" ht="20.25" customHeight="1">
      <c r="A29" s="2502" t="s">
        <v>602</v>
      </c>
      <c r="B29" s="1266">
        <v>13607</v>
      </c>
      <c r="C29" s="228" t="s">
        <v>608</v>
      </c>
      <c r="D29" s="229"/>
      <c r="E29" s="1272">
        <f>IFERROR(INDEX(FORM!$A:$V,MATCH(B29,FORM!$C:$C,0),17),0)</f>
        <v>0</v>
      </c>
      <c r="F29" s="1272">
        <f>IFERROR(INDEX(FORM!$A:$V,MATCH(B29,FORM!$C:$C,0),20),0)</f>
        <v>0</v>
      </c>
      <c r="G29" s="191">
        <f>MATCH(B29,FORM!C:C,0)</f>
        <v>197</v>
      </c>
      <c r="H29" s="1280" t="str">
        <f t="shared" si="2"/>
        <v>Link to English</v>
      </c>
    </row>
    <row r="30" spans="1:8" ht="20.25" customHeight="1">
      <c r="A30" s="1268">
        <v>13600</v>
      </c>
      <c r="B30" s="2566" t="s">
        <v>609</v>
      </c>
      <c r="C30" s="2568"/>
      <c r="D30" s="231"/>
      <c r="E30" s="1592">
        <f>SUM(E23:E29)</f>
        <v>0</v>
      </c>
      <c r="F30" s="1592">
        <f>SUM(F23:F29)</f>
        <v>0</v>
      </c>
      <c r="G30" s="191">
        <f>MATCH(A30,FORM!A:A,0)</f>
        <v>198</v>
      </c>
      <c r="H30" s="1280" t="str">
        <f>HYPERLINK("#FORM!T"&amp;G30,"Link to English")</f>
        <v>Link to English</v>
      </c>
    </row>
    <row r="31" spans="1:8" ht="20.25" customHeight="1">
      <c r="A31" s="2502" t="s">
        <v>2717</v>
      </c>
      <c r="B31" s="1266">
        <v>13701</v>
      </c>
      <c r="C31" s="228" t="s">
        <v>610</v>
      </c>
      <c r="D31" s="229"/>
      <c r="E31" s="1272">
        <f>IFERROR(INDEX(FORM!$A:$V,MATCH(B31,FORM!$C:$C,0),17),0)</f>
        <v>0</v>
      </c>
      <c r="F31" s="1272">
        <f>IFERROR(INDEX(FORM!$A:$V,MATCH(B31,FORM!$C:$C,0),20),0)</f>
        <v>0</v>
      </c>
      <c r="G31" s="191">
        <f>MATCH(B31,FORM!C:C,0)</f>
        <v>199</v>
      </c>
      <c r="H31" s="1280" t="str">
        <f>HYPERLINK("#FORM!Q"&amp;G31,"Link to English")</f>
        <v>Link to English</v>
      </c>
    </row>
    <row r="32" spans="1:8" ht="20.25" customHeight="1">
      <c r="A32" s="2502" t="s">
        <v>611</v>
      </c>
      <c r="B32" s="1266">
        <v>13702</v>
      </c>
      <c r="C32" s="228" t="s">
        <v>612</v>
      </c>
      <c r="D32" s="229"/>
      <c r="E32" s="1272">
        <f>IFERROR(INDEX(FORM!$A:$V,MATCH(B32,FORM!$C:$C,0),17),0)</f>
        <v>0</v>
      </c>
      <c r="F32" s="1272">
        <f>IFERROR(INDEX(FORM!$A:$V,MATCH(B32,FORM!$C:$C,0),20),0)</f>
        <v>0</v>
      </c>
      <c r="G32" s="191">
        <f>MATCH(B32,FORM!C:C,0)</f>
        <v>200</v>
      </c>
      <c r="H32" s="1280" t="str">
        <f>HYPERLINK("#FORM!Q"&amp;G32,"Link to English")</f>
        <v>Link to English</v>
      </c>
    </row>
    <row r="33" spans="1:8" ht="20.25" customHeight="1">
      <c r="A33" s="2502" t="s">
        <v>611</v>
      </c>
      <c r="B33" s="1266">
        <v>13703</v>
      </c>
      <c r="C33" s="228" t="s">
        <v>613</v>
      </c>
      <c r="D33" s="229"/>
      <c r="E33" s="1272">
        <f>IFERROR(INDEX(FORM!$A:$V,MATCH(B33,FORM!$C:$C,0),17),0)</f>
        <v>0</v>
      </c>
      <c r="F33" s="1272">
        <f>IFERROR(INDEX(FORM!$A:$V,MATCH(B33,FORM!$C:$C,0),20),0)</f>
        <v>0</v>
      </c>
      <c r="G33" s="191">
        <f>MATCH(B33,FORM!C:C,0)</f>
        <v>201</v>
      </c>
      <c r="H33" s="1280" t="str">
        <f>HYPERLINK("#FORM!Q"&amp;G33,"Link to English")</f>
        <v>Link to English</v>
      </c>
    </row>
    <row r="34" spans="1:8" ht="20.25" customHeight="1">
      <c r="A34" s="2502" t="s">
        <v>611</v>
      </c>
      <c r="B34" s="1266">
        <v>13704</v>
      </c>
      <c r="C34" s="228" t="s">
        <v>614</v>
      </c>
      <c r="D34" s="229"/>
      <c r="E34" s="1272">
        <f>IFERROR(INDEX(FORM!$A:$V,MATCH(B34,FORM!$C:$C,0),17),0)</f>
        <v>0</v>
      </c>
      <c r="F34" s="1272">
        <f>IFERROR(INDEX(FORM!$A:$V,MATCH(B34,FORM!$C:$C,0),20),0)</f>
        <v>0</v>
      </c>
      <c r="G34" s="191">
        <f>MATCH(B34,FORM!C:C,0)</f>
        <v>202</v>
      </c>
      <c r="H34" s="1280" t="str">
        <f>HYPERLINK("#FORM!Q"&amp;G34,"Link to English")</f>
        <v>Link to English</v>
      </c>
    </row>
    <row r="35" spans="1:8" ht="20.25" customHeight="1">
      <c r="A35" s="2502" t="s">
        <v>611</v>
      </c>
      <c r="B35" s="1266">
        <v>13705</v>
      </c>
      <c r="C35" s="228" t="s">
        <v>2718</v>
      </c>
      <c r="D35" s="1277" t="str">
        <f t="shared" ref="D35" si="3">IF(E35&lt;&gt;0,CHAR(254), "")</f>
        <v/>
      </c>
      <c r="E35" s="1272">
        <f>IFERROR(INDEX(FORM!$A:$V,MATCH(B35,FORM!$C:$C,0),17),0)</f>
        <v>0</v>
      </c>
      <c r="F35" s="1272">
        <f>IFERROR(INDEX(FORM!$A:$V,MATCH(B35,FORM!$C:$C,0),20),0)</f>
        <v>0</v>
      </c>
      <c r="G35" s="191">
        <f>MATCH(B35,FORM!C:C,0)</f>
        <v>203</v>
      </c>
      <c r="H35" s="1280" t="str">
        <f>HYPERLINK("#FORM!Q"&amp;G35,"Link to English")</f>
        <v>Link to English</v>
      </c>
    </row>
    <row r="36" spans="1:8" ht="20.25" customHeight="1">
      <c r="A36" s="1268">
        <v>13700</v>
      </c>
      <c r="B36" s="2566" t="s">
        <v>615</v>
      </c>
      <c r="C36" s="2568"/>
      <c r="D36" s="231"/>
      <c r="E36" s="1592">
        <f>SUM(E31:E35)</f>
        <v>0</v>
      </c>
      <c r="F36" s="1592">
        <f>SUM(F31:F35)</f>
        <v>0</v>
      </c>
      <c r="G36" s="191">
        <f>MATCH(A36,FORM!A:A,0)</f>
        <v>204</v>
      </c>
      <c r="H36" s="1280" t="str">
        <f>HYPERLINK("#FORM!T"&amp;G36,"Link to English")</f>
        <v>Link to English</v>
      </c>
    </row>
    <row r="37" spans="1:8" ht="20.25" customHeight="1">
      <c r="A37" s="2502" t="s">
        <v>2719</v>
      </c>
      <c r="B37" s="1266">
        <v>13801</v>
      </c>
      <c r="C37" s="228" t="s">
        <v>616</v>
      </c>
      <c r="D37" s="1277" t="str">
        <f t="shared" ref="D37:D39" si="4">IF(E37&lt;&gt;0,CHAR(254), "")</f>
        <v/>
      </c>
      <c r="E37" s="1272">
        <f>IFERROR(INDEX(FORM!$A:$V,MATCH(B37,FORM!$C:$C,0),17),0)</f>
        <v>0</v>
      </c>
      <c r="F37" s="1272">
        <f>IFERROR(INDEX(FORM!$A:$V,MATCH(B37,FORM!$C:$C,0),20),0)</f>
        <v>0</v>
      </c>
      <c r="G37" s="191">
        <f>MATCH(B37,FORM!C:C,0)</f>
        <v>205</v>
      </c>
      <c r="H37" s="1280" t="str">
        <f>HYPERLINK("#FORM!Q"&amp;G37,"Link to English")</f>
        <v>Link to English</v>
      </c>
    </row>
    <row r="38" spans="1:8" ht="20.25" customHeight="1">
      <c r="A38" s="2502" t="s">
        <v>617</v>
      </c>
      <c r="B38" s="1266">
        <v>13802</v>
      </c>
      <c r="C38" s="228" t="s">
        <v>618</v>
      </c>
      <c r="D38" s="1277" t="str">
        <f t="shared" si="4"/>
        <v/>
      </c>
      <c r="E38" s="1272">
        <f>IFERROR(INDEX(FORM!$A:$V,MATCH(B38,FORM!$C:$C,0),17),0)</f>
        <v>0</v>
      </c>
      <c r="F38" s="1272">
        <f>IFERROR(INDEX(FORM!$A:$V,MATCH(B38,FORM!$C:$C,0),20),0)</f>
        <v>0</v>
      </c>
      <c r="G38" s="191">
        <f>MATCH(B38,FORM!C:C,0)</f>
        <v>206</v>
      </c>
      <c r="H38" s="1280" t="str">
        <f>HYPERLINK("#FORM!Q"&amp;G38,"Link to English")</f>
        <v>Link to English</v>
      </c>
    </row>
    <row r="39" spans="1:8" ht="20.25" customHeight="1">
      <c r="A39" s="2502" t="s">
        <v>617</v>
      </c>
      <c r="B39" s="1266">
        <v>13803</v>
      </c>
      <c r="C39" s="228" t="s">
        <v>619</v>
      </c>
      <c r="D39" s="1277" t="str">
        <f t="shared" si="4"/>
        <v/>
      </c>
      <c r="E39" s="1272">
        <f>IFERROR(INDEX(FORM!$A:$V,MATCH(B39,FORM!$C:$C,0),17),0)</f>
        <v>0</v>
      </c>
      <c r="F39" s="1272">
        <f>IFERROR(INDEX(FORM!$A:$V,MATCH(B39,FORM!$C:$C,0),20),0)</f>
        <v>0</v>
      </c>
      <c r="G39" s="191">
        <f>MATCH(B39,FORM!C:C,0)</f>
        <v>207</v>
      </c>
      <c r="H39" s="1280" t="str">
        <f>HYPERLINK("#FORM!Q"&amp;G39,"Link to English")</f>
        <v>Link to English</v>
      </c>
    </row>
    <row r="40" spans="1:8" ht="20.25" customHeight="1">
      <c r="A40" s="2502" t="s">
        <v>617</v>
      </c>
      <c r="B40" s="1266">
        <v>13804</v>
      </c>
      <c r="C40" s="228" t="s">
        <v>522</v>
      </c>
      <c r="D40" s="229"/>
      <c r="E40" s="1272">
        <f>IFERROR(INDEX(FORM!$A:$V,MATCH(B40,FORM!$C:$C,0),17),0)</f>
        <v>0</v>
      </c>
      <c r="F40" s="1272">
        <f>IFERROR(INDEX(FORM!$A:$V,MATCH(B40,FORM!$C:$C,0),20),0)</f>
        <v>0</v>
      </c>
      <c r="G40" s="191">
        <f>MATCH(B40,FORM!C:C,0)</f>
        <v>208</v>
      </c>
      <c r="H40" s="1280" t="str">
        <f>HYPERLINK("#FORM!Q"&amp;G40,"Link to English")</f>
        <v>Link to English</v>
      </c>
    </row>
    <row r="41" spans="1:8" ht="20.25" customHeight="1">
      <c r="A41" s="1268">
        <v>13800</v>
      </c>
      <c r="B41" s="2566" t="s">
        <v>620</v>
      </c>
      <c r="C41" s="2569"/>
      <c r="D41" s="231"/>
      <c r="E41" s="1593">
        <f>SUM(E37:E40)</f>
        <v>0</v>
      </c>
      <c r="F41" s="1593">
        <f>SUM(F37:F40)</f>
        <v>0</v>
      </c>
      <c r="G41" s="191">
        <f>MATCH(A41,FORM!A:A,0)</f>
        <v>210</v>
      </c>
      <c r="H41" s="1280" t="str">
        <f>HYPERLINK("#FORM!T"&amp;G41,"Link to English")</f>
        <v>Link to English</v>
      </c>
    </row>
    <row r="42" spans="1:8" ht="20.25" customHeight="1">
      <c r="A42" s="1268">
        <v>13900</v>
      </c>
      <c r="B42" s="2566" t="s">
        <v>2720</v>
      </c>
      <c r="C42" s="2570"/>
      <c r="D42" s="231"/>
      <c r="E42" s="1593">
        <f>SUM(E30,E36,E41)</f>
        <v>0</v>
      </c>
      <c r="F42" s="1593">
        <f>SUM(F30,F36,F41)</f>
        <v>0</v>
      </c>
      <c r="G42" s="191"/>
      <c r="H42" s="1280"/>
    </row>
  </sheetData>
  <mergeCells count="15">
    <mergeCell ref="A37:A40"/>
    <mergeCell ref="B41:C41"/>
    <mergeCell ref="B42:C42"/>
    <mergeCell ref="B21:C21"/>
    <mergeCell ref="B22:C22"/>
    <mergeCell ref="A23:A29"/>
    <mergeCell ref="B30:C30"/>
    <mergeCell ref="A31:A35"/>
    <mergeCell ref="B36:C36"/>
    <mergeCell ref="A19:A20"/>
    <mergeCell ref="A3:C3"/>
    <mergeCell ref="A4:A11"/>
    <mergeCell ref="B12:C12"/>
    <mergeCell ref="A13:A17"/>
    <mergeCell ref="B18:C18"/>
  </mergeCells>
  <conditionalFormatting sqref="F4:F11">
    <cfRule type="cellIs" dxfId="26" priority="1" operator="equal">
      <formula>0</formula>
    </cfRule>
  </conditionalFormatting>
  <printOptions horizontalCentered="1"/>
  <pageMargins left="0.45866141700000002" right="0.45866141700000002" top="0.49803149600000002" bottom="0.49803149600000002" header="0.31496062992126" footer="0.31496062992126"/>
  <pageSetup paperSize="9" scale="84" orientation="portrait" r:id="rId1"/>
  <colBreaks count="1" manualBreakCount="1">
    <brk id="6" max="16383" man="1"/>
  </colBreaks>
  <ignoredErrors>
    <ignoredError sqref="E12:F12 F36 H12 E18:F18 H1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201" r:id="rId4" name="Check Box 1">
              <controlPr defaultSize="0" autoFill="0" autoLine="0" autoPict="0">
                <anchor moveWithCells="1">
                  <from>
                    <xdr:col>3741</xdr:col>
                    <xdr:colOff>228600</xdr:colOff>
                    <xdr:row>6</xdr:row>
                    <xdr:rowOff>222250</xdr:rowOff>
                  </from>
                  <to>
                    <xdr:col>3741</xdr:col>
                    <xdr:colOff>374650</xdr:colOff>
                    <xdr:row>7</xdr:row>
                    <xdr:rowOff>107950</xdr:rowOff>
                  </to>
                </anchor>
              </controlPr>
            </control>
          </mc:Choice>
        </mc:AlternateContent>
        <mc:AlternateContent xmlns:mc="http://schemas.openxmlformats.org/markup-compatibility/2006">
          <mc:Choice Requires="x14">
            <control shapeId="51202" r:id="rId5" name="Check Box 2">
              <controlPr defaultSize="0" autoFill="0" autoLine="0" autoPict="0">
                <anchor moveWithCells="1">
                  <from>
                    <xdr:col>3741</xdr:col>
                    <xdr:colOff>260350</xdr:colOff>
                    <xdr:row>23</xdr:row>
                    <xdr:rowOff>38100</xdr:rowOff>
                  </from>
                  <to>
                    <xdr:col>3741</xdr:col>
                    <xdr:colOff>393700</xdr:colOff>
                    <xdr:row>23</xdr:row>
                    <xdr:rowOff>165100</xdr:rowOff>
                  </to>
                </anchor>
              </controlPr>
            </control>
          </mc:Choice>
        </mc:AlternateContent>
        <mc:AlternateContent xmlns:mc="http://schemas.openxmlformats.org/markup-compatibility/2006">
          <mc:Choice Requires="x14">
            <control shapeId="51203" r:id="rId6" name="Check Box 3">
              <controlPr defaultSize="0" autoFill="0" autoLine="0" autoPict="0">
                <anchor moveWithCells="1">
                  <from>
                    <xdr:col>3741</xdr:col>
                    <xdr:colOff>260350</xdr:colOff>
                    <xdr:row>25</xdr:row>
                    <xdr:rowOff>146050</xdr:rowOff>
                  </from>
                  <to>
                    <xdr:col>3741</xdr:col>
                    <xdr:colOff>412750</xdr:colOff>
                    <xdr:row>26</xdr:row>
                    <xdr:rowOff>0</xdr:rowOff>
                  </to>
                </anchor>
              </controlPr>
            </control>
          </mc:Choice>
        </mc:AlternateContent>
        <mc:AlternateContent xmlns:mc="http://schemas.openxmlformats.org/markup-compatibility/2006">
          <mc:Choice Requires="x14">
            <control shapeId="51204" r:id="rId7" name="Check Box 4">
              <controlPr defaultSize="0" autoFill="0" autoLine="0" autoPict="0">
                <anchor moveWithCells="1">
                  <from>
                    <xdr:col>3741</xdr:col>
                    <xdr:colOff>260350</xdr:colOff>
                    <xdr:row>26</xdr:row>
                    <xdr:rowOff>88900</xdr:rowOff>
                  </from>
                  <to>
                    <xdr:col>3741</xdr:col>
                    <xdr:colOff>393700</xdr:colOff>
                    <xdr:row>26</xdr:row>
                    <xdr:rowOff>222250</xdr:rowOff>
                  </to>
                </anchor>
              </controlPr>
            </control>
          </mc:Choice>
        </mc:AlternateContent>
        <mc:AlternateContent xmlns:mc="http://schemas.openxmlformats.org/markup-compatibility/2006">
          <mc:Choice Requires="x14">
            <control shapeId="51205" r:id="rId8" name="Check Box 5">
              <controlPr defaultSize="0" autoFill="0" autoLine="0" autoPict="0">
                <anchor moveWithCells="1">
                  <from>
                    <xdr:col>3741</xdr:col>
                    <xdr:colOff>260350</xdr:colOff>
                    <xdr:row>27</xdr:row>
                    <xdr:rowOff>228600</xdr:rowOff>
                  </from>
                  <to>
                    <xdr:col>3741</xdr:col>
                    <xdr:colOff>393700</xdr:colOff>
                    <xdr:row>28</xdr:row>
                    <xdr:rowOff>107950</xdr:rowOff>
                  </to>
                </anchor>
              </controlPr>
            </control>
          </mc:Choice>
        </mc:AlternateContent>
        <mc:AlternateContent xmlns:mc="http://schemas.openxmlformats.org/markup-compatibility/2006">
          <mc:Choice Requires="x14">
            <control shapeId="51206" r:id="rId9" name="Check Box 6">
              <controlPr defaultSize="0" autoFill="0" autoLine="0" autoPict="0">
                <anchor moveWithCells="1">
                  <from>
                    <xdr:col>3741</xdr:col>
                    <xdr:colOff>241300</xdr:colOff>
                    <xdr:row>29</xdr:row>
                    <xdr:rowOff>114300</xdr:rowOff>
                  </from>
                  <to>
                    <xdr:col>3741</xdr:col>
                    <xdr:colOff>374650</xdr:colOff>
                    <xdr:row>30</xdr:row>
                    <xdr:rowOff>0</xdr:rowOff>
                  </to>
                </anchor>
              </controlPr>
            </control>
          </mc:Choice>
        </mc:AlternateContent>
        <mc:AlternateContent xmlns:mc="http://schemas.openxmlformats.org/markup-compatibility/2006">
          <mc:Choice Requires="x14">
            <control shapeId="51207" r:id="rId10" name="Check Box 7">
              <controlPr defaultSize="0" autoFill="0" autoLine="0" autoPict="0">
                <anchor moveWithCells="1">
                  <from>
                    <xdr:col>3741</xdr:col>
                    <xdr:colOff>241300</xdr:colOff>
                    <xdr:row>30</xdr:row>
                    <xdr:rowOff>69850</xdr:rowOff>
                  </from>
                  <to>
                    <xdr:col>3741</xdr:col>
                    <xdr:colOff>374650</xdr:colOff>
                    <xdr:row>30</xdr:row>
                    <xdr:rowOff>190500</xdr:rowOff>
                  </to>
                </anchor>
              </controlPr>
            </control>
          </mc:Choice>
        </mc:AlternateContent>
        <mc:AlternateContent xmlns:mc="http://schemas.openxmlformats.org/markup-compatibility/2006">
          <mc:Choice Requires="x14">
            <control shapeId="51208" r:id="rId11" name="Check Box 8">
              <controlPr defaultSize="0" autoFill="0" autoLine="0" autoPict="0">
                <anchor moveWithCells="1" sizeWithCells="1">
                  <from>
                    <xdr:col>2944</xdr:col>
                    <xdr:colOff>603250</xdr:colOff>
                    <xdr:row>27</xdr:row>
                    <xdr:rowOff>107950</xdr:rowOff>
                  </from>
                  <to>
                    <xdr:col>2945</xdr:col>
                    <xdr:colOff>0</xdr:colOff>
                    <xdr:row>28</xdr:row>
                    <xdr:rowOff>222250</xdr:rowOff>
                  </to>
                </anchor>
              </controlPr>
            </control>
          </mc:Choice>
        </mc:AlternateContent>
        <mc:AlternateContent xmlns:mc="http://schemas.openxmlformats.org/markup-compatibility/2006">
          <mc:Choice Requires="x14">
            <control shapeId="51209" r:id="rId12" name="Check Box 9">
              <controlPr defaultSize="0" autoFill="0" autoLine="0" autoPict="0">
                <anchor moveWithCells="1" sizeWithCells="1">
                  <from>
                    <xdr:col>2944</xdr:col>
                    <xdr:colOff>603250</xdr:colOff>
                    <xdr:row>29</xdr:row>
                    <xdr:rowOff>31750</xdr:rowOff>
                  </from>
                  <to>
                    <xdr:col>2945</xdr:col>
                    <xdr:colOff>0</xdr:colOff>
                    <xdr:row>30</xdr:row>
                    <xdr:rowOff>114300</xdr:rowOff>
                  </to>
                </anchor>
              </controlPr>
            </control>
          </mc:Choice>
        </mc:AlternateContent>
        <mc:AlternateContent xmlns:mc="http://schemas.openxmlformats.org/markup-compatibility/2006">
          <mc:Choice Requires="x14">
            <control shapeId="51210" r:id="rId13" name="Check Box 10">
              <controlPr defaultSize="0" autoFill="0" autoLine="0" autoPict="0">
                <anchor moveWithCells="1" sizeWithCells="1">
                  <from>
                    <xdr:col>2944</xdr:col>
                    <xdr:colOff>603250</xdr:colOff>
                    <xdr:row>31</xdr:row>
                    <xdr:rowOff>114300</xdr:rowOff>
                  </from>
                  <to>
                    <xdr:col>2945</xdr:col>
                    <xdr:colOff>0</xdr:colOff>
                    <xdr:row>32</xdr:row>
                    <xdr:rowOff>222250</xdr:rowOff>
                  </to>
                </anchor>
              </controlPr>
            </control>
          </mc:Choice>
        </mc:AlternateContent>
        <mc:AlternateContent xmlns:mc="http://schemas.openxmlformats.org/markup-compatibility/2006">
          <mc:Choice Requires="x14">
            <control shapeId="51211" r:id="rId14" name="Check Box 11">
              <controlPr defaultSize="0" autoFill="0" autoLine="0" autoPict="0">
                <anchor moveWithCells="1" sizeWithCells="1">
                  <from>
                    <xdr:col>2944</xdr:col>
                    <xdr:colOff>603250</xdr:colOff>
                    <xdr:row>30</xdr:row>
                    <xdr:rowOff>165100</xdr:rowOff>
                  </from>
                  <to>
                    <xdr:col>2945</xdr:col>
                    <xdr:colOff>0</xdr:colOff>
                    <xdr:row>32</xdr:row>
                    <xdr:rowOff>12700</xdr:rowOff>
                  </to>
                </anchor>
              </controlPr>
            </control>
          </mc:Choice>
        </mc:AlternateContent>
        <mc:AlternateContent xmlns:mc="http://schemas.openxmlformats.org/markup-compatibility/2006">
          <mc:Choice Requires="x14">
            <control shapeId="51212" r:id="rId15" name="Check Box 12">
              <controlPr defaultSize="0" autoFill="0" autoLine="0" autoPict="0">
                <anchor moveWithCells="1" sizeWithCells="1">
                  <from>
                    <xdr:col>2944</xdr:col>
                    <xdr:colOff>603250</xdr:colOff>
                    <xdr:row>6</xdr:row>
                    <xdr:rowOff>241300</xdr:rowOff>
                  </from>
                  <to>
                    <xdr:col>2945</xdr:col>
                    <xdr:colOff>0</xdr:colOff>
                    <xdr:row>8</xdr:row>
                    <xdr:rowOff>88900</xdr:rowOff>
                  </to>
                </anchor>
              </controlPr>
            </control>
          </mc:Choice>
        </mc:AlternateContent>
        <mc:AlternateContent xmlns:mc="http://schemas.openxmlformats.org/markup-compatibility/2006">
          <mc:Choice Requires="x14">
            <control shapeId="51213" r:id="rId16" name="Check Box 13">
              <controlPr defaultSize="0" autoFill="0" autoLine="0" autoPict="0">
                <anchor moveWithCells="1">
                  <from>
                    <xdr:col>2944</xdr:col>
                    <xdr:colOff>222250</xdr:colOff>
                    <xdr:row>7</xdr:row>
                    <xdr:rowOff>114300</xdr:rowOff>
                  </from>
                  <to>
                    <xdr:col>2944</xdr:col>
                    <xdr:colOff>469900</xdr:colOff>
                    <xdr:row>8</xdr:row>
                    <xdr:rowOff>31750</xdr:rowOff>
                  </to>
                </anchor>
              </controlPr>
            </control>
          </mc:Choice>
        </mc:AlternateContent>
        <mc:AlternateContent xmlns:mc="http://schemas.openxmlformats.org/markup-compatibility/2006">
          <mc:Choice Requires="x14">
            <control shapeId="51214" r:id="rId17" name="Check Box 14">
              <controlPr defaultSize="0" autoFill="0" autoLine="0" autoPict="0">
                <anchor moveWithCells="1">
                  <from>
                    <xdr:col>2944</xdr:col>
                    <xdr:colOff>222250</xdr:colOff>
                    <xdr:row>27</xdr:row>
                    <xdr:rowOff>228600</xdr:rowOff>
                  </from>
                  <to>
                    <xdr:col>2944</xdr:col>
                    <xdr:colOff>469900</xdr:colOff>
                    <xdr:row>28</xdr:row>
                    <xdr:rowOff>146050</xdr:rowOff>
                  </to>
                </anchor>
              </controlPr>
            </control>
          </mc:Choice>
        </mc:AlternateContent>
        <mc:AlternateContent xmlns:mc="http://schemas.openxmlformats.org/markup-compatibility/2006">
          <mc:Choice Requires="x14">
            <control shapeId="51215" r:id="rId18" name="Check Box 15">
              <controlPr defaultSize="0" autoFill="0" autoLine="0" autoPict="0">
                <anchor moveWithCells="1">
                  <from>
                    <xdr:col>2944</xdr:col>
                    <xdr:colOff>228600</xdr:colOff>
                    <xdr:row>29</xdr:row>
                    <xdr:rowOff>146050</xdr:rowOff>
                  </from>
                  <to>
                    <xdr:col>2945</xdr:col>
                    <xdr:colOff>0</xdr:colOff>
                    <xdr:row>30</xdr:row>
                    <xdr:rowOff>69850</xdr:rowOff>
                  </to>
                </anchor>
              </controlPr>
            </control>
          </mc:Choice>
        </mc:AlternateContent>
        <mc:AlternateContent xmlns:mc="http://schemas.openxmlformats.org/markup-compatibility/2006">
          <mc:Choice Requires="x14">
            <control shapeId="51216" r:id="rId19" name="Check Box 16">
              <controlPr defaultSize="0" autoFill="0" autoLine="0" autoPict="0">
                <anchor moveWithCells="1">
                  <from>
                    <xdr:col>2944</xdr:col>
                    <xdr:colOff>222250</xdr:colOff>
                    <xdr:row>31</xdr:row>
                    <xdr:rowOff>50800</xdr:rowOff>
                  </from>
                  <to>
                    <xdr:col>2944</xdr:col>
                    <xdr:colOff>469900</xdr:colOff>
                    <xdr:row>31</xdr:row>
                    <xdr:rowOff>222250</xdr:rowOff>
                  </to>
                </anchor>
              </controlPr>
            </control>
          </mc:Choice>
        </mc:AlternateContent>
        <mc:AlternateContent xmlns:mc="http://schemas.openxmlformats.org/markup-compatibility/2006">
          <mc:Choice Requires="x14">
            <control shapeId="51217" r:id="rId20" name="Check Box 17">
              <controlPr defaultSize="0" autoFill="0" autoLine="0" autoPict="0">
                <anchor moveWithCells="1">
                  <from>
                    <xdr:col>2944</xdr:col>
                    <xdr:colOff>228600</xdr:colOff>
                    <xdr:row>32</xdr:row>
                    <xdr:rowOff>0</xdr:rowOff>
                  </from>
                  <to>
                    <xdr:col>2945</xdr:col>
                    <xdr:colOff>0</xdr:colOff>
                    <xdr:row>32</xdr:row>
                    <xdr:rowOff>184150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002060"/>
    <pageSetUpPr fitToPage="1"/>
  </sheetPr>
  <dimension ref="A1:K66"/>
  <sheetViews>
    <sheetView showGridLines="0" rightToLeft="1" topLeftCell="G1" zoomScale="115" zoomScaleNormal="115" zoomScaleSheetLayoutView="70" workbookViewId="0">
      <selection activeCell="M4" sqref="M4"/>
    </sheetView>
  </sheetViews>
  <sheetFormatPr defaultColWidth="9" defaultRowHeight="33.75" customHeight="1"/>
  <cols>
    <col min="1" max="2" width="36" style="253" customWidth="1"/>
    <col min="3" max="3" width="25" style="253" customWidth="1"/>
    <col min="4" max="5" width="18.453125" style="253" customWidth="1"/>
    <col min="6" max="6" width="17.1796875" style="253" customWidth="1"/>
    <col min="7" max="7" width="17.453125" style="253" customWidth="1"/>
    <col min="8" max="8" width="16.81640625" style="253" customWidth="1"/>
    <col min="9" max="9" width="16.54296875" style="253" customWidth="1"/>
    <col min="10" max="10" width="17.7265625" style="253" customWidth="1"/>
    <col min="11" max="11" width="16.81640625" style="253" customWidth="1"/>
    <col min="12" max="18" width="9" style="253" customWidth="1"/>
    <col min="19" max="16384" width="9" style="253"/>
  </cols>
  <sheetData>
    <row r="1" spans="1:11" s="250" customFormat="1" ht="35.15" customHeight="1">
      <c r="A1" s="2574" t="str">
        <f>"اسم مكلف الضريبة / الزكاة :  "&amp;Cover!E12</f>
        <v xml:space="preserve">اسم مكلف الضريبة / الزكاة :  </v>
      </c>
      <c r="B1" s="2574"/>
      <c r="C1" s="2574"/>
      <c r="D1" s="1113"/>
    </row>
    <row r="2" spans="1:11" s="250" customFormat="1" ht="35.15" customHeight="1">
      <c r="A2" s="2574" t="str">
        <f>"الرقم المالي :   "&amp;TEXT(Cover!U10,"[$-,206]0")</f>
        <v xml:space="preserve">الرقم المالي :   </v>
      </c>
      <c r="B2" s="2574"/>
      <c r="C2" s="2574"/>
      <c r="D2" s="1113"/>
    </row>
    <row r="3" spans="1:11" s="250" customFormat="1" ht="35.15" customHeight="1">
      <c r="A3" s="2572" t="str">
        <f>"السنة المالية المنتهية في : "&amp;TEXT(Cover!X13,"[$-,20B]d mmmm yyyy;@")</f>
        <v xml:space="preserve">السنة المالية المنتهية في : </v>
      </c>
      <c r="B3" s="2572"/>
      <c r="C3" s="2572"/>
      <c r="D3" s="1121"/>
    </row>
    <row r="4" spans="1:11" s="250" customFormat="1" ht="35.15" customHeight="1">
      <c r="A4" s="1295"/>
      <c r="B4" s="1295"/>
      <c r="C4" s="1295"/>
      <c r="D4" s="1121"/>
    </row>
    <row r="5" spans="1:11" ht="18.649999999999999" customHeight="1">
      <c r="A5" s="392"/>
      <c r="B5" s="392"/>
      <c r="C5" s="392"/>
    </row>
    <row r="6" spans="1:11" ht="33.75" customHeight="1">
      <c r="A6" s="1294" t="s">
        <v>2730</v>
      </c>
      <c r="B6" s="1292"/>
      <c r="C6" s="392"/>
    </row>
    <row r="7" spans="1:11" ht="33.75" customHeight="1">
      <c r="A7" s="254"/>
      <c r="B7" s="254"/>
    </row>
    <row r="8" spans="1:11" s="256" customFormat="1" ht="52.5" customHeight="1">
      <c r="A8" s="2575" t="s">
        <v>969</v>
      </c>
      <c r="B8" s="2576"/>
      <c r="C8" s="255" t="s">
        <v>970</v>
      </c>
      <c r="D8" s="255" t="s">
        <v>971</v>
      </c>
      <c r="E8" s="255" t="s">
        <v>972</v>
      </c>
      <c r="F8" s="255" t="s">
        <v>973</v>
      </c>
      <c r="G8" s="255" t="s">
        <v>974</v>
      </c>
      <c r="H8" s="255" t="s">
        <v>975</v>
      </c>
      <c r="I8" s="255" t="s">
        <v>976</v>
      </c>
      <c r="J8" s="255" t="s">
        <v>977</v>
      </c>
      <c r="K8" s="255" t="s">
        <v>978</v>
      </c>
    </row>
    <row r="9" spans="1:11" s="256" customFormat="1" ht="33.75" customHeight="1">
      <c r="A9" s="2577">
        <v>1</v>
      </c>
      <c r="B9" s="2578"/>
      <c r="C9" s="1291">
        <v>2</v>
      </c>
      <c r="D9" s="1291">
        <v>3</v>
      </c>
      <c r="E9" s="1291">
        <v>4</v>
      </c>
      <c r="F9" s="474" t="s">
        <v>2727</v>
      </c>
      <c r="G9" s="1291">
        <v>6</v>
      </c>
      <c r="H9" s="1291">
        <v>7</v>
      </c>
      <c r="I9" s="474" t="s">
        <v>2728</v>
      </c>
      <c r="J9" s="1291">
        <v>9</v>
      </c>
      <c r="K9" s="474" t="s">
        <v>2729</v>
      </c>
    </row>
    <row r="10" spans="1:11" ht="20.149999999999999" customHeight="1">
      <c r="A10" s="2571" t="str">
        <f>IF('1'!A13=0,"",'1'!A13)</f>
        <v/>
      </c>
      <c r="B10" s="2571"/>
      <c r="C10" s="1282" t="str">
        <f>IF('1'!B13=0,"",'1'!B13)</f>
        <v/>
      </c>
      <c r="D10" s="1283">
        <f>'1'!C13</f>
        <v>0</v>
      </c>
      <c r="E10" s="1283">
        <f>'1'!D13</f>
        <v>0</v>
      </c>
      <c r="F10" s="1284">
        <f t="shared" ref="F10:F31" si="0">D10+E10</f>
        <v>0</v>
      </c>
      <c r="G10" s="1283">
        <f>'1'!F13</f>
        <v>0</v>
      </c>
      <c r="H10" s="1283">
        <f>'1'!G13</f>
        <v>0</v>
      </c>
      <c r="I10" s="1284">
        <f t="shared" ref="I10" si="1">IFERROR(F10*(G10/H10),0)</f>
        <v>0</v>
      </c>
      <c r="J10" s="1285">
        <f>'1'!I13</f>
        <v>0</v>
      </c>
      <c r="K10" s="1286">
        <f t="shared" ref="K10:K31" si="2">I10-J10</f>
        <v>0</v>
      </c>
    </row>
    <row r="11" spans="1:11" ht="20.149999999999999" customHeight="1">
      <c r="A11" s="2571" t="str">
        <f>IF('1'!A14=0,"",'1'!A14)</f>
        <v/>
      </c>
      <c r="B11" s="2571"/>
      <c r="C11" s="1282" t="str">
        <f>IF('1'!B14=0,"",'1'!B14)</f>
        <v/>
      </c>
      <c r="D11" s="1283">
        <f>'1'!C14</f>
        <v>0</v>
      </c>
      <c r="E11" s="1283">
        <f>'1'!D14</f>
        <v>0</v>
      </c>
      <c r="F11" s="1284">
        <f t="shared" si="0"/>
        <v>0</v>
      </c>
      <c r="G11" s="1283">
        <f>'1'!F14</f>
        <v>0</v>
      </c>
      <c r="H11" s="1283">
        <f>'1'!G14</f>
        <v>0</v>
      </c>
      <c r="I11" s="1284">
        <f>IFERROR(F11*(G11/H11),0)</f>
        <v>0</v>
      </c>
      <c r="J11" s="1285">
        <f>'1'!I14</f>
        <v>0</v>
      </c>
      <c r="K11" s="1286">
        <f t="shared" si="2"/>
        <v>0</v>
      </c>
    </row>
    <row r="12" spans="1:11" ht="20.149999999999999" customHeight="1">
      <c r="A12" s="2571" t="str">
        <f>IF('1'!A15=0,"",'1'!A15)</f>
        <v/>
      </c>
      <c r="B12" s="2571"/>
      <c r="C12" s="1282" t="str">
        <f>IF('1'!B15=0,"",'1'!B15)</f>
        <v/>
      </c>
      <c r="D12" s="1283">
        <f>'1'!C15</f>
        <v>0</v>
      </c>
      <c r="E12" s="1283">
        <f>'1'!D15</f>
        <v>0</v>
      </c>
      <c r="F12" s="1284">
        <f t="shared" si="0"/>
        <v>0</v>
      </c>
      <c r="G12" s="1283">
        <f>'1'!F15</f>
        <v>0</v>
      </c>
      <c r="H12" s="1283">
        <f>'1'!G15</f>
        <v>0</v>
      </c>
      <c r="I12" s="1284">
        <f t="shared" ref="I12:I33" si="3">IFERROR(F12*(G12/H12),0)</f>
        <v>0</v>
      </c>
      <c r="J12" s="1285">
        <f>'1'!I15</f>
        <v>0</v>
      </c>
      <c r="K12" s="1286">
        <f t="shared" si="2"/>
        <v>0</v>
      </c>
    </row>
    <row r="13" spans="1:11" ht="20.149999999999999" customHeight="1">
      <c r="A13" s="2571" t="str">
        <f>IF('1'!A16=0,"",'1'!A16)</f>
        <v/>
      </c>
      <c r="B13" s="2571"/>
      <c r="C13" s="1282" t="str">
        <f>IF('1'!B16=0,"",'1'!B16)</f>
        <v/>
      </c>
      <c r="D13" s="1283">
        <f>'1'!C16</f>
        <v>0</v>
      </c>
      <c r="E13" s="1283">
        <f>'1'!D16</f>
        <v>0</v>
      </c>
      <c r="F13" s="1284">
        <f t="shared" si="0"/>
        <v>0</v>
      </c>
      <c r="G13" s="1283">
        <f>'1'!F16</f>
        <v>0</v>
      </c>
      <c r="H13" s="1283">
        <f>'1'!G16</f>
        <v>0</v>
      </c>
      <c r="I13" s="1284">
        <f t="shared" si="3"/>
        <v>0</v>
      </c>
      <c r="J13" s="1285">
        <f>'1'!I16</f>
        <v>0</v>
      </c>
      <c r="K13" s="1286">
        <f t="shared" si="2"/>
        <v>0</v>
      </c>
    </row>
    <row r="14" spans="1:11" ht="20.149999999999999" customHeight="1">
      <c r="A14" s="2571" t="str">
        <f>IF('1'!A17=0,"",'1'!A17)</f>
        <v/>
      </c>
      <c r="B14" s="2571"/>
      <c r="C14" s="1282" t="str">
        <f>IF('1'!B17=0,"",'1'!B17)</f>
        <v/>
      </c>
      <c r="D14" s="1283">
        <f>'1'!C17</f>
        <v>0</v>
      </c>
      <c r="E14" s="1283">
        <f>'1'!D17</f>
        <v>0</v>
      </c>
      <c r="F14" s="1284">
        <f t="shared" si="0"/>
        <v>0</v>
      </c>
      <c r="G14" s="1283">
        <f>'1'!F17</f>
        <v>0</v>
      </c>
      <c r="H14" s="1283">
        <f>'1'!G17</f>
        <v>0</v>
      </c>
      <c r="I14" s="1284">
        <f t="shared" si="3"/>
        <v>0</v>
      </c>
      <c r="J14" s="1285">
        <f>'1'!I17</f>
        <v>0</v>
      </c>
      <c r="K14" s="1286">
        <f t="shared" si="2"/>
        <v>0</v>
      </c>
    </row>
    <row r="15" spans="1:11" ht="20.149999999999999" customHeight="1">
      <c r="A15" s="2571" t="str">
        <f>IF('1'!A18=0,"",'1'!A18)</f>
        <v/>
      </c>
      <c r="B15" s="2571"/>
      <c r="C15" s="1282" t="str">
        <f>IF('1'!B18=0,"",'1'!B18)</f>
        <v/>
      </c>
      <c r="D15" s="1283">
        <f>'1'!C18</f>
        <v>0</v>
      </c>
      <c r="E15" s="1283">
        <f>'1'!D18</f>
        <v>0</v>
      </c>
      <c r="F15" s="1284">
        <f t="shared" si="0"/>
        <v>0</v>
      </c>
      <c r="G15" s="1283">
        <f>'1'!F18</f>
        <v>0</v>
      </c>
      <c r="H15" s="1283">
        <f>'1'!G18</f>
        <v>0</v>
      </c>
      <c r="I15" s="1284">
        <f t="shared" si="3"/>
        <v>0</v>
      </c>
      <c r="J15" s="1285">
        <f>'1'!I18</f>
        <v>0</v>
      </c>
      <c r="K15" s="1286">
        <f t="shared" si="2"/>
        <v>0</v>
      </c>
    </row>
    <row r="16" spans="1:11" ht="20.149999999999999" customHeight="1">
      <c r="A16" s="2571" t="str">
        <f>IF('1'!A19=0,"",'1'!A19)</f>
        <v/>
      </c>
      <c r="B16" s="2571"/>
      <c r="C16" s="1282" t="str">
        <f>IF('1'!B19=0,"",'1'!B19)</f>
        <v/>
      </c>
      <c r="D16" s="1283">
        <f>'1'!C19</f>
        <v>0</v>
      </c>
      <c r="E16" s="1283">
        <f>'1'!D19</f>
        <v>0</v>
      </c>
      <c r="F16" s="1284">
        <f t="shared" si="0"/>
        <v>0</v>
      </c>
      <c r="G16" s="1283">
        <f>'1'!F19</f>
        <v>0</v>
      </c>
      <c r="H16" s="1283">
        <f>'1'!G19</f>
        <v>0</v>
      </c>
      <c r="I16" s="1284">
        <f t="shared" si="3"/>
        <v>0</v>
      </c>
      <c r="J16" s="1285">
        <f>'1'!I19</f>
        <v>0</v>
      </c>
      <c r="K16" s="1286">
        <f t="shared" si="2"/>
        <v>0</v>
      </c>
    </row>
    <row r="17" spans="1:11" ht="20.149999999999999" customHeight="1">
      <c r="A17" s="2571" t="str">
        <f>IF('1'!A20=0,"",'1'!A20)</f>
        <v/>
      </c>
      <c r="B17" s="2571"/>
      <c r="C17" s="1282" t="str">
        <f>IF('1'!B20=0,"",'1'!B20)</f>
        <v/>
      </c>
      <c r="D17" s="1283">
        <f>'1'!C20</f>
        <v>0</v>
      </c>
      <c r="E17" s="1283">
        <f>'1'!D20</f>
        <v>0</v>
      </c>
      <c r="F17" s="1284">
        <f t="shared" si="0"/>
        <v>0</v>
      </c>
      <c r="G17" s="1283">
        <f>'1'!F20</f>
        <v>0</v>
      </c>
      <c r="H17" s="1283">
        <f>'1'!G20</f>
        <v>0</v>
      </c>
      <c r="I17" s="1284">
        <f t="shared" si="3"/>
        <v>0</v>
      </c>
      <c r="J17" s="1285">
        <f>'1'!I20</f>
        <v>0</v>
      </c>
      <c r="K17" s="1286">
        <f t="shared" si="2"/>
        <v>0</v>
      </c>
    </row>
    <row r="18" spans="1:11" ht="20.149999999999999" customHeight="1">
      <c r="A18" s="2571" t="str">
        <f>IF('1'!A21=0,"",'1'!A21)</f>
        <v/>
      </c>
      <c r="B18" s="2571"/>
      <c r="C18" s="1282" t="str">
        <f>IF('1'!B21=0,"",'1'!B21)</f>
        <v/>
      </c>
      <c r="D18" s="1283">
        <f>'1'!C21</f>
        <v>0</v>
      </c>
      <c r="E18" s="1283">
        <f>'1'!D21</f>
        <v>0</v>
      </c>
      <c r="F18" s="1284">
        <f t="shared" si="0"/>
        <v>0</v>
      </c>
      <c r="G18" s="1283">
        <f>'1'!F21</f>
        <v>0</v>
      </c>
      <c r="H18" s="1283">
        <f>'1'!G21</f>
        <v>0</v>
      </c>
      <c r="I18" s="1284">
        <f t="shared" si="3"/>
        <v>0</v>
      </c>
      <c r="J18" s="1285">
        <f>'1'!I21</f>
        <v>0</v>
      </c>
      <c r="K18" s="1286">
        <f t="shared" si="2"/>
        <v>0</v>
      </c>
    </row>
    <row r="19" spans="1:11" ht="20.149999999999999" customHeight="1">
      <c r="A19" s="2571" t="str">
        <f>IF('1'!A22=0,"",'1'!A22)</f>
        <v/>
      </c>
      <c r="B19" s="2571"/>
      <c r="C19" s="1282" t="str">
        <f>IF('1'!B22=0,"",'1'!B22)</f>
        <v/>
      </c>
      <c r="D19" s="1283">
        <f>'1'!C22</f>
        <v>0</v>
      </c>
      <c r="E19" s="1283">
        <f>'1'!D22</f>
        <v>0</v>
      </c>
      <c r="F19" s="1284">
        <f t="shared" si="0"/>
        <v>0</v>
      </c>
      <c r="G19" s="1283">
        <f>'1'!F22</f>
        <v>0</v>
      </c>
      <c r="H19" s="1283">
        <f>'1'!G22</f>
        <v>0</v>
      </c>
      <c r="I19" s="1284">
        <f t="shared" si="3"/>
        <v>0</v>
      </c>
      <c r="J19" s="1285">
        <f>'1'!I22</f>
        <v>0</v>
      </c>
      <c r="K19" s="1286">
        <f t="shared" si="2"/>
        <v>0</v>
      </c>
    </row>
    <row r="20" spans="1:11" ht="20.149999999999999" customHeight="1">
      <c r="A20" s="2571" t="str">
        <f>IF('1'!A23=0,"",'1'!A23)</f>
        <v/>
      </c>
      <c r="B20" s="2571"/>
      <c r="C20" s="1282" t="str">
        <f>IF('1'!B23=0,"",'1'!B23)</f>
        <v/>
      </c>
      <c r="D20" s="1283">
        <f>'1'!C23</f>
        <v>0</v>
      </c>
      <c r="E20" s="1283">
        <f>'1'!D23</f>
        <v>0</v>
      </c>
      <c r="F20" s="1284">
        <f t="shared" si="0"/>
        <v>0</v>
      </c>
      <c r="G20" s="1283">
        <f>'1'!F23</f>
        <v>0</v>
      </c>
      <c r="H20" s="1283">
        <f>'1'!G23</f>
        <v>0</v>
      </c>
      <c r="I20" s="1284">
        <f t="shared" si="3"/>
        <v>0</v>
      </c>
      <c r="J20" s="1285">
        <f>'1'!I23</f>
        <v>0</v>
      </c>
      <c r="K20" s="1286">
        <f t="shared" si="2"/>
        <v>0</v>
      </c>
    </row>
    <row r="21" spans="1:11" ht="20.149999999999999" customHeight="1">
      <c r="A21" s="2571" t="str">
        <f>IF('1'!A24=0,"",'1'!A24)</f>
        <v/>
      </c>
      <c r="B21" s="2571"/>
      <c r="C21" s="1282" t="str">
        <f>IF('1'!B24=0,"",'1'!B24)</f>
        <v/>
      </c>
      <c r="D21" s="1283">
        <f>'1'!C24</f>
        <v>0</v>
      </c>
      <c r="E21" s="1283">
        <f>'1'!D24</f>
        <v>0</v>
      </c>
      <c r="F21" s="1284">
        <f t="shared" si="0"/>
        <v>0</v>
      </c>
      <c r="G21" s="1283">
        <f>'1'!F24</f>
        <v>0</v>
      </c>
      <c r="H21" s="1283">
        <f>'1'!G24</f>
        <v>0</v>
      </c>
      <c r="I21" s="1284">
        <f t="shared" si="3"/>
        <v>0</v>
      </c>
      <c r="J21" s="1285">
        <f>'1'!I24</f>
        <v>0</v>
      </c>
      <c r="K21" s="1286">
        <f t="shared" si="2"/>
        <v>0</v>
      </c>
    </row>
    <row r="22" spans="1:11" ht="20.149999999999999" customHeight="1">
      <c r="A22" s="2571" t="str">
        <f>IF('1'!A25=0,"",'1'!A25)</f>
        <v/>
      </c>
      <c r="B22" s="2571"/>
      <c r="C22" s="1282" t="str">
        <f>IF('1'!B25=0,"",'1'!B25)</f>
        <v/>
      </c>
      <c r="D22" s="1283">
        <f>'1'!C25</f>
        <v>0</v>
      </c>
      <c r="E22" s="1283">
        <f>'1'!D25</f>
        <v>0</v>
      </c>
      <c r="F22" s="1284">
        <f t="shared" si="0"/>
        <v>0</v>
      </c>
      <c r="G22" s="1283">
        <f>'1'!F25</f>
        <v>0</v>
      </c>
      <c r="H22" s="1283">
        <f>'1'!G25</f>
        <v>0</v>
      </c>
      <c r="I22" s="1284">
        <f t="shared" si="3"/>
        <v>0</v>
      </c>
      <c r="J22" s="1285">
        <f>'1'!I25</f>
        <v>0</v>
      </c>
      <c r="K22" s="1286">
        <f t="shared" si="2"/>
        <v>0</v>
      </c>
    </row>
    <row r="23" spans="1:11" ht="20.149999999999999" customHeight="1">
      <c r="A23" s="2571" t="str">
        <f>IF('1'!A26=0,"",'1'!A26)</f>
        <v/>
      </c>
      <c r="B23" s="2571"/>
      <c r="C23" s="1282" t="str">
        <f>IF('1'!B26=0,"",'1'!B26)</f>
        <v/>
      </c>
      <c r="D23" s="1283">
        <f>'1'!C26</f>
        <v>0</v>
      </c>
      <c r="E23" s="1283">
        <f>'1'!D26</f>
        <v>0</v>
      </c>
      <c r="F23" s="1284">
        <f t="shared" si="0"/>
        <v>0</v>
      </c>
      <c r="G23" s="1283">
        <f>'1'!F26</f>
        <v>0</v>
      </c>
      <c r="H23" s="1283">
        <f>'1'!G26</f>
        <v>0</v>
      </c>
      <c r="I23" s="1284">
        <f t="shared" si="3"/>
        <v>0</v>
      </c>
      <c r="J23" s="1285">
        <f>'1'!I26</f>
        <v>0</v>
      </c>
      <c r="K23" s="1286">
        <f t="shared" si="2"/>
        <v>0</v>
      </c>
    </row>
    <row r="24" spans="1:11" ht="20.149999999999999" customHeight="1">
      <c r="A24" s="2571" t="str">
        <f>IF('1'!A27=0,"",'1'!A27)</f>
        <v/>
      </c>
      <c r="B24" s="2571"/>
      <c r="C24" s="1282" t="str">
        <f>IF('1'!B27=0,"",'1'!B27)</f>
        <v/>
      </c>
      <c r="D24" s="1283">
        <f>'1'!C27</f>
        <v>0</v>
      </c>
      <c r="E24" s="1283">
        <f>'1'!D27</f>
        <v>0</v>
      </c>
      <c r="F24" s="1284">
        <f t="shared" si="0"/>
        <v>0</v>
      </c>
      <c r="G24" s="1283">
        <f>'1'!F27</f>
        <v>0</v>
      </c>
      <c r="H24" s="1283">
        <f>'1'!G27</f>
        <v>0</v>
      </c>
      <c r="I24" s="1284">
        <f t="shared" si="3"/>
        <v>0</v>
      </c>
      <c r="J24" s="1285">
        <f>'1'!I27</f>
        <v>0</v>
      </c>
      <c r="K24" s="1286">
        <f t="shared" si="2"/>
        <v>0</v>
      </c>
    </row>
    <row r="25" spans="1:11" ht="20.149999999999999" customHeight="1">
      <c r="A25" s="2571" t="str">
        <f>IF('1'!A28=0,"",'1'!A28)</f>
        <v/>
      </c>
      <c r="B25" s="2571"/>
      <c r="C25" s="1282" t="str">
        <f>IF('1'!B28=0,"",'1'!B28)</f>
        <v/>
      </c>
      <c r="D25" s="1283">
        <f>'1'!C28</f>
        <v>0</v>
      </c>
      <c r="E25" s="1283">
        <f>'1'!D28</f>
        <v>0</v>
      </c>
      <c r="F25" s="1284">
        <f t="shared" si="0"/>
        <v>0</v>
      </c>
      <c r="G25" s="1283">
        <f>'1'!F28</f>
        <v>0</v>
      </c>
      <c r="H25" s="1283">
        <f>'1'!G28</f>
        <v>0</v>
      </c>
      <c r="I25" s="1284">
        <f t="shared" si="3"/>
        <v>0</v>
      </c>
      <c r="J25" s="1285">
        <f>'1'!I28</f>
        <v>0</v>
      </c>
      <c r="K25" s="1286">
        <f t="shared" si="2"/>
        <v>0</v>
      </c>
    </row>
    <row r="26" spans="1:11" ht="20.149999999999999" customHeight="1">
      <c r="A26" s="2571" t="str">
        <f>IF('1'!A29=0,"",'1'!A29)</f>
        <v/>
      </c>
      <c r="B26" s="2571"/>
      <c r="C26" s="1282" t="str">
        <f>IF('1'!B29=0,"",'1'!B29)</f>
        <v/>
      </c>
      <c r="D26" s="1283">
        <f>'1'!C29</f>
        <v>0</v>
      </c>
      <c r="E26" s="1283">
        <f>'1'!D29</f>
        <v>0</v>
      </c>
      <c r="F26" s="1284">
        <f t="shared" si="0"/>
        <v>0</v>
      </c>
      <c r="G26" s="1283">
        <f>'1'!F29</f>
        <v>0</v>
      </c>
      <c r="H26" s="1283">
        <f>'1'!G29</f>
        <v>0</v>
      </c>
      <c r="I26" s="1284">
        <f t="shared" si="3"/>
        <v>0</v>
      </c>
      <c r="J26" s="1285">
        <f>'1'!I29</f>
        <v>0</v>
      </c>
      <c r="K26" s="1286">
        <f t="shared" si="2"/>
        <v>0</v>
      </c>
    </row>
    <row r="27" spans="1:11" ht="20.149999999999999" customHeight="1">
      <c r="A27" s="2571" t="str">
        <f>IF('1'!A30=0,"",'1'!A30)</f>
        <v/>
      </c>
      <c r="B27" s="2571"/>
      <c r="C27" s="1282" t="str">
        <f>IF('1'!B30=0,"",'1'!B30)</f>
        <v/>
      </c>
      <c r="D27" s="1283">
        <f>'1'!C30</f>
        <v>0</v>
      </c>
      <c r="E27" s="1283">
        <f>'1'!D30</f>
        <v>0</v>
      </c>
      <c r="F27" s="1284">
        <f t="shared" si="0"/>
        <v>0</v>
      </c>
      <c r="G27" s="1283">
        <f>'1'!F30</f>
        <v>0</v>
      </c>
      <c r="H27" s="1283">
        <f>'1'!G30</f>
        <v>0</v>
      </c>
      <c r="I27" s="1284">
        <f t="shared" si="3"/>
        <v>0</v>
      </c>
      <c r="J27" s="1285">
        <f>'1'!I30</f>
        <v>0</v>
      </c>
      <c r="K27" s="1286">
        <f t="shared" si="2"/>
        <v>0</v>
      </c>
    </row>
    <row r="28" spans="1:11" ht="20.149999999999999" customHeight="1">
      <c r="A28" s="2571" t="str">
        <f>IF('1'!A31=0,"",'1'!A31)</f>
        <v/>
      </c>
      <c r="B28" s="2571"/>
      <c r="C28" s="1282" t="str">
        <f>IF('1'!B31=0,"",'1'!B31)</f>
        <v/>
      </c>
      <c r="D28" s="1283">
        <f>'1'!C31</f>
        <v>0</v>
      </c>
      <c r="E28" s="1283">
        <f>'1'!D31</f>
        <v>0</v>
      </c>
      <c r="F28" s="1284">
        <f t="shared" si="0"/>
        <v>0</v>
      </c>
      <c r="G28" s="1283">
        <f>'1'!F31</f>
        <v>0</v>
      </c>
      <c r="H28" s="1283">
        <f>'1'!G31</f>
        <v>0</v>
      </c>
      <c r="I28" s="1284">
        <f t="shared" si="3"/>
        <v>0</v>
      </c>
      <c r="J28" s="1285">
        <f>'1'!I31</f>
        <v>0</v>
      </c>
      <c r="K28" s="1286">
        <f t="shared" si="2"/>
        <v>0</v>
      </c>
    </row>
    <row r="29" spans="1:11" ht="20.149999999999999" customHeight="1">
      <c r="A29" s="2571" t="str">
        <f>IF('1'!A32=0,"",'1'!A32)</f>
        <v/>
      </c>
      <c r="B29" s="2571"/>
      <c r="C29" s="1282" t="str">
        <f>IF('1'!B32=0,"",'1'!B32)</f>
        <v/>
      </c>
      <c r="D29" s="1283">
        <f>'1'!C32</f>
        <v>0</v>
      </c>
      <c r="E29" s="1283">
        <f>'1'!D32</f>
        <v>0</v>
      </c>
      <c r="F29" s="1284">
        <f t="shared" si="0"/>
        <v>0</v>
      </c>
      <c r="G29" s="1283">
        <f>'1'!F32</f>
        <v>0</v>
      </c>
      <c r="H29" s="1283">
        <f>'1'!G32</f>
        <v>0</v>
      </c>
      <c r="I29" s="1284">
        <f t="shared" si="3"/>
        <v>0</v>
      </c>
      <c r="J29" s="1285">
        <f>'1'!I32</f>
        <v>0</v>
      </c>
      <c r="K29" s="1286">
        <f t="shared" si="2"/>
        <v>0</v>
      </c>
    </row>
    <row r="30" spans="1:11" ht="20.149999999999999" customHeight="1">
      <c r="A30" s="2571" t="str">
        <f>IF('1'!A33=0,"",'1'!A33)</f>
        <v/>
      </c>
      <c r="B30" s="2571"/>
      <c r="C30" s="1282" t="str">
        <f>IF('1'!B33=0,"",'1'!B33)</f>
        <v/>
      </c>
      <c r="D30" s="1283">
        <f>'1'!C33</f>
        <v>0</v>
      </c>
      <c r="E30" s="1283">
        <f>'1'!D33</f>
        <v>0</v>
      </c>
      <c r="F30" s="1284">
        <f t="shared" si="0"/>
        <v>0</v>
      </c>
      <c r="G30" s="1283">
        <f>'1'!F33</f>
        <v>0</v>
      </c>
      <c r="H30" s="1283">
        <f>'1'!G33</f>
        <v>0</v>
      </c>
      <c r="I30" s="1284">
        <f t="shared" si="3"/>
        <v>0</v>
      </c>
      <c r="J30" s="1285">
        <f>'1'!I33</f>
        <v>0</v>
      </c>
      <c r="K30" s="1286">
        <f t="shared" si="2"/>
        <v>0</v>
      </c>
    </row>
    <row r="31" spans="1:11" ht="20.149999999999999" customHeight="1">
      <c r="A31" s="2571" t="str">
        <f>IF('1'!A34=0,"",'1'!A34)</f>
        <v/>
      </c>
      <c r="B31" s="2571"/>
      <c r="C31" s="1282" t="str">
        <f>IF('1'!B34=0,"",'1'!B34)</f>
        <v/>
      </c>
      <c r="D31" s="1283">
        <f>'1'!C34</f>
        <v>0</v>
      </c>
      <c r="E31" s="1283">
        <f>'1'!D34</f>
        <v>0</v>
      </c>
      <c r="F31" s="1284">
        <f t="shared" si="0"/>
        <v>0</v>
      </c>
      <c r="G31" s="1283">
        <f>'1'!F34</f>
        <v>0</v>
      </c>
      <c r="H31" s="1283">
        <f>'1'!G34</f>
        <v>0</v>
      </c>
      <c r="I31" s="1284">
        <f t="shared" si="3"/>
        <v>0</v>
      </c>
      <c r="J31" s="1285">
        <f>'1'!I34</f>
        <v>0</v>
      </c>
      <c r="K31" s="1286">
        <f t="shared" si="2"/>
        <v>0</v>
      </c>
    </row>
    <row r="32" spans="1:11" ht="20.149999999999999" customHeight="1">
      <c r="A32" s="2571" t="str">
        <f>IF('1'!A35=0,"",'1'!A35)</f>
        <v/>
      </c>
      <c r="B32" s="2571"/>
      <c r="C32" s="1282" t="str">
        <f>IF('1'!B35=0,"",'1'!B35)</f>
        <v/>
      </c>
      <c r="D32" s="1283">
        <f>'1'!C35</f>
        <v>0</v>
      </c>
      <c r="E32" s="1283">
        <f>'1'!D35</f>
        <v>0</v>
      </c>
      <c r="F32" s="1284">
        <f t="shared" ref="F32" si="4">D32+E32</f>
        <v>0</v>
      </c>
      <c r="G32" s="1283">
        <f>'1'!F35</f>
        <v>0</v>
      </c>
      <c r="H32" s="1283">
        <f>'1'!G35</f>
        <v>0</v>
      </c>
      <c r="I32" s="1284">
        <f t="shared" si="3"/>
        <v>0</v>
      </c>
      <c r="J32" s="1285">
        <f>'1'!I35</f>
        <v>0</v>
      </c>
      <c r="K32" s="1286">
        <f t="shared" ref="K32" si="5">I32-J32</f>
        <v>0</v>
      </c>
    </row>
    <row r="33" spans="1:11" s="319" customFormat="1" ht="20.149999999999999" customHeight="1">
      <c r="A33" s="2571" t="str">
        <f>IF('1'!A36=0,"",'1'!A36)</f>
        <v/>
      </c>
      <c r="B33" s="2571"/>
      <c r="C33" s="1282" t="str">
        <f>IF('1'!B36=0,"",'1'!B36)</f>
        <v/>
      </c>
      <c r="D33" s="1283">
        <f>'1'!C36</f>
        <v>0</v>
      </c>
      <c r="E33" s="1283">
        <f>'1'!D36</f>
        <v>0</v>
      </c>
      <c r="F33" s="1284">
        <f t="shared" ref="F33" si="6">D33+E33</f>
        <v>0</v>
      </c>
      <c r="G33" s="1283">
        <f>'1'!F36</f>
        <v>0</v>
      </c>
      <c r="H33" s="1283">
        <f>'1'!G36</f>
        <v>0</v>
      </c>
      <c r="I33" s="1284">
        <f t="shared" si="3"/>
        <v>0</v>
      </c>
      <c r="J33" s="1285">
        <f>'1'!I36</f>
        <v>0</v>
      </c>
      <c r="K33" s="1286">
        <f t="shared" ref="K33" si="7">I33-J33</f>
        <v>0</v>
      </c>
    </row>
    <row r="34" spans="1:11" s="319" customFormat="1" ht="20.149999999999999" customHeight="1">
      <c r="A34" s="2571" t="str">
        <f>IF('1'!A37=0,"",'1'!A37)</f>
        <v/>
      </c>
      <c r="B34" s="2571"/>
      <c r="C34" s="1282" t="str">
        <f>IF('1'!B37=0,"",'1'!B37)</f>
        <v/>
      </c>
      <c r="D34" s="1283">
        <f>'1'!C37</f>
        <v>0</v>
      </c>
      <c r="E34" s="1283">
        <f>'1'!D37</f>
        <v>0</v>
      </c>
      <c r="F34" s="1284">
        <f t="shared" ref="F34" si="8">D34+E34</f>
        <v>0</v>
      </c>
      <c r="G34" s="1283">
        <f>'1'!F37</f>
        <v>0</v>
      </c>
      <c r="H34" s="1283">
        <f>'1'!G37</f>
        <v>0</v>
      </c>
      <c r="I34" s="1284">
        <f t="shared" ref="I34" si="9">IFERROR(F34*(G34/H34),0)</f>
        <v>0</v>
      </c>
      <c r="J34" s="1285">
        <f>'1'!I37</f>
        <v>0</v>
      </c>
      <c r="K34" s="1286">
        <f t="shared" ref="K34" si="10">I34-J34</f>
        <v>0</v>
      </c>
    </row>
    <row r="35" spans="1:11" s="319" customFormat="1" ht="20.149999999999999" customHeight="1">
      <c r="A35" s="2571" t="str">
        <f>IF('1'!A38=0,"",'1'!A38)</f>
        <v/>
      </c>
      <c r="B35" s="2571"/>
      <c r="C35" s="1282" t="str">
        <f>IF('1'!B38=0,"",'1'!B38)</f>
        <v/>
      </c>
      <c r="D35" s="1283">
        <f>'1'!C38</f>
        <v>0</v>
      </c>
      <c r="E35" s="1283">
        <f>'1'!D38</f>
        <v>0</v>
      </c>
      <c r="F35" s="1284">
        <f t="shared" ref="F35" si="11">D35+E35</f>
        <v>0</v>
      </c>
      <c r="G35" s="1283">
        <f>'1'!F38</f>
        <v>0</v>
      </c>
      <c r="H35" s="1283">
        <f>'1'!G38</f>
        <v>0</v>
      </c>
      <c r="I35" s="1284">
        <f t="shared" ref="I35" si="12">IFERROR(F35*(G35/H35),0)</f>
        <v>0</v>
      </c>
      <c r="J35" s="1285">
        <f>'1'!I38</f>
        <v>0</v>
      </c>
      <c r="K35" s="1286">
        <f t="shared" ref="K35" si="13">I35-J35</f>
        <v>0</v>
      </c>
    </row>
    <row r="36" spans="1:11" s="319" customFormat="1" ht="20.149999999999999" customHeight="1">
      <c r="A36" s="2571" t="str">
        <f>IF('1'!A39=0,"",'1'!A39)</f>
        <v/>
      </c>
      <c r="B36" s="2571"/>
      <c r="C36" s="1282" t="str">
        <f>IF('1'!B39=0,"",'1'!B39)</f>
        <v/>
      </c>
      <c r="D36" s="1283">
        <f>'1'!C39</f>
        <v>0</v>
      </c>
      <c r="E36" s="1283">
        <f>'1'!D39</f>
        <v>0</v>
      </c>
      <c r="F36" s="1284">
        <f t="shared" ref="F36" si="14">D36+E36</f>
        <v>0</v>
      </c>
      <c r="G36" s="1283">
        <f>'1'!F39</f>
        <v>0</v>
      </c>
      <c r="H36" s="1283">
        <f>'1'!G39</f>
        <v>0</v>
      </c>
      <c r="I36" s="1284">
        <f t="shared" ref="I36" si="15">IFERROR(F36*(G36/H36),0)</f>
        <v>0</v>
      </c>
      <c r="J36" s="1285">
        <f>'1'!I39</f>
        <v>0</v>
      </c>
      <c r="K36" s="1286">
        <f t="shared" ref="K36" si="16">I36-J36</f>
        <v>0</v>
      </c>
    </row>
    <row r="37" spans="1:11" s="319" customFormat="1" ht="20.149999999999999" customHeight="1">
      <c r="A37" s="2571" t="str">
        <f>IF('1'!A40=0,"",'1'!A40)</f>
        <v/>
      </c>
      <c r="B37" s="2571"/>
      <c r="C37" s="1282" t="str">
        <f>IF('1'!B40=0,"",'1'!B40)</f>
        <v/>
      </c>
      <c r="D37" s="1283">
        <f>'1'!C40</f>
        <v>0</v>
      </c>
      <c r="E37" s="1283">
        <f>'1'!D40</f>
        <v>0</v>
      </c>
      <c r="F37" s="1284">
        <f t="shared" ref="F37" si="17">D37+E37</f>
        <v>0</v>
      </c>
      <c r="G37" s="1283">
        <f>'1'!F40</f>
        <v>0</v>
      </c>
      <c r="H37" s="1283">
        <f>'1'!G40</f>
        <v>0</v>
      </c>
      <c r="I37" s="1284">
        <f t="shared" ref="I37" si="18">IFERROR(F37*(G37/H37),0)</f>
        <v>0</v>
      </c>
      <c r="J37" s="1285">
        <f>'1'!I40</f>
        <v>0</v>
      </c>
      <c r="K37" s="1286">
        <f t="shared" ref="K37" si="19">I37-J37</f>
        <v>0</v>
      </c>
    </row>
    <row r="38" spans="1:11" s="319" customFormat="1" ht="20.149999999999999" customHeight="1">
      <c r="A38" s="2571" t="str">
        <f>IF('1'!A41=0,"",'1'!A41)</f>
        <v/>
      </c>
      <c r="B38" s="2571"/>
      <c r="C38" s="1282" t="str">
        <f>IF('1'!B41=0,"",'1'!B41)</f>
        <v/>
      </c>
      <c r="D38" s="1283">
        <f>'1'!C41</f>
        <v>0</v>
      </c>
      <c r="E38" s="1283">
        <f>'1'!D41</f>
        <v>0</v>
      </c>
      <c r="F38" s="1284">
        <f t="shared" ref="F38" si="20">D38+E38</f>
        <v>0</v>
      </c>
      <c r="G38" s="1283">
        <f>'1'!F41</f>
        <v>0</v>
      </c>
      <c r="H38" s="1283">
        <f>'1'!G41</f>
        <v>0</v>
      </c>
      <c r="I38" s="1284">
        <f t="shared" ref="I38" si="21">IFERROR(F38*(G38/H38),0)</f>
        <v>0</v>
      </c>
      <c r="J38" s="1285">
        <f>'1'!I41</f>
        <v>0</v>
      </c>
      <c r="K38" s="1286">
        <f t="shared" ref="K38" si="22">I38-J38</f>
        <v>0</v>
      </c>
    </row>
    <row r="39" spans="1:11" s="319" customFormat="1" ht="20.149999999999999" customHeight="1">
      <c r="A39" s="2571" t="str">
        <f>IF('1'!A42=0,"",'1'!A42)</f>
        <v/>
      </c>
      <c r="B39" s="2571"/>
      <c r="C39" s="1282" t="str">
        <f>IF('1'!B42=0,"",'1'!B42)</f>
        <v/>
      </c>
      <c r="D39" s="1283">
        <f>'1'!C42</f>
        <v>0</v>
      </c>
      <c r="E39" s="1283">
        <f>'1'!D42</f>
        <v>0</v>
      </c>
      <c r="F39" s="1284">
        <f t="shared" ref="F39" si="23">D39+E39</f>
        <v>0</v>
      </c>
      <c r="G39" s="1283">
        <f>'1'!F42</f>
        <v>0</v>
      </c>
      <c r="H39" s="1283">
        <f>'1'!G42</f>
        <v>0</v>
      </c>
      <c r="I39" s="1284">
        <f t="shared" ref="I39" si="24">IFERROR(F39*(G39/H39),0)</f>
        <v>0</v>
      </c>
      <c r="J39" s="1285">
        <f>'1'!I42</f>
        <v>0</v>
      </c>
      <c r="K39" s="1286">
        <f t="shared" ref="K39" si="25">I39-J39</f>
        <v>0</v>
      </c>
    </row>
    <row r="40" spans="1:11" s="319" customFormat="1" ht="20.149999999999999" customHeight="1">
      <c r="A40" s="2571" t="str">
        <f>IF('1'!A43=0,"",'1'!A43)</f>
        <v/>
      </c>
      <c r="B40" s="2571"/>
      <c r="C40" s="1282" t="str">
        <f>IF('1'!B43=0,"",'1'!B43)</f>
        <v/>
      </c>
      <c r="D40" s="1283">
        <f>'1'!C43</f>
        <v>0</v>
      </c>
      <c r="E40" s="1283">
        <f>'1'!D43</f>
        <v>0</v>
      </c>
      <c r="F40" s="1284">
        <f t="shared" ref="F40" si="26">D40+E40</f>
        <v>0</v>
      </c>
      <c r="G40" s="1283">
        <f>'1'!F43</f>
        <v>0</v>
      </c>
      <c r="H40" s="1283">
        <f>'1'!G43</f>
        <v>0</v>
      </c>
      <c r="I40" s="1284">
        <f t="shared" ref="I40" si="27">IFERROR(F40*(G40/H40),0)</f>
        <v>0</v>
      </c>
      <c r="J40" s="1285">
        <f>'1'!I43</f>
        <v>0</v>
      </c>
      <c r="K40" s="1286">
        <f t="shared" ref="K40" si="28">I40-J40</f>
        <v>0</v>
      </c>
    </row>
    <row r="41" spans="1:11" s="319" customFormat="1" ht="20.149999999999999" customHeight="1">
      <c r="A41" s="2571" t="str">
        <f>IF('1'!A44=0,"",'1'!A44)</f>
        <v/>
      </c>
      <c r="B41" s="2571"/>
      <c r="C41" s="1282" t="str">
        <f>IF('1'!B44=0,"",'1'!B44)</f>
        <v/>
      </c>
      <c r="D41" s="1283">
        <f>'1'!C44</f>
        <v>0</v>
      </c>
      <c r="E41" s="1283">
        <f>'1'!D44</f>
        <v>0</v>
      </c>
      <c r="F41" s="1284">
        <f t="shared" ref="F41" si="29">D41+E41</f>
        <v>0</v>
      </c>
      <c r="G41" s="1283">
        <f>'1'!F44</f>
        <v>0</v>
      </c>
      <c r="H41" s="1283">
        <f>'1'!G44</f>
        <v>0</v>
      </c>
      <c r="I41" s="1284">
        <f t="shared" ref="I41" si="30">IFERROR(F41*(G41/H41),0)</f>
        <v>0</v>
      </c>
      <c r="J41" s="1285">
        <f>'1'!I44</f>
        <v>0</v>
      </c>
      <c r="K41" s="1286">
        <f t="shared" ref="K41" si="31">I41-J41</f>
        <v>0</v>
      </c>
    </row>
    <row r="42" spans="1:11" s="319" customFormat="1" ht="20.149999999999999" customHeight="1">
      <c r="A42" s="2571" t="str">
        <f>IF('1'!A45=0,"",'1'!A45)</f>
        <v/>
      </c>
      <c r="B42" s="2571"/>
      <c r="C42" s="1282" t="str">
        <f>IF('1'!B45=0,"",'1'!B45)</f>
        <v/>
      </c>
      <c r="D42" s="1283">
        <f>'1'!C45</f>
        <v>0</v>
      </c>
      <c r="E42" s="1283">
        <f>'1'!D45</f>
        <v>0</v>
      </c>
      <c r="F42" s="1284">
        <f t="shared" ref="F42" si="32">D42+E42</f>
        <v>0</v>
      </c>
      <c r="G42" s="1283">
        <f>'1'!F45</f>
        <v>0</v>
      </c>
      <c r="H42" s="1283">
        <f>'1'!G45</f>
        <v>0</v>
      </c>
      <c r="I42" s="1284">
        <f t="shared" ref="I42" si="33">IFERROR(F42*(G42/H42),0)</f>
        <v>0</v>
      </c>
      <c r="J42" s="1285">
        <f>'1'!I45</f>
        <v>0</v>
      </c>
      <c r="K42" s="1286">
        <f t="shared" ref="K42" si="34">I42-J42</f>
        <v>0</v>
      </c>
    </row>
    <row r="43" spans="1:11" s="319" customFormat="1" ht="20.149999999999999" customHeight="1">
      <c r="A43" s="2571" t="str">
        <f>IF('1'!A46=0,"",'1'!A46)</f>
        <v/>
      </c>
      <c r="B43" s="2571"/>
      <c r="C43" s="1282" t="str">
        <f>IF('1'!B46=0,"",'1'!B46)</f>
        <v/>
      </c>
      <c r="D43" s="1283">
        <f>'1'!C46</f>
        <v>0</v>
      </c>
      <c r="E43" s="1283">
        <f>'1'!D46</f>
        <v>0</v>
      </c>
      <c r="F43" s="1284">
        <f t="shared" ref="F43" si="35">D43+E43</f>
        <v>0</v>
      </c>
      <c r="G43" s="1283">
        <f>'1'!F46</f>
        <v>0</v>
      </c>
      <c r="H43" s="1283">
        <f>'1'!G46</f>
        <v>0</v>
      </c>
      <c r="I43" s="1284">
        <f t="shared" ref="I43" si="36">IFERROR(F43*(G43/H43),0)</f>
        <v>0</v>
      </c>
      <c r="J43" s="1285">
        <f>'1'!I46</f>
        <v>0</v>
      </c>
      <c r="K43" s="1286">
        <f t="shared" ref="K43" si="37">I43-J43</f>
        <v>0</v>
      </c>
    </row>
    <row r="44" spans="1:11" s="319" customFormat="1" ht="20.149999999999999" customHeight="1">
      <c r="A44" s="2571" t="str">
        <f>IF('1'!A47=0,"",'1'!A47)</f>
        <v/>
      </c>
      <c r="B44" s="2571"/>
      <c r="C44" s="1282" t="str">
        <f>IF('1'!B47=0,"",'1'!B47)</f>
        <v/>
      </c>
      <c r="D44" s="1283">
        <f>'1'!C47</f>
        <v>0</v>
      </c>
      <c r="E44" s="1283">
        <f>'1'!D47</f>
        <v>0</v>
      </c>
      <c r="F44" s="1284">
        <f t="shared" ref="F44" si="38">D44+E44</f>
        <v>0</v>
      </c>
      <c r="G44" s="1283">
        <f>'1'!F47</f>
        <v>0</v>
      </c>
      <c r="H44" s="1283">
        <f>'1'!G47</f>
        <v>0</v>
      </c>
      <c r="I44" s="1284">
        <f t="shared" ref="I44" si="39">IFERROR(F44*(G44/H44),0)</f>
        <v>0</v>
      </c>
      <c r="J44" s="1285">
        <f>'1'!I47</f>
        <v>0</v>
      </c>
      <c r="K44" s="1286">
        <f t="shared" ref="K44" si="40">I44-J44</f>
        <v>0</v>
      </c>
    </row>
    <row r="45" spans="1:11" s="319" customFormat="1" ht="20.149999999999999" customHeight="1">
      <c r="A45" s="2571" t="str">
        <f>IF('1'!A48=0,"",'1'!A48)</f>
        <v/>
      </c>
      <c r="B45" s="2571"/>
      <c r="C45" s="1282" t="str">
        <f>IF('1'!B48=0,"",'1'!B48)</f>
        <v/>
      </c>
      <c r="D45" s="1283">
        <f>'1'!C48</f>
        <v>0</v>
      </c>
      <c r="E45" s="1283">
        <f>'1'!D48</f>
        <v>0</v>
      </c>
      <c r="F45" s="1284">
        <f t="shared" ref="F45" si="41">D45+E45</f>
        <v>0</v>
      </c>
      <c r="G45" s="1283">
        <f>'1'!F48</f>
        <v>0</v>
      </c>
      <c r="H45" s="1283">
        <f>'1'!G48</f>
        <v>0</v>
      </c>
      <c r="I45" s="1284">
        <f t="shared" ref="I45" si="42">IFERROR(F45*(G45/H45),0)</f>
        <v>0</v>
      </c>
      <c r="J45" s="1285">
        <f>'1'!I48</f>
        <v>0</v>
      </c>
      <c r="K45" s="1286">
        <f t="shared" ref="K45" si="43">I45-J45</f>
        <v>0</v>
      </c>
    </row>
    <row r="46" spans="1:11" s="319" customFormat="1" ht="20.149999999999999" customHeight="1">
      <c r="A46" s="2571" t="str">
        <f>IF('1'!A49=0,"",'1'!A49)</f>
        <v/>
      </c>
      <c r="B46" s="2571"/>
      <c r="C46" s="1282" t="str">
        <f>IF('1'!B49=0,"",'1'!B49)</f>
        <v/>
      </c>
      <c r="D46" s="1283">
        <f>'1'!C49</f>
        <v>0</v>
      </c>
      <c r="E46" s="1283">
        <f>'1'!D49</f>
        <v>0</v>
      </c>
      <c r="F46" s="1284">
        <f t="shared" ref="F46" si="44">D46+E46</f>
        <v>0</v>
      </c>
      <c r="G46" s="1283">
        <f>'1'!F49</f>
        <v>0</v>
      </c>
      <c r="H46" s="1283">
        <f>'1'!G49</f>
        <v>0</v>
      </c>
      <c r="I46" s="1284">
        <f t="shared" ref="I46" si="45">IFERROR(F46*(G46/H46),0)</f>
        <v>0</v>
      </c>
      <c r="J46" s="1285">
        <f>'1'!I49</f>
        <v>0</v>
      </c>
      <c r="K46" s="1286">
        <f t="shared" ref="K46" si="46">I46-J46</f>
        <v>0</v>
      </c>
    </row>
    <row r="47" spans="1:11" s="319" customFormat="1" ht="20.149999999999999" customHeight="1">
      <c r="A47" s="2571" t="str">
        <f>IF('1'!A50=0,"",'1'!A50)</f>
        <v/>
      </c>
      <c r="B47" s="2571"/>
      <c r="C47" s="1282" t="str">
        <f>IF('1'!B50=0,"",'1'!B50)</f>
        <v/>
      </c>
      <c r="D47" s="1283">
        <f>'1'!C50</f>
        <v>0</v>
      </c>
      <c r="E47" s="1283">
        <f>'1'!D50</f>
        <v>0</v>
      </c>
      <c r="F47" s="1284">
        <f t="shared" ref="F47" si="47">D47+E47</f>
        <v>0</v>
      </c>
      <c r="G47" s="1283">
        <f>'1'!F50</f>
        <v>0</v>
      </c>
      <c r="H47" s="1283">
        <f>'1'!G50</f>
        <v>0</v>
      </c>
      <c r="I47" s="1284">
        <f t="shared" ref="I47" si="48">IFERROR(F47*(G47/H47),0)</f>
        <v>0</v>
      </c>
      <c r="J47" s="1285">
        <f>'1'!I50</f>
        <v>0</v>
      </c>
      <c r="K47" s="1286">
        <f t="shared" ref="K47" si="49">I47-J47</f>
        <v>0</v>
      </c>
    </row>
    <row r="48" spans="1:11" s="319" customFormat="1" ht="20.149999999999999" customHeight="1">
      <c r="A48" s="2571" t="str">
        <f>IF('1'!A51=0,"",'1'!A51)</f>
        <v/>
      </c>
      <c r="B48" s="2571"/>
      <c r="C48" s="1282" t="str">
        <f>IF('1'!B51=0,"",'1'!B51)</f>
        <v/>
      </c>
      <c r="D48" s="1283">
        <f>'1'!C51</f>
        <v>0</v>
      </c>
      <c r="E48" s="1283">
        <f>'1'!D51</f>
        <v>0</v>
      </c>
      <c r="F48" s="1284">
        <f t="shared" ref="F48" si="50">D48+E48</f>
        <v>0</v>
      </c>
      <c r="G48" s="1283">
        <f>'1'!F51</f>
        <v>0</v>
      </c>
      <c r="H48" s="1283">
        <f>'1'!G51</f>
        <v>0</v>
      </c>
      <c r="I48" s="1284">
        <f t="shared" ref="I48" si="51">IFERROR(F48*(G48/H48),0)</f>
        <v>0</v>
      </c>
      <c r="J48" s="1285">
        <f>'1'!I51</f>
        <v>0</v>
      </c>
      <c r="K48" s="1286">
        <f t="shared" ref="K48" si="52">I48-J48</f>
        <v>0</v>
      </c>
    </row>
    <row r="49" spans="1:11" s="319" customFormat="1" ht="20.149999999999999" customHeight="1">
      <c r="A49" s="2571" t="str">
        <f>IF('1'!A52=0,"",'1'!A52)</f>
        <v/>
      </c>
      <c r="B49" s="2571"/>
      <c r="C49" s="1282" t="str">
        <f>IF('1'!B52=0,"",'1'!B52)</f>
        <v/>
      </c>
      <c r="D49" s="1283">
        <f>'1'!C52</f>
        <v>0</v>
      </c>
      <c r="E49" s="1283">
        <f>'1'!D52</f>
        <v>0</v>
      </c>
      <c r="F49" s="1284">
        <f t="shared" ref="F49" si="53">D49+E49</f>
        <v>0</v>
      </c>
      <c r="G49" s="1283">
        <f>'1'!F52</f>
        <v>0</v>
      </c>
      <c r="H49" s="1283">
        <f>'1'!G52</f>
        <v>0</v>
      </c>
      <c r="I49" s="1284">
        <f t="shared" ref="I49" si="54">IFERROR(F49*(G49/H49),0)</f>
        <v>0</v>
      </c>
      <c r="J49" s="1285">
        <f>'1'!I52</f>
        <v>0</v>
      </c>
      <c r="K49" s="1286">
        <f t="shared" ref="K49" si="55">I49-J49</f>
        <v>0</v>
      </c>
    </row>
    <row r="50" spans="1:11" s="319" customFormat="1" ht="3.65" customHeight="1">
      <c r="A50" s="890"/>
      <c r="B50" s="890"/>
      <c r="C50" s="475"/>
      <c r="D50" s="1287"/>
      <c r="E50" s="1287"/>
      <c r="F50" s="1288"/>
      <c r="G50" s="1287"/>
      <c r="H50" s="1287"/>
      <c r="I50" s="1288"/>
      <c r="J50" s="1289"/>
      <c r="K50" s="1288"/>
    </row>
    <row r="51" spans="1:11" s="257" customFormat="1" ht="18.649999999999999" customHeight="1">
      <c r="A51" s="2573" t="s">
        <v>979</v>
      </c>
      <c r="B51" s="2573"/>
      <c r="C51" s="2573"/>
      <c r="D51" s="1290">
        <f t="shared" ref="D51:K51" si="56">SUM(D10:D49)</f>
        <v>0</v>
      </c>
      <c r="E51" s="1290">
        <f t="shared" si="56"/>
        <v>0</v>
      </c>
      <c r="F51" s="1290">
        <f t="shared" si="56"/>
        <v>0</v>
      </c>
      <c r="G51" s="1290">
        <f t="shared" si="56"/>
        <v>0</v>
      </c>
      <c r="H51" s="1290">
        <f t="shared" si="56"/>
        <v>0</v>
      </c>
      <c r="I51" s="1290">
        <f t="shared" si="56"/>
        <v>0</v>
      </c>
      <c r="J51" s="1290">
        <f t="shared" si="56"/>
        <v>0</v>
      </c>
      <c r="K51" s="1290">
        <f t="shared" si="56"/>
        <v>0</v>
      </c>
    </row>
    <row r="55" spans="1:11" ht="33.75" customHeight="1">
      <c r="A55" s="258"/>
      <c r="B55" s="258"/>
    </row>
    <row r="56" spans="1:11" ht="33.75" customHeight="1">
      <c r="A56" s="258"/>
      <c r="B56" s="258"/>
      <c r="C56" s="259"/>
      <c r="D56" s="259"/>
    </row>
    <row r="57" spans="1:11" ht="33.75" customHeight="1">
      <c r="A57" s="258"/>
      <c r="B57" s="258"/>
    </row>
    <row r="58" spans="1:11" ht="33.75" customHeight="1">
      <c r="A58" s="258"/>
      <c r="B58" s="258"/>
    </row>
    <row r="59" spans="1:11" ht="33.75" customHeight="1">
      <c r="A59" s="258"/>
      <c r="B59" s="258"/>
    </row>
    <row r="60" spans="1:11" ht="33.75" customHeight="1">
      <c r="A60" s="258"/>
      <c r="B60" s="258"/>
    </row>
    <row r="61" spans="1:11" ht="33.75" customHeight="1">
      <c r="A61" s="258"/>
      <c r="B61" s="258"/>
    </row>
    <row r="62" spans="1:11" ht="33.75" customHeight="1">
      <c r="A62" s="258"/>
      <c r="B62" s="258"/>
    </row>
    <row r="63" spans="1:11" ht="33.75" customHeight="1">
      <c r="A63" s="258"/>
      <c r="B63" s="258"/>
    </row>
    <row r="64" spans="1:11" ht="33.75" customHeight="1">
      <c r="A64" s="258"/>
      <c r="B64" s="258"/>
    </row>
    <row r="65" spans="1:2" ht="33.75" customHeight="1">
      <c r="A65" s="258"/>
      <c r="B65" s="258"/>
    </row>
    <row r="66" spans="1:2" ht="33.75" customHeight="1">
      <c r="A66" s="258"/>
      <c r="B66" s="258"/>
    </row>
  </sheetData>
  <sheetProtection formatColumns="0"/>
  <mergeCells count="46">
    <mergeCell ref="A45:B45"/>
    <mergeCell ref="A46:B46"/>
    <mergeCell ref="A47:B47"/>
    <mergeCell ref="A48:B48"/>
    <mergeCell ref="A49:B49"/>
    <mergeCell ref="A51:C51"/>
    <mergeCell ref="A1:C1"/>
    <mergeCell ref="A2:C2"/>
    <mergeCell ref="A8:B8"/>
    <mergeCell ref="A9:B9"/>
    <mergeCell ref="A10:B10"/>
    <mergeCell ref="A11:B11"/>
    <mergeCell ref="A12:B12"/>
    <mergeCell ref="A13:B13"/>
    <mergeCell ref="A14:B14"/>
    <mergeCell ref="A15:B15"/>
    <mergeCell ref="A16:B16"/>
    <mergeCell ref="A17:B17"/>
    <mergeCell ref="A18:B18"/>
    <mergeCell ref="A19:B19"/>
    <mergeCell ref="A35:B35"/>
    <mergeCell ref="A34:B34"/>
    <mergeCell ref="A33:B33"/>
    <mergeCell ref="A3:C3"/>
    <mergeCell ref="A25:B25"/>
    <mergeCell ref="A32:B32"/>
    <mergeCell ref="A26:B26"/>
    <mergeCell ref="A27:B27"/>
    <mergeCell ref="A28:B28"/>
    <mergeCell ref="A29:B29"/>
    <mergeCell ref="A30:B30"/>
    <mergeCell ref="A31:B31"/>
    <mergeCell ref="A20:B20"/>
    <mergeCell ref="A21:B21"/>
    <mergeCell ref="A22:B22"/>
    <mergeCell ref="A23:B23"/>
    <mergeCell ref="A24:B24"/>
    <mergeCell ref="A44:B44"/>
    <mergeCell ref="A42:B42"/>
    <mergeCell ref="A43:B43"/>
    <mergeCell ref="A41:B41"/>
    <mergeCell ref="A36:B36"/>
    <mergeCell ref="A37:B37"/>
    <mergeCell ref="A38:B38"/>
    <mergeCell ref="A39:B39"/>
    <mergeCell ref="A40:B40"/>
  </mergeCells>
  <printOptions horizontalCentered="1"/>
  <pageMargins left="0.51181102362204722" right="0.51181102362204722" top="0.74803149606299213" bottom="0.74803149606299213" header="0.31496062992125984" footer="0.31496062992125984"/>
  <pageSetup paperSize="9" scale="50" orientation="landscape"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002060"/>
    <pageSetUpPr fitToPage="1"/>
  </sheetPr>
  <dimension ref="A1:D22"/>
  <sheetViews>
    <sheetView showGridLines="0" rightToLeft="1" zoomScaleNormal="100" workbookViewId="0">
      <selection activeCell="A18" sqref="A18"/>
    </sheetView>
  </sheetViews>
  <sheetFormatPr defaultColWidth="9" defaultRowHeight="18.5"/>
  <cols>
    <col min="1" max="1" width="35" style="278" customWidth="1"/>
    <col min="2" max="2" width="34.453125" style="278" customWidth="1"/>
    <col min="3" max="3" width="24.81640625" style="260" customWidth="1"/>
    <col min="4" max="4" width="24" style="260" customWidth="1"/>
    <col min="5" max="10" width="9" style="250" customWidth="1"/>
    <col min="11" max="16384" width="9" style="250"/>
  </cols>
  <sheetData>
    <row r="1" spans="1:4" ht="35.15" customHeight="1">
      <c r="A1" s="2574" t="str">
        <f>"اسم مكلف الضريبة / الزكاة :  "&amp;Cover!E12</f>
        <v xml:space="preserve">اسم مكلف الضريبة / الزكاة :  </v>
      </c>
      <c r="B1" s="2574"/>
      <c r="C1" s="2574"/>
    </row>
    <row r="2" spans="1:4" ht="35.15" customHeight="1">
      <c r="A2" s="2574" t="str">
        <f>"الرقم المالي :   "&amp;TEXT(Cover!U10,"[$-,206]0")</f>
        <v xml:space="preserve">الرقم المالي :   </v>
      </c>
      <c r="B2" s="2574"/>
      <c r="C2" s="2574"/>
    </row>
    <row r="3" spans="1:4" ht="35.15" customHeight="1">
      <c r="A3" s="2572" t="str">
        <f>"السنة المالية المنتهية في : "&amp;TEXT(Cover!X13,"[$-,20B]d mmmm yyyy;@")</f>
        <v xml:space="preserve">السنة المالية المنتهية في : </v>
      </c>
      <c r="B3" s="2572"/>
      <c r="C3" s="2572"/>
    </row>
    <row r="4" spans="1:4" ht="35.15" customHeight="1">
      <c r="A4" s="251"/>
      <c r="B4" s="252"/>
    </row>
    <row r="7" spans="1:4" ht="25">
      <c r="A7" s="261" t="s">
        <v>2731</v>
      </c>
      <c r="B7" s="261"/>
    </row>
    <row r="8" spans="1:4">
      <c r="A8" s="262"/>
      <c r="B8" s="262"/>
    </row>
    <row r="9" spans="1:4" ht="33.65" customHeight="1">
      <c r="A9" s="263" t="s">
        <v>980</v>
      </c>
      <c r="B9" s="264"/>
      <c r="C9" s="265"/>
      <c r="D9" s="266" t="s">
        <v>981</v>
      </c>
    </row>
    <row r="10" spans="1:4" ht="33.65" customHeight="1">
      <c r="A10" s="267" t="s">
        <v>982</v>
      </c>
      <c r="B10" s="268"/>
      <c r="C10" s="1296">
        <f>'2'!C13</f>
        <v>0</v>
      </c>
      <c r="D10" s="2579"/>
    </row>
    <row r="11" spans="1:4" ht="33.65" customHeight="1">
      <c r="A11" s="267" t="s">
        <v>983</v>
      </c>
      <c r="B11" s="268"/>
      <c r="C11" s="1612"/>
      <c r="D11" s="2579"/>
    </row>
    <row r="12" spans="1:4" ht="33.65" customHeight="1">
      <c r="A12" s="270" t="s">
        <v>984</v>
      </c>
      <c r="B12" s="271"/>
      <c r="C12" s="1296">
        <f>'2'!C15</f>
        <v>0</v>
      </c>
      <c r="D12" s="2579"/>
    </row>
    <row r="13" spans="1:4" ht="33.65" customHeight="1">
      <c r="A13" s="270" t="s">
        <v>985</v>
      </c>
      <c r="B13" s="271"/>
      <c r="C13" s="1296">
        <f>'2'!C16</f>
        <v>0</v>
      </c>
      <c r="D13" s="2579"/>
    </row>
    <row r="14" spans="1:4" ht="33.65" customHeight="1">
      <c r="A14" s="270" t="s">
        <v>986</v>
      </c>
      <c r="B14" s="271"/>
      <c r="C14" s="1296">
        <f>'2'!C17</f>
        <v>0</v>
      </c>
      <c r="D14" s="2579"/>
    </row>
    <row r="15" spans="1:4" ht="33.65" customHeight="1">
      <c r="A15" s="272" t="s">
        <v>2949</v>
      </c>
      <c r="B15" s="273"/>
      <c r="C15" s="274"/>
      <c r="D15" s="1298">
        <f>C10-C12-C13-C14</f>
        <v>0</v>
      </c>
    </row>
    <row r="16" spans="1:4" ht="33.65" customHeight="1">
      <c r="A16" s="267" t="s">
        <v>987</v>
      </c>
      <c r="B16" s="268"/>
      <c r="C16" s="1296">
        <f>'2'!C19</f>
        <v>0</v>
      </c>
      <c r="D16" s="2579"/>
    </row>
    <row r="17" spans="1:4" ht="33.65" customHeight="1">
      <c r="A17" s="267" t="s">
        <v>988</v>
      </c>
      <c r="B17" s="268"/>
      <c r="C17" s="1296">
        <f>'2'!C20</f>
        <v>0</v>
      </c>
      <c r="D17" s="2579"/>
    </row>
    <row r="18" spans="1:4" ht="33.65" customHeight="1">
      <c r="A18" s="272" t="s">
        <v>2951</v>
      </c>
      <c r="B18" s="273"/>
      <c r="C18" s="275"/>
      <c r="D18" s="1297">
        <f>'2'!D21</f>
        <v>0</v>
      </c>
    </row>
    <row r="19" spans="1:4" ht="33.65" customHeight="1">
      <c r="A19" s="2580" t="s">
        <v>2950</v>
      </c>
      <c r="B19" s="2581"/>
      <c r="C19" s="2582"/>
      <c r="D19" s="1296">
        <f>'2'!D22</f>
        <v>0</v>
      </c>
    </row>
    <row r="20" spans="1:4" ht="33.65" customHeight="1">
      <c r="A20" s="2580" t="s">
        <v>989</v>
      </c>
      <c r="B20" s="2581"/>
      <c r="C20" s="2582"/>
      <c r="D20" s="1296">
        <f>'2'!D23</f>
        <v>0</v>
      </c>
    </row>
    <row r="21" spans="1:4" ht="2.5" customHeight="1">
      <c r="A21" s="891"/>
      <c r="B21" s="892"/>
      <c r="C21" s="893"/>
      <c r="D21" s="269"/>
    </row>
    <row r="22" spans="1:4" ht="33.65" customHeight="1">
      <c r="A22" s="276" t="s">
        <v>990</v>
      </c>
      <c r="B22" s="277"/>
      <c r="C22" s="274"/>
      <c r="D22" s="1298">
        <f>SUM(D10:D20)</f>
        <v>0</v>
      </c>
    </row>
  </sheetData>
  <mergeCells count="7">
    <mergeCell ref="D10:D14"/>
    <mergeCell ref="D16:D17"/>
    <mergeCell ref="A19:C19"/>
    <mergeCell ref="A20:C20"/>
    <mergeCell ref="A1:C1"/>
    <mergeCell ref="A2:C2"/>
    <mergeCell ref="A3:C3"/>
  </mergeCells>
  <pageMargins left="0.70866141732283505" right="0.95" top="0.74803149606299202" bottom="0.74803149606299202" header="0.31496062992126" footer="0.31496062992126"/>
  <pageSetup paperSize="9" scale="74" orientation="landscape"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tabColor rgb="FF002060"/>
    <pageSetUpPr fitToPage="1"/>
  </sheetPr>
  <dimension ref="A1:C30"/>
  <sheetViews>
    <sheetView showGridLines="0" rightToLeft="1" zoomScaleNormal="100" workbookViewId="0">
      <selection activeCell="A7" sqref="A7:C7"/>
    </sheetView>
  </sheetViews>
  <sheetFormatPr defaultColWidth="9" defaultRowHeight="21"/>
  <cols>
    <col min="1" max="1" width="39.54296875" style="394" customWidth="1"/>
    <col min="2" max="2" width="38.54296875" style="394" customWidth="1"/>
    <col min="3" max="3" width="36.1796875" style="394" customWidth="1"/>
    <col min="4" max="9" width="9" style="394" customWidth="1"/>
    <col min="10" max="16384" width="9" style="394"/>
  </cols>
  <sheetData>
    <row r="1" spans="1:3" s="250" customFormat="1" ht="35.15" customHeight="1">
      <c r="A1" s="2574" t="str">
        <f>"اسم مكلف الضريبة / الزكاة :  "&amp;Cover!E12</f>
        <v xml:space="preserve">اسم مكلف الضريبة / الزكاة :  </v>
      </c>
      <c r="B1" s="2574"/>
      <c r="C1" s="2574"/>
    </row>
    <row r="2" spans="1:3" s="250" customFormat="1" ht="35.15" customHeight="1">
      <c r="A2" s="2574" t="str">
        <f>"الرقم المالي :   "&amp;TEXT(Cover!U10,"[$-,206]0")</f>
        <v xml:space="preserve">الرقم المالي :   </v>
      </c>
      <c r="B2" s="2574"/>
      <c r="C2" s="2574"/>
    </row>
    <row r="3" spans="1:3" s="250" customFormat="1" ht="35.15" customHeight="1">
      <c r="A3" s="2572" t="str">
        <f>"السنة المالية المنتهية في : "&amp;TEXT(Cover!X13,"[$-,20B]d mmmm yyyy;@")</f>
        <v xml:space="preserve">السنة المالية المنتهية في : </v>
      </c>
      <c r="B3" s="2572"/>
      <c r="C3" s="2572"/>
    </row>
    <row r="4" spans="1:3" s="250" customFormat="1" ht="35.15" customHeight="1">
      <c r="A4" s="2583"/>
      <c r="B4" s="2583"/>
      <c r="C4" s="2583"/>
    </row>
    <row r="7" spans="1:3" ht="57.65" customHeight="1">
      <c r="A7" s="2584" t="s">
        <v>2732</v>
      </c>
      <c r="B7" s="2585"/>
      <c r="C7" s="2585"/>
    </row>
    <row r="8" spans="1:3">
      <c r="A8" s="346"/>
      <c r="B8" s="346"/>
      <c r="C8" s="346"/>
    </row>
    <row r="9" spans="1:3" ht="40">
      <c r="A9" s="331" t="s">
        <v>991</v>
      </c>
      <c r="B9" s="331" t="s">
        <v>1171</v>
      </c>
      <c r="C9" s="331" t="s">
        <v>1013</v>
      </c>
    </row>
    <row r="10" spans="1:3" ht="25" customHeight="1">
      <c r="A10" s="1299">
        <v>1</v>
      </c>
      <c r="B10" s="1299">
        <v>2</v>
      </c>
      <c r="C10" s="1299">
        <v>3</v>
      </c>
    </row>
    <row r="11" spans="1:3" ht="25" customHeight="1">
      <c r="A11" s="1327" t="str">
        <f>IF('3'!A14=0,"",'3'!A14)</f>
        <v/>
      </c>
      <c r="B11" s="1327" t="str">
        <f>IF('3'!B14=0,"",'3'!B14)</f>
        <v/>
      </c>
      <c r="C11" s="1439">
        <f>'3'!C14</f>
        <v>0</v>
      </c>
    </row>
    <row r="12" spans="1:3" ht="25" customHeight="1">
      <c r="A12" s="1327" t="str">
        <f>IF('3'!A15=0,"",'3'!A15)</f>
        <v/>
      </c>
      <c r="B12" s="1327" t="str">
        <f>IF('3'!B15=0,"",'3'!B15)</f>
        <v/>
      </c>
      <c r="C12" s="1439">
        <f>'3'!C15</f>
        <v>0</v>
      </c>
    </row>
    <row r="13" spans="1:3" ht="25" customHeight="1">
      <c r="A13" s="1327" t="str">
        <f>IF('3'!A16=0,"",'3'!A16)</f>
        <v/>
      </c>
      <c r="B13" s="1327" t="str">
        <f>IF('3'!B16=0,"",'3'!B16)</f>
        <v/>
      </c>
      <c r="C13" s="1439">
        <f>'3'!C16</f>
        <v>0</v>
      </c>
    </row>
    <row r="14" spans="1:3" ht="25" customHeight="1">
      <c r="A14" s="1327" t="str">
        <f>IF('3'!A17=0,"",'3'!A17)</f>
        <v/>
      </c>
      <c r="B14" s="1327" t="str">
        <f>IF('3'!B17=0,"",'3'!B17)</f>
        <v/>
      </c>
      <c r="C14" s="1439">
        <f>'3'!C17</f>
        <v>0</v>
      </c>
    </row>
    <row r="15" spans="1:3" ht="25" customHeight="1">
      <c r="A15" s="1327" t="str">
        <f>IF('3'!A18=0,"",'3'!A18)</f>
        <v/>
      </c>
      <c r="B15" s="1327" t="str">
        <f>IF('3'!B18=0,"",'3'!B18)</f>
        <v/>
      </c>
      <c r="C15" s="1439">
        <f>'3'!C18</f>
        <v>0</v>
      </c>
    </row>
    <row r="16" spans="1:3" ht="25" customHeight="1">
      <c r="A16" s="1327" t="str">
        <f>IF('3'!A19=0,"",'3'!A19)</f>
        <v/>
      </c>
      <c r="B16" s="1327" t="str">
        <f>IF('3'!B19=0,"",'3'!B19)</f>
        <v/>
      </c>
      <c r="C16" s="1439">
        <f>'3'!C19</f>
        <v>0</v>
      </c>
    </row>
    <row r="17" spans="1:3" ht="25" customHeight="1">
      <c r="A17" s="1327" t="str">
        <f>IF('3'!A20=0,"",'3'!A20)</f>
        <v/>
      </c>
      <c r="B17" s="1327" t="str">
        <f>IF('3'!B20=0,"",'3'!B20)</f>
        <v/>
      </c>
      <c r="C17" s="1439">
        <f>'3'!C20</f>
        <v>0</v>
      </c>
    </row>
    <row r="18" spans="1:3" ht="25" customHeight="1">
      <c r="A18" s="1327" t="str">
        <f>IF('3'!A21=0,"",'3'!A21)</f>
        <v/>
      </c>
      <c r="B18" s="1327" t="str">
        <f>IF('3'!B21=0,"",'3'!B21)</f>
        <v/>
      </c>
      <c r="C18" s="1439">
        <f>'3'!C21</f>
        <v>0</v>
      </c>
    </row>
    <row r="19" spans="1:3" ht="25" customHeight="1">
      <c r="A19" s="1327" t="str">
        <f>IF('3'!A22=0,"",'3'!A22)</f>
        <v/>
      </c>
      <c r="B19" s="1327" t="str">
        <f>IF('3'!B22=0,"",'3'!B22)</f>
        <v/>
      </c>
      <c r="C19" s="1439">
        <f>'3'!C22</f>
        <v>0</v>
      </c>
    </row>
    <row r="20" spans="1:3" ht="25" customHeight="1">
      <c r="A20" s="1327" t="str">
        <f>IF('3'!A23=0,"",'3'!A23)</f>
        <v/>
      </c>
      <c r="B20" s="1327" t="str">
        <f>IF('3'!B23=0,"",'3'!B23)</f>
        <v/>
      </c>
      <c r="C20" s="1439">
        <f>'3'!C23</f>
        <v>0</v>
      </c>
    </row>
    <row r="21" spans="1:3" ht="25" customHeight="1">
      <c r="A21" s="1327" t="str">
        <f>IF('3'!A24=0,"",'3'!A24)</f>
        <v/>
      </c>
      <c r="B21" s="1327" t="str">
        <f>IF('3'!B24=0,"",'3'!B24)</f>
        <v/>
      </c>
      <c r="C21" s="1439">
        <f>'3'!C24</f>
        <v>0</v>
      </c>
    </row>
    <row r="22" spans="1:3" ht="25" customHeight="1">
      <c r="A22" s="1327" t="str">
        <f>IF('3'!A25=0,"",'3'!A25)</f>
        <v/>
      </c>
      <c r="B22" s="1327" t="str">
        <f>IF('3'!B25=0,"",'3'!B25)</f>
        <v/>
      </c>
      <c r="C22" s="1439">
        <f>'3'!C25</f>
        <v>0</v>
      </c>
    </row>
    <row r="23" spans="1:3" ht="25" customHeight="1">
      <c r="A23" s="1327" t="str">
        <f>IF('3'!A26=0,"",'3'!A26)</f>
        <v/>
      </c>
      <c r="B23" s="1327" t="str">
        <f>IF('3'!B26=0,"",'3'!B26)</f>
        <v/>
      </c>
      <c r="C23" s="1439">
        <f>'3'!C26</f>
        <v>0</v>
      </c>
    </row>
    <row r="24" spans="1:3" ht="25" customHeight="1">
      <c r="A24" s="1327" t="str">
        <f>IF('3'!A27=0,"",'3'!A27)</f>
        <v/>
      </c>
      <c r="B24" s="1327" t="str">
        <f>IF('3'!B27=0,"",'3'!B27)</f>
        <v/>
      </c>
      <c r="C24" s="1439">
        <f>'3'!C27</f>
        <v>0</v>
      </c>
    </row>
    <row r="25" spans="1:3" ht="25" customHeight="1">
      <c r="A25" s="1327" t="str">
        <f>IF('3'!A28=0,"",'3'!A28)</f>
        <v/>
      </c>
      <c r="B25" s="1327" t="str">
        <f>IF('3'!B28=0,"",'3'!B28)</f>
        <v/>
      </c>
      <c r="C25" s="1439">
        <f>'3'!C28</f>
        <v>0</v>
      </c>
    </row>
    <row r="26" spans="1:3" ht="25" customHeight="1">
      <c r="A26" s="1327" t="str">
        <f>IF('3'!A29=0,"",'3'!A29)</f>
        <v/>
      </c>
      <c r="B26" s="1327" t="str">
        <f>IF('3'!B29=0,"",'3'!B29)</f>
        <v/>
      </c>
      <c r="C26" s="1439">
        <f>'3'!C29</f>
        <v>0</v>
      </c>
    </row>
    <row r="27" spans="1:3" ht="25" customHeight="1">
      <c r="A27" s="1327" t="str">
        <f>IF('3'!A30=0,"",'3'!A30)</f>
        <v/>
      </c>
      <c r="B27" s="1327" t="str">
        <f>IF('3'!B30=0,"",'3'!B30)</f>
        <v/>
      </c>
      <c r="C27" s="1439">
        <f>'3'!C30</f>
        <v>0</v>
      </c>
    </row>
    <row r="28" spans="1:3" ht="25" customHeight="1">
      <c r="A28" s="1327" t="str">
        <f>IF('3'!A31=0,"",'3'!A31)</f>
        <v/>
      </c>
      <c r="B28" s="1327" t="str">
        <f>IF('3'!B31=0,"",'3'!B31)</f>
        <v/>
      </c>
      <c r="C28" s="1439">
        <f>'3'!C31</f>
        <v>0</v>
      </c>
    </row>
    <row r="29" spans="1:3" ht="2.5" customHeight="1">
      <c r="A29" s="1328"/>
      <c r="B29" s="1329"/>
      <c r="C29" s="1327"/>
    </row>
    <row r="30" spans="1:3" ht="25" customHeight="1">
      <c r="A30" s="2586" t="s">
        <v>387</v>
      </c>
      <c r="B30" s="2587"/>
      <c r="C30" s="1315">
        <f>SUM(C11:C28)</f>
        <v>0</v>
      </c>
    </row>
  </sheetData>
  <sheetProtection formatColumns="0"/>
  <mergeCells count="6">
    <mergeCell ref="A3:C3"/>
    <mergeCell ref="A4:C4"/>
    <mergeCell ref="A7:C7"/>
    <mergeCell ref="A30:B30"/>
    <mergeCell ref="A1:C1"/>
    <mergeCell ref="A2:C2"/>
  </mergeCells>
  <pageMargins left="0.70866141732283472" right="0.70866141732283472" top="0.74803149606299213" bottom="0.74803149606299213" header="0.31496062992125984" footer="0.31496062992125984"/>
  <pageSetup paperSize="9" scale="66"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tabColor rgb="FF002060"/>
    <pageSetUpPr fitToPage="1"/>
  </sheetPr>
  <dimension ref="A1:C35"/>
  <sheetViews>
    <sheetView showGridLines="0" rightToLeft="1" zoomScaleNormal="100" workbookViewId="0">
      <selection activeCell="C11" sqref="C11"/>
    </sheetView>
  </sheetViews>
  <sheetFormatPr defaultColWidth="8.54296875" defaultRowHeight="14.5"/>
  <cols>
    <col min="1" max="1" width="50" style="2" customWidth="1"/>
    <col min="2" max="2" width="24.81640625" style="2" customWidth="1"/>
    <col min="3" max="3" width="33.1796875" style="2" customWidth="1"/>
    <col min="4" max="10" width="8.54296875" style="2" customWidth="1"/>
    <col min="11" max="16384" width="8.54296875" style="2"/>
  </cols>
  <sheetData>
    <row r="1" spans="1:3" s="250" customFormat="1" ht="27.65" customHeight="1">
      <c r="A1" s="2574" t="str">
        <f>"اسم مكلف الضريبة / الزكاة :  "&amp;Cover!E12</f>
        <v xml:space="preserve">اسم مكلف الضريبة / الزكاة :  </v>
      </c>
      <c r="B1" s="2574"/>
      <c r="C1" s="2574"/>
    </row>
    <row r="2" spans="1:3" s="250" customFormat="1" ht="26.15" customHeight="1">
      <c r="A2" s="2574" t="str">
        <f>"الرقم المالي :   "&amp;TEXT(Cover!U10,"[$-,206]0")</f>
        <v xml:space="preserve">الرقم المالي :   </v>
      </c>
      <c r="B2" s="2574"/>
      <c r="C2" s="2574"/>
    </row>
    <row r="3" spans="1:3" s="250" customFormat="1" ht="21.65" customHeight="1">
      <c r="A3" s="2572" t="str">
        <f>"السنة المالية المنتهية في : "&amp;TEXT(Cover!X13,"[$-,20B]d mmmm yyyy;@")</f>
        <v xml:space="preserve">السنة المالية المنتهية في : </v>
      </c>
      <c r="B3" s="2572"/>
      <c r="C3" s="2572"/>
    </row>
    <row r="4" spans="1:3" s="250" customFormat="1" ht="20.149999999999999" customHeight="1">
      <c r="A4" s="251"/>
      <c r="B4" s="252"/>
    </row>
    <row r="7" spans="1:3" ht="68.150000000000006" customHeight="1">
      <c r="A7" s="2584" t="s">
        <v>2738</v>
      </c>
      <c r="B7" s="2585"/>
      <c r="C7" s="2585"/>
    </row>
    <row r="8" spans="1:3" ht="15.65" customHeight="1">
      <c r="A8" s="394"/>
      <c r="B8" s="394"/>
      <c r="C8" s="394"/>
    </row>
    <row r="9" spans="1:3" ht="49" customHeight="1">
      <c r="A9" s="331" t="s">
        <v>991</v>
      </c>
      <c r="B9" s="331" t="s">
        <v>992</v>
      </c>
      <c r="C9" s="331" t="s">
        <v>997</v>
      </c>
    </row>
    <row r="10" spans="1:3" ht="30" customHeight="1">
      <c r="A10" s="1299">
        <v>1</v>
      </c>
      <c r="B10" s="1299">
        <v>2</v>
      </c>
      <c r="C10" s="1299">
        <v>3</v>
      </c>
    </row>
    <row r="11" spans="1:3" ht="23.15" customHeight="1">
      <c r="A11" s="1325" t="str">
        <f>'4'!A14</f>
        <v/>
      </c>
      <c r="B11" s="1440">
        <f>'4'!B14</f>
        <v>0</v>
      </c>
      <c r="C11" s="1441">
        <f>'4'!C14</f>
        <v>0</v>
      </c>
    </row>
    <row r="12" spans="1:3" ht="23.15" customHeight="1">
      <c r="A12" s="1325" t="str">
        <f>'4'!A15</f>
        <v/>
      </c>
      <c r="B12" s="1440">
        <f>'4'!B15</f>
        <v>0</v>
      </c>
      <c r="C12" s="1441">
        <f>'4'!C15</f>
        <v>0</v>
      </c>
    </row>
    <row r="13" spans="1:3" ht="23.15" customHeight="1">
      <c r="A13" s="1325" t="str">
        <f>'4'!A16</f>
        <v/>
      </c>
      <c r="B13" s="1440">
        <f>'4'!B16</f>
        <v>0</v>
      </c>
      <c r="C13" s="1441">
        <f>'4'!C16</f>
        <v>0</v>
      </c>
    </row>
    <row r="14" spans="1:3" ht="23.15" customHeight="1">
      <c r="A14" s="1325" t="str">
        <f>'4'!A17</f>
        <v/>
      </c>
      <c r="B14" s="1440">
        <f>'4'!B17</f>
        <v>0</v>
      </c>
      <c r="C14" s="1441">
        <f>'4'!C17</f>
        <v>0</v>
      </c>
    </row>
    <row r="15" spans="1:3" ht="23.15" customHeight="1">
      <c r="A15" s="1325" t="str">
        <f>'4'!A18</f>
        <v/>
      </c>
      <c r="B15" s="1440">
        <f>'4'!B18</f>
        <v>0</v>
      </c>
      <c r="C15" s="1441">
        <f>'4'!C18</f>
        <v>0</v>
      </c>
    </row>
    <row r="16" spans="1:3" ht="23.15" customHeight="1">
      <c r="A16" s="1325" t="str">
        <f>'4'!A19</f>
        <v/>
      </c>
      <c r="B16" s="1440">
        <f>'4'!B19</f>
        <v>0</v>
      </c>
      <c r="C16" s="1441">
        <f>'4'!C19</f>
        <v>0</v>
      </c>
    </row>
    <row r="17" spans="1:3" ht="23.15" customHeight="1">
      <c r="A17" s="1325" t="str">
        <f>'4'!A20</f>
        <v/>
      </c>
      <c r="B17" s="1440">
        <f>'4'!B20</f>
        <v>0</v>
      </c>
      <c r="C17" s="1441">
        <f>'4'!C20</f>
        <v>0</v>
      </c>
    </row>
    <row r="18" spans="1:3" ht="23.15" customHeight="1">
      <c r="A18" s="1325" t="str">
        <f>'4'!A21</f>
        <v/>
      </c>
      <c r="B18" s="1440">
        <f>'4'!B21</f>
        <v>0</v>
      </c>
      <c r="C18" s="1441">
        <f>'4'!C21</f>
        <v>0</v>
      </c>
    </row>
    <row r="19" spans="1:3" ht="23.15" customHeight="1">
      <c r="A19" s="1325" t="str">
        <f>'4'!A22</f>
        <v/>
      </c>
      <c r="B19" s="1440">
        <f>'4'!B22</f>
        <v>0</v>
      </c>
      <c r="C19" s="1441">
        <f>'4'!C22</f>
        <v>0</v>
      </c>
    </row>
    <row r="20" spans="1:3" ht="23.15" customHeight="1">
      <c r="A20" s="1325" t="str">
        <f>'4'!A23</f>
        <v/>
      </c>
      <c r="B20" s="1440">
        <f>'4'!B23</f>
        <v>0</v>
      </c>
      <c r="C20" s="1441">
        <f>'4'!C23</f>
        <v>0</v>
      </c>
    </row>
    <row r="21" spans="1:3" ht="23.15" customHeight="1">
      <c r="A21" s="1325" t="str">
        <f>'4'!A24</f>
        <v/>
      </c>
      <c r="B21" s="1440">
        <f>'4'!B24</f>
        <v>0</v>
      </c>
      <c r="C21" s="1441">
        <f>'4'!C24</f>
        <v>0</v>
      </c>
    </row>
    <row r="22" spans="1:3" ht="23.15" customHeight="1">
      <c r="A22" s="1325" t="str">
        <f>'4'!A25</f>
        <v/>
      </c>
      <c r="B22" s="1440">
        <f>'4'!B25</f>
        <v>0</v>
      </c>
      <c r="C22" s="1441">
        <f>'4'!C25</f>
        <v>0</v>
      </c>
    </row>
    <row r="23" spans="1:3" ht="23.15" customHeight="1">
      <c r="A23" s="1325" t="str">
        <f>'4'!A26</f>
        <v/>
      </c>
      <c r="B23" s="1440">
        <f>'4'!B26</f>
        <v>0</v>
      </c>
      <c r="C23" s="1441">
        <f>'4'!C26</f>
        <v>0</v>
      </c>
    </row>
    <row r="24" spans="1:3" s="319" customFormat="1" ht="23.15" customHeight="1">
      <c r="A24" s="1325" t="str">
        <f>'4'!A27</f>
        <v/>
      </c>
      <c r="B24" s="1440">
        <f>'4'!B27</f>
        <v>0</v>
      </c>
      <c r="C24" s="1441">
        <f>'4'!C27</f>
        <v>0</v>
      </c>
    </row>
    <row r="25" spans="1:3" s="319" customFormat="1" ht="23.15" customHeight="1">
      <c r="A25" s="1325" t="str">
        <f>'4'!A28</f>
        <v/>
      </c>
      <c r="B25" s="1440">
        <f>'4'!B28</f>
        <v>0</v>
      </c>
      <c r="C25" s="1441">
        <f>'4'!C28</f>
        <v>0</v>
      </c>
    </row>
    <row r="26" spans="1:3" s="319" customFormat="1" ht="23.15" customHeight="1">
      <c r="A26" s="1325" t="str">
        <f>'4'!A29</f>
        <v/>
      </c>
      <c r="B26" s="1440">
        <f>'4'!B29</f>
        <v>0</v>
      </c>
      <c r="C26" s="1441">
        <f>'4'!C29</f>
        <v>0</v>
      </c>
    </row>
    <row r="27" spans="1:3" s="319" customFormat="1" ht="23.15" customHeight="1">
      <c r="A27" s="1325" t="str">
        <f>'4'!A30</f>
        <v/>
      </c>
      <c r="B27" s="1440">
        <f>'4'!B30</f>
        <v>0</v>
      </c>
      <c r="C27" s="1441">
        <f>'4'!C30</f>
        <v>0</v>
      </c>
    </row>
    <row r="28" spans="1:3" s="319" customFormat="1" ht="23.15" customHeight="1">
      <c r="A28" s="1325" t="str">
        <f>'4'!A31</f>
        <v/>
      </c>
      <c r="B28" s="1440">
        <f>'4'!B31</f>
        <v>0</v>
      </c>
      <c r="C28" s="1441">
        <f>'4'!C31</f>
        <v>0</v>
      </c>
    </row>
    <row r="29" spans="1:3" s="319" customFormat="1" ht="23.15" customHeight="1">
      <c r="A29" s="1325" t="str">
        <f>'4'!A32</f>
        <v/>
      </c>
      <c r="B29" s="1440">
        <f>'4'!B32</f>
        <v>0</v>
      </c>
      <c r="C29" s="1441">
        <f>'4'!C32</f>
        <v>0</v>
      </c>
    </row>
    <row r="30" spans="1:3" s="319" customFormat="1" ht="23.15" customHeight="1">
      <c r="A30" s="1325" t="str">
        <f>'4'!A33</f>
        <v/>
      </c>
      <c r="B30" s="1440">
        <f>'4'!B33</f>
        <v>0</v>
      </c>
      <c r="C30" s="1441">
        <f>'4'!C33</f>
        <v>0</v>
      </c>
    </row>
    <row r="31" spans="1:3" s="319" customFormat="1" ht="23.15" customHeight="1">
      <c r="A31" s="1325" t="str">
        <f>'4'!A34</f>
        <v/>
      </c>
      <c r="B31" s="1440">
        <f>'4'!B34</f>
        <v>0</v>
      </c>
      <c r="C31" s="1441">
        <f>'4'!C34</f>
        <v>0</v>
      </c>
    </row>
    <row r="32" spans="1:3" s="319" customFormat="1" ht="23.15" customHeight="1">
      <c r="A32" s="1325" t="str">
        <f>'4'!A35</f>
        <v/>
      </c>
      <c r="B32" s="1440">
        <f>'4'!B35</f>
        <v>0</v>
      </c>
      <c r="C32" s="1441">
        <f>'4'!C35</f>
        <v>0</v>
      </c>
    </row>
    <row r="33" spans="1:3" s="319" customFormat="1" ht="23.15" customHeight="1">
      <c r="A33" s="1325" t="str">
        <f>'4'!A36</f>
        <v/>
      </c>
      <c r="B33" s="1440">
        <f>'4'!B36</f>
        <v>0</v>
      </c>
      <c r="C33" s="1441">
        <f>'4'!C36</f>
        <v>0</v>
      </c>
    </row>
    <row r="34" spans="1:3" ht="2.15" customHeight="1">
      <c r="A34" s="1325"/>
      <c r="B34" s="1325"/>
      <c r="C34" s="1326"/>
    </row>
    <row r="35" spans="1:3" ht="15.5">
      <c r="A35" s="2588" t="s">
        <v>387</v>
      </c>
      <c r="B35" s="2589"/>
      <c r="C35" s="1309">
        <f>SUM(C11:C33)</f>
        <v>0</v>
      </c>
    </row>
  </sheetData>
  <sheetProtection formatColumns="0"/>
  <mergeCells count="5">
    <mergeCell ref="A3:C3"/>
    <mergeCell ref="A7:C7"/>
    <mergeCell ref="A35:B35"/>
    <mergeCell ref="A1:C1"/>
    <mergeCell ref="A2:C2"/>
  </mergeCells>
  <pageMargins left="0.70866141732283472" right="0.70866141732283472" top="0.74803149606299213" bottom="0.74803149606299213" header="0.31496062992125984" footer="0.31496062992125984"/>
  <pageSetup paperSize="9" scale="81"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rgb="FF002060"/>
    <pageSetUpPr fitToPage="1"/>
  </sheetPr>
  <dimension ref="A1:E48"/>
  <sheetViews>
    <sheetView showGridLines="0" rightToLeft="1" zoomScaleNormal="100" zoomScaleSheetLayoutView="100" workbookViewId="0">
      <selection activeCell="A7" sqref="A7"/>
    </sheetView>
  </sheetViews>
  <sheetFormatPr defaultColWidth="9" defaultRowHeight="14"/>
  <cols>
    <col min="1" max="1" width="30.453125" style="280" customWidth="1"/>
    <col min="2" max="2" width="39.1796875" style="280" customWidth="1"/>
    <col min="3" max="3" width="47" style="280" customWidth="1"/>
    <col min="4" max="4" width="24.81640625" style="280" customWidth="1"/>
    <col min="5" max="10" width="9" style="280" customWidth="1"/>
    <col min="11" max="16384" width="9" style="280"/>
  </cols>
  <sheetData>
    <row r="1" spans="1:4" s="279" customFormat="1" ht="35.15" customHeight="1">
      <c r="A1" s="2574" t="str">
        <f>"اسم مكلف الضريبة / الزكاة :  "&amp;Cover!E12</f>
        <v xml:space="preserve">اسم مكلف الضريبة / الزكاة :  </v>
      </c>
      <c r="B1" s="2574"/>
      <c r="C1" s="2574"/>
    </row>
    <row r="2" spans="1:4" s="279" customFormat="1" ht="35.15" customHeight="1">
      <c r="A2" s="2574" t="str">
        <f>"الرقم المالي :   "&amp;TEXT(Cover!U10,"[$-,206]0")</f>
        <v xml:space="preserve">الرقم المالي :   </v>
      </c>
      <c r="B2" s="2574"/>
      <c r="C2" s="2574"/>
    </row>
    <row r="3" spans="1:4" s="279" customFormat="1" ht="35.15" customHeight="1">
      <c r="A3" s="2572" t="str">
        <f>"السنة المالية المنتهية في : "&amp;TEXT(Cover!X13,"[$-,20B]d mmmm yyyy;@")</f>
        <v xml:space="preserve">السنة المالية المنتهية في : </v>
      </c>
      <c r="B3" s="2572"/>
      <c r="C3" s="2572"/>
    </row>
    <row r="4" spans="1:4" s="279" customFormat="1" ht="35.15" customHeight="1">
      <c r="A4" s="251"/>
      <c r="B4" s="252"/>
    </row>
    <row r="7" spans="1:4" ht="23">
      <c r="A7" s="290" t="s">
        <v>2741</v>
      </c>
    </row>
    <row r="9" spans="1:4" s="286" customFormat="1" ht="35.25" customHeight="1">
      <c r="A9" s="291" t="s">
        <v>1168</v>
      </c>
      <c r="B9" s="291" t="s">
        <v>1169</v>
      </c>
      <c r="C9" s="291" t="s">
        <v>469</v>
      </c>
      <c r="D9" s="291" t="s">
        <v>1170</v>
      </c>
    </row>
    <row r="10" spans="1:4" s="286" customFormat="1" ht="23.15" customHeight="1">
      <c r="A10" s="1319">
        <v>1</v>
      </c>
      <c r="B10" s="1319">
        <v>2</v>
      </c>
      <c r="C10" s="1320">
        <v>3</v>
      </c>
      <c r="D10" s="1320">
        <v>4</v>
      </c>
    </row>
    <row r="11" spans="1:4" s="286" customFormat="1" ht="23.15" customHeight="1">
      <c r="A11" s="1323">
        <f>'5'!A13</f>
        <v>0</v>
      </c>
      <c r="B11" s="1323">
        <f>'5'!B13</f>
        <v>0</v>
      </c>
      <c r="C11" s="1323">
        <f>'5'!C13</f>
        <v>0</v>
      </c>
      <c r="D11" s="1442">
        <f>'5'!H13</f>
        <v>0</v>
      </c>
    </row>
    <row r="12" spans="1:4" s="286" customFormat="1" ht="23.15" customHeight="1">
      <c r="A12" s="1323">
        <f>'5'!A14</f>
        <v>0</v>
      </c>
      <c r="B12" s="1323">
        <f>'5'!B14</f>
        <v>0</v>
      </c>
      <c r="C12" s="1323">
        <f>'5'!C14</f>
        <v>0</v>
      </c>
      <c r="D12" s="1442">
        <f>'5'!H14</f>
        <v>0</v>
      </c>
    </row>
    <row r="13" spans="1:4" s="286" customFormat="1" ht="23.15" customHeight="1">
      <c r="A13" s="1323">
        <f>'5'!A15</f>
        <v>0</v>
      </c>
      <c r="B13" s="1323">
        <f>'5'!B15</f>
        <v>0</v>
      </c>
      <c r="C13" s="1323">
        <f>'5'!C15</f>
        <v>0</v>
      </c>
      <c r="D13" s="1442">
        <f>'5'!H15</f>
        <v>0</v>
      </c>
    </row>
    <row r="14" spans="1:4" s="286" customFormat="1" ht="23.15" customHeight="1">
      <c r="A14" s="1323">
        <f>'5'!A16</f>
        <v>0</v>
      </c>
      <c r="B14" s="1323">
        <f>'5'!B16</f>
        <v>0</v>
      </c>
      <c r="C14" s="1323">
        <f>'5'!C16</f>
        <v>0</v>
      </c>
      <c r="D14" s="1442">
        <f>'5'!H16</f>
        <v>0</v>
      </c>
    </row>
    <row r="15" spans="1:4" s="286" customFormat="1" ht="23.15" customHeight="1">
      <c r="A15" s="1323">
        <f>'5'!A17</f>
        <v>0</v>
      </c>
      <c r="B15" s="1323">
        <f>'5'!B17</f>
        <v>0</v>
      </c>
      <c r="C15" s="1323">
        <f>'5'!C17</f>
        <v>0</v>
      </c>
      <c r="D15" s="1442">
        <f>'5'!H17</f>
        <v>0</v>
      </c>
    </row>
    <row r="16" spans="1:4" s="286" customFormat="1" ht="23.15" customHeight="1">
      <c r="A16" s="1323">
        <f>'5'!A18</f>
        <v>0</v>
      </c>
      <c r="B16" s="1323">
        <f>'5'!B18</f>
        <v>0</v>
      </c>
      <c r="C16" s="1323">
        <f>'5'!C18</f>
        <v>0</v>
      </c>
      <c r="D16" s="1442">
        <f>'5'!H18</f>
        <v>0</v>
      </c>
    </row>
    <row r="17" spans="1:4" s="286" customFormat="1" ht="23.15" customHeight="1">
      <c r="A17" s="1323">
        <f>'5'!A19</f>
        <v>0</v>
      </c>
      <c r="B17" s="1323">
        <f>'5'!B19</f>
        <v>0</v>
      </c>
      <c r="C17" s="1323">
        <f>'5'!C19</f>
        <v>0</v>
      </c>
      <c r="D17" s="1442">
        <f>'5'!H19</f>
        <v>0</v>
      </c>
    </row>
    <row r="18" spans="1:4" s="286" customFormat="1" ht="23.15" customHeight="1">
      <c r="A18" s="1323">
        <f>'5'!A20</f>
        <v>0</v>
      </c>
      <c r="B18" s="1323">
        <f>'5'!B20</f>
        <v>0</v>
      </c>
      <c r="C18" s="1323">
        <f>'5'!C20</f>
        <v>0</v>
      </c>
      <c r="D18" s="1442">
        <f>'5'!H20</f>
        <v>0</v>
      </c>
    </row>
    <row r="19" spans="1:4" s="286" customFormat="1" ht="23.15" customHeight="1">
      <c r="A19" s="1323">
        <f>'5'!A21</f>
        <v>0</v>
      </c>
      <c r="B19" s="1323">
        <f>'5'!B21</f>
        <v>0</v>
      </c>
      <c r="C19" s="1323">
        <f>'5'!C21</f>
        <v>0</v>
      </c>
      <c r="D19" s="1442">
        <f>'5'!H21</f>
        <v>0</v>
      </c>
    </row>
    <row r="20" spans="1:4" s="286" customFormat="1" ht="23.15" customHeight="1">
      <c r="A20" s="1323">
        <f>'5'!A22</f>
        <v>0</v>
      </c>
      <c r="B20" s="1323">
        <f>'5'!B22</f>
        <v>0</v>
      </c>
      <c r="C20" s="1323">
        <f>'5'!C22</f>
        <v>0</v>
      </c>
      <c r="D20" s="1442">
        <f>'5'!H22</f>
        <v>0</v>
      </c>
    </row>
    <row r="21" spans="1:4" s="286" customFormat="1" ht="23.15" customHeight="1">
      <c r="A21" s="1323">
        <f>'5'!A23</f>
        <v>0</v>
      </c>
      <c r="B21" s="1323">
        <f>'5'!B23</f>
        <v>0</v>
      </c>
      <c r="C21" s="1323">
        <f>'5'!C23</f>
        <v>0</v>
      </c>
      <c r="D21" s="1442">
        <f>'5'!H23</f>
        <v>0</v>
      </c>
    </row>
    <row r="22" spans="1:4" s="286" customFormat="1" ht="23.15" customHeight="1">
      <c r="A22" s="1323">
        <f>'5'!A24</f>
        <v>0</v>
      </c>
      <c r="B22" s="1323">
        <f>'5'!B24</f>
        <v>0</v>
      </c>
      <c r="C22" s="1323">
        <f>'5'!C24</f>
        <v>0</v>
      </c>
      <c r="D22" s="1442">
        <f>'5'!H24</f>
        <v>0</v>
      </c>
    </row>
    <row r="23" spans="1:4" s="286" customFormat="1" ht="23.15" customHeight="1">
      <c r="A23" s="1323">
        <f>'5'!A25</f>
        <v>0</v>
      </c>
      <c r="B23" s="1323">
        <f>'5'!B25</f>
        <v>0</v>
      </c>
      <c r="C23" s="1323">
        <f>'5'!C25</f>
        <v>0</v>
      </c>
      <c r="D23" s="1442">
        <f>'5'!H25</f>
        <v>0</v>
      </c>
    </row>
    <row r="24" spans="1:4" s="286" customFormat="1" ht="23.15" customHeight="1">
      <c r="A24" s="1323">
        <f>'5'!A26</f>
        <v>0</v>
      </c>
      <c r="B24" s="1323">
        <f>'5'!B26</f>
        <v>0</v>
      </c>
      <c r="C24" s="1323">
        <f>'5'!C26</f>
        <v>0</v>
      </c>
      <c r="D24" s="1442">
        <f>'5'!H26</f>
        <v>0</v>
      </c>
    </row>
    <row r="25" spans="1:4" s="286" customFormat="1" ht="23.15" customHeight="1">
      <c r="A25" s="1323">
        <f>'5'!A27</f>
        <v>0</v>
      </c>
      <c r="B25" s="1323">
        <f>'5'!B27</f>
        <v>0</v>
      </c>
      <c r="C25" s="1323">
        <f>'5'!C27</f>
        <v>0</v>
      </c>
      <c r="D25" s="1442">
        <f>'5'!H27</f>
        <v>0</v>
      </c>
    </row>
    <row r="26" spans="1:4" s="286" customFormat="1" ht="23.15" customHeight="1">
      <c r="A26" s="1323">
        <f>'5'!A28</f>
        <v>0</v>
      </c>
      <c r="B26" s="1323">
        <f>'5'!B28</f>
        <v>0</v>
      </c>
      <c r="C26" s="1323">
        <f>'5'!C28</f>
        <v>0</v>
      </c>
      <c r="D26" s="1442">
        <f>'5'!H28</f>
        <v>0</v>
      </c>
    </row>
    <row r="27" spans="1:4" s="286" customFormat="1" ht="23.15" customHeight="1">
      <c r="A27" s="1323">
        <f>'5'!A29</f>
        <v>0</v>
      </c>
      <c r="B27" s="1323">
        <f>'5'!B29</f>
        <v>0</v>
      </c>
      <c r="C27" s="1323">
        <f>'5'!C29</f>
        <v>0</v>
      </c>
      <c r="D27" s="1442">
        <f>'5'!H29</f>
        <v>0</v>
      </c>
    </row>
    <row r="28" spans="1:4" s="286" customFormat="1" ht="23.15" customHeight="1">
      <c r="A28" s="1323">
        <f>'5'!A30</f>
        <v>0</v>
      </c>
      <c r="B28" s="1323">
        <f>'5'!B30</f>
        <v>0</v>
      </c>
      <c r="C28" s="1323">
        <f>'5'!C30</f>
        <v>0</v>
      </c>
      <c r="D28" s="1442">
        <f>'5'!H30</f>
        <v>0</v>
      </c>
    </row>
    <row r="29" spans="1:4" s="286" customFormat="1" ht="23.15" customHeight="1">
      <c r="A29" s="1323">
        <f>'5'!A31</f>
        <v>0</v>
      </c>
      <c r="B29" s="1323">
        <f>'5'!B31</f>
        <v>0</v>
      </c>
      <c r="C29" s="1323">
        <f>'5'!C31</f>
        <v>0</v>
      </c>
      <c r="D29" s="1442">
        <f>'5'!H31</f>
        <v>0</v>
      </c>
    </row>
    <row r="30" spans="1:4" s="286" customFormat="1" ht="23.15" customHeight="1">
      <c r="A30" s="1323">
        <f>'5'!A32</f>
        <v>0</v>
      </c>
      <c r="B30" s="1323">
        <f>'5'!B32</f>
        <v>0</v>
      </c>
      <c r="C30" s="1323">
        <f>'5'!C32</f>
        <v>0</v>
      </c>
      <c r="D30" s="1442">
        <f>'5'!H32</f>
        <v>0</v>
      </c>
    </row>
    <row r="31" spans="1:4" s="286" customFormat="1" ht="23.15" customHeight="1">
      <c r="A31" s="1323">
        <f>'5'!A33</f>
        <v>0</v>
      </c>
      <c r="B31" s="1323">
        <f>'5'!B33</f>
        <v>0</v>
      </c>
      <c r="C31" s="1323">
        <f>'5'!C33</f>
        <v>0</v>
      </c>
      <c r="D31" s="1442">
        <f>'5'!H33</f>
        <v>0</v>
      </c>
    </row>
    <row r="32" spans="1:4" s="286" customFormat="1" ht="23.15" customHeight="1">
      <c r="A32" s="1323">
        <f>'5'!A34</f>
        <v>0</v>
      </c>
      <c r="B32" s="1323">
        <f>'5'!B34</f>
        <v>0</v>
      </c>
      <c r="C32" s="1323">
        <f>'5'!C34</f>
        <v>0</v>
      </c>
      <c r="D32" s="1442">
        <f>'5'!H34</f>
        <v>0</v>
      </c>
    </row>
    <row r="33" spans="1:5" s="286" customFormat="1" ht="23.15" customHeight="1">
      <c r="A33" s="1323">
        <f>'5'!A35</f>
        <v>0</v>
      </c>
      <c r="B33" s="1323">
        <f>'5'!B35</f>
        <v>0</v>
      </c>
      <c r="C33" s="1323">
        <f>'5'!C35</f>
        <v>0</v>
      </c>
      <c r="D33" s="1442">
        <f>'5'!H35</f>
        <v>0</v>
      </c>
    </row>
    <row r="34" spans="1:5" s="286" customFormat="1" ht="23.15" customHeight="1">
      <c r="A34" s="1323">
        <f>'5'!A36</f>
        <v>0</v>
      </c>
      <c r="B34" s="1323">
        <f>'5'!B36</f>
        <v>0</v>
      </c>
      <c r="C34" s="1323">
        <f>'5'!C36</f>
        <v>0</v>
      </c>
      <c r="D34" s="1442">
        <f>'5'!H36</f>
        <v>0</v>
      </c>
    </row>
    <row r="35" spans="1:5" s="286" customFormat="1" ht="23.15" customHeight="1">
      <c r="A35" s="1323">
        <f>'5'!A37</f>
        <v>0</v>
      </c>
      <c r="B35" s="1323">
        <f>'5'!B37</f>
        <v>0</v>
      </c>
      <c r="C35" s="1323">
        <f>'5'!C37</f>
        <v>0</v>
      </c>
      <c r="D35" s="1442">
        <f>'5'!H37</f>
        <v>0</v>
      </c>
    </row>
    <row r="36" spans="1:5" s="286" customFormat="1" ht="23.15" customHeight="1">
      <c r="A36" s="1323">
        <f>'5'!A38</f>
        <v>0</v>
      </c>
      <c r="B36" s="1323">
        <f>'5'!B38</f>
        <v>0</v>
      </c>
      <c r="C36" s="1323">
        <f>'5'!C38</f>
        <v>0</v>
      </c>
      <c r="D36" s="1442">
        <f>'5'!H38</f>
        <v>0</v>
      </c>
    </row>
    <row r="37" spans="1:5" s="286" customFormat="1" ht="23.15" customHeight="1">
      <c r="A37" s="1323">
        <f>'5'!A39</f>
        <v>0</v>
      </c>
      <c r="B37" s="1323">
        <f>'5'!B39</f>
        <v>0</v>
      </c>
      <c r="C37" s="1323">
        <f>'5'!C39</f>
        <v>0</v>
      </c>
      <c r="D37" s="1442">
        <f>'5'!H39</f>
        <v>0</v>
      </c>
    </row>
    <row r="38" spans="1:5" s="286" customFormat="1" ht="23.15" customHeight="1">
      <c r="A38" s="1323">
        <f>'5'!A40</f>
        <v>0</v>
      </c>
      <c r="B38" s="1323">
        <f>'5'!B40</f>
        <v>0</v>
      </c>
      <c r="C38" s="1323">
        <f>'5'!C40</f>
        <v>0</v>
      </c>
      <c r="D38" s="1442">
        <f>'5'!H40</f>
        <v>0</v>
      </c>
    </row>
    <row r="39" spans="1:5" s="286" customFormat="1" ht="23.15" customHeight="1">
      <c r="A39" s="1323">
        <f>'5'!A41</f>
        <v>0</v>
      </c>
      <c r="B39" s="1323">
        <f>'5'!B41</f>
        <v>0</v>
      </c>
      <c r="C39" s="1323">
        <f>'5'!C41</f>
        <v>0</v>
      </c>
      <c r="D39" s="1442">
        <f>'5'!H41</f>
        <v>0</v>
      </c>
    </row>
    <row r="40" spans="1:5" s="286" customFormat="1" ht="23.15" customHeight="1">
      <c r="A40" s="1323">
        <f>'5'!A42</f>
        <v>0</v>
      </c>
      <c r="B40" s="1323">
        <f>'5'!B42</f>
        <v>0</v>
      </c>
      <c r="C40" s="1323">
        <f>'5'!C42</f>
        <v>0</v>
      </c>
      <c r="D40" s="1442">
        <f>'5'!H42</f>
        <v>0</v>
      </c>
    </row>
    <row r="41" spans="1:5" s="286" customFormat="1" ht="23.15" customHeight="1">
      <c r="A41" s="1323">
        <f>'5'!A43</f>
        <v>0</v>
      </c>
      <c r="B41" s="1323">
        <f>'5'!B43</f>
        <v>0</v>
      </c>
      <c r="C41" s="1323">
        <f>'5'!C43</f>
        <v>0</v>
      </c>
      <c r="D41" s="1442">
        <f>'5'!H43</f>
        <v>0</v>
      </c>
    </row>
    <row r="42" spans="1:5" s="286" customFormat="1" ht="2.5" customHeight="1">
      <c r="A42" s="1324"/>
      <c r="B42" s="1324"/>
      <c r="C42" s="1324"/>
      <c r="D42" s="1321"/>
    </row>
    <row r="43" spans="1:5" s="286" customFormat="1" ht="23.15" customHeight="1">
      <c r="A43" s="294" t="s">
        <v>387</v>
      </c>
      <c r="B43" s="288"/>
      <c r="C43" s="288"/>
      <c r="D43" s="1322">
        <f>SUM(D11:D41)</f>
        <v>0</v>
      </c>
    </row>
    <row r="48" spans="1:5">
      <c r="B48" s="295"/>
      <c r="C48" s="295"/>
      <c r="D48" s="295"/>
      <c r="E48" s="295"/>
    </row>
  </sheetData>
  <sheetProtection formatColumns="0"/>
  <mergeCells count="3">
    <mergeCell ref="A1:C1"/>
    <mergeCell ref="A2:C2"/>
    <mergeCell ref="A3:C3"/>
  </mergeCells>
  <pageMargins left="0.70866141732283472" right="0.70866141732283472" top="0.74803149606299213" bottom="0.74803149606299213" header="0.31496062992125984" footer="0.31496062992125984"/>
  <pageSetup paperSize="9" scale="56" orientation="landscape"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rgb="FF002060"/>
    <pageSetUpPr fitToPage="1"/>
  </sheetPr>
  <dimension ref="A1:E28"/>
  <sheetViews>
    <sheetView showGridLines="0" rightToLeft="1" zoomScaleNormal="100" zoomScaleSheetLayoutView="110" workbookViewId="0">
      <selection activeCell="A35" sqref="A35"/>
    </sheetView>
  </sheetViews>
  <sheetFormatPr defaultColWidth="8.54296875" defaultRowHeight="14.5"/>
  <cols>
    <col min="1" max="1" width="17.1796875" style="2" customWidth="1"/>
    <col min="2" max="3" width="29.453125" style="2" customWidth="1"/>
    <col min="4" max="4" width="34.1796875" style="2" customWidth="1"/>
    <col min="5" max="5" width="21.54296875" style="2" customWidth="1"/>
    <col min="6" max="12" width="8.54296875" style="2" customWidth="1"/>
    <col min="13" max="16384" width="8.54296875" style="2"/>
  </cols>
  <sheetData>
    <row r="1" spans="1:5" s="250" customFormat="1" ht="35.15" customHeight="1">
      <c r="A1" s="2574" t="str">
        <f>"اسم مكلف الضريبة / الزكاة :  "&amp;Cover!E12</f>
        <v xml:space="preserve">اسم مكلف الضريبة / الزكاة :  </v>
      </c>
      <c r="B1" s="2574"/>
      <c r="C1" s="2574"/>
    </row>
    <row r="2" spans="1:5" s="250" customFormat="1" ht="35.15" customHeight="1">
      <c r="A2" s="2574" t="str">
        <f>"الرقم المالي :   "&amp;TEXT(Cover!U10,"[$-,206]0")</f>
        <v xml:space="preserve">الرقم المالي :   </v>
      </c>
      <c r="B2" s="2574"/>
      <c r="C2" s="2574"/>
    </row>
    <row r="3" spans="1:5" s="250" customFormat="1" ht="35.15" customHeight="1">
      <c r="A3" s="2572" t="str">
        <f>"السنة المالية المنتهية في : "&amp;TEXT(Cover!X13,"[$-,20B]d mmmm yyyy;@")</f>
        <v xml:space="preserve">السنة المالية المنتهية في : </v>
      </c>
      <c r="B3" s="2572"/>
      <c r="C3" s="2572"/>
    </row>
    <row r="4" spans="1:5" s="250" customFormat="1" ht="35.15" customHeight="1">
      <c r="A4" s="251"/>
      <c r="B4" s="279"/>
      <c r="C4" s="279"/>
    </row>
    <row r="7" spans="1:5" ht="23">
      <c r="A7" s="290" t="s">
        <v>2739</v>
      </c>
      <c r="B7" s="286"/>
      <c r="C7" s="286"/>
      <c r="D7" s="286"/>
      <c r="E7" s="286"/>
    </row>
    <row r="8" spans="1:5" ht="15.5">
      <c r="A8" s="286"/>
      <c r="B8" s="286"/>
      <c r="C8" s="286"/>
      <c r="D8" s="286"/>
      <c r="E8" s="286"/>
    </row>
    <row r="9" spans="1:5" ht="45.75" customHeight="1">
      <c r="A9" s="287" t="s">
        <v>1172</v>
      </c>
      <c r="B9" s="287" t="s">
        <v>1173</v>
      </c>
      <c r="C9" s="287" t="s">
        <v>1174</v>
      </c>
      <c r="D9" s="287" t="s">
        <v>469</v>
      </c>
      <c r="E9" s="287" t="s">
        <v>1175</v>
      </c>
    </row>
    <row r="10" spans="1:5" ht="15.5">
      <c r="A10" s="1302">
        <v>1</v>
      </c>
      <c r="B10" s="1302">
        <v>2</v>
      </c>
      <c r="C10" s="1302">
        <v>3</v>
      </c>
      <c r="D10" s="1302">
        <v>4</v>
      </c>
      <c r="E10" s="1302">
        <v>5</v>
      </c>
    </row>
    <row r="11" spans="1:5" ht="15.5">
      <c r="A11" s="800">
        <f>'6'!A13</f>
        <v>0</v>
      </c>
      <c r="B11" s="800">
        <f>'6'!B13</f>
        <v>0</v>
      </c>
      <c r="C11" s="800">
        <f>'6'!C13</f>
        <v>0</v>
      </c>
      <c r="D11" s="800">
        <f>'6'!D13</f>
        <v>0</v>
      </c>
      <c r="E11" s="1439">
        <f>'6'!I13</f>
        <v>0</v>
      </c>
    </row>
    <row r="12" spans="1:5" ht="15.5">
      <c r="A12" s="800">
        <f>'6'!A14</f>
        <v>0</v>
      </c>
      <c r="B12" s="800">
        <f>'6'!B14</f>
        <v>0</v>
      </c>
      <c r="C12" s="800">
        <f>'6'!C14</f>
        <v>0</v>
      </c>
      <c r="D12" s="800">
        <f>'6'!D14</f>
        <v>0</v>
      </c>
      <c r="E12" s="1439">
        <f>'6'!I14</f>
        <v>0</v>
      </c>
    </row>
    <row r="13" spans="1:5" ht="15.5">
      <c r="A13" s="800">
        <f>'6'!A15</f>
        <v>0</v>
      </c>
      <c r="B13" s="800">
        <f>'6'!B15</f>
        <v>0</v>
      </c>
      <c r="C13" s="800">
        <f>'6'!C15</f>
        <v>0</v>
      </c>
      <c r="D13" s="800">
        <f>'6'!D15</f>
        <v>0</v>
      </c>
      <c r="E13" s="1439">
        <f>'6'!I15</f>
        <v>0</v>
      </c>
    </row>
    <row r="14" spans="1:5" ht="15.5">
      <c r="A14" s="800">
        <f>'6'!A16</f>
        <v>0</v>
      </c>
      <c r="B14" s="800">
        <f>'6'!B16</f>
        <v>0</v>
      </c>
      <c r="C14" s="800">
        <f>'6'!C16</f>
        <v>0</v>
      </c>
      <c r="D14" s="800">
        <f>'6'!D16</f>
        <v>0</v>
      </c>
      <c r="E14" s="1439">
        <f>'6'!I16</f>
        <v>0</v>
      </c>
    </row>
    <row r="15" spans="1:5" ht="15.5">
      <c r="A15" s="800">
        <f>'6'!A17</f>
        <v>0</v>
      </c>
      <c r="B15" s="800">
        <f>'6'!B17</f>
        <v>0</v>
      </c>
      <c r="C15" s="800">
        <f>'6'!C17</f>
        <v>0</v>
      </c>
      <c r="D15" s="800">
        <f>'6'!D17</f>
        <v>0</v>
      </c>
      <c r="E15" s="1439">
        <f>'6'!I17</f>
        <v>0</v>
      </c>
    </row>
    <row r="16" spans="1:5" ht="15.5">
      <c r="A16" s="800">
        <f>'6'!A18</f>
        <v>0</v>
      </c>
      <c r="B16" s="800">
        <f>'6'!B18</f>
        <v>0</v>
      </c>
      <c r="C16" s="800">
        <f>'6'!C18</f>
        <v>0</v>
      </c>
      <c r="D16" s="800">
        <f>'6'!D18</f>
        <v>0</v>
      </c>
      <c r="E16" s="1439">
        <f>'6'!I18</f>
        <v>0</v>
      </c>
    </row>
    <row r="17" spans="1:5" ht="15.5">
      <c r="A17" s="800">
        <f>'6'!A19</f>
        <v>0</v>
      </c>
      <c r="B17" s="800">
        <f>'6'!B19</f>
        <v>0</v>
      </c>
      <c r="C17" s="800">
        <f>'6'!C19</f>
        <v>0</v>
      </c>
      <c r="D17" s="800">
        <f>'6'!D19</f>
        <v>0</v>
      </c>
      <c r="E17" s="1439">
        <f>'6'!I19</f>
        <v>0</v>
      </c>
    </row>
    <row r="18" spans="1:5" s="319" customFormat="1" ht="15.5">
      <c r="A18" s="800">
        <f>'6'!A20</f>
        <v>0</v>
      </c>
      <c r="B18" s="800">
        <f>'6'!B20</f>
        <v>0</v>
      </c>
      <c r="C18" s="800">
        <f>'6'!C20</f>
        <v>0</v>
      </c>
      <c r="D18" s="800">
        <f>'6'!D20</f>
        <v>0</v>
      </c>
      <c r="E18" s="1439">
        <f>'6'!I20</f>
        <v>0</v>
      </c>
    </row>
    <row r="19" spans="1:5" s="319" customFormat="1" ht="15.5">
      <c r="A19" s="800">
        <f>'6'!A21</f>
        <v>0</v>
      </c>
      <c r="B19" s="800">
        <f>'6'!B21</f>
        <v>0</v>
      </c>
      <c r="C19" s="800">
        <f>'6'!C21</f>
        <v>0</v>
      </c>
      <c r="D19" s="800">
        <f>'6'!D21</f>
        <v>0</v>
      </c>
      <c r="E19" s="1439">
        <f>'6'!I21</f>
        <v>0</v>
      </c>
    </row>
    <row r="20" spans="1:5" ht="15.5">
      <c r="A20" s="800">
        <f>'6'!A22</f>
        <v>0</v>
      </c>
      <c r="B20" s="800">
        <f>'6'!B22</f>
        <v>0</v>
      </c>
      <c r="C20" s="800">
        <f>'6'!C22</f>
        <v>0</v>
      </c>
      <c r="D20" s="800">
        <f>'6'!D22</f>
        <v>0</v>
      </c>
      <c r="E20" s="1439">
        <f>'6'!I22</f>
        <v>0</v>
      </c>
    </row>
    <row r="21" spans="1:5" ht="15.5">
      <c r="A21" s="800">
        <f>'6'!A23</f>
        <v>0</v>
      </c>
      <c r="B21" s="800">
        <f>'6'!B23</f>
        <v>0</v>
      </c>
      <c r="C21" s="800">
        <f>'6'!C23</f>
        <v>0</v>
      </c>
      <c r="D21" s="800">
        <f>'6'!D23</f>
        <v>0</v>
      </c>
      <c r="E21" s="1439">
        <f>'6'!I23</f>
        <v>0</v>
      </c>
    </row>
    <row r="22" spans="1:5" s="319" customFormat="1" ht="15.5">
      <c r="A22" s="800">
        <f>'6'!A24</f>
        <v>0</v>
      </c>
      <c r="B22" s="800">
        <f>'6'!B24</f>
        <v>0</v>
      </c>
      <c r="C22" s="800">
        <f>'6'!C24</f>
        <v>0</v>
      </c>
      <c r="D22" s="800">
        <f>'6'!D24</f>
        <v>0</v>
      </c>
      <c r="E22" s="1439">
        <f>'6'!I24</f>
        <v>0</v>
      </c>
    </row>
    <row r="23" spans="1:5" s="319" customFormat="1" ht="15.5">
      <c r="A23" s="800">
        <f>'6'!A25</f>
        <v>0</v>
      </c>
      <c r="B23" s="800">
        <f>'6'!B25</f>
        <v>0</v>
      </c>
      <c r="C23" s="800">
        <f>'6'!C25</f>
        <v>0</v>
      </c>
      <c r="D23" s="800">
        <f>'6'!D25</f>
        <v>0</v>
      </c>
      <c r="E23" s="1439">
        <f>'6'!I25</f>
        <v>0</v>
      </c>
    </row>
    <row r="24" spans="1:5" s="319" customFormat="1" ht="15.5">
      <c r="A24" s="800">
        <f>'6'!A26</f>
        <v>0</v>
      </c>
      <c r="B24" s="800">
        <f>'6'!B26</f>
        <v>0</v>
      </c>
      <c r="C24" s="800">
        <f>'6'!C26</f>
        <v>0</v>
      </c>
      <c r="D24" s="800">
        <f>'6'!D26</f>
        <v>0</v>
      </c>
      <c r="E24" s="1439">
        <f>'6'!I26</f>
        <v>0</v>
      </c>
    </row>
    <row r="25" spans="1:5" s="319" customFormat="1" ht="15.5">
      <c r="A25" s="800">
        <f>'6'!A27</f>
        <v>0</v>
      </c>
      <c r="B25" s="800">
        <f>'6'!B27</f>
        <v>0</v>
      </c>
      <c r="C25" s="800">
        <f>'6'!C27</f>
        <v>0</v>
      </c>
      <c r="D25" s="800">
        <f>'6'!D27</f>
        <v>0</v>
      </c>
      <c r="E25" s="1439">
        <f>'6'!I27</f>
        <v>0</v>
      </c>
    </row>
    <row r="26" spans="1:5" s="319" customFormat="1" ht="15.5">
      <c r="A26" s="800">
        <f>'6'!A28</f>
        <v>0</v>
      </c>
      <c r="B26" s="800">
        <f>'6'!B28</f>
        <v>0</v>
      </c>
      <c r="C26" s="800">
        <f>'6'!C28</f>
        <v>0</v>
      </c>
      <c r="D26" s="800">
        <f>'6'!D28</f>
        <v>0</v>
      </c>
      <c r="E26" s="1439">
        <f>'6'!I28</f>
        <v>0</v>
      </c>
    </row>
    <row r="27" spans="1:5" s="319" customFormat="1" ht="3" customHeight="1">
      <c r="A27" s="897"/>
      <c r="B27" s="898"/>
      <c r="C27" s="898"/>
      <c r="D27" s="899"/>
      <c r="E27" s="1314"/>
    </row>
    <row r="28" spans="1:5" ht="15.5">
      <c r="A28" s="2586" t="s">
        <v>387</v>
      </c>
      <c r="B28" s="2590"/>
      <c r="C28" s="2590"/>
      <c r="D28" s="2587"/>
      <c r="E28" s="1315">
        <f>SUM(E11:E26)</f>
        <v>0</v>
      </c>
    </row>
  </sheetData>
  <mergeCells count="4">
    <mergeCell ref="A28:D28"/>
    <mergeCell ref="A1:C1"/>
    <mergeCell ref="A2:C2"/>
    <mergeCell ref="A3:C3"/>
  </mergeCells>
  <pageMargins left="0.70866141732283505" right="0.95" top="0.74803149606299202" bottom="0.74803149606299202" header="0.31496062992126" footer="0.31496062992126"/>
  <pageSetup paperSize="9" scale="91" orientation="landscape"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rgb="FF002060"/>
    <pageSetUpPr fitToPage="1"/>
  </sheetPr>
  <dimension ref="A1:E25"/>
  <sheetViews>
    <sheetView showGridLines="0" rightToLeft="1" zoomScaleNormal="100" workbookViewId="0">
      <selection activeCell="A35" sqref="A35"/>
    </sheetView>
  </sheetViews>
  <sheetFormatPr defaultColWidth="8.54296875" defaultRowHeight="14.5"/>
  <cols>
    <col min="1" max="1" width="24" style="2" customWidth="1"/>
    <col min="2" max="2" width="36.54296875" style="2" customWidth="1"/>
    <col min="3" max="3" width="21.453125" style="2" customWidth="1"/>
    <col min="4" max="4" width="29" style="2" customWidth="1"/>
    <col min="5" max="5" width="22.54296875" style="2" customWidth="1"/>
    <col min="6" max="13" width="8.54296875" style="2" customWidth="1"/>
    <col min="14" max="16384" width="8.54296875" style="2"/>
  </cols>
  <sheetData>
    <row r="1" spans="1:5" s="250" customFormat="1" ht="26.15" customHeight="1">
      <c r="A1" s="2574" t="str">
        <f>"اسم مكلف الضريبة / الزكاة :  "&amp;Cover!E12</f>
        <v xml:space="preserve">اسم مكلف الضريبة / الزكاة :  </v>
      </c>
      <c r="B1" s="2574"/>
      <c r="C1" s="2574"/>
    </row>
    <row r="2" spans="1:5" s="250" customFormat="1" ht="24" customHeight="1">
      <c r="A2" s="2574" t="str">
        <f>"الرقم المالي :   "&amp;TEXT(Cover!U10,"[$-,206]0")</f>
        <v xml:space="preserve">الرقم المالي :   </v>
      </c>
      <c r="B2" s="2574"/>
      <c r="C2" s="2574"/>
    </row>
    <row r="3" spans="1:5" s="250" customFormat="1" ht="32.15" customHeight="1">
      <c r="A3" s="2572" t="str">
        <f>"السنة المالية المنتهية في : "&amp;TEXT(Cover!X13,"[$-,20B]d mmmm yyyy;@")</f>
        <v xml:space="preserve">السنة المالية المنتهية في : </v>
      </c>
      <c r="B3" s="2572"/>
      <c r="C3" s="2572"/>
    </row>
    <row r="4" spans="1:5" s="250" customFormat="1" ht="35.15" customHeight="1">
      <c r="A4" s="251"/>
      <c r="B4" s="252"/>
      <c r="C4" s="279"/>
    </row>
    <row r="5" spans="1:5">
      <c r="A5" s="298"/>
      <c r="B5" s="298"/>
      <c r="C5" s="298"/>
    </row>
    <row r="6" spans="1:5" ht="26.15" customHeight="1">
      <c r="A6" s="298"/>
      <c r="B6" s="298"/>
      <c r="C6" s="298"/>
    </row>
    <row r="7" spans="1:5" ht="23">
      <c r="A7" s="297" t="s">
        <v>2742</v>
      </c>
      <c r="B7" s="296"/>
      <c r="C7" s="296"/>
      <c r="D7" s="286"/>
      <c r="E7" s="286"/>
    </row>
    <row r="8" spans="1:5" ht="15.5">
      <c r="A8" s="286"/>
      <c r="B8" s="286"/>
      <c r="C8" s="286"/>
      <c r="D8" s="286"/>
      <c r="E8" s="286"/>
    </row>
    <row r="9" spans="1:5" ht="15.5">
      <c r="A9" s="287" t="s">
        <v>1176</v>
      </c>
      <c r="B9" s="287" t="s">
        <v>1173</v>
      </c>
      <c r="C9" s="287" t="s">
        <v>1177</v>
      </c>
      <c r="D9" s="287" t="s">
        <v>469</v>
      </c>
      <c r="E9" s="287" t="s">
        <v>1178</v>
      </c>
    </row>
    <row r="10" spans="1:5" ht="20.149999999999999" customHeight="1">
      <c r="A10" s="1302">
        <v>1</v>
      </c>
      <c r="B10" s="1302">
        <v>2</v>
      </c>
      <c r="C10" s="1302">
        <v>3</v>
      </c>
      <c r="D10" s="1302">
        <v>4</v>
      </c>
      <c r="E10" s="1302">
        <v>5</v>
      </c>
    </row>
    <row r="11" spans="1:5" ht="20.149999999999999" customHeight="1">
      <c r="A11" s="1330">
        <f>'7'!A13</f>
        <v>0</v>
      </c>
      <c r="B11" s="1330">
        <f>'7'!B13</f>
        <v>0</v>
      </c>
      <c r="C11" s="1330">
        <f>'7'!C13</f>
        <v>0</v>
      </c>
      <c r="D11" s="1330">
        <f>'7'!D13</f>
        <v>0</v>
      </c>
      <c r="E11" s="1443">
        <f>'7'!I13</f>
        <v>0</v>
      </c>
    </row>
    <row r="12" spans="1:5" ht="30" customHeight="1">
      <c r="A12" s="1330">
        <f>'7'!A14</f>
        <v>0</v>
      </c>
      <c r="B12" s="1330">
        <f>'7'!B14</f>
        <v>0</v>
      </c>
      <c r="C12" s="1330">
        <f>'7'!C14</f>
        <v>0</v>
      </c>
      <c r="D12" s="1330">
        <f>'7'!D14</f>
        <v>0</v>
      </c>
      <c r="E12" s="1443">
        <f>'7'!I14</f>
        <v>0</v>
      </c>
    </row>
    <row r="13" spans="1:5" ht="30" customHeight="1">
      <c r="A13" s="1330">
        <f>'7'!A15</f>
        <v>0</v>
      </c>
      <c r="B13" s="1330">
        <f>'7'!B15</f>
        <v>0</v>
      </c>
      <c r="C13" s="1330">
        <f>'7'!C15</f>
        <v>0</v>
      </c>
      <c r="D13" s="1330">
        <f>'7'!D15</f>
        <v>0</v>
      </c>
      <c r="E13" s="1443">
        <f>'7'!I15</f>
        <v>0</v>
      </c>
    </row>
    <row r="14" spans="1:5" ht="30" customHeight="1">
      <c r="A14" s="1330">
        <f>'7'!A16</f>
        <v>0</v>
      </c>
      <c r="B14" s="1330">
        <f>'7'!B16</f>
        <v>0</v>
      </c>
      <c r="C14" s="1330">
        <f>'7'!C16</f>
        <v>0</v>
      </c>
      <c r="D14" s="1330">
        <f>'7'!D16</f>
        <v>0</v>
      </c>
      <c r="E14" s="1443">
        <f>'7'!I16</f>
        <v>0</v>
      </c>
    </row>
    <row r="15" spans="1:5" ht="20.149999999999999" customHeight="1">
      <c r="A15" s="1330">
        <f>'7'!A17</f>
        <v>0</v>
      </c>
      <c r="B15" s="1330">
        <f>'7'!B17</f>
        <v>0</v>
      </c>
      <c r="C15" s="1330">
        <f>'7'!C17</f>
        <v>0</v>
      </c>
      <c r="D15" s="1330">
        <f>'7'!D17</f>
        <v>0</v>
      </c>
      <c r="E15" s="1443">
        <f>'7'!I17</f>
        <v>0</v>
      </c>
    </row>
    <row r="16" spans="1:5" ht="20.149999999999999" customHeight="1">
      <c r="A16" s="1330">
        <f>'7'!A18</f>
        <v>0</v>
      </c>
      <c r="B16" s="1330">
        <f>'7'!B18</f>
        <v>0</v>
      </c>
      <c r="C16" s="1330">
        <f>'7'!C18</f>
        <v>0</v>
      </c>
      <c r="D16" s="1330">
        <f>'7'!D18</f>
        <v>0</v>
      </c>
      <c r="E16" s="1443">
        <f>'7'!I18</f>
        <v>0</v>
      </c>
    </row>
    <row r="17" spans="1:5" ht="20.149999999999999" customHeight="1">
      <c r="A17" s="1330">
        <f>'7'!A19</f>
        <v>0</v>
      </c>
      <c r="B17" s="1330">
        <f>'7'!B19</f>
        <v>0</v>
      </c>
      <c r="C17" s="1330">
        <f>'7'!C19</f>
        <v>0</v>
      </c>
      <c r="D17" s="1330">
        <f>'7'!D19</f>
        <v>0</v>
      </c>
      <c r="E17" s="1443">
        <f>'7'!I19</f>
        <v>0</v>
      </c>
    </row>
    <row r="18" spans="1:5" s="319" customFormat="1" ht="20.149999999999999" customHeight="1">
      <c r="A18" s="1330">
        <f>'7'!A20</f>
        <v>0</v>
      </c>
      <c r="B18" s="1330">
        <f>'7'!B20</f>
        <v>0</v>
      </c>
      <c r="C18" s="1330">
        <f>'7'!C20</f>
        <v>0</v>
      </c>
      <c r="D18" s="1330">
        <f>'7'!D20</f>
        <v>0</v>
      </c>
      <c r="E18" s="1443">
        <f>'7'!I20</f>
        <v>0</v>
      </c>
    </row>
    <row r="19" spans="1:5" s="319" customFormat="1" ht="20.149999999999999" customHeight="1">
      <c r="A19" s="1330">
        <f>'7'!A21</f>
        <v>0</v>
      </c>
      <c r="B19" s="1330">
        <f>'7'!B21</f>
        <v>0</v>
      </c>
      <c r="C19" s="1330">
        <f>'7'!C21</f>
        <v>0</v>
      </c>
      <c r="D19" s="1330">
        <f>'7'!D21</f>
        <v>0</v>
      </c>
      <c r="E19" s="1443">
        <f>'7'!I21</f>
        <v>0</v>
      </c>
    </row>
    <row r="20" spans="1:5" s="319" customFormat="1" ht="20.149999999999999" customHeight="1">
      <c r="A20" s="1330">
        <f>'7'!A22</f>
        <v>0</v>
      </c>
      <c r="B20" s="1330">
        <f>'7'!B22</f>
        <v>0</v>
      </c>
      <c r="C20" s="1330">
        <f>'7'!C22</f>
        <v>0</v>
      </c>
      <c r="D20" s="1330">
        <f>'7'!D22</f>
        <v>0</v>
      </c>
      <c r="E20" s="1443">
        <f>'7'!I22</f>
        <v>0</v>
      </c>
    </row>
    <row r="21" spans="1:5" s="319" customFormat="1" ht="20.149999999999999" customHeight="1">
      <c r="A21" s="1330">
        <f>'7'!A23</f>
        <v>0</v>
      </c>
      <c r="B21" s="1330">
        <f>'7'!B23</f>
        <v>0</v>
      </c>
      <c r="C21" s="1330">
        <f>'7'!C23</f>
        <v>0</v>
      </c>
      <c r="D21" s="1330">
        <f>'7'!D23</f>
        <v>0</v>
      </c>
      <c r="E21" s="1443">
        <f>'7'!I23</f>
        <v>0</v>
      </c>
    </row>
    <row r="22" spans="1:5" s="319" customFormat="1" ht="20.149999999999999" customHeight="1">
      <c r="A22" s="1330">
        <f>'7'!A24</f>
        <v>0</v>
      </c>
      <c r="B22" s="1330">
        <f>'7'!B24</f>
        <v>0</v>
      </c>
      <c r="C22" s="1330">
        <f>'7'!C24</f>
        <v>0</v>
      </c>
      <c r="D22" s="1330">
        <f>'7'!D24</f>
        <v>0</v>
      </c>
      <c r="E22" s="1443">
        <f>'7'!I24</f>
        <v>0</v>
      </c>
    </row>
    <row r="23" spans="1:5" ht="20.149999999999999" customHeight="1">
      <c r="A23" s="1330">
        <f>'7'!A25</f>
        <v>0</v>
      </c>
      <c r="B23" s="1330">
        <f>'7'!B25</f>
        <v>0</v>
      </c>
      <c r="C23" s="1330">
        <f>'7'!C25</f>
        <v>0</v>
      </c>
      <c r="D23" s="1330">
        <f>'7'!D25</f>
        <v>0</v>
      </c>
      <c r="E23" s="1443">
        <f>'7'!I25</f>
        <v>0</v>
      </c>
    </row>
    <row r="24" spans="1:5" s="319" customFormat="1" ht="4" customHeight="1">
      <c r="A24" s="1332"/>
      <c r="B24" s="1333"/>
      <c r="C24" s="1333"/>
      <c r="D24" s="1334"/>
      <c r="E24" s="1331"/>
    </row>
    <row r="25" spans="1:5" ht="15.5">
      <c r="A25" s="2586" t="s">
        <v>387</v>
      </c>
      <c r="B25" s="2590"/>
      <c r="C25" s="2590"/>
      <c r="D25" s="2587"/>
      <c r="E25" s="1315">
        <f>SUM(E11:E23)</f>
        <v>0</v>
      </c>
    </row>
  </sheetData>
  <mergeCells count="4">
    <mergeCell ref="A25:D25"/>
    <mergeCell ref="A1:C1"/>
    <mergeCell ref="A2:C2"/>
    <mergeCell ref="A3:C3"/>
  </mergeCells>
  <conditionalFormatting sqref="A10:E10">
    <cfRule type="cellIs" dxfId="25" priority="5" operator="equal">
      <formula>0</formula>
    </cfRule>
  </conditionalFormatting>
  <conditionalFormatting sqref="A11:E24">
    <cfRule type="cellIs" dxfId="24" priority="4" operator="equal">
      <formula>0</formula>
    </cfRule>
  </conditionalFormatting>
  <pageMargins left="0.70866141732283505" right="0.95" top="0.74803149606299202" bottom="0.74803149606299202" header="0.31496062992126" footer="0.31496062992126"/>
  <pageSetup paperSize="9" scale="90" orientation="landscape"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002060"/>
  </sheetPr>
  <dimension ref="A1:L125"/>
  <sheetViews>
    <sheetView showGridLines="0" rightToLeft="1" topLeftCell="A2" zoomScaleNormal="100" zoomScaleSheetLayoutView="100" workbookViewId="0">
      <selection activeCell="A35" sqref="A35"/>
    </sheetView>
  </sheetViews>
  <sheetFormatPr defaultColWidth="9" defaultRowHeight="14"/>
  <cols>
    <col min="1" max="1" width="13" style="280" customWidth="1"/>
    <col min="2" max="2" width="48.81640625" style="280" customWidth="1"/>
    <col min="3" max="3" width="23.453125" style="424" customWidth="1"/>
    <col min="4" max="10" width="9" style="280" customWidth="1"/>
    <col min="11" max="16384" width="9" style="280"/>
  </cols>
  <sheetData>
    <row r="1" spans="1:12" s="279" customFormat="1" ht="35.15" customHeight="1">
      <c r="A1" s="2574" t="str">
        <f>"اسم مكلف الضريبة / الزكاة :  "&amp;Cover!E12</f>
        <v xml:space="preserve">اسم مكلف الضريبة / الزكاة :  </v>
      </c>
      <c r="B1" s="2574"/>
      <c r="C1" s="2574"/>
    </row>
    <row r="2" spans="1:12" s="279" customFormat="1" ht="35.15" customHeight="1">
      <c r="A2" s="2574" t="str">
        <f>"الرقم المالي :   "&amp;TEXT(Cover!U10,"[$-,206]0")</f>
        <v xml:space="preserve">الرقم المالي :   </v>
      </c>
      <c r="B2" s="2574"/>
      <c r="C2" s="2574"/>
    </row>
    <row r="3" spans="1:12" s="279" customFormat="1" ht="35.15" customHeight="1">
      <c r="A3" s="2572" t="str">
        <f>"السنة المالية المنتهية في : "&amp;TEXT(Cover!X13,"[$-,20B]d mmmm yyyy;@")</f>
        <v xml:space="preserve">السنة المالية المنتهية في : </v>
      </c>
      <c r="B3" s="2572"/>
      <c r="C3" s="2572"/>
    </row>
    <row r="4" spans="1:12" s="279" customFormat="1" ht="35.15" customHeight="1">
      <c r="A4" s="252"/>
      <c r="C4" s="423"/>
    </row>
    <row r="7" spans="1:12" ht="23">
      <c r="A7" s="281" t="s">
        <v>2743</v>
      </c>
      <c r="B7" s="281"/>
    </row>
    <row r="9" spans="1:12" s="284" customFormat="1" ht="22.4" customHeight="1">
      <c r="A9" s="282" t="s">
        <v>1179</v>
      </c>
      <c r="B9" s="283"/>
      <c r="C9" s="425" t="s">
        <v>1180</v>
      </c>
      <c r="H9" s="280"/>
      <c r="I9" s="280"/>
      <c r="J9" s="280"/>
      <c r="K9" s="280"/>
      <c r="L9" s="280"/>
    </row>
    <row r="10" spans="1:12" s="284" customFormat="1" ht="22.4" customHeight="1">
      <c r="A10" s="1343">
        <f>'8'!A13</f>
        <v>1</v>
      </c>
      <c r="B10" s="1335">
        <f>'8'!B13</f>
        <v>0</v>
      </c>
      <c r="C10" s="1444">
        <f>'8'!D13</f>
        <v>0</v>
      </c>
      <c r="H10" s="280"/>
      <c r="I10" s="280"/>
      <c r="J10" s="280"/>
      <c r="K10" s="280"/>
      <c r="L10" s="280"/>
    </row>
    <row r="11" spans="1:12" s="284" customFormat="1" ht="22.4" customHeight="1">
      <c r="A11" s="1343">
        <f>'8'!A14</f>
        <v>2</v>
      </c>
      <c r="B11" s="1335">
        <f>'8'!B14</f>
        <v>0</v>
      </c>
      <c r="C11" s="1444">
        <f>'8'!D14</f>
        <v>0</v>
      </c>
      <c r="D11" s="426"/>
      <c r="H11" s="280"/>
      <c r="I11" s="280"/>
      <c r="J11" s="280"/>
      <c r="K11" s="280"/>
      <c r="L11" s="280"/>
    </row>
    <row r="12" spans="1:12" s="284" customFormat="1" ht="22.4" customHeight="1">
      <c r="A12" s="1343">
        <f>'8'!A15</f>
        <v>3</v>
      </c>
      <c r="B12" s="1335">
        <f>'8'!B15</f>
        <v>0</v>
      </c>
      <c r="C12" s="1444">
        <f>'8'!D15</f>
        <v>0</v>
      </c>
      <c r="D12" s="426"/>
      <c r="H12" s="280"/>
      <c r="I12" s="280"/>
      <c r="J12" s="280"/>
      <c r="K12" s="280"/>
      <c r="L12" s="280"/>
    </row>
    <row r="13" spans="1:12" s="284" customFormat="1" ht="22.4" customHeight="1">
      <c r="A13" s="1343">
        <f>'8'!A16</f>
        <v>4</v>
      </c>
      <c r="B13" s="1335">
        <f>'8'!B16</f>
        <v>0</v>
      </c>
      <c r="C13" s="1444">
        <f>'8'!D16</f>
        <v>0</v>
      </c>
      <c r="D13" s="426"/>
      <c r="H13" s="280"/>
      <c r="I13" s="280"/>
      <c r="J13" s="280"/>
      <c r="K13" s="280"/>
      <c r="L13" s="280"/>
    </row>
    <row r="14" spans="1:12" s="284" customFormat="1" ht="22.4" customHeight="1">
      <c r="A14" s="1343">
        <f>'8'!A17</f>
        <v>5</v>
      </c>
      <c r="B14" s="1335">
        <f>'8'!B17</f>
        <v>0</v>
      </c>
      <c r="C14" s="1444">
        <f>'8'!D17</f>
        <v>0</v>
      </c>
      <c r="D14" s="426"/>
      <c r="H14" s="280"/>
      <c r="I14" s="280"/>
      <c r="J14" s="280"/>
      <c r="K14" s="280"/>
      <c r="L14" s="280"/>
    </row>
    <row r="15" spans="1:12" s="284" customFormat="1" ht="22.4" customHeight="1">
      <c r="A15" s="1343">
        <f>'8'!A18</f>
        <v>6</v>
      </c>
      <c r="B15" s="1335">
        <f>'8'!B18</f>
        <v>0</v>
      </c>
      <c r="C15" s="1444">
        <f>'8'!D18</f>
        <v>0</v>
      </c>
      <c r="D15" s="426"/>
      <c r="H15" s="280"/>
      <c r="I15" s="280"/>
      <c r="J15" s="280"/>
      <c r="K15" s="280"/>
      <c r="L15" s="280"/>
    </row>
    <row r="16" spans="1:12" s="284" customFormat="1" ht="22.4" customHeight="1">
      <c r="A16" s="1343">
        <f>'8'!A19</f>
        <v>7</v>
      </c>
      <c r="B16" s="1335">
        <f>'8'!B19</f>
        <v>0</v>
      </c>
      <c r="C16" s="1444">
        <f>'8'!D19</f>
        <v>0</v>
      </c>
      <c r="D16" s="426"/>
      <c r="H16" s="280"/>
      <c r="I16" s="280"/>
      <c r="J16" s="280"/>
      <c r="K16" s="280"/>
      <c r="L16" s="280"/>
    </row>
    <row r="17" spans="1:12" s="284" customFormat="1" ht="22.4" customHeight="1">
      <c r="A17" s="1343">
        <f>'8'!A20</f>
        <v>8</v>
      </c>
      <c r="B17" s="1335">
        <f>'8'!B20</f>
        <v>0</v>
      </c>
      <c r="C17" s="1444">
        <f>'8'!D20</f>
        <v>0</v>
      </c>
      <c r="D17" s="426"/>
      <c r="H17" s="280"/>
      <c r="I17" s="280"/>
      <c r="J17" s="280"/>
      <c r="K17" s="280"/>
      <c r="L17" s="280"/>
    </row>
    <row r="18" spans="1:12" s="284" customFormat="1" ht="22.4" customHeight="1">
      <c r="A18" s="1343">
        <f>'8'!A21</f>
        <v>9</v>
      </c>
      <c r="B18" s="1335">
        <f>'8'!B21</f>
        <v>0</v>
      </c>
      <c r="C18" s="1444">
        <f>'8'!D21</f>
        <v>0</v>
      </c>
      <c r="D18" s="426"/>
      <c r="H18" s="280"/>
      <c r="I18" s="280"/>
      <c r="J18" s="280"/>
      <c r="K18" s="280"/>
      <c r="L18" s="280"/>
    </row>
    <row r="19" spans="1:12" s="284" customFormat="1" ht="22.4" customHeight="1">
      <c r="A19" s="1343">
        <f>'8'!A22</f>
        <v>10</v>
      </c>
      <c r="B19" s="1335">
        <f>'8'!B22</f>
        <v>0</v>
      </c>
      <c r="C19" s="1444">
        <f>'8'!D22</f>
        <v>0</v>
      </c>
      <c r="D19" s="426"/>
      <c r="H19" s="280"/>
      <c r="I19" s="280"/>
      <c r="J19" s="280"/>
      <c r="K19" s="280"/>
      <c r="L19" s="280"/>
    </row>
    <row r="20" spans="1:12" s="284" customFormat="1" ht="22.4" customHeight="1">
      <c r="A20" s="1343">
        <f>'8'!A23</f>
        <v>11</v>
      </c>
      <c r="B20" s="1335">
        <f>'8'!B23</f>
        <v>0</v>
      </c>
      <c r="C20" s="1444">
        <f>'8'!D23</f>
        <v>0</v>
      </c>
      <c r="D20" s="426"/>
      <c r="H20" s="280"/>
      <c r="I20" s="280"/>
      <c r="J20" s="280"/>
      <c r="K20" s="280"/>
      <c r="L20" s="280"/>
    </row>
    <row r="21" spans="1:12" s="284" customFormat="1" ht="22.4" customHeight="1">
      <c r="A21" s="1343">
        <f>'8'!A24</f>
        <v>12</v>
      </c>
      <c r="B21" s="1335">
        <f>'8'!B24</f>
        <v>0</v>
      </c>
      <c r="C21" s="1444">
        <f>'8'!D24</f>
        <v>0</v>
      </c>
      <c r="D21" s="426"/>
      <c r="H21" s="280"/>
      <c r="I21" s="280"/>
      <c r="J21" s="280"/>
      <c r="K21" s="280"/>
      <c r="L21" s="280"/>
    </row>
    <row r="22" spans="1:12" s="284" customFormat="1" ht="22.4" customHeight="1">
      <c r="A22" s="1343">
        <f>'8'!A25</f>
        <v>13</v>
      </c>
      <c r="B22" s="1335">
        <f>'8'!B25</f>
        <v>0</v>
      </c>
      <c r="C22" s="1444">
        <f>'8'!D25</f>
        <v>0</v>
      </c>
      <c r="D22" s="426"/>
      <c r="H22" s="280"/>
      <c r="I22" s="280"/>
      <c r="J22" s="280"/>
      <c r="K22" s="280"/>
      <c r="L22" s="280"/>
    </row>
    <row r="23" spans="1:12" s="284" customFormat="1" ht="22.4" customHeight="1">
      <c r="A23" s="1343">
        <f>'8'!A26</f>
        <v>14</v>
      </c>
      <c r="B23" s="1335">
        <f>'8'!B26</f>
        <v>0</v>
      </c>
      <c r="C23" s="1444">
        <f>'8'!D26</f>
        <v>0</v>
      </c>
      <c r="D23" s="426"/>
      <c r="H23" s="280"/>
      <c r="I23" s="280"/>
      <c r="J23" s="280"/>
      <c r="K23" s="280"/>
      <c r="L23" s="280"/>
    </row>
    <row r="24" spans="1:12" s="284" customFormat="1" ht="22.4" customHeight="1">
      <c r="A24" s="1343">
        <f>'8'!A27</f>
        <v>15</v>
      </c>
      <c r="B24" s="1335">
        <f>'8'!B27</f>
        <v>0</v>
      </c>
      <c r="C24" s="1444">
        <f>'8'!D27</f>
        <v>0</v>
      </c>
      <c r="D24" s="426"/>
      <c r="H24" s="280"/>
      <c r="I24" s="280"/>
      <c r="J24" s="280"/>
      <c r="K24" s="280"/>
      <c r="L24" s="280"/>
    </row>
    <row r="25" spans="1:12" s="284" customFormat="1" ht="22.4" customHeight="1">
      <c r="A25" s="1343">
        <f>'8'!A28</f>
        <v>16</v>
      </c>
      <c r="B25" s="1335">
        <f>'8'!B28</f>
        <v>0</v>
      </c>
      <c r="C25" s="1444">
        <f>'8'!D28</f>
        <v>0</v>
      </c>
      <c r="D25" s="426"/>
      <c r="H25" s="280"/>
      <c r="I25" s="280"/>
      <c r="J25" s="280"/>
      <c r="K25" s="280"/>
      <c r="L25" s="280"/>
    </row>
    <row r="26" spans="1:12" s="284" customFormat="1" ht="22.4" customHeight="1">
      <c r="A26" s="1343">
        <f>'8'!A29</f>
        <v>17</v>
      </c>
      <c r="B26" s="1335">
        <f>'8'!B29</f>
        <v>0</v>
      </c>
      <c r="C26" s="1444">
        <f>'8'!D29</f>
        <v>0</v>
      </c>
      <c r="D26" s="426"/>
      <c r="H26" s="280"/>
      <c r="I26" s="280"/>
      <c r="J26" s="280"/>
      <c r="K26" s="280"/>
      <c r="L26" s="280"/>
    </row>
    <row r="27" spans="1:12" s="284" customFormat="1" ht="22.4" customHeight="1">
      <c r="A27" s="1343">
        <f>'8'!A30</f>
        <v>18</v>
      </c>
      <c r="B27" s="1335">
        <f>'8'!B30</f>
        <v>0</v>
      </c>
      <c r="C27" s="1444">
        <f>'8'!D30</f>
        <v>0</v>
      </c>
      <c r="D27" s="426"/>
      <c r="H27" s="280"/>
      <c r="I27" s="280"/>
      <c r="J27" s="280"/>
      <c r="K27" s="280"/>
      <c r="L27" s="280"/>
    </row>
    <row r="28" spans="1:12" s="284" customFormat="1" ht="22.4" customHeight="1">
      <c r="A28" s="1343">
        <f>'8'!A31</f>
        <v>19</v>
      </c>
      <c r="B28" s="1335">
        <f>'8'!B31</f>
        <v>0</v>
      </c>
      <c r="C28" s="1444">
        <f>'8'!D31</f>
        <v>0</v>
      </c>
      <c r="D28" s="426"/>
      <c r="H28" s="280"/>
      <c r="I28" s="280"/>
      <c r="J28" s="280"/>
      <c r="K28" s="280"/>
      <c r="L28" s="280"/>
    </row>
    <row r="29" spans="1:12" ht="22.4" customHeight="1">
      <c r="A29" s="1343">
        <f>'8'!A32</f>
        <v>20</v>
      </c>
      <c r="B29" s="1335">
        <f>'8'!B32</f>
        <v>0</v>
      </c>
      <c r="C29" s="1444">
        <f>'8'!D32</f>
        <v>0</v>
      </c>
      <c r="D29" s="426"/>
    </row>
    <row r="30" spans="1:12" ht="22.4" customHeight="1">
      <c r="A30" s="1343">
        <f>'8'!A33</f>
        <v>21</v>
      </c>
      <c r="B30" s="1335">
        <f>'8'!B33</f>
        <v>0</v>
      </c>
      <c r="C30" s="1444">
        <f>'8'!D33</f>
        <v>0</v>
      </c>
      <c r="D30" s="426"/>
    </row>
    <row r="31" spans="1:12" ht="22.4" customHeight="1">
      <c r="A31" s="1343">
        <f>'8'!A34</f>
        <v>22</v>
      </c>
      <c r="B31" s="1335">
        <f>'8'!B34</f>
        <v>0</v>
      </c>
      <c r="C31" s="1444">
        <f>'8'!D34</f>
        <v>0</v>
      </c>
      <c r="D31" s="426"/>
    </row>
    <row r="32" spans="1:12" ht="22.4" customHeight="1">
      <c r="A32" s="1343">
        <f>'8'!A35</f>
        <v>23</v>
      </c>
      <c r="B32" s="1335">
        <f>'8'!B35</f>
        <v>0</v>
      </c>
      <c r="C32" s="1444">
        <f>'8'!D35</f>
        <v>0</v>
      </c>
      <c r="D32" s="426"/>
    </row>
    <row r="33" spans="1:4" ht="22.4" customHeight="1">
      <c r="A33" s="1343">
        <f>'8'!A36</f>
        <v>24</v>
      </c>
      <c r="B33" s="1335">
        <f>'8'!B36</f>
        <v>0</v>
      </c>
      <c r="C33" s="1444">
        <f>'8'!D36</f>
        <v>0</v>
      </c>
      <c r="D33" s="426"/>
    </row>
    <row r="34" spans="1:4" ht="22.4" customHeight="1">
      <c r="A34" s="1343">
        <f>'8'!A37</f>
        <v>25</v>
      </c>
      <c r="B34" s="1335">
        <f>'8'!B37</f>
        <v>0</v>
      </c>
      <c r="C34" s="1444">
        <f>'8'!D37</f>
        <v>0</v>
      </c>
      <c r="D34" s="426"/>
    </row>
    <row r="35" spans="1:4" ht="22.4" customHeight="1">
      <c r="A35" s="1343">
        <f>'8'!A38</f>
        <v>26</v>
      </c>
      <c r="B35" s="1335">
        <f>'8'!B38</f>
        <v>0</v>
      </c>
      <c r="C35" s="1444">
        <f>'8'!D38</f>
        <v>0</v>
      </c>
      <c r="D35" s="426"/>
    </row>
    <row r="36" spans="1:4" ht="22.4" customHeight="1">
      <c r="A36" s="1343">
        <f>'8'!A39</f>
        <v>27</v>
      </c>
      <c r="B36" s="1335">
        <f>'8'!B39</f>
        <v>0</v>
      </c>
      <c r="C36" s="1444">
        <f>'8'!D39</f>
        <v>0</v>
      </c>
      <c r="D36" s="426"/>
    </row>
    <row r="37" spans="1:4" ht="22.4" customHeight="1">
      <c r="A37" s="1343">
        <f>'8'!A40</f>
        <v>28</v>
      </c>
      <c r="B37" s="1335">
        <f>'8'!B40</f>
        <v>0</v>
      </c>
      <c r="C37" s="1444">
        <f>'8'!D40</f>
        <v>0</v>
      </c>
      <c r="D37" s="426"/>
    </row>
    <row r="38" spans="1:4" ht="22.4" customHeight="1">
      <c r="A38" s="1343">
        <f>'8'!A41</f>
        <v>29</v>
      </c>
      <c r="B38" s="1335">
        <f>'8'!B41</f>
        <v>0</v>
      </c>
      <c r="C38" s="1444">
        <f>'8'!D41</f>
        <v>0</v>
      </c>
      <c r="D38" s="426"/>
    </row>
    <row r="39" spans="1:4" ht="22.4" customHeight="1">
      <c r="A39" s="1343">
        <f>'8'!A42</f>
        <v>30</v>
      </c>
      <c r="B39" s="1335">
        <f>'8'!B42</f>
        <v>0</v>
      </c>
      <c r="C39" s="1444">
        <f>'8'!D42</f>
        <v>0</v>
      </c>
      <c r="D39" s="427"/>
    </row>
    <row r="40" spans="1:4" ht="22.4" customHeight="1">
      <c r="A40" s="1344">
        <f>'8'!A43</f>
        <v>31</v>
      </c>
      <c r="B40" s="1335">
        <f>'8'!B43</f>
        <v>0</v>
      </c>
      <c r="C40" s="1445">
        <f>'8'!D43</f>
        <v>0</v>
      </c>
    </row>
    <row r="41" spans="1:4" ht="22.4" customHeight="1">
      <c r="A41" s="1344">
        <f>'8'!A44</f>
        <v>32</v>
      </c>
      <c r="B41" s="1335">
        <f>'8'!B44</f>
        <v>0</v>
      </c>
      <c r="C41" s="1445">
        <f>'8'!D44</f>
        <v>0</v>
      </c>
    </row>
    <row r="42" spans="1:4" ht="22.4" customHeight="1">
      <c r="A42" s="1344">
        <f>'8'!A45</f>
        <v>33</v>
      </c>
      <c r="B42" s="1335">
        <f>'8'!B45</f>
        <v>0</v>
      </c>
      <c r="C42" s="1445">
        <f>'8'!D45</f>
        <v>0</v>
      </c>
    </row>
    <row r="43" spans="1:4" ht="22.4" customHeight="1">
      <c r="A43" s="1344">
        <f>'8'!A46</f>
        <v>34</v>
      </c>
      <c r="B43" s="1335">
        <f>'8'!B46</f>
        <v>0</v>
      </c>
      <c r="C43" s="1445">
        <f>'8'!D46</f>
        <v>0</v>
      </c>
    </row>
    <row r="44" spans="1:4" ht="22.4" customHeight="1">
      <c r="A44" s="1344">
        <f>'8'!A47</f>
        <v>35</v>
      </c>
      <c r="B44" s="1335">
        <f>'8'!B47</f>
        <v>0</v>
      </c>
      <c r="C44" s="1445">
        <f>'8'!D47</f>
        <v>0</v>
      </c>
    </row>
    <row r="45" spans="1:4" ht="22.4" customHeight="1">
      <c r="A45" s="1344">
        <f>'8'!A48</f>
        <v>36</v>
      </c>
      <c r="B45" s="1335">
        <f>'8'!B48</f>
        <v>0</v>
      </c>
      <c r="C45" s="1445">
        <f>'8'!D48</f>
        <v>0</v>
      </c>
    </row>
    <row r="46" spans="1:4" ht="22.4" customHeight="1">
      <c r="A46" s="1344">
        <f>'8'!A49</f>
        <v>37</v>
      </c>
      <c r="B46" s="1335">
        <f>'8'!B49</f>
        <v>0</v>
      </c>
      <c r="C46" s="1445">
        <f>'8'!D49</f>
        <v>0</v>
      </c>
    </row>
    <row r="47" spans="1:4" ht="22.4" customHeight="1">
      <c r="A47" s="1344">
        <f>'8'!A50</f>
        <v>38</v>
      </c>
      <c r="B47" s="1335">
        <f>'8'!B50</f>
        <v>0</v>
      </c>
      <c r="C47" s="1445">
        <f>'8'!D50</f>
        <v>0</v>
      </c>
    </row>
    <row r="48" spans="1:4" ht="22.4" customHeight="1">
      <c r="A48" s="1344">
        <f>'8'!A51</f>
        <v>39</v>
      </c>
      <c r="B48" s="1335">
        <f>'8'!B51</f>
        <v>0</v>
      </c>
      <c r="C48" s="1445">
        <f>'8'!D51</f>
        <v>0</v>
      </c>
    </row>
    <row r="49" spans="1:3" ht="22.4" customHeight="1">
      <c r="A49" s="1344">
        <f>'8'!A52</f>
        <v>40</v>
      </c>
      <c r="B49" s="1335">
        <f>'8'!B52</f>
        <v>0</v>
      </c>
      <c r="C49" s="1445">
        <f>'8'!D52</f>
        <v>0</v>
      </c>
    </row>
    <row r="50" spans="1:3" ht="22.4" customHeight="1">
      <c r="A50" s="1344">
        <f>'8'!A53</f>
        <v>41</v>
      </c>
      <c r="B50" s="1335">
        <f>'8'!B53</f>
        <v>0</v>
      </c>
      <c r="C50" s="1445">
        <f>'8'!D53</f>
        <v>0</v>
      </c>
    </row>
    <row r="51" spans="1:3" ht="22.4" customHeight="1">
      <c r="A51" s="1344">
        <f>'8'!A54</f>
        <v>42</v>
      </c>
      <c r="B51" s="1335">
        <f>'8'!B54</f>
        <v>0</v>
      </c>
      <c r="C51" s="1445">
        <f>'8'!D54</f>
        <v>0</v>
      </c>
    </row>
    <row r="52" spans="1:3" ht="22.4" customHeight="1">
      <c r="A52" s="1344">
        <f>'8'!A55</f>
        <v>43</v>
      </c>
      <c r="B52" s="1335">
        <f>'8'!B55</f>
        <v>0</v>
      </c>
      <c r="C52" s="1445">
        <f>'8'!D55</f>
        <v>0</v>
      </c>
    </row>
    <row r="53" spans="1:3" ht="22.4" customHeight="1">
      <c r="A53" s="1344">
        <f>'8'!A56</f>
        <v>44</v>
      </c>
      <c r="B53" s="1335">
        <f>'8'!B56</f>
        <v>0</v>
      </c>
      <c r="C53" s="1445">
        <f>'8'!D56</f>
        <v>0</v>
      </c>
    </row>
    <row r="54" spans="1:3" ht="22.4" customHeight="1">
      <c r="A54" s="1344">
        <f>'8'!A57</f>
        <v>45</v>
      </c>
      <c r="B54" s="1335">
        <f>'8'!B57</f>
        <v>0</v>
      </c>
      <c r="C54" s="1445">
        <f>'8'!D57</f>
        <v>0</v>
      </c>
    </row>
    <row r="55" spans="1:3" ht="22.4" customHeight="1">
      <c r="A55" s="1344">
        <f>'8'!A58</f>
        <v>46</v>
      </c>
      <c r="B55" s="1335">
        <f>'8'!B58</f>
        <v>0</v>
      </c>
      <c r="C55" s="1445">
        <f>'8'!D58</f>
        <v>0</v>
      </c>
    </row>
    <row r="56" spans="1:3" ht="22.4" customHeight="1">
      <c r="A56" s="1344">
        <f>'8'!A59</f>
        <v>47</v>
      </c>
      <c r="B56" s="1335">
        <f>'8'!B59</f>
        <v>0</v>
      </c>
      <c r="C56" s="1445">
        <f>'8'!D59</f>
        <v>0</v>
      </c>
    </row>
    <row r="57" spans="1:3" ht="22.4" customHeight="1">
      <c r="A57" s="1344">
        <f>'8'!A60</f>
        <v>48</v>
      </c>
      <c r="B57" s="1335">
        <f>'8'!B60</f>
        <v>0</v>
      </c>
      <c r="C57" s="1445">
        <f>'8'!D60</f>
        <v>0</v>
      </c>
    </row>
    <row r="58" spans="1:3" ht="22.4" customHeight="1">
      <c r="A58" s="1344">
        <f>'8'!A61</f>
        <v>49</v>
      </c>
      <c r="B58" s="1335">
        <f>'8'!B61</f>
        <v>0</v>
      </c>
      <c r="C58" s="1445">
        <f>'8'!D61</f>
        <v>0</v>
      </c>
    </row>
    <row r="59" spans="1:3" ht="22.4" customHeight="1">
      <c r="A59" s="1344">
        <f>'8'!A62</f>
        <v>50</v>
      </c>
      <c r="B59" s="1335">
        <f>'8'!B62</f>
        <v>0</v>
      </c>
      <c r="C59" s="1445">
        <f>'8'!D62</f>
        <v>0</v>
      </c>
    </row>
    <row r="60" spans="1:3" ht="22.4" customHeight="1">
      <c r="A60" s="1344">
        <f>'8'!A63</f>
        <v>51</v>
      </c>
      <c r="B60" s="1335">
        <f>'8'!B63</f>
        <v>0</v>
      </c>
      <c r="C60" s="1445">
        <f>'8'!D63</f>
        <v>0</v>
      </c>
    </row>
    <row r="61" spans="1:3" ht="22.4" customHeight="1">
      <c r="A61" s="1344">
        <f>'8'!A64</f>
        <v>52</v>
      </c>
      <c r="B61" s="1335">
        <f>'8'!B64</f>
        <v>0</v>
      </c>
      <c r="C61" s="1445">
        <f>'8'!D64</f>
        <v>0</v>
      </c>
    </row>
    <row r="62" spans="1:3" ht="22.4" customHeight="1">
      <c r="A62" s="1344">
        <f>'8'!A65</f>
        <v>53</v>
      </c>
      <c r="B62" s="1335">
        <f>'8'!B65</f>
        <v>0</v>
      </c>
      <c r="C62" s="1445">
        <f>'8'!D65</f>
        <v>0</v>
      </c>
    </row>
    <row r="63" spans="1:3" ht="22.4" customHeight="1">
      <c r="A63" s="1344">
        <f>'8'!A66</f>
        <v>54</v>
      </c>
      <c r="B63" s="1335">
        <f>'8'!B66</f>
        <v>0</v>
      </c>
      <c r="C63" s="1445">
        <f>'8'!D66</f>
        <v>0</v>
      </c>
    </row>
    <row r="64" spans="1:3" ht="22.4" customHeight="1">
      <c r="A64" s="1344">
        <f>'8'!A67</f>
        <v>55</v>
      </c>
      <c r="B64" s="1335">
        <f>'8'!B67</f>
        <v>0</v>
      </c>
      <c r="C64" s="1445">
        <f>'8'!D67</f>
        <v>0</v>
      </c>
    </row>
    <row r="65" spans="1:3" ht="22.4" customHeight="1">
      <c r="A65" s="1344">
        <f>'8'!A68</f>
        <v>56</v>
      </c>
      <c r="B65" s="1335">
        <f>'8'!B68</f>
        <v>0</v>
      </c>
      <c r="C65" s="1445">
        <f>'8'!D68</f>
        <v>0</v>
      </c>
    </row>
    <row r="66" spans="1:3" ht="22.4" customHeight="1">
      <c r="A66" s="1344">
        <f>'8'!A69</f>
        <v>57</v>
      </c>
      <c r="B66" s="1335">
        <f>'8'!B69</f>
        <v>0</v>
      </c>
      <c r="C66" s="1445">
        <f>'8'!D69</f>
        <v>0</v>
      </c>
    </row>
    <row r="67" spans="1:3" ht="22.4" customHeight="1">
      <c r="A67" s="1344">
        <f>'8'!A70</f>
        <v>58</v>
      </c>
      <c r="B67" s="1335">
        <f>'8'!B70</f>
        <v>0</v>
      </c>
      <c r="C67" s="1445">
        <f>'8'!D70</f>
        <v>0</v>
      </c>
    </row>
    <row r="68" spans="1:3" ht="22.4" customHeight="1">
      <c r="A68" s="1344">
        <f>'8'!A71</f>
        <v>59</v>
      </c>
      <c r="B68" s="1335">
        <f>'8'!B71</f>
        <v>0</v>
      </c>
      <c r="C68" s="1445">
        <f>'8'!D71</f>
        <v>0</v>
      </c>
    </row>
    <row r="69" spans="1:3" ht="22.4" customHeight="1">
      <c r="A69" s="1344">
        <f>'8'!A72</f>
        <v>60</v>
      </c>
      <c r="B69" s="1335">
        <f>'8'!B72</f>
        <v>0</v>
      </c>
      <c r="C69" s="1445">
        <f>'8'!D72</f>
        <v>0</v>
      </c>
    </row>
    <row r="70" spans="1:3" ht="22.4" customHeight="1">
      <c r="A70" s="1344">
        <f>'8'!A73</f>
        <v>61</v>
      </c>
      <c r="B70" s="1335">
        <f>'8'!B73</f>
        <v>0</v>
      </c>
      <c r="C70" s="1445">
        <f>'8'!D73</f>
        <v>0</v>
      </c>
    </row>
    <row r="71" spans="1:3" ht="22.4" customHeight="1">
      <c r="A71" s="1344">
        <f>'8'!A74</f>
        <v>62</v>
      </c>
      <c r="B71" s="1335">
        <f>'8'!B74</f>
        <v>0</v>
      </c>
      <c r="C71" s="1445">
        <f>'8'!D74</f>
        <v>0</v>
      </c>
    </row>
    <row r="72" spans="1:3" ht="22.4" customHeight="1">
      <c r="A72" s="1344">
        <f>'8'!A75</f>
        <v>63</v>
      </c>
      <c r="B72" s="1335">
        <f>'8'!B75</f>
        <v>0</v>
      </c>
      <c r="C72" s="1445">
        <f>'8'!D75</f>
        <v>0</v>
      </c>
    </row>
    <row r="73" spans="1:3" ht="22.4" customHeight="1">
      <c r="A73" s="1344">
        <f>'8'!A76</f>
        <v>64</v>
      </c>
      <c r="B73" s="1335">
        <f>'8'!B76</f>
        <v>0</v>
      </c>
      <c r="C73" s="1445">
        <f>'8'!D76</f>
        <v>0</v>
      </c>
    </row>
    <row r="74" spans="1:3" ht="22.4" customHeight="1">
      <c r="A74" s="1344">
        <f>'8'!A77</f>
        <v>65</v>
      </c>
      <c r="B74" s="1335">
        <f>'8'!B77</f>
        <v>0</v>
      </c>
      <c r="C74" s="1445">
        <f>'8'!D77</f>
        <v>0</v>
      </c>
    </row>
    <row r="75" spans="1:3" ht="22.4" customHeight="1">
      <c r="A75" s="1344">
        <f>'8'!A78</f>
        <v>66</v>
      </c>
      <c r="B75" s="1335">
        <f>'8'!B78</f>
        <v>0</v>
      </c>
      <c r="C75" s="1445">
        <f>'8'!D78</f>
        <v>0</v>
      </c>
    </row>
    <row r="76" spans="1:3" ht="22.4" customHeight="1">
      <c r="A76" s="1344">
        <f>'8'!A79</f>
        <v>67</v>
      </c>
      <c r="B76" s="1335">
        <f>'8'!B79</f>
        <v>0</v>
      </c>
      <c r="C76" s="1445">
        <f>'8'!D79</f>
        <v>0</v>
      </c>
    </row>
    <row r="77" spans="1:3" ht="22.4" customHeight="1">
      <c r="A77" s="1344">
        <f>'8'!A80</f>
        <v>68</v>
      </c>
      <c r="B77" s="1335">
        <f>'8'!B80</f>
        <v>0</v>
      </c>
      <c r="C77" s="1445">
        <f>'8'!D80</f>
        <v>0</v>
      </c>
    </row>
    <row r="78" spans="1:3" ht="22.4" customHeight="1">
      <c r="A78" s="1344">
        <f>'8'!A81</f>
        <v>69</v>
      </c>
      <c r="B78" s="1335">
        <f>'8'!B81</f>
        <v>0</v>
      </c>
      <c r="C78" s="1445">
        <f>'8'!D81</f>
        <v>0</v>
      </c>
    </row>
    <row r="79" spans="1:3" ht="22.4" customHeight="1">
      <c r="A79" s="1344">
        <f>'8'!A82</f>
        <v>70</v>
      </c>
      <c r="B79" s="1335">
        <f>'8'!B82</f>
        <v>0</v>
      </c>
      <c r="C79" s="1445">
        <f>'8'!D82</f>
        <v>0</v>
      </c>
    </row>
    <row r="80" spans="1:3" ht="22.4" customHeight="1">
      <c r="A80" s="1344">
        <f>'8'!A83</f>
        <v>71</v>
      </c>
      <c r="B80" s="1335">
        <f>'8'!B83</f>
        <v>0</v>
      </c>
      <c r="C80" s="1445">
        <f>'8'!D83</f>
        <v>0</v>
      </c>
    </row>
    <row r="81" spans="1:3" ht="22.4" customHeight="1">
      <c r="A81" s="1344">
        <f>'8'!A84</f>
        <v>72</v>
      </c>
      <c r="B81" s="1335">
        <f>'8'!B84</f>
        <v>0</v>
      </c>
      <c r="C81" s="1445">
        <f>'8'!D84</f>
        <v>0</v>
      </c>
    </row>
    <row r="82" spans="1:3" ht="22.4" customHeight="1">
      <c r="A82" s="1344">
        <f>'8'!A85</f>
        <v>73</v>
      </c>
      <c r="B82" s="1335">
        <f>'8'!B85</f>
        <v>0</v>
      </c>
      <c r="C82" s="1445">
        <f>'8'!D85</f>
        <v>0</v>
      </c>
    </row>
    <row r="83" spans="1:3" ht="22.4" customHeight="1">
      <c r="A83" s="1344">
        <f>'8'!A86</f>
        <v>74</v>
      </c>
      <c r="B83" s="1335">
        <f>'8'!B86</f>
        <v>0</v>
      </c>
      <c r="C83" s="1445">
        <f>'8'!D86</f>
        <v>0</v>
      </c>
    </row>
    <row r="84" spans="1:3" ht="22.4" customHeight="1">
      <c r="A84" s="1344">
        <f>'8'!A87</f>
        <v>75</v>
      </c>
      <c r="B84" s="1335">
        <f>'8'!B87</f>
        <v>0</v>
      </c>
      <c r="C84" s="1445">
        <f>'8'!D87</f>
        <v>0</v>
      </c>
    </row>
    <row r="85" spans="1:3" ht="22.4" customHeight="1">
      <c r="A85" s="1344">
        <f>'8'!A88</f>
        <v>76</v>
      </c>
      <c r="B85" s="1335">
        <f>'8'!B88</f>
        <v>0</v>
      </c>
      <c r="C85" s="1445">
        <f>'8'!D88</f>
        <v>0</v>
      </c>
    </row>
    <row r="86" spans="1:3" ht="22.4" customHeight="1">
      <c r="A86" s="1344">
        <f>'8'!A89</f>
        <v>77</v>
      </c>
      <c r="B86" s="1335">
        <f>'8'!B89</f>
        <v>0</v>
      </c>
      <c r="C86" s="1445">
        <f>'8'!D89</f>
        <v>0</v>
      </c>
    </row>
    <row r="87" spans="1:3" ht="22.4" customHeight="1">
      <c r="A87" s="1344">
        <f>'8'!A90</f>
        <v>78</v>
      </c>
      <c r="B87" s="1335">
        <f>'8'!B90</f>
        <v>0</v>
      </c>
      <c r="C87" s="1445">
        <f>'8'!D90</f>
        <v>0</v>
      </c>
    </row>
    <row r="88" spans="1:3" ht="22.4" customHeight="1">
      <c r="A88" s="1344">
        <f>'8'!A91</f>
        <v>79</v>
      </c>
      <c r="B88" s="1335">
        <f>'8'!B91</f>
        <v>0</v>
      </c>
      <c r="C88" s="1445">
        <f>'8'!D91</f>
        <v>0</v>
      </c>
    </row>
    <row r="89" spans="1:3" ht="22.4" customHeight="1">
      <c r="A89" s="1344">
        <f>'8'!A92</f>
        <v>80</v>
      </c>
      <c r="B89" s="1335">
        <f>'8'!B92</f>
        <v>0</v>
      </c>
      <c r="C89" s="1445">
        <f>'8'!D92</f>
        <v>0</v>
      </c>
    </row>
    <row r="90" spans="1:3" ht="22.4" customHeight="1">
      <c r="A90" s="1344">
        <f>'8'!A93</f>
        <v>81</v>
      </c>
      <c r="B90" s="1335">
        <f>'8'!B93</f>
        <v>0</v>
      </c>
      <c r="C90" s="1445">
        <f>'8'!D93</f>
        <v>0</v>
      </c>
    </row>
    <row r="91" spans="1:3" ht="22.4" customHeight="1">
      <c r="A91" s="1344">
        <f>'8'!A94</f>
        <v>82</v>
      </c>
      <c r="B91" s="1335">
        <f>'8'!B94</f>
        <v>0</v>
      </c>
      <c r="C91" s="1445">
        <f>'8'!D94</f>
        <v>0</v>
      </c>
    </row>
    <row r="92" spans="1:3" ht="22.4" customHeight="1">
      <c r="A92" s="1344">
        <f>'8'!A95</f>
        <v>83</v>
      </c>
      <c r="B92" s="1335">
        <f>'8'!B95</f>
        <v>0</v>
      </c>
      <c r="C92" s="1445">
        <f>'8'!D95</f>
        <v>0</v>
      </c>
    </row>
    <row r="93" spans="1:3" ht="22.4" customHeight="1">
      <c r="A93" s="1344">
        <f>'8'!A96</f>
        <v>84</v>
      </c>
      <c r="B93" s="1335">
        <f>'8'!B96</f>
        <v>0</v>
      </c>
      <c r="C93" s="1445">
        <f>'8'!D96</f>
        <v>0</v>
      </c>
    </row>
    <row r="94" spans="1:3" ht="22.4" customHeight="1">
      <c r="A94" s="1344">
        <f>'8'!A97</f>
        <v>85</v>
      </c>
      <c r="B94" s="1335">
        <f>'8'!B97</f>
        <v>0</v>
      </c>
      <c r="C94" s="1445">
        <f>'8'!D97</f>
        <v>0</v>
      </c>
    </row>
    <row r="95" spans="1:3" ht="22.4" customHeight="1">
      <c r="A95" s="1344">
        <f>'8'!A98</f>
        <v>86</v>
      </c>
      <c r="B95" s="1335">
        <f>'8'!B98</f>
        <v>0</v>
      </c>
      <c r="C95" s="1445">
        <f>'8'!D98</f>
        <v>0</v>
      </c>
    </row>
    <row r="96" spans="1:3" ht="22.4" customHeight="1">
      <c r="A96" s="1344">
        <f>'8'!A99</f>
        <v>87</v>
      </c>
      <c r="B96" s="1335">
        <f>'8'!B99</f>
        <v>0</v>
      </c>
      <c r="C96" s="1445">
        <f>'8'!D99</f>
        <v>0</v>
      </c>
    </row>
    <row r="97" spans="1:3" ht="22.4" customHeight="1">
      <c r="A97" s="1344">
        <f>'8'!A100</f>
        <v>88</v>
      </c>
      <c r="B97" s="1335">
        <f>'8'!B100</f>
        <v>0</v>
      </c>
      <c r="C97" s="1445">
        <f>'8'!D100</f>
        <v>0</v>
      </c>
    </row>
    <row r="98" spans="1:3" ht="22.4" customHeight="1">
      <c r="A98" s="1344">
        <f>'8'!A101</f>
        <v>89</v>
      </c>
      <c r="B98" s="1335">
        <f>'8'!B101</f>
        <v>0</v>
      </c>
      <c r="C98" s="1445">
        <f>'8'!D101</f>
        <v>0</v>
      </c>
    </row>
    <row r="99" spans="1:3" ht="22.4" customHeight="1">
      <c r="A99" s="1344">
        <f>'8'!A102</f>
        <v>90</v>
      </c>
      <c r="B99" s="1335">
        <f>'8'!B102</f>
        <v>0</v>
      </c>
      <c r="C99" s="1445">
        <f>'8'!D102</f>
        <v>0</v>
      </c>
    </row>
    <row r="100" spans="1:3" ht="22.4" customHeight="1">
      <c r="A100" s="1344">
        <f>'8'!A103</f>
        <v>91</v>
      </c>
      <c r="B100" s="1335">
        <f>'8'!B103</f>
        <v>0</v>
      </c>
      <c r="C100" s="1445">
        <f>'8'!D103</f>
        <v>0</v>
      </c>
    </row>
    <row r="101" spans="1:3" ht="22.4" customHeight="1">
      <c r="A101" s="1344">
        <f>'8'!A104</f>
        <v>92</v>
      </c>
      <c r="B101" s="1335">
        <f>'8'!B104</f>
        <v>0</v>
      </c>
      <c r="C101" s="1445">
        <f>'8'!D104</f>
        <v>0</v>
      </c>
    </row>
    <row r="102" spans="1:3" ht="22.4" customHeight="1">
      <c r="A102" s="1344">
        <f>'8'!A105</f>
        <v>93</v>
      </c>
      <c r="B102" s="1335">
        <f>'8'!B105</f>
        <v>0</v>
      </c>
      <c r="C102" s="1445">
        <f>'8'!D105</f>
        <v>0</v>
      </c>
    </row>
    <row r="103" spans="1:3" ht="22.4" customHeight="1">
      <c r="A103" s="1344">
        <f>'8'!A106</f>
        <v>94</v>
      </c>
      <c r="B103" s="1335">
        <f>'8'!B106</f>
        <v>0</v>
      </c>
      <c r="C103" s="1445">
        <f>'8'!D106</f>
        <v>0</v>
      </c>
    </row>
    <row r="104" spans="1:3" ht="22.4" customHeight="1">
      <c r="A104" s="1344">
        <f>'8'!A107</f>
        <v>95</v>
      </c>
      <c r="B104" s="1335">
        <f>'8'!B107</f>
        <v>0</v>
      </c>
      <c r="C104" s="1445">
        <f>'8'!D107</f>
        <v>0</v>
      </c>
    </row>
    <row r="105" spans="1:3" ht="22.4" customHeight="1">
      <c r="A105" s="1344">
        <f>'8'!A108</f>
        <v>96</v>
      </c>
      <c r="B105" s="1335">
        <f>'8'!B108</f>
        <v>0</v>
      </c>
      <c r="C105" s="1445">
        <f>'8'!D108</f>
        <v>0</v>
      </c>
    </row>
    <row r="106" spans="1:3" ht="22.4" customHeight="1">
      <c r="A106" s="1344">
        <f>'8'!A109</f>
        <v>97</v>
      </c>
      <c r="B106" s="1335">
        <f>'8'!B109</f>
        <v>0</v>
      </c>
      <c r="C106" s="1445">
        <f>'8'!D109</f>
        <v>0</v>
      </c>
    </row>
    <row r="107" spans="1:3" ht="22.4" customHeight="1">
      <c r="A107" s="1344">
        <f>'8'!A110</f>
        <v>98</v>
      </c>
      <c r="B107" s="1335">
        <f>'8'!B110</f>
        <v>0</v>
      </c>
      <c r="C107" s="1445">
        <f>'8'!D110</f>
        <v>0</v>
      </c>
    </row>
    <row r="108" spans="1:3" ht="22.4" customHeight="1">
      <c r="A108" s="1344">
        <f>'8'!A111</f>
        <v>99</v>
      </c>
      <c r="B108" s="1335">
        <f>'8'!B111</f>
        <v>0</v>
      </c>
      <c r="C108" s="1445">
        <f>'8'!D111</f>
        <v>0</v>
      </c>
    </row>
    <row r="109" spans="1:3" ht="22.4" customHeight="1">
      <c r="A109" s="1344">
        <f>'8'!A112</f>
        <v>100</v>
      </c>
      <c r="B109" s="1335">
        <f>'8'!B112</f>
        <v>0</v>
      </c>
      <c r="C109" s="1445">
        <f>'8'!D112</f>
        <v>0</v>
      </c>
    </row>
    <row r="110" spans="1:3" ht="22.4" customHeight="1">
      <c r="A110" s="1344">
        <f>'8'!A113</f>
        <v>101</v>
      </c>
      <c r="B110" s="1335">
        <f>'8'!B113</f>
        <v>0</v>
      </c>
      <c r="C110" s="1445">
        <f>'8'!D113</f>
        <v>0</v>
      </c>
    </row>
    <row r="111" spans="1:3" ht="22.4" customHeight="1">
      <c r="A111" s="1344">
        <f>'8'!A114</f>
        <v>102</v>
      </c>
      <c r="B111" s="1335">
        <f>'8'!B114</f>
        <v>0</v>
      </c>
      <c r="C111" s="1445">
        <f>'8'!D114</f>
        <v>0</v>
      </c>
    </row>
    <row r="112" spans="1:3" ht="22.4" customHeight="1">
      <c r="A112" s="1344">
        <f>'8'!A115</f>
        <v>103</v>
      </c>
      <c r="B112" s="1335">
        <f>'8'!B115</f>
        <v>0</v>
      </c>
      <c r="C112" s="1445">
        <f>'8'!D115</f>
        <v>0</v>
      </c>
    </row>
    <row r="113" spans="1:3" ht="22.4" customHeight="1">
      <c r="A113" s="1344">
        <f>'8'!A116</f>
        <v>104</v>
      </c>
      <c r="B113" s="1335">
        <f>'8'!B116</f>
        <v>0</v>
      </c>
      <c r="C113" s="1445">
        <f>'8'!D116</f>
        <v>0</v>
      </c>
    </row>
    <row r="114" spans="1:3" ht="22.4" customHeight="1">
      <c r="A114" s="1344">
        <f>'8'!A117</f>
        <v>105</v>
      </c>
      <c r="B114" s="1335">
        <f>'8'!B117</f>
        <v>0</v>
      </c>
      <c r="C114" s="1445">
        <f>'8'!D117</f>
        <v>0</v>
      </c>
    </row>
    <row r="115" spans="1:3" ht="22.4" customHeight="1">
      <c r="A115" s="1344">
        <f>'8'!A118</f>
        <v>106</v>
      </c>
      <c r="B115" s="1335">
        <f>'8'!B118</f>
        <v>0</v>
      </c>
      <c r="C115" s="1445">
        <f>'8'!D118</f>
        <v>0</v>
      </c>
    </row>
    <row r="116" spans="1:3" ht="22.4" customHeight="1">
      <c r="A116" s="1344">
        <f>'8'!A119</f>
        <v>107</v>
      </c>
      <c r="B116" s="1335">
        <f>'8'!B119</f>
        <v>0</v>
      </c>
      <c r="C116" s="1445">
        <f>'8'!D119</f>
        <v>0</v>
      </c>
    </row>
    <row r="117" spans="1:3" ht="22.4" customHeight="1">
      <c r="A117" s="1344">
        <f>'8'!A120</f>
        <v>108</v>
      </c>
      <c r="B117" s="1335">
        <f>'8'!B120</f>
        <v>0</v>
      </c>
      <c r="C117" s="1445">
        <f>'8'!D120</f>
        <v>0</v>
      </c>
    </row>
    <row r="118" spans="1:3" ht="22.4" customHeight="1">
      <c r="A118" s="1344">
        <f>'8'!A121</f>
        <v>109</v>
      </c>
      <c r="B118" s="1335">
        <f>'8'!B121</f>
        <v>0</v>
      </c>
      <c r="C118" s="1445">
        <f>'8'!D121</f>
        <v>0</v>
      </c>
    </row>
    <row r="119" spans="1:3" ht="22.4" customHeight="1">
      <c r="A119" s="1344">
        <f>'8'!A122</f>
        <v>110</v>
      </c>
      <c r="B119" s="1335">
        <f>'8'!B122</f>
        <v>0</v>
      </c>
      <c r="C119" s="1445">
        <f>'8'!D122</f>
        <v>0</v>
      </c>
    </row>
    <row r="120" spans="1:3" ht="22.4" customHeight="1">
      <c r="A120" s="1344">
        <f>'8'!A123</f>
        <v>111</v>
      </c>
      <c r="B120" s="1335">
        <f>'8'!B123</f>
        <v>0</v>
      </c>
      <c r="C120" s="1445">
        <f>'8'!D123</f>
        <v>0</v>
      </c>
    </row>
    <row r="121" spans="1:3" ht="22.4" customHeight="1">
      <c r="A121" s="1344">
        <f>'8'!A124</f>
        <v>112</v>
      </c>
      <c r="B121" s="1335">
        <f>'8'!B124</f>
        <v>0</v>
      </c>
      <c r="C121" s="1445">
        <f>'8'!D124</f>
        <v>0</v>
      </c>
    </row>
    <row r="122" spans="1:3" ht="22.4" customHeight="1">
      <c r="A122" s="1344">
        <f>'8'!A125</f>
        <v>113</v>
      </c>
      <c r="B122" s="1335">
        <f>'8'!B125</f>
        <v>0</v>
      </c>
      <c r="C122" s="1445">
        <f>'8'!D125</f>
        <v>0</v>
      </c>
    </row>
    <row r="123" spans="1:3" ht="22.4" customHeight="1">
      <c r="A123" s="1344">
        <f>'8'!A126</f>
        <v>114</v>
      </c>
      <c r="B123" s="1335">
        <f>'8'!B126</f>
        <v>0</v>
      </c>
      <c r="C123" s="1445">
        <f>'8'!D126</f>
        <v>0</v>
      </c>
    </row>
    <row r="124" spans="1:3" ht="2.15" customHeight="1">
      <c r="A124" s="900"/>
      <c r="B124" s="1336"/>
      <c r="C124" s="1337"/>
    </row>
    <row r="125" spans="1:3" ht="22.4" customHeight="1">
      <c r="A125" s="2591" t="s">
        <v>979</v>
      </c>
      <c r="B125" s="2592"/>
      <c r="C125" s="1338">
        <f>SUM(C10:C123)</f>
        <v>0</v>
      </c>
    </row>
  </sheetData>
  <mergeCells count="4">
    <mergeCell ref="A125:B125"/>
    <mergeCell ref="A1:C1"/>
    <mergeCell ref="A2:C2"/>
    <mergeCell ref="A3:C3"/>
  </mergeCells>
  <conditionalFormatting sqref="B10:B123">
    <cfRule type="expression" dxfId="23" priority="5">
      <formula>$C10=0</formula>
    </cfRule>
  </conditionalFormatting>
  <conditionalFormatting sqref="B124">
    <cfRule type="expression" dxfId="22" priority="3">
      <formula>$C124=0</formula>
    </cfRule>
  </conditionalFormatting>
  <pageMargins left="0.75" right="0.95" top="0.74803149606299202" bottom="0.74803149606299202" header="0.31496062992126" footer="0.31496062992126"/>
  <pageSetup paperSize="9" scale="60"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tabColor rgb="FF002060"/>
    <pageSetUpPr fitToPage="1"/>
  </sheetPr>
  <dimension ref="A1:C30"/>
  <sheetViews>
    <sheetView showGridLines="0" rightToLeft="1" topLeftCell="A15" zoomScaleNormal="100" zoomScaleSheetLayoutView="100" workbookViewId="0">
      <selection activeCell="E22" sqref="E22"/>
    </sheetView>
  </sheetViews>
  <sheetFormatPr defaultColWidth="8.54296875" defaultRowHeight="14.5"/>
  <cols>
    <col min="1" max="1" width="6" style="2" customWidth="1"/>
    <col min="2" max="2" width="48.54296875" style="299" customWidth="1"/>
    <col min="3" max="3" width="21.54296875" style="2" customWidth="1"/>
    <col min="4" max="11" width="8.54296875" style="2" customWidth="1"/>
    <col min="12" max="16384" width="8.54296875" style="2"/>
  </cols>
  <sheetData>
    <row r="1" spans="1:3" s="250" customFormat="1" ht="35.15" customHeight="1">
      <c r="A1" s="2574" t="str">
        <f>"اسم مكلف الضريبة / الزكاة :  "&amp;Cover!E12</f>
        <v xml:space="preserve">اسم مكلف الضريبة / الزكاة :  </v>
      </c>
      <c r="B1" s="2574"/>
      <c r="C1" s="2574"/>
    </row>
    <row r="2" spans="1:3" s="250" customFormat="1" ht="35.15" customHeight="1">
      <c r="A2" s="2574" t="str">
        <f>"الرقم المالي :   "&amp;TEXT(Cover!U10,"[$-,206]0")</f>
        <v xml:space="preserve">الرقم المالي :   </v>
      </c>
      <c r="B2" s="2574"/>
      <c r="C2" s="2574"/>
    </row>
    <row r="3" spans="1:3" s="250" customFormat="1" ht="35.15" customHeight="1">
      <c r="A3" s="2572" t="str">
        <f>"السنة المالية المنتهية في : "&amp;TEXT(Cover!X13,"[$-,20B]d mmmm yyyy;@")</f>
        <v xml:space="preserve">السنة المالية المنتهية في : </v>
      </c>
      <c r="B3" s="2572"/>
      <c r="C3" s="2572"/>
    </row>
    <row r="4" spans="1:3" s="250" customFormat="1" ht="35.15" customHeight="1">
      <c r="A4" s="251"/>
      <c r="B4" s="252"/>
    </row>
    <row r="7" spans="1:3" ht="26.9" customHeight="1">
      <c r="A7" s="281" t="s">
        <v>2809</v>
      </c>
      <c r="B7" s="300"/>
      <c r="C7" s="286"/>
    </row>
    <row r="8" spans="1:3" ht="15.5">
      <c r="A8" s="286"/>
      <c r="B8" s="301"/>
      <c r="C8" s="286"/>
    </row>
    <row r="9" spans="1:3" ht="20">
      <c r="A9" s="302" t="s">
        <v>1179</v>
      </c>
      <c r="B9" s="302"/>
      <c r="C9" s="302" t="s">
        <v>981</v>
      </c>
    </row>
    <row r="10" spans="1:3" ht="21" customHeight="1">
      <c r="A10" s="1502">
        <f>'8'!A13</f>
        <v>1</v>
      </c>
      <c r="B10" s="801" t="str">
        <f>'9'!B13</f>
        <v/>
      </c>
      <c r="C10" s="1439" t="str">
        <f>'9'!D13</f>
        <v/>
      </c>
    </row>
    <row r="11" spans="1:3" ht="21" customHeight="1">
      <c r="A11" s="1502">
        <f>'8'!A14</f>
        <v>2</v>
      </c>
      <c r="B11" s="801" t="str">
        <f>'9'!B14</f>
        <v/>
      </c>
      <c r="C11" s="1439" t="str">
        <f>'9'!D14</f>
        <v/>
      </c>
    </row>
    <row r="12" spans="1:3" ht="21" customHeight="1">
      <c r="A12" s="1502">
        <f>'8'!A15</f>
        <v>3</v>
      </c>
      <c r="B12" s="801" t="str">
        <f>'9'!B15</f>
        <v/>
      </c>
      <c r="C12" s="1439" t="str">
        <f>'9'!D15</f>
        <v/>
      </c>
    </row>
    <row r="13" spans="1:3" ht="21" customHeight="1">
      <c r="A13" s="1502">
        <f>'8'!A16</f>
        <v>4</v>
      </c>
      <c r="B13" s="801" t="str">
        <f>'9'!B16</f>
        <v/>
      </c>
      <c r="C13" s="1439" t="str">
        <f>'9'!D16</f>
        <v/>
      </c>
    </row>
    <row r="14" spans="1:3" ht="21" customHeight="1">
      <c r="A14" s="1502">
        <f>'8'!A17</f>
        <v>5</v>
      </c>
      <c r="B14" s="801" t="str">
        <f>'9'!B17</f>
        <v/>
      </c>
      <c r="C14" s="1439" t="str">
        <f>'9'!D17</f>
        <v/>
      </c>
    </row>
    <row r="15" spans="1:3" ht="21" customHeight="1">
      <c r="A15" s="1502">
        <f>'8'!A18</f>
        <v>6</v>
      </c>
      <c r="B15" s="801" t="str">
        <f>'9'!B18</f>
        <v/>
      </c>
      <c r="C15" s="1439" t="str">
        <f>'9'!D18</f>
        <v/>
      </c>
    </row>
    <row r="16" spans="1:3" ht="21" customHeight="1">
      <c r="A16" s="1502">
        <f>'8'!A19</f>
        <v>7</v>
      </c>
      <c r="B16" s="801" t="str">
        <f>'9'!B19</f>
        <v/>
      </c>
      <c r="C16" s="1439" t="str">
        <f>'9'!D19</f>
        <v/>
      </c>
    </row>
    <row r="17" spans="1:3" ht="21" customHeight="1">
      <c r="A17" s="1502">
        <f>'8'!A20</f>
        <v>8</v>
      </c>
      <c r="B17" s="801" t="str">
        <f>'9'!B20</f>
        <v/>
      </c>
      <c r="C17" s="1439" t="str">
        <f>'9'!D20</f>
        <v/>
      </c>
    </row>
    <row r="18" spans="1:3" ht="21" customHeight="1">
      <c r="A18" s="1502">
        <f>'8'!A21</f>
        <v>9</v>
      </c>
      <c r="B18" s="801" t="str">
        <f>'9'!B21</f>
        <v/>
      </c>
      <c r="C18" s="1439" t="str">
        <f>'9'!D21</f>
        <v/>
      </c>
    </row>
    <row r="19" spans="1:3" s="319" customFormat="1" ht="21" customHeight="1">
      <c r="A19" s="1502">
        <f>'8'!A22</f>
        <v>10</v>
      </c>
      <c r="B19" s="801" t="str">
        <f>'9'!B22</f>
        <v/>
      </c>
      <c r="C19" s="1439" t="str">
        <f>'9'!D22</f>
        <v/>
      </c>
    </row>
    <row r="20" spans="1:3" s="319" customFormat="1" ht="21" customHeight="1">
      <c r="A20" s="1502">
        <f>'8'!A23</f>
        <v>11</v>
      </c>
      <c r="B20" s="801" t="str">
        <f>'9'!B23</f>
        <v/>
      </c>
      <c r="C20" s="1439" t="str">
        <f>'9'!D23</f>
        <v/>
      </c>
    </row>
    <row r="21" spans="1:3" s="319" customFormat="1" ht="21" customHeight="1">
      <c r="A21" s="1502">
        <f>'8'!A24</f>
        <v>12</v>
      </c>
      <c r="B21" s="801" t="str">
        <f>'9'!B24</f>
        <v/>
      </c>
      <c r="C21" s="1439" t="str">
        <f>'9'!D24</f>
        <v/>
      </c>
    </row>
    <row r="22" spans="1:3" s="319" customFormat="1" ht="21" customHeight="1">
      <c r="A22" s="1502">
        <f>'8'!A25</f>
        <v>13</v>
      </c>
      <c r="B22" s="801" t="str">
        <f>'9'!B25</f>
        <v/>
      </c>
      <c r="C22" s="1439" t="str">
        <f>'9'!D25</f>
        <v/>
      </c>
    </row>
    <row r="23" spans="1:3" s="319" customFormat="1" ht="21" customHeight="1">
      <c r="A23" s="1502">
        <f>'8'!A26</f>
        <v>14</v>
      </c>
      <c r="B23" s="801" t="str">
        <f>'9'!B26</f>
        <v/>
      </c>
      <c r="C23" s="1439" t="str">
        <f>'9'!D26</f>
        <v/>
      </c>
    </row>
    <row r="24" spans="1:3" s="319" customFormat="1" ht="21" customHeight="1">
      <c r="A24" s="1502">
        <f>'8'!A27</f>
        <v>15</v>
      </c>
      <c r="B24" s="801" t="str">
        <f>'9'!B27</f>
        <v/>
      </c>
      <c r="C24" s="1439" t="str">
        <f>'9'!D27</f>
        <v/>
      </c>
    </row>
    <row r="25" spans="1:3" s="319" customFormat="1" ht="21" customHeight="1">
      <c r="A25" s="1502">
        <f>'8'!A28</f>
        <v>16</v>
      </c>
      <c r="B25" s="801" t="str">
        <f>'9'!B28</f>
        <v/>
      </c>
      <c r="C25" s="1439" t="str">
        <f>'9'!D28</f>
        <v/>
      </c>
    </row>
    <row r="26" spans="1:3" s="319" customFormat="1" ht="21" customHeight="1">
      <c r="A26" s="1502">
        <f>'8'!A29</f>
        <v>17</v>
      </c>
      <c r="B26" s="801" t="str">
        <f>'9'!B29</f>
        <v/>
      </c>
      <c r="C26" s="1439" t="str">
        <f>'9'!D29</f>
        <v/>
      </c>
    </row>
    <row r="27" spans="1:3" s="319" customFormat="1" ht="21" customHeight="1">
      <c r="A27" s="1502">
        <f>'8'!A30</f>
        <v>18</v>
      </c>
      <c r="B27" s="801" t="str">
        <f>'9'!B30</f>
        <v/>
      </c>
      <c r="C27" s="1439" t="str">
        <f>'9'!D30</f>
        <v/>
      </c>
    </row>
    <row r="28" spans="1:3" s="319" customFormat="1" ht="21" customHeight="1">
      <c r="A28" s="1502">
        <f>'8'!A31</f>
        <v>19</v>
      </c>
      <c r="B28" s="801" t="str">
        <f>'9'!B31</f>
        <v/>
      </c>
      <c r="C28" s="1439" t="str">
        <f>'9'!D31</f>
        <v/>
      </c>
    </row>
    <row r="29" spans="1:3" s="319" customFormat="1" ht="2.15" customHeight="1">
      <c r="A29" s="901"/>
      <c r="B29" s="902"/>
      <c r="C29" s="1501"/>
    </row>
    <row r="30" spans="1:3" ht="20">
      <c r="A30" s="2593" t="s">
        <v>387</v>
      </c>
      <c r="B30" s="2593"/>
      <c r="C30" s="1503">
        <f>SUM(C10:C28)</f>
        <v>0</v>
      </c>
    </row>
  </sheetData>
  <sheetProtection formatColumns="0"/>
  <mergeCells count="4">
    <mergeCell ref="A30:B30"/>
    <mergeCell ref="A1:C1"/>
    <mergeCell ref="A2:C2"/>
    <mergeCell ref="A3:C3"/>
  </mergeCells>
  <conditionalFormatting sqref="B10:B18 B29">
    <cfRule type="expression" dxfId="21" priority="13">
      <formula>$C10=0</formula>
    </cfRule>
  </conditionalFormatting>
  <conditionalFormatting sqref="B19">
    <cfRule type="expression" dxfId="20" priority="11">
      <formula>$C19=0</formula>
    </cfRule>
  </conditionalFormatting>
  <conditionalFormatting sqref="B20">
    <cfRule type="expression" dxfId="19" priority="10">
      <formula>$C20=0</formula>
    </cfRule>
  </conditionalFormatting>
  <conditionalFormatting sqref="B21">
    <cfRule type="expression" dxfId="18" priority="9">
      <formula>$C21=0</formula>
    </cfRule>
  </conditionalFormatting>
  <conditionalFormatting sqref="B22">
    <cfRule type="expression" dxfId="17" priority="8">
      <formula>$C22=0</formula>
    </cfRule>
  </conditionalFormatting>
  <conditionalFormatting sqref="B23">
    <cfRule type="expression" dxfId="16" priority="7">
      <formula>$C23=0</formula>
    </cfRule>
  </conditionalFormatting>
  <conditionalFormatting sqref="B24">
    <cfRule type="expression" dxfId="15" priority="6">
      <formula>$C24=0</formula>
    </cfRule>
  </conditionalFormatting>
  <conditionalFormatting sqref="B25">
    <cfRule type="expression" dxfId="14" priority="5">
      <formula>$C25=0</formula>
    </cfRule>
  </conditionalFormatting>
  <conditionalFormatting sqref="B26">
    <cfRule type="expression" dxfId="13" priority="4">
      <formula>$C26=0</formula>
    </cfRule>
  </conditionalFormatting>
  <conditionalFormatting sqref="B27">
    <cfRule type="expression" dxfId="12" priority="3">
      <formula>$C27=0</formula>
    </cfRule>
  </conditionalFormatting>
  <conditionalFormatting sqref="B28">
    <cfRule type="expression" dxfId="11" priority="2">
      <formula>$C28=0</formula>
    </cfRule>
  </conditionalFormatting>
  <printOptions horizontalCentered="1"/>
  <pageMargins left="0.70866141732283472" right="0.9055118110236221" top="0.74803149606299213" bottom="0.74803149606299213" header="0.31496062992125984" footer="0.31496062992125984"/>
  <pageSetup paperSize="9"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rgb="FF002060"/>
    <pageSetUpPr fitToPage="1"/>
  </sheetPr>
  <dimension ref="A1:M19"/>
  <sheetViews>
    <sheetView showGridLines="0" rightToLeft="1" zoomScaleNormal="100" zoomScaleSheetLayoutView="95" workbookViewId="0">
      <selection activeCell="A35" sqref="A35"/>
    </sheetView>
  </sheetViews>
  <sheetFormatPr defaultColWidth="9" defaultRowHeight="14"/>
  <cols>
    <col min="1" max="1" width="14.453125" style="280" customWidth="1"/>
    <col min="2" max="2" width="15.1796875" style="280" customWidth="1"/>
    <col min="3" max="3" width="12.453125" style="280" customWidth="1"/>
    <col min="4" max="4" width="10.453125" style="280" customWidth="1"/>
    <col min="5" max="5" width="14.1796875" style="280" customWidth="1"/>
    <col min="6" max="6" width="13.453125" style="280" customWidth="1"/>
    <col min="7" max="7" width="10.453125" style="280" customWidth="1"/>
    <col min="8" max="8" width="12.54296875" style="280" customWidth="1"/>
    <col min="9" max="9" width="13.453125" style="280" customWidth="1"/>
    <col min="10" max="10" width="14.453125" style="280" customWidth="1"/>
    <col min="11" max="11" width="9.81640625" style="280" customWidth="1"/>
    <col min="12" max="12" width="14.453125" style="280" customWidth="1"/>
    <col min="13" max="13" width="15.1796875" style="280" customWidth="1"/>
    <col min="14" max="20" width="9" style="280" customWidth="1"/>
    <col min="21" max="16384" width="9" style="280"/>
  </cols>
  <sheetData>
    <row r="1" spans="1:13" s="279" customFormat="1" ht="35.15" customHeight="1">
      <c r="A1" s="2574" t="str">
        <f>"اسم مكلف الضريبة / الزكاة :  "&amp;Cover!E12</f>
        <v xml:space="preserve">اسم مكلف الضريبة / الزكاة :  </v>
      </c>
      <c r="B1" s="2574"/>
      <c r="C1" s="2574"/>
    </row>
    <row r="2" spans="1:13" s="279" customFormat="1" ht="35.15" customHeight="1">
      <c r="A2" s="2574" t="str">
        <f>"الرقم المالي :   "&amp;TEXT(Cover!U10,"[$-,206]0")</f>
        <v xml:space="preserve">الرقم المالي :   </v>
      </c>
      <c r="B2" s="2574"/>
      <c r="C2" s="2574"/>
      <c r="D2" s="250"/>
    </row>
    <row r="3" spans="1:13" s="279" customFormat="1" ht="35.15" customHeight="1">
      <c r="A3" s="2572" t="str">
        <f>"السنة المالية المنتهية في : "&amp;TEXT(Cover!X13,"[$-,20B]d mmmm yyyy;@")</f>
        <v xml:space="preserve">السنة المالية المنتهية في : </v>
      </c>
      <c r="B3" s="2572"/>
      <c r="C3" s="2572"/>
      <c r="D3" s="303"/>
    </row>
    <row r="4" spans="1:13" s="279" customFormat="1" ht="35.15" customHeight="1">
      <c r="A4" s="251"/>
      <c r="B4" s="252"/>
    </row>
    <row r="7" spans="1:13" ht="33.75" customHeight="1"/>
    <row r="8" spans="1:13" ht="26.25" customHeight="1">
      <c r="A8" s="281" t="s">
        <v>2749</v>
      </c>
    </row>
    <row r="10" spans="1:13" ht="56">
      <c r="A10" s="304" t="s">
        <v>1181</v>
      </c>
      <c r="B10" s="304" t="s">
        <v>1202</v>
      </c>
      <c r="C10" s="304" t="s">
        <v>1203</v>
      </c>
      <c r="D10" s="304" t="s">
        <v>1204</v>
      </c>
      <c r="E10" s="304" t="s">
        <v>1205</v>
      </c>
      <c r="F10" s="304" t="s">
        <v>1206</v>
      </c>
      <c r="G10" s="304" t="s">
        <v>1207</v>
      </c>
      <c r="H10" s="304" t="s">
        <v>1208</v>
      </c>
      <c r="I10" s="304" t="s">
        <v>1209</v>
      </c>
      <c r="J10" s="305" t="s">
        <v>1210</v>
      </c>
      <c r="K10" s="304" t="s">
        <v>1211</v>
      </c>
      <c r="L10" s="304" t="s">
        <v>1212</v>
      </c>
      <c r="M10" s="304" t="s">
        <v>1213</v>
      </c>
    </row>
    <row r="11" spans="1:13">
      <c r="A11" s="398"/>
      <c r="B11" s="1361">
        <v>1</v>
      </c>
      <c r="C11" s="1361">
        <v>2</v>
      </c>
      <c r="D11" s="1361">
        <v>3</v>
      </c>
      <c r="E11" s="1362" t="s">
        <v>2750</v>
      </c>
      <c r="F11" s="1361">
        <v>5</v>
      </c>
      <c r="G11" s="1361">
        <v>6</v>
      </c>
      <c r="H11" s="1361">
        <v>7</v>
      </c>
      <c r="I11" s="1363" t="s">
        <v>2751</v>
      </c>
      <c r="J11" s="1363" t="s">
        <v>2752</v>
      </c>
      <c r="K11" s="1361">
        <v>10</v>
      </c>
      <c r="L11" s="1363" t="s">
        <v>2753</v>
      </c>
      <c r="M11" s="1363" t="s">
        <v>2754</v>
      </c>
    </row>
    <row r="12" spans="1:13" ht="22.5" customHeight="1">
      <c r="A12" s="306" t="s">
        <v>1196</v>
      </c>
      <c r="B12" s="1349">
        <f>'10A'!B13</f>
        <v>0</v>
      </c>
      <c r="C12" s="1349">
        <f>'10A'!C13</f>
        <v>0</v>
      </c>
      <c r="D12" s="1349">
        <f>'10A'!D13</f>
        <v>0</v>
      </c>
      <c r="E12" s="1446">
        <f t="shared" ref="E12:E17" si="0">B12+C12-D12</f>
        <v>0</v>
      </c>
      <c r="F12" s="1349">
        <f>'10A'!F13</f>
        <v>0</v>
      </c>
      <c r="G12" s="1353">
        <f t="shared" ref="G12:G17" si="1">IFERROR(H12/E12,0)</f>
        <v>0</v>
      </c>
      <c r="H12" s="1349">
        <f>'10A'!H13</f>
        <v>0</v>
      </c>
      <c r="I12" s="1446">
        <f t="shared" ref="I12:I17" si="2">F12+H12</f>
        <v>0</v>
      </c>
      <c r="J12" s="1446">
        <f t="shared" ref="J12:J17" si="3">E12-I12</f>
        <v>0</v>
      </c>
      <c r="K12" s="1354">
        <f>'10A'!K13</f>
        <v>0</v>
      </c>
      <c r="L12" s="1446">
        <v>0</v>
      </c>
      <c r="M12" s="1446">
        <f>I12</f>
        <v>0</v>
      </c>
    </row>
    <row r="13" spans="1:13" ht="22.5" customHeight="1">
      <c r="A13" s="307" t="s">
        <v>1197</v>
      </c>
      <c r="B13" s="1349">
        <f>'10A'!B14</f>
        <v>0</v>
      </c>
      <c r="C13" s="1349">
        <f>'10A'!C14</f>
        <v>0</v>
      </c>
      <c r="D13" s="1349">
        <f>'10A'!D14</f>
        <v>0</v>
      </c>
      <c r="E13" s="1446">
        <f t="shared" si="0"/>
        <v>0</v>
      </c>
      <c r="F13" s="1349">
        <f>'10A'!F14</f>
        <v>0</v>
      </c>
      <c r="G13" s="1353">
        <f t="shared" si="1"/>
        <v>0</v>
      </c>
      <c r="H13" s="1349">
        <f>'10A'!H14</f>
        <v>0</v>
      </c>
      <c r="I13" s="1446">
        <f t="shared" si="2"/>
        <v>0</v>
      </c>
      <c r="J13" s="1446">
        <f t="shared" si="3"/>
        <v>0</v>
      </c>
      <c r="K13" s="1354">
        <f>'10A'!K14</f>
        <v>0</v>
      </c>
      <c r="L13" s="1446">
        <v>0</v>
      </c>
      <c r="M13" s="1446">
        <f t="shared" ref="M13:M17" si="4">I13</f>
        <v>0</v>
      </c>
    </row>
    <row r="14" spans="1:13" ht="22.5" customHeight="1">
      <c r="A14" s="307" t="s">
        <v>1198</v>
      </c>
      <c r="B14" s="1349">
        <f>'10A'!B15</f>
        <v>0</v>
      </c>
      <c r="C14" s="1349">
        <f>'10A'!C15</f>
        <v>0</v>
      </c>
      <c r="D14" s="1349">
        <f>'10A'!D15</f>
        <v>0</v>
      </c>
      <c r="E14" s="1446">
        <f t="shared" si="0"/>
        <v>0</v>
      </c>
      <c r="F14" s="1349">
        <f>'10A'!F15</f>
        <v>0</v>
      </c>
      <c r="G14" s="1353">
        <f t="shared" si="1"/>
        <v>0</v>
      </c>
      <c r="H14" s="1349">
        <f>'10A'!H15</f>
        <v>0</v>
      </c>
      <c r="I14" s="1446">
        <f t="shared" si="2"/>
        <v>0</v>
      </c>
      <c r="J14" s="1446">
        <f t="shared" si="3"/>
        <v>0</v>
      </c>
      <c r="K14" s="1354">
        <f>'10A'!K15</f>
        <v>0</v>
      </c>
      <c r="L14" s="1446">
        <v>0</v>
      </c>
      <c r="M14" s="1446">
        <f t="shared" si="4"/>
        <v>0</v>
      </c>
    </row>
    <row r="15" spans="1:13" ht="22.5" customHeight="1">
      <c r="A15" s="307" t="s">
        <v>1199</v>
      </c>
      <c r="B15" s="1349">
        <f>'10A'!B16</f>
        <v>0</v>
      </c>
      <c r="C15" s="1349">
        <f>'10A'!C16</f>
        <v>0</v>
      </c>
      <c r="D15" s="1349">
        <f>'10A'!D16</f>
        <v>0</v>
      </c>
      <c r="E15" s="1446">
        <f t="shared" si="0"/>
        <v>0</v>
      </c>
      <c r="F15" s="1349">
        <f>'10A'!F16</f>
        <v>0</v>
      </c>
      <c r="G15" s="1353">
        <f t="shared" si="1"/>
        <v>0</v>
      </c>
      <c r="H15" s="1349">
        <f>'10A'!H16</f>
        <v>0</v>
      </c>
      <c r="I15" s="1446">
        <f t="shared" si="2"/>
        <v>0</v>
      </c>
      <c r="J15" s="1446">
        <f t="shared" si="3"/>
        <v>0</v>
      </c>
      <c r="K15" s="1354">
        <f>'10A'!K16</f>
        <v>0</v>
      </c>
      <c r="L15" s="1446">
        <v>0</v>
      </c>
      <c r="M15" s="1446">
        <f t="shared" si="4"/>
        <v>0</v>
      </c>
    </row>
    <row r="16" spans="1:13" ht="22.5" customHeight="1">
      <c r="A16" s="307" t="s">
        <v>1200</v>
      </c>
      <c r="B16" s="1349">
        <f>'10A'!B17</f>
        <v>0</v>
      </c>
      <c r="C16" s="1349">
        <f>'10A'!C17</f>
        <v>0</v>
      </c>
      <c r="D16" s="1349">
        <f>'10A'!D17</f>
        <v>0</v>
      </c>
      <c r="E16" s="1446">
        <f t="shared" si="0"/>
        <v>0</v>
      </c>
      <c r="F16" s="1349">
        <f>'10A'!F17</f>
        <v>0</v>
      </c>
      <c r="G16" s="1353">
        <f t="shared" si="1"/>
        <v>0</v>
      </c>
      <c r="H16" s="1349">
        <f>'10A'!H17</f>
        <v>0</v>
      </c>
      <c r="I16" s="1446">
        <f t="shared" si="2"/>
        <v>0</v>
      </c>
      <c r="J16" s="1446">
        <f t="shared" si="3"/>
        <v>0</v>
      </c>
      <c r="K16" s="1354">
        <f>'10A'!K17</f>
        <v>0</v>
      </c>
      <c r="L16" s="1446">
        <v>0</v>
      </c>
      <c r="M16" s="1446">
        <f t="shared" si="4"/>
        <v>0</v>
      </c>
    </row>
    <row r="17" spans="1:13" ht="22.5" customHeight="1">
      <c r="A17" s="307" t="s">
        <v>1201</v>
      </c>
      <c r="B17" s="1349">
        <f>'10A'!B18</f>
        <v>0</v>
      </c>
      <c r="C17" s="1349">
        <f>'10A'!C18</f>
        <v>0</v>
      </c>
      <c r="D17" s="1349">
        <f>'10A'!D18</f>
        <v>0</v>
      </c>
      <c r="E17" s="1446">
        <f t="shared" si="0"/>
        <v>0</v>
      </c>
      <c r="F17" s="1349">
        <f>'10A'!F18</f>
        <v>0</v>
      </c>
      <c r="G17" s="1353">
        <f t="shared" si="1"/>
        <v>0</v>
      </c>
      <c r="H17" s="1349">
        <f>'10A'!H18</f>
        <v>0</v>
      </c>
      <c r="I17" s="1446">
        <f t="shared" si="2"/>
        <v>0</v>
      </c>
      <c r="J17" s="1446">
        <f t="shared" si="3"/>
        <v>0</v>
      </c>
      <c r="K17" s="1354">
        <f>'10A'!K18</f>
        <v>0</v>
      </c>
      <c r="L17" s="1446">
        <v>0</v>
      </c>
      <c r="M17" s="1446">
        <f t="shared" si="4"/>
        <v>0</v>
      </c>
    </row>
    <row r="18" spans="1:13" ht="3" customHeight="1">
      <c r="A18" s="903"/>
      <c r="B18" s="1349"/>
      <c r="C18" s="1349"/>
      <c r="D18" s="1349"/>
      <c r="E18" s="1349"/>
      <c r="F18" s="1349"/>
      <c r="G18" s="429"/>
      <c r="H18" s="1349"/>
      <c r="I18" s="1349"/>
      <c r="J18" s="1349"/>
      <c r="K18" s="1355"/>
      <c r="L18" s="1349"/>
      <c r="M18" s="1349"/>
    </row>
    <row r="19" spans="1:13" s="1352" customFormat="1">
      <c r="A19" s="1471" t="s">
        <v>979</v>
      </c>
      <c r="B19" s="1350">
        <f>SUM(B12:B17)</f>
        <v>0</v>
      </c>
      <c r="C19" s="1350">
        <f>SUM(C12:C17)</f>
        <v>0</v>
      </c>
      <c r="D19" s="1350">
        <f>SUM(D12:D17)</f>
        <v>0</v>
      </c>
      <c r="E19" s="1350">
        <f>SUM(E12:E17)</f>
        <v>0</v>
      </c>
      <c r="F19" s="1350">
        <f>SUM(F12:F17)</f>
        <v>0</v>
      </c>
      <c r="G19" s="1351"/>
      <c r="H19" s="1350">
        <f>SUM(H12:H17)</f>
        <v>0</v>
      </c>
      <c r="I19" s="1350">
        <f>SUM(I12:I17)</f>
        <v>0</v>
      </c>
      <c r="J19" s="1350">
        <f>SUM(J12:J17)</f>
        <v>0</v>
      </c>
      <c r="K19" s="1351"/>
      <c r="L19" s="1350">
        <f>SUM(L12:L17)</f>
        <v>0</v>
      </c>
      <c r="M19" s="1350">
        <f>SUM(M12:M17)</f>
        <v>0</v>
      </c>
    </row>
  </sheetData>
  <mergeCells count="3">
    <mergeCell ref="A1:C1"/>
    <mergeCell ref="A2:C2"/>
    <mergeCell ref="A3:C3"/>
  </mergeCells>
  <pageMargins left="0.70866141732283472" right="0.70866141732283472" top="0.74803149606299213" bottom="0.74803149606299213" header="0.31496062992125984" footer="0.31496062992125984"/>
  <pageSetup paperSize="9" scale="77" orientation="landscape"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rgb="FF002060"/>
    <pageSetUpPr fitToPage="1"/>
  </sheetPr>
  <dimension ref="A1:O20"/>
  <sheetViews>
    <sheetView showGridLines="0" rightToLeft="1" zoomScaleNormal="100" zoomScaleSheetLayoutView="100" workbookViewId="0">
      <selection activeCell="A35" sqref="A35"/>
    </sheetView>
  </sheetViews>
  <sheetFormatPr defaultColWidth="8.54296875" defaultRowHeight="14.5"/>
  <cols>
    <col min="1" max="1" width="12.453125" style="2" customWidth="1"/>
    <col min="2" max="15" width="15.453125" style="2" customWidth="1"/>
    <col min="16" max="23" width="8.54296875" style="2" customWidth="1"/>
    <col min="24" max="16384" width="8.54296875" style="2"/>
  </cols>
  <sheetData>
    <row r="1" spans="1:15" s="250" customFormat="1" ht="35.15" customHeight="1">
      <c r="A1" s="2574" t="str">
        <f>"اسم مكلف الضريبة / الزكاة :  "&amp;Cover!E12</f>
        <v xml:space="preserve">اسم مكلف الضريبة / الزكاة :  </v>
      </c>
      <c r="B1" s="2574"/>
      <c r="C1" s="2574"/>
      <c r="D1" s="251"/>
    </row>
    <row r="2" spans="1:15" s="250" customFormat="1" ht="35.15" customHeight="1">
      <c r="A2" s="2574" t="str">
        <f>"الرقم المالي :   "&amp;TEXT(Cover!U10,"[$-,206]0")</f>
        <v xml:space="preserve">الرقم المالي :   </v>
      </c>
      <c r="B2" s="2574"/>
      <c r="C2" s="2574"/>
      <c r="D2" s="308"/>
    </row>
    <row r="3" spans="1:15" s="250" customFormat="1" ht="35.15" customHeight="1">
      <c r="A3" s="2572" t="str">
        <f>"السنة المالية المنتهية في : "&amp;TEXT(Cover!X13,"[$-,20B]d mmmm yyyy;@")</f>
        <v xml:space="preserve">السنة المالية المنتهية في : </v>
      </c>
      <c r="B3" s="2572"/>
      <c r="C3" s="2572"/>
      <c r="D3" s="303"/>
    </row>
    <row r="4" spans="1:15" s="250" customFormat="1" ht="35.15" customHeight="1">
      <c r="A4" s="251"/>
      <c r="B4" s="252"/>
      <c r="C4" s="279"/>
      <c r="D4" s="308"/>
    </row>
    <row r="7" spans="1:15" ht="33.65" customHeight="1">
      <c r="A7" s="309" t="s">
        <v>2755</v>
      </c>
    </row>
    <row r="9" spans="1:15" ht="126">
      <c r="A9" s="1340" t="s">
        <v>1181</v>
      </c>
      <c r="B9" s="1340" t="s">
        <v>1182</v>
      </c>
      <c r="C9" s="1340" t="s">
        <v>1183</v>
      </c>
      <c r="D9" s="1340" t="s">
        <v>1184</v>
      </c>
      <c r="E9" s="1340" t="s">
        <v>1185</v>
      </c>
      <c r="F9" s="1340" t="s">
        <v>1186</v>
      </c>
      <c r="G9" s="1340" t="s">
        <v>1187</v>
      </c>
      <c r="H9" s="1340" t="s">
        <v>2767</v>
      </c>
      <c r="I9" s="1340" t="s">
        <v>1188</v>
      </c>
      <c r="J9" s="1340" t="s">
        <v>1189</v>
      </c>
      <c r="K9" s="1340" t="s">
        <v>1190</v>
      </c>
      <c r="L9" s="1340" t="s">
        <v>1191</v>
      </c>
      <c r="M9" s="1340" t="s">
        <v>1192</v>
      </c>
      <c r="N9" s="1340" t="s">
        <v>1193</v>
      </c>
      <c r="O9" s="1340" t="s">
        <v>1194</v>
      </c>
    </row>
    <row r="10" spans="1:15" ht="23.25" customHeight="1">
      <c r="A10" s="1356"/>
      <c r="B10" s="1357" t="s">
        <v>2756</v>
      </c>
      <c r="C10" s="1357" t="s">
        <v>2757</v>
      </c>
      <c r="D10" s="1357" t="s">
        <v>2758</v>
      </c>
      <c r="E10" s="1358" t="s">
        <v>2759</v>
      </c>
      <c r="F10" s="1357" t="s">
        <v>2760</v>
      </c>
      <c r="G10" s="1357" t="s">
        <v>2761</v>
      </c>
      <c r="H10" s="1358" t="s">
        <v>2762</v>
      </c>
      <c r="I10" s="1357" t="s">
        <v>2763</v>
      </c>
      <c r="J10" s="1357" t="s">
        <v>2764</v>
      </c>
      <c r="K10" s="1357" t="s">
        <v>2765</v>
      </c>
      <c r="L10" s="1302">
        <v>11</v>
      </c>
      <c r="M10" s="1302">
        <v>12</v>
      </c>
      <c r="N10" s="1302">
        <v>13</v>
      </c>
      <c r="O10" s="1357" t="s">
        <v>2766</v>
      </c>
    </row>
    <row r="11" spans="1:15" ht="19.5" customHeight="1">
      <c r="A11" s="1359" t="s">
        <v>1196</v>
      </c>
      <c r="B11" s="1314">
        <f>'10B'!B13</f>
        <v>0</v>
      </c>
      <c r="C11" s="1314">
        <f>'10B'!C13</f>
        <v>0</v>
      </c>
      <c r="D11" s="1314">
        <f>'10B'!D13</f>
        <v>0</v>
      </c>
      <c r="E11" s="1447">
        <f t="shared" ref="E11:E16" si="0">ROUND((C11+D11)/2,0)</f>
        <v>0</v>
      </c>
      <c r="F11" s="1314">
        <f>'10B'!F13</f>
        <v>0</v>
      </c>
      <c r="G11" s="1314">
        <f>'10B'!G13</f>
        <v>0</v>
      </c>
      <c r="H11" s="1447">
        <f t="shared" ref="H11:H16" si="1">ROUND((F11+G11)/2,0)</f>
        <v>0</v>
      </c>
      <c r="I11" s="1447">
        <f t="shared" ref="I11:I16" si="2">B11+E11-H11</f>
        <v>0</v>
      </c>
      <c r="J11" s="1364">
        <f>'10B'!J13</f>
        <v>0</v>
      </c>
      <c r="K11" s="1447">
        <f t="shared" ref="K11:K16" si="3">ROUND(I11*J11,0)</f>
        <v>0</v>
      </c>
      <c r="L11" s="1307">
        <f t="shared" ref="L11:L16" si="4">I11-K11</f>
        <v>0</v>
      </c>
      <c r="M11" s="1310">
        <f>'10B'!M13</f>
        <v>0</v>
      </c>
      <c r="N11" s="1307">
        <f t="shared" ref="N11:N16" si="5">IF((M11-(L11*4%))&lt;0,0,(M11-(L11*4%)))</f>
        <v>0</v>
      </c>
      <c r="O11" s="1447">
        <f t="shared" ref="O11:O16" si="6">L11+N11</f>
        <v>0</v>
      </c>
    </row>
    <row r="12" spans="1:15" ht="19.5" customHeight="1">
      <c r="A12" s="1359" t="s">
        <v>1197</v>
      </c>
      <c r="B12" s="1314">
        <f>'10B'!B14</f>
        <v>0</v>
      </c>
      <c r="C12" s="1314">
        <f>'10B'!C14</f>
        <v>0</v>
      </c>
      <c r="D12" s="1314">
        <f>'10B'!D14</f>
        <v>0</v>
      </c>
      <c r="E12" s="1447">
        <f t="shared" si="0"/>
        <v>0</v>
      </c>
      <c r="F12" s="1314">
        <f>'10B'!F14</f>
        <v>0</v>
      </c>
      <c r="G12" s="1314">
        <f>'10B'!G14</f>
        <v>0</v>
      </c>
      <c r="H12" s="1447">
        <f t="shared" si="1"/>
        <v>0</v>
      </c>
      <c r="I12" s="1447">
        <f t="shared" si="2"/>
        <v>0</v>
      </c>
      <c r="J12" s="1364">
        <f>'10B'!J14</f>
        <v>0.05</v>
      </c>
      <c r="K12" s="1447">
        <f t="shared" si="3"/>
        <v>0</v>
      </c>
      <c r="L12" s="1307">
        <f t="shared" si="4"/>
        <v>0</v>
      </c>
      <c r="M12" s="1310">
        <f>'10B'!M14</f>
        <v>0</v>
      </c>
      <c r="N12" s="1307">
        <f t="shared" si="5"/>
        <v>0</v>
      </c>
      <c r="O12" s="1447">
        <f t="shared" si="6"/>
        <v>0</v>
      </c>
    </row>
    <row r="13" spans="1:15" ht="19.5" customHeight="1">
      <c r="A13" s="1359" t="s">
        <v>1198</v>
      </c>
      <c r="B13" s="1314">
        <f>'10B'!B15</f>
        <v>0</v>
      </c>
      <c r="C13" s="1314">
        <f>'10B'!C15</f>
        <v>0</v>
      </c>
      <c r="D13" s="1314">
        <f>'10B'!D15</f>
        <v>0</v>
      </c>
      <c r="E13" s="1447">
        <f t="shared" si="0"/>
        <v>0</v>
      </c>
      <c r="F13" s="1314">
        <f>'10B'!F15</f>
        <v>0</v>
      </c>
      <c r="G13" s="1314">
        <f>'10B'!G15</f>
        <v>0</v>
      </c>
      <c r="H13" s="1447">
        <f t="shared" si="1"/>
        <v>0</v>
      </c>
      <c r="I13" s="1447">
        <f t="shared" si="2"/>
        <v>0</v>
      </c>
      <c r="J13" s="1364">
        <f>'10B'!J15</f>
        <v>0.1</v>
      </c>
      <c r="K13" s="1447">
        <f t="shared" si="3"/>
        <v>0</v>
      </c>
      <c r="L13" s="1307">
        <f t="shared" si="4"/>
        <v>0</v>
      </c>
      <c r="M13" s="1310">
        <f>'10B'!M15</f>
        <v>0</v>
      </c>
      <c r="N13" s="1307">
        <f t="shared" si="5"/>
        <v>0</v>
      </c>
      <c r="O13" s="1447">
        <f t="shared" si="6"/>
        <v>0</v>
      </c>
    </row>
    <row r="14" spans="1:15" ht="19.5" customHeight="1">
      <c r="A14" s="1359" t="s">
        <v>1199</v>
      </c>
      <c r="B14" s="1314">
        <f>'10B'!B16</f>
        <v>0</v>
      </c>
      <c r="C14" s="1314">
        <f>'10B'!C16</f>
        <v>0</v>
      </c>
      <c r="D14" s="1314">
        <f>'10B'!D16</f>
        <v>0</v>
      </c>
      <c r="E14" s="1447">
        <f t="shared" si="0"/>
        <v>0</v>
      </c>
      <c r="F14" s="1314">
        <f>'10B'!F16</f>
        <v>0</v>
      </c>
      <c r="G14" s="1314">
        <f>'10B'!G16</f>
        <v>0</v>
      </c>
      <c r="H14" s="1447">
        <f t="shared" si="1"/>
        <v>0</v>
      </c>
      <c r="I14" s="1447">
        <f t="shared" si="2"/>
        <v>0</v>
      </c>
      <c r="J14" s="1364">
        <f>'10B'!J16</f>
        <v>0.25</v>
      </c>
      <c r="K14" s="1447">
        <f t="shared" si="3"/>
        <v>0</v>
      </c>
      <c r="L14" s="1307">
        <f t="shared" si="4"/>
        <v>0</v>
      </c>
      <c r="M14" s="1310">
        <f>'10B'!M16</f>
        <v>0</v>
      </c>
      <c r="N14" s="1307">
        <f t="shared" si="5"/>
        <v>0</v>
      </c>
      <c r="O14" s="1447">
        <f t="shared" si="6"/>
        <v>0</v>
      </c>
    </row>
    <row r="15" spans="1:15" ht="19.5" customHeight="1">
      <c r="A15" s="1359" t="s">
        <v>1200</v>
      </c>
      <c r="B15" s="1314">
        <f>'10B'!B17</f>
        <v>0</v>
      </c>
      <c r="C15" s="1314">
        <f>'10B'!C17</f>
        <v>0</v>
      </c>
      <c r="D15" s="1314">
        <f>'10B'!D17</f>
        <v>0</v>
      </c>
      <c r="E15" s="1447">
        <f t="shared" si="0"/>
        <v>0</v>
      </c>
      <c r="F15" s="1314">
        <f>'10B'!F17</f>
        <v>0</v>
      </c>
      <c r="G15" s="1314">
        <f>'10B'!G17</f>
        <v>0</v>
      </c>
      <c r="H15" s="1447">
        <f t="shared" si="1"/>
        <v>0</v>
      </c>
      <c r="I15" s="1447">
        <f t="shared" si="2"/>
        <v>0</v>
      </c>
      <c r="J15" s="1364">
        <f>'10B'!J17</f>
        <v>0.2</v>
      </c>
      <c r="K15" s="1447">
        <f t="shared" si="3"/>
        <v>0</v>
      </c>
      <c r="L15" s="1307">
        <f t="shared" si="4"/>
        <v>0</v>
      </c>
      <c r="M15" s="1310">
        <f>'10B'!M17</f>
        <v>0</v>
      </c>
      <c r="N15" s="1307">
        <f t="shared" si="5"/>
        <v>0</v>
      </c>
      <c r="O15" s="1447">
        <f t="shared" si="6"/>
        <v>0</v>
      </c>
    </row>
    <row r="16" spans="1:15" ht="19.5" customHeight="1">
      <c r="A16" s="1359" t="s">
        <v>1201</v>
      </c>
      <c r="B16" s="1314">
        <f>'10B'!B18</f>
        <v>0</v>
      </c>
      <c r="C16" s="1314">
        <f>'10B'!C18</f>
        <v>0</v>
      </c>
      <c r="D16" s="1314">
        <f>'10B'!D18</f>
        <v>0</v>
      </c>
      <c r="E16" s="1447">
        <f t="shared" si="0"/>
        <v>0</v>
      </c>
      <c r="F16" s="1314">
        <f>'10B'!F18</f>
        <v>0</v>
      </c>
      <c r="G16" s="1314">
        <f>'10B'!G18</f>
        <v>0</v>
      </c>
      <c r="H16" s="1447">
        <f t="shared" si="1"/>
        <v>0</v>
      </c>
      <c r="I16" s="1447">
        <f t="shared" si="2"/>
        <v>0</v>
      </c>
      <c r="J16" s="1364">
        <f>'10B'!J18</f>
        <v>0.1</v>
      </c>
      <c r="K16" s="1447">
        <f t="shared" si="3"/>
        <v>0</v>
      </c>
      <c r="L16" s="1307">
        <f t="shared" si="4"/>
        <v>0</v>
      </c>
      <c r="M16" s="1310">
        <f>'10B'!M18</f>
        <v>0</v>
      </c>
      <c r="N16" s="1307">
        <f t="shared" si="5"/>
        <v>0</v>
      </c>
      <c r="O16" s="1447">
        <f t="shared" si="6"/>
        <v>0</v>
      </c>
    </row>
    <row r="17" spans="1:15" s="319" customFormat="1" ht="2.5" customHeight="1">
      <c r="A17" s="1359"/>
      <c r="B17" s="1314"/>
      <c r="C17" s="1314"/>
      <c r="D17" s="1314"/>
      <c r="E17" s="1307"/>
      <c r="F17" s="1314"/>
      <c r="G17" s="1314"/>
      <c r="H17" s="1366"/>
      <c r="I17" s="1307"/>
      <c r="J17" s="1365"/>
      <c r="K17" s="1307"/>
      <c r="L17" s="1307"/>
      <c r="M17" s="1308"/>
      <c r="N17" s="1307"/>
      <c r="O17" s="1307"/>
    </row>
    <row r="18" spans="1:15" ht="31.5" customHeight="1">
      <c r="A18" s="1360" t="s">
        <v>979</v>
      </c>
      <c r="B18" s="1315">
        <f>SUM(B11:B16)</f>
        <v>0</v>
      </c>
      <c r="C18" s="1315">
        <f t="shared" ref="C18:O18" si="7">SUM(C11:C16)</f>
        <v>0</v>
      </c>
      <c r="D18" s="1315">
        <f t="shared" si="7"/>
        <v>0</v>
      </c>
      <c r="E18" s="1315">
        <f t="shared" si="7"/>
        <v>0</v>
      </c>
      <c r="F18" s="1315">
        <f t="shared" si="7"/>
        <v>0</v>
      </c>
      <c r="G18" s="1315">
        <f t="shared" si="7"/>
        <v>0</v>
      </c>
      <c r="H18" s="1315">
        <f t="shared" si="7"/>
        <v>0</v>
      </c>
      <c r="I18" s="1315">
        <f t="shared" si="7"/>
        <v>0</v>
      </c>
      <c r="J18" s="1315"/>
      <c r="K18" s="1315">
        <f t="shared" si="7"/>
        <v>0</v>
      </c>
      <c r="L18" s="1315">
        <f t="shared" si="7"/>
        <v>0</v>
      </c>
      <c r="M18" s="1315">
        <f t="shared" si="7"/>
        <v>0</v>
      </c>
      <c r="N18" s="1315">
        <f t="shared" si="7"/>
        <v>0</v>
      </c>
      <c r="O18" s="1315">
        <f t="shared" si="7"/>
        <v>0</v>
      </c>
    </row>
    <row r="20" spans="1:15" ht="15.5">
      <c r="H20" s="600"/>
    </row>
  </sheetData>
  <mergeCells count="3">
    <mergeCell ref="A3:C3"/>
    <mergeCell ref="A1:C1"/>
    <mergeCell ref="A2:C2"/>
  </mergeCells>
  <pageMargins left="0.70866141732283472" right="0.70866141732283472" top="0.74803149606299213" bottom="0.74803149606299213" header="0.31496062992125984" footer="0.31496062992125984"/>
  <pageSetup paperSize="9" scale="57" orientation="landscape"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rgb="FF002060"/>
    <pageSetUpPr fitToPage="1"/>
  </sheetPr>
  <dimension ref="A1:O15"/>
  <sheetViews>
    <sheetView showGridLines="0" rightToLeft="1" zoomScaleNormal="100" zoomScaleSheetLayoutView="95" workbookViewId="0">
      <selection activeCell="A35" sqref="A35"/>
    </sheetView>
  </sheetViews>
  <sheetFormatPr defaultColWidth="9" defaultRowHeight="14"/>
  <cols>
    <col min="1" max="1" width="8.54296875" style="280" customWidth="1"/>
    <col min="2" max="2" width="15" style="280" customWidth="1"/>
    <col min="3" max="3" width="15" style="280" hidden="1" customWidth="1"/>
    <col min="4" max="4" width="12.54296875" style="280" customWidth="1"/>
    <col min="5" max="5" width="15.81640625" style="280" customWidth="1"/>
    <col min="6" max="6" width="8" style="280" customWidth="1"/>
    <col min="7" max="7" width="9.1796875" style="280" customWidth="1"/>
    <col min="8" max="8" width="10.54296875" style="280" customWidth="1"/>
    <col min="9" max="9" width="12" style="280" customWidth="1"/>
    <col min="10" max="10" width="9.453125" style="280" customWidth="1"/>
    <col min="11" max="11" width="13.453125" style="280" bestFit="1" customWidth="1"/>
    <col min="12" max="12" width="13.453125" style="280" customWidth="1"/>
    <col min="13" max="13" width="12.54296875" style="280" customWidth="1"/>
    <col min="14" max="14" width="14.453125" style="280" customWidth="1"/>
    <col min="15" max="20" width="9" style="280" customWidth="1"/>
    <col min="21" max="16384" width="9" style="280"/>
  </cols>
  <sheetData>
    <row r="1" spans="1:15" s="279" customFormat="1" ht="35.15" customHeight="1">
      <c r="A1" s="2574" t="str">
        <f>"اسم مكلف الضريبة / الزكاة :  "&amp;Cover!E12</f>
        <v xml:space="preserve">اسم مكلف الضريبة / الزكاة :  </v>
      </c>
      <c r="B1" s="2574"/>
      <c r="C1" s="2574"/>
      <c r="D1" s="310"/>
    </row>
    <row r="2" spans="1:15" s="279" customFormat="1" ht="35.15" customHeight="1">
      <c r="A2" s="2574" t="str">
        <f>"الرقم المالي :   "&amp;TEXT(Cover!U10,"[$-,206]0")</f>
        <v xml:space="preserve">الرقم المالي :   </v>
      </c>
      <c r="B2" s="2574"/>
      <c r="C2" s="2574"/>
      <c r="D2" s="308"/>
      <c r="E2" s="250"/>
    </row>
    <row r="3" spans="1:15" s="279" customFormat="1" ht="35.15" customHeight="1">
      <c r="A3" s="2572" t="str">
        <f>"السنة المالية المنتهية في : "&amp;TEXT(Cover!X13,"[$-,20B]d mmmm yyyy;@")</f>
        <v xml:space="preserve">السنة المالية المنتهية في : </v>
      </c>
      <c r="B3" s="2572"/>
      <c r="C3" s="2572"/>
      <c r="D3" s="303"/>
      <c r="E3" s="303"/>
    </row>
    <row r="4" spans="1:15" s="279" customFormat="1" ht="35.15" customHeight="1">
      <c r="A4" s="2583"/>
      <c r="B4" s="2583"/>
      <c r="C4" s="2583"/>
      <c r="D4" s="2583"/>
    </row>
    <row r="5" spans="1:15">
      <c r="A5" s="311"/>
      <c r="B5" s="311"/>
      <c r="C5" s="311"/>
    </row>
    <row r="7" spans="1:15" ht="47.9" customHeight="1">
      <c r="A7" s="312" t="s">
        <v>2777</v>
      </c>
    </row>
    <row r="9" spans="1:15" s="313" customFormat="1" ht="60" customHeight="1">
      <c r="A9" s="2594" t="s">
        <v>1151</v>
      </c>
      <c r="B9" s="2594" t="s">
        <v>377</v>
      </c>
      <c r="C9" s="2594" t="s">
        <v>2053</v>
      </c>
      <c r="D9" s="2594" t="s">
        <v>1152</v>
      </c>
      <c r="E9" s="2594"/>
      <c r="F9" s="2594"/>
      <c r="G9" s="2594"/>
      <c r="H9" s="2594" t="s">
        <v>1153</v>
      </c>
      <c r="I9" s="2594"/>
      <c r="J9" s="2594"/>
      <c r="K9" s="1339" t="s">
        <v>1029</v>
      </c>
      <c r="L9" s="2594" t="s">
        <v>1154</v>
      </c>
      <c r="M9" s="2594"/>
      <c r="N9" s="2594" t="s">
        <v>1155</v>
      </c>
    </row>
    <row r="10" spans="1:15" s="313" customFormat="1" ht="39">
      <c r="A10" s="2594"/>
      <c r="B10" s="2594"/>
      <c r="C10" s="2594"/>
      <c r="D10" s="1339" t="s">
        <v>1156</v>
      </c>
      <c r="E10" s="1339" t="s">
        <v>1157</v>
      </c>
      <c r="F10" s="1339" t="s">
        <v>1158</v>
      </c>
      <c r="G10" s="1339" t="s">
        <v>1159</v>
      </c>
      <c r="H10" s="1339" t="s">
        <v>1160</v>
      </c>
      <c r="I10" s="1339" t="s">
        <v>1161</v>
      </c>
      <c r="J10" s="1339" t="s">
        <v>1162</v>
      </c>
      <c r="K10" s="1339" t="s">
        <v>1163</v>
      </c>
      <c r="L10" s="1339" t="s">
        <v>1164</v>
      </c>
      <c r="M10" s="1339" t="s">
        <v>1165</v>
      </c>
      <c r="N10" s="2594"/>
    </row>
    <row r="11" spans="1:15" s="313" customFormat="1" ht="13">
      <c r="A11" s="1371">
        <v>1</v>
      </c>
      <c r="B11" s="1371">
        <v>2</v>
      </c>
      <c r="C11" s="1339">
        <v>3</v>
      </c>
      <c r="D11" s="1371">
        <v>4</v>
      </c>
      <c r="E11" s="1371">
        <v>5</v>
      </c>
      <c r="F11" s="1371">
        <v>6</v>
      </c>
      <c r="G11" s="1371">
        <v>7</v>
      </c>
      <c r="H11" s="1371">
        <v>8</v>
      </c>
      <c r="I11" s="1371">
        <v>9</v>
      </c>
      <c r="J11" s="1371">
        <v>10</v>
      </c>
      <c r="K11" s="1371">
        <v>11</v>
      </c>
      <c r="L11" s="1371">
        <v>12</v>
      </c>
      <c r="M11" s="1371">
        <v>13</v>
      </c>
      <c r="N11" s="1371">
        <v>14</v>
      </c>
    </row>
    <row r="12" spans="1:15" s="191" customFormat="1" ht="20">
      <c r="A12" s="1372" t="s">
        <v>1166</v>
      </c>
      <c r="B12" s="1373">
        <f>'11'!B14</f>
        <v>0</v>
      </c>
      <c r="C12" s="1373" t="str">
        <f>IF('11'!C14=0,"",'11'!C14)</f>
        <v/>
      </c>
      <c r="D12" s="1373">
        <f>'11'!D14</f>
        <v>0</v>
      </c>
      <c r="E12" s="1373">
        <f>'11'!E14</f>
        <v>0</v>
      </c>
      <c r="F12" s="1373">
        <f>'11'!F14</f>
        <v>0</v>
      </c>
      <c r="G12" s="1373">
        <f>'11'!G14</f>
        <v>0</v>
      </c>
      <c r="H12" s="1373">
        <f>'11'!H14</f>
        <v>0</v>
      </c>
      <c r="I12" s="1373">
        <f>'11'!I14</f>
        <v>0</v>
      </c>
      <c r="J12" s="1373">
        <f>'11'!J14</f>
        <v>0</v>
      </c>
      <c r="K12" s="1447">
        <f t="shared" ref="K12:K13" si="0">B12+SUM(D12:G12)-SUM(H12:J12)</f>
        <v>0</v>
      </c>
      <c r="L12" s="1373">
        <f>'11'!L14</f>
        <v>0</v>
      </c>
      <c r="M12" s="1310">
        <f t="shared" ref="M12:M13" si="1">D12+E12-L12</f>
        <v>0</v>
      </c>
      <c r="N12" s="1310">
        <f t="shared" ref="N12:N13" si="2">B12+L12</f>
        <v>0</v>
      </c>
      <c r="O12" s="912"/>
    </row>
    <row r="13" spans="1:15" s="191" customFormat="1" ht="31">
      <c r="A13" s="1372" t="s">
        <v>1167</v>
      </c>
      <c r="B13" s="1373">
        <f>'11'!B15</f>
        <v>0</v>
      </c>
      <c r="C13" s="1373" t="str">
        <f>IF('11'!C15=0,"",'11'!C15)</f>
        <v/>
      </c>
      <c r="D13" s="1373">
        <f>'11'!D15</f>
        <v>0</v>
      </c>
      <c r="E13" s="1373">
        <f>'11'!E15</f>
        <v>0</v>
      </c>
      <c r="F13" s="1373">
        <f>'11'!F15</f>
        <v>0</v>
      </c>
      <c r="G13" s="1373">
        <f>'11'!G15</f>
        <v>0</v>
      </c>
      <c r="H13" s="1373">
        <f>'11'!H15</f>
        <v>0</v>
      </c>
      <c r="I13" s="1373">
        <f>'11'!I15</f>
        <v>0</v>
      </c>
      <c r="J13" s="1373">
        <f>'11'!J15</f>
        <v>0</v>
      </c>
      <c r="K13" s="1447">
        <f t="shared" si="0"/>
        <v>0</v>
      </c>
      <c r="L13" s="1373">
        <f>'11'!L15</f>
        <v>0</v>
      </c>
      <c r="M13" s="1310">
        <f t="shared" si="1"/>
        <v>0</v>
      </c>
      <c r="N13" s="1310">
        <f t="shared" si="2"/>
        <v>0</v>
      </c>
    </row>
    <row r="14" spans="1:15" s="217" customFormat="1" ht="2.5" customHeight="1">
      <c r="A14" s="1327"/>
      <c r="B14" s="1373"/>
      <c r="C14" s="1373"/>
      <c r="D14" s="1373"/>
      <c r="E14" s="1373"/>
      <c r="F14" s="1373"/>
      <c r="G14" s="1373"/>
      <c r="H14" s="1373"/>
      <c r="I14" s="1373"/>
      <c r="J14" s="1373"/>
      <c r="K14" s="1307"/>
      <c r="L14" s="1373"/>
      <c r="M14" s="1308"/>
      <c r="N14" s="1308"/>
    </row>
    <row r="15" spans="1:15" s="191" customFormat="1" ht="13">
      <c r="A15" s="1367" t="s">
        <v>979</v>
      </c>
      <c r="B15" s="1368">
        <f>SUM(B12:B13)</f>
        <v>0</v>
      </c>
      <c r="C15" s="1368"/>
      <c r="D15" s="1368">
        <f t="shared" ref="D15:N15" si="3">SUM(D12:D13)</f>
        <v>0</v>
      </c>
      <c r="E15" s="1368">
        <f t="shared" si="3"/>
        <v>0</v>
      </c>
      <c r="F15" s="1368">
        <f t="shared" si="3"/>
        <v>0</v>
      </c>
      <c r="G15" s="1368">
        <f t="shared" si="3"/>
        <v>0</v>
      </c>
      <c r="H15" s="1368">
        <f t="shared" si="3"/>
        <v>0</v>
      </c>
      <c r="I15" s="1368">
        <f t="shared" si="3"/>
        <v>0</v>
      </c>
      <c r="J15" s="1368">
        <f t="shared" si="3"/>
        <v>0</v>
      </c>
      <c r="K15" s="1368">
        <f t="shared" si="3"/>
        <v>0</v>
      </c>
      <c r="L15" s="1368">
        <f t="shared" si="3"/>
        <v>0</v>
      </c>
      <c r="M15" s="1368">
        <f t="shared" si="3"/>
        <v>0</v>
      </c>
      <c r="N15" s="1368">
        <f t="shared" si="3"/>
        <v>0</v>
      </c>
    </row>
  </sheetData>
  <mergeCells count="11">
    <mergeCell ref="A1:C1"/>
    <mergeCell ref="A2:C2"/>
    <mergeCell ref="A3:C3"/>
    <mergeCell ref="L9:M9"/>
    <mergeCell ref="N9:N10"/>
    <mergeCell ref="A4:D4"/>
    <mergeCell ref="A9:A10"/>
    <mergeCell ref="B9:B10"/>
    <mergeCell ref="D9:G9"/>
    <mergeCell ref="H9:J9"/>
    <mergeCell ref="C9:C10"/>
  </mergeCells>
  <pageMargins left="0.95" right="0.95" top="0.74803149606299202" bottom="0.74803149606299202" header="0.31496062992126" footer="0.31496062992126"/>
  <pageSetup paperSize="9" scale="80" orientation="landscape"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tabColor rgb="FF002060"/>
    <pageSetUpPr fitToPage="1"/>
  </sheetPr>
  <dimension ref="A1:H28"/>
  <sheetViews>
    <sheetView showGridLines="0" rightToLeft="1" zoomScaleNormal="100" zoomScaleSheetLayoutView="93" workbookViewId="0">
      <selection activeCell="E6" sqref="E6"/>
    </sheetView>
  </sheetViews>
  <sheetFormatPr defaultColWidth="9" defaultRowHeight="15.5"/>
  <cols>
    <col min="1" max="1" width="31.54296875" style="286" customWidth="1"/>
    <col min="2" max="2" width="20.453125" style="286" customWidth="1"/>
    <col min="3" max="3" width="17.54296875" style="286" customWidth="1"/>
    <col min="4" max="4" width="14.54296875" style="286" customWidth="1"/>
    <col min="5" max="5" width="18.81640625" style="286" customWidth="1"/>
    <col min="6" max="6" width="17.1796875" style="286" customWidth="1"/>
    <col min="7" max="7" width="16.453125" style="286" customWidth="1"/>
    <col min="8" max="8" width="18" style="286" customWidth="1"/>
    <col min="9" max="14" width="9" style="286" customWidth="1"/>
    <col min="15" max="16384" width="9" style="286"/>
  </cols>
  <sheetData>
    <row r="1" spans="1:8" s="279" customFormat="1" ht="35.15" customHeight="1">
      <c r="A1" s="2574" t="str">
        <f>"اسم مكلف الضريبة / الزكاة :  "&amp;Cover!E12</f>
        <v xml:space="preserve">اسم مكلف الضريبة / الزكاة :  </v>
      </c>
      <c r="B1" s="2574"/>
      <c r="C1" s="2574"/>
      <c r="D1" s="251"/>
      <c r="E1" s="251"/>
    </row>
    <row r="2" spans="1:8" s="279" customFormat="1" ht="35.15" customHeight="1">
      <c r="A2" s="2574" t="str">
        <f>"الرقم المالي :   "&amp;TEXT(Cover!U10,"[$-,206]0")</f>
        <v xml:space="preserve">الرقم المالي :   </v>
      </c>
      <c r="B2" s="2574"/>
      <c r="C2" s="2574"/>
    </row>
    <row r="3" spans="1:8" s="279" customFormat="1" ht="35.15" customHeight="1">
      <c r="A3" s="2572" t="str">
        <f>"السنة المالية المنتهية في : "&amp;TEXT(Cover!X13,"[$-,20B]d mmmm yyyy;@")</f>
        <v xml:space="preserve">السنة المالية المنتهية في : </v>
      </c>
      <c r="B3" s="2572"/>
      <c r="C3" s="2572"/>
    </row>
    <row r="4" spans="1:8" s="279" customFormat="1" ht="35.15" customHeight="1">
      <c r="A4" s="2583"/>
      <c r="B4" s="2583"/>
      <c r="C4" s="2583"/>
    </row>
    <row r="7" spans="1:8" ht="27.65" customHeight="1">
      <c r="A7" s="281" t="s">
        <v>2778</v>
      </c>
    </row>
    <row r="9" spans="1:8" ht="15.65" customHeight="1">
      <c r="A9" s="2595" t="s">
        <v>1147</v>
      </c>
      <c r="B9" s="2595" t="s">
        <v>377</v>
      </c>
      <c r="C9" s="2595" t="s">
        <v>378</v>
      </c>
      <c r="D9" s="2595" t="s">
        <v>1049</v>
      </c>
      <c r="E9" s="2595" t="s">
        <v>1029</v>
      </c>
      <c r="F9" s="2595" t="s">
        <v>1031</v>
      </c>
      <c r="G9" s="2595" t="s">
        <v>1148</v>
      </c>
      <c r="H9" s="2595"/>
    </row>
    <row r="10" spans="1:8" ht="31">
      <c r="A10" s="2595"/>
      <c r="B10" s="2595"/>
      <c r="C10" s="2595"/>
      <c r="D10" s="2595"/>
      <c r="E10" s="2595"/>
      <c r="F10" s="2595"/>
      <c r="G10" s="1374" t="s">
        <v>1149</v>
      </c>
      <c r="H10" s="1374" t="s">
        <v>1150</v>
      </c>
    </row>
    <row r="11" spans="1:8">
      <c r="A11" s="1376">
        <v>1</v>
      </c>
      <c r="B11" s="1376">
        <v>2</v>
      </c>
      <c r="C11" s="1376">
        <v>3</v>
      </c>
      <c r="D11" s="1376">
        <v>4</v>
      </c>
      <c r="E11" s="1374" t="s">
        <v>2779</v>
      </c>
      <c r="F11" s="1376">
        <v>6</v>
      </c>
      <c r="G11" s="1376">
        <v>7</v>
      </c>
      <c r="H11" s="1375" t="s">
        <v>2780</v>
      </c>
    </row>
    <row r="12" spans="1:8">
      <c r="A12" s="1323">
        <f>'12'!B13</f>
        <v>0</v>
      </c>
      <c r="B12" s="1314">
        <f>'12'!C13</f>
        <v>0</v>
      </c>
      <c r="C12" s="1314">
        <f>'12'!D13</f>
        <v>0</v>
      </c>
      <c r="D12" s="1314">
        <f>'12'!E13</f>
        <v>0</v>
      </c>
      <c r="E12" s="1447">
        <f>B12+C12-D12</f>
        <v>0</v>
      </c>
      <c r="F12" s="1314">
        <f>'12'!G13</f>
        <v>0</v>
      </c>
      <c r="G12" s="1314">
        <f>'12'!H13</f>
        <v>0</v>
      </c>
      <c r="H12" s="1439">
        <f>'12'!I13</f>
        <v>0</v>
      </c>
    </row>
    <row r="13" spans="1:8">
      <c r="A13" s="1323">
        <f>'12'!B14</f>
        <v>0</v>
      </c>
      <c r="B13" s="1314">
        <f>'12'!C14</f>
        <v>0</v>
      </c>
      <c r="C13" s="1314">
        <f>'12'!D14</f>
        <v>0</v>
      </c>
      <c r="D13" s="1314">
        <f>'12'!E14</f>
        <v>0</v>
      </c>
      <c r="E13" s="1447">
        <f t="shared" ref="E13:E26" si="0">B13+C13-D13</f>
        <v>0</v>
      </c>
      <c r="F13" s="1314">
        <f>'12'!G14</f>
        <v>0</v>
      </c>
      <c r="G13" s="1314">
        <f>'12'!H14</f>
        <v>0</v>
      </c>
      <c r="H13" s="1439">
        <f>'12'!I14</f>
        <v>0</v>
      </c>
    </row>
    <row r="14" spans="1:8">
      <c r="A14" s="1323">
        <f>'12'!B15</f>
        <v>0</v>
      </c>
      <c r="B14" s="1314">
        <f>'12'!C15</f>
        <v>0</v>
      </c>
      <c r="C14" s="1314">
        <f>'12'!D15</f>
        <v>0</v>
      </c>
      <c r="D14" s="1314">
        <f>'12'!E15</f>
        <v>0</v>
      </c>
      <c r="E14" s="1447">
        <f t="shared" si="0"/>
        <v>0</v>
      </c>
      <c r="F14" s="1314">
        <f>'12'!G15</f>
        <v>0</v>
      </c>
      <c r="G14" s="1314">
        <f>'12'!H15</f>
        <v>0</v>
      </c>
      <c r="H14" s="1439">
        <f>'12'!I15</f>
        <v>0</v>
      </c>
    </row>
    <row r="15" spans="1:8">
      <c r="A15" s="1323">
        <f>'12'!B16</f>
        <v>0</v>
      </c>
      <c r="B15" s="1314">
        <f>'12'!C16</f>
        <v>0</v>
      </c>
      <c r="C15" s="1314">
        <f>'12'!D16</f>
        <v>0</v>
      </c>
      <c r="D15" s="1314">
        <f>'12'!E16</f>
        <v>0</v>
      </c>
      <c r="E15" s="1447">
        <f t="shared" si="0"/>
        <v>0</v>
      </c>
      <c r="F15" s="1314">
        <f>'12'!G16</f>
        <v>0</v>
      </c>
      <c r="G15" s="1314">
        <f>'12'!H16</f>
        <v>0</v>
      </c>
      <c r="H15" s="1439">
        <f>'12'!I16</f>
        <v>0</v>
      </c>
    </row>
    <row r="16" spans="1:8">
      <c r="A16" s="1323">
        <f>'12'!B17</f>
        <v>0</v>
      </c>
      <c r="B16" s="1314">
        <f>'12'!C17</f>
        <v>0</v>
      </c>
      <c r="C16" s="1314">
        <f>'12'!D17</f>
        <v>0</v>
      </c>
      <c r="D16" s="1314">
        <f>'12'!E17</f>
        <v>0</v>
      </c>
      <c r="E16" s="1447">
        <f t="shared" si="0"/>
        <v>0</v>
      </c>
      <c r="F16" s="1314">
        <f>'12'!G17</f>
        <v>0</v>
      </c>
      <c r="G16" s="1314">
        <f>'12'!H17</f>
        <v>0</v>
      </c>
      <c r="H16" s="1439">
        <f>'12'!I17</f>
        <v>0</v>
      </c>
    </row>
    <row r="17" spans="1:8">
      <c r="A17" s="1323">
        <f>'12'!B18</f>
        <v>0</v>
      </c>
      <c r="B17" s="1314">
        <f>'12'!C18</f>
        <v>0</v>
      </c>
      <c r="C17" s="1314">
        <f>'12'!D18</f>
        <v>0</v>
      </c>
      <c r="D17" s="1314">
        <f>'12'!E18</f>
        <v>0</v>
      </c>
      <c r="E17" s="1447">
        <f t="shared" si="0"/>
        <v>0</v>
      </c>
      <c r="F17" s="1314">
        <f>'12'!G18</f>
        <v>0</v>
      </c>
      <c r="G17" s="1314">
        <f>'12'!H18</f>
        <v>0</v>
      </c>
      <c r="H17" s="1439">
        <f>'12'!I18</f>
        <v>0</v>
      </c>
    </row>
    <row r="18" spans="1:8">
      <c r="A18" s="1323">
        <f>'12'!B19</f>
        <v>0</v>
      </c>
      <c r="B18" s="1314">
        <f>'12'!C19</f>
        <v>0</v>
      </c>
      <c r="C18" s="1314">
        <f>'12'!D19</f>
        <v>0</v>
      </c>
      <c r="D18" s="1314">
        <f>'12'!E19</f>
        <v>0</v>
      </c>
      <c r="E18" s="1447">
        <f t="shared" si="0"/>
        <v>0</v>
      </c>
      <c r="F18" s="1314">
        <f>'12'!G19</f>
        <v>0</v>
      </c>
      <c r="G18" s="1314">
        <f>'12'!H19</f>
        <v>0</v>
      </c>
      <c r="H18" s="1439">
        <f>'12'!I19</f>
        <v>0</v>
      </c>
    </row>
    <row r="19" spans="1:8">
      <c r="A19" s="1323">
        <f>'12'!B20</f>
        <v>0</v>
      </c>
      <c r="B19" s="1314">
        <f>'12'!C20</f>
        <v>0</v>
      </c>
      <c r="C19" s="1314">
        <f>'12'!D20</f>
        <v>0</v>
      </c>
      <c r="D19" s="1314">
        <f>'12'!E20</f>
        <v>0</v>
      </c>
      <c r="E19" s="1447">
        <f t="shared" si="0"/>
        <v>0</v>
      </c>
      <c r="F19" s="1314">
        <f>'12'!G20</f>
        <v>0</v>
      </c>
      <c r="G19" s="1314">
        <f>'12'!H20</f>
        <v>0</v>
      </c>
      <c r="H19" s="1439">
        <f>'12'!I20</f>
        <v>0</v>
      </c>
    </row>
    <row r="20" spans="1:8">
      <c r="A20" s="1323">
        <f>'12'!B21</f>
        <v>0</v>
      </c>
      <c r="B20" s="1314">
        <f>'12'!C21</f>
        <v>0</v>
      </c>
      <c r="C20" s="1314">
        <f>'12'!D21</f>
        <v>0</v>
      </c>
      <c r="D20" s="1314">
        <f>'12'!E21</f>
        <v>0</v>
      </c>
      <c r="E20" s="1447">
        <f t="shared" si="0"/>
        <v>0</v>
      </c>
      <c r="F20" s="1314">
        <f>'12'!G21</f>
        <v>0</v>
      </c>
      <c r="G20" s="1314">
        <f>'12'!H21</f>
        <v>0</v>
      </c>
      <c r="H20" s="1439">
        <f>'12'!I21</f>
        <v>0</v>
      </c>
    </row>
    <row r="21" spans="1:8">
      <c r="A21" s="1323">
        <f>'12'!B22</f>
        <v>0</v>
      </c>
      <c r="B21" s="1314">
        <f>'12'!C22</f>
        <v>0</v>
      </c>
      <c r="C21" s="1314">
        <f>'12'!D22</f>
        <v>0</v>
      </c>
      <c r="D21" s="1314">
        <f>'12'!E22</f>
        <v>0</v>
      </c>
      <c r="E21" s="1447">
        <f t="shared" si="0"/>
        <v>0</v>
      </c>
      <c r="F21" s="1314">
        <f>'12'!G22</f>
        <v>0</v>
      </c>
      <c r="G21" s="1314">
        <f>'12'!H22</f>
        <v>0</v>
      </c>
      <c r="H21" s="1439">
        <f>'12'!I22</f>
        <v>0</v>
      </c>
    </row>
    <row r="22" spans="1:8">
      <c r="A22" s="1323">
        <f>'12'!B23</f>
        <v>0</v>
      </c>
      <c r="B22" s="1314">
        <f>'12'!C23</f>
        <v>0</v>
      </c>
      <c r="C22" s="1314">
        <f>'12'!D23</f>
        <v>0</v>
      </c>
      <c r="D22" s="1314">
        <f>'12'!E23</f>
        <v>0</v>
      </c>
      <c r="E22" s="1447">
        <f t="shared" si="0"/>
        <v>0</v>
      </c>
      <c r="F22" s="1314">
        <f>'12'!G23</f>
        <v>0</v>
      </c>
      <c r="G22" s="1314">
        <f>'12'!H23</f>
        <v>0</v>
      </c>
      <c r="H22" s="1439">
        <f>'12'!I23</f>
        <v>0</v>
      </c>
    </row>
    <row r="23" spans="1:8">
      <c r="A23" s="1323">
        <f>'12'!B24</f>
        <v>0</v>
      </c>
      <c r="B23" s="1314">
        <f>'12'!C24</f>
        <v>0</v>
      </c>
      <c r="C23" s="1314">
        <f>'12'!D24</f>
        <v>0</v>
      </c>
      <c r="D23" s="1314">
        <f>'12'!E24</f>
        <v>0</v>
      </c>
      <c r="E23" s="1447">
        <f t="shared" si="0"/>
        <v>0</v>
      </c>
      <c r="F23" s="1314">
        <f>'12'!G24</f>
        <v>0</v>
      </c>
      <c r="G23" s="1314">
        <f>'12'!H24</f>
        <v>0</v>
      </c>
      <c r="H23" s="1439">
        <f>'12'!I24</f>
        <v>0</v>
      </c>
    </row>
    <row r="24" spans="1:8">
      <c r="A24" s="1323">
        <f>'12'!B25</f>
        <v>0</v>
      </c>
      <c r="B24" s="1314">
        <f>'12'!C25</f>
        <v>0</v>
      </c>
      <c r="C24" s="1314">
        <f>'12'!D25</f>
        <v>0</v>
      </c>
      <c r="D24" s="1314">
        <f>'12'!E25</f>
        <v>0</v>
      </c>
      <c r="E24" s="1447">
        <f t="shared" si="0"/>
        <v>0</v>
      </c>
      <c r="F24" s="1314">
        <f>'12'!G25</f>
        <v>0</v>
      </c>
      <c r="G24" s="1314">
        <f>'12'!H25</f>
        <v>0</v>
      </c>
      <c r="H24" s="1439">
        <f>'12'!I25</f>
        <v>0</v>
      </c>
    </row>
    <row r="25" spans="1:8">
      <c r="A25" s="1323">
        <f>'12'!B26</f>
        <v>0</v>
      </c>
      <c r="B25" s="1314">
        <f>'12'!C26</f>
        <v>0</v>
      </c>
      <c r="C25" s="1314">
        <f>'12'!D26</f>
        <v>0</v>
      </c>
      <c r="D25" s="1314">
        <f>'12'!E26</f>
        <v>0</v>
      </c>
      <c r="E25" s="1447">
        <f t="shared" si="0"/>
        <v>0</v>
      </c>
      <c r="F25" s="1314">
        <f>'12'!G26</f>
        <v>0</v>
      </c>
      <c r="G25" s="1314">
        <f>'12'!H26</f>
        <v>0</v>
      </c>
      <c r="H25" s="1439">
        <f>'12'!I26</f>
        <v>0</v>
      </c>
    </row>
    <row r="26" spans="1:8">
      <c r="A26" s="1323">
        <f>'12'!B27</f>
        <v>0</v>
      </c>
      <c r="B26" s="1314">
        <f>'12'!C27</f>
        <v>0</v>
      </c>
      <c r="C26" s="1314">
        <f>'12'!D27</f>
        <v>0</v>
      </c>
      <c r="D26" s="1314">
        <f>'12'!E27</f>
        <v>0</v>
      </c>
      <c r="E26" s="1447">
        <f t="shared" si="0"/>
        <v>0</v>
      </c>
      <c r="F26" s="1314">
        <f>'12'!G27</f>
        <v>0</v>
      </c>
      <c r="G26" s="1314">
        <f>'12'!H27</f>
        <v>0</v>
      </c>
      <c r="H26" s="1439">
        <f>'12'!I27</f>
        <v>0</v>
      </c>
    </row>
    <row r="27" spans="1:8" ht="3" customHeight="1">
      <c r="A27" s="800"/>
      <c r="B27" s="1314"/>
      <c r="C27" s="1314"/>
      <c r="D27" s="1314"/>
      <c r="E27" s="1377"/>
      <c r="F27" s="1314"/>
      <c r="G27" s="1314"/>
      <c r="H27" s="1314"/>
    </row>
    <row r="28" spans="1:8">
      <c r="A28" s="1470" t="s">
        <v>979</v>
      </c>
      <c r="B28" s="1378">
        <f t="shared" ref="B28:H28" si="1">SUM(B12:B26)</f>
        <v>0</v>
      </c>
      <c r="C28" s="1378">
        <f t="shared" si="1"/>
        <v>0</v>
      </c>
      <c r="D28" s="1378">
        <f t="shared" si="1"/>
        <v>0</v>
      </c>
      <c r="E28" s="1378">
        <f t="shared" si="1"/>
        <v>0</v>
      </c>
      <c r="F28" s="1378">
        <f t="shared" si="1"/>
        <v>0</v>
      </c>
      <c r="G28" s="1378">
        <f t="shared" si="1"/>
        <v>0</v>
      </c>
      <c r="H28" s="1378">
        <f t="shared" si="1"/>
        <v>0</v>
      </c>
    </row>
  </sheetData>
  <mergeCells count="11">
    <mergeCell ref="A1:C1"/>
    <mergeCell ref="A2:C2"/>
    <mergeCell ref="E9:E10"/>
    <mergeCell ref="F9:F10"/>
    <mergeCell ref="G9:H9"/>
    <mergeCell ref="A3:C3"/>
    <mergeCell ref="A4:C4"/>
    <mergeCell ref="A9:A10"/>
    <mergeCell ref="B9:B10"/>
    <mergeCell ref="C9:C10"/>
    <mergeCell ref="D9:D10"/>
  </mergeCells>
  <pageMargins left="0.95" right="0.99" top="0.74803149606299202" bottom="0.74803149606299202" header="0.31496062992126" footer="0.31496062992126"/>
  <pageSetup paperSize="9" scale="83" orientation="landscape"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tabColor rgb="FF002060"/>
    <pageSetUpPr fitToPage="1"/>
  </sheetPr>
  <dimension ref="A1:F29"/>
  <sheetViews>
    <sheetView showGridLines="0" rightToLeft="1" zoomScaleNormal="100" zoomScaleSheetLayoutView="93" workbookViewId="0">
      <selection activeCell="A35" sqref="A35"/>
    </sheetView>
  </sheetViews>
  <sheetFormatPr defaultColWidth="8.54296875" defaultRowHeight="14.5"/>
  <cols>
    <col min="1" max="1" width="35.81640625" style="2" customWidth="1"/>
    <col min="2" max="2" width="22.453125" style="2" customWidth="1"/>
    <col min="3" max="3" width="23.453125" style="2" customWidth="1"/>
    <col min="4" max="4" width="20.453125" style="431" customWidth="1"/>
    <col min="5" max="5" width="24.54296875" style="2" customWidth="1"/>
    <col min="6" max="6" width="28.81640625" style="2" customWidth="1"/>
    <col min="7" max="13" width="8.54296875" style="2" customWidth="1"/>
    <col min="14" max="16384" width="8.54296875" style="2"/>
  </cols>
  <sheetData>
    <row r="1" spans="1:6" s="250" customFormat="1" ht="35.15" customHeight="1">
      <c r="A1" s="2574" t="str">
        <f>"اسم مكلف الضريبة / الزكاة :  "&amp;Cover!E12</f>
        <v xml:space="preserve">اسم مكلف الضريبة / الزكاة :  </v>
      </c>
      <c r="B1" s="2574"/>
      <c r="C1" s="2574"/>
      <c r="D1" s="430"/>
      <c r="E1" s="414"/>
      <c r="F1" s="414"/>
    </row>
    <row r="2" spans="1:6" s="250" customFormat="1" ht="35.15" customHeight="1">
      <c r="A2" s="2574" t="str">
        <f>"الرقم المالي :   "&amp;TEXT(Cover!U10,"[$-,206]0")</f>
        <v xml:space="preserve">الرقم المالي :   </v>
      </c>
      <c r="B2" s="2574"/>
      <c r="C2" s="2574"/>
      <c r="D2" s="430"/>
      <c r="E2" s="414"/>
      <c r="F2" s="414"/>
    </row>
    <row r="3" spans="1:6" s="250" customFormat="1" ht="35.15" customHeight="1">
      <c r="A3" s="2572" t="str">
        <f>"السنة المالية المنتهية في : "&amp;TEXT(Cover!X13,"[$-,20B]d mmmm yyyy;@")</f>
        <v xml:space="preserve">السنة المالية المنتهية في : </v>
      </c>
      <c r="B3" s="2572"/>
      <c r="C3" s="2572"/>
      <c r="D3" s="430"/>
      <c r="E3" s="414"/>
      <c r="F3" s="414"/>
    </row>
    <row r="4" spans="1:6" s="250" customFormat="1" ht="35.15" customHeight="1">
      <c r="A4" s="2597"/>
      <c r="B4" s="2597"/>
      <c r="C4" s="2597"/>
      <c r="D4" s="430"/>
      <c r="E4" s="414"/>
      <c r="F4" s="414"/>
    </row>
    <row r="5" spans="1:6">
      <c r="A5" s="415"/>
      <c r="B5" s="415"/>
      <c r="C5" s="415"/>
      <c r="E5" s="415"/>
      <c r="F5" s="415"/>
    </row>
    <row r="6" spans="1:6">
      <c r="A6" s="415"/>
      <c r="B6" s="415"/>
      <c r="C6" s="415"/>
      <c r="E6" s="415"/>
      <c r="F6" s="415"/>
    </row>
    <row r="7" spans="1:6">
      <c r="A7" s="415"/>
      <c r="B7" s="415"/>
      <c r="C7" s="415"/>
      <c r="E7" s="415"/>
      <c r="F7" s="415"/>
    </row>
    <row r="8" spans="1:6" ht="23">
      <c r="A8" s="416" t="s">
        <v>2781</v>
      </c>
      <c r="B8" s="417"/>
      <c r="C8" s="417"/>
      <c r="D8" s="428"/>
      <c r="E8" s="417"/>
      <c r="F8" s="417"/>
    </row>
    <row r="9" spans="1:6" ht="15.5">
      <c r="A9" s="417"/>
      <c r="B9" s="417"/>
      <c r="C9" s="417"/>
      <c r="D9" s="428"/>
      <c r="E9" s="417"/>
      <c r="F9" s="417"/>
    </row>
    <row r="10" spans="1:6" ht="15.75" customHeight="1">
      <c r="A10" s="2596" t="s">
        <v>1048</v>
      </c>
      <c r="B10" s="2596" t="s">
        <v>377</v>
      </c>
      <c r="C10" s="2596" t="s">
        <v>1049</v>
      </c>
      <c r="D10" s="2598" t="s">
        <v>378</v>
      </c>
      <c r="E10" s="2596" t="s">
        <v>1050</v>
      </c>
      <c r="F10" s="2596" t="s">
        <v>1051</v>
      </c>
    </row>
    <row r="11" spans="1:6" ht="14.5" customHeight="1">
      <c r="A11" s="2596"/>
      <c r="B11" s="2596"/>
      <c r="C11" s="2596"/>
      <c r="D11" s="2598"/>
      <c r="E11" s="2596"/>
      <c r="F11" s="2596"/>
    </row>
    <row r="12" spans="1:6" ht="14.5" customHeight="1">
      <c r="A12" s="1379">
        <v>1</v>
      </c>
      <c r="B12" s="1379">
        <v>2</v>
      </c>
      <c r="C12" s="1379">
        <v>3</v>
      </c>
      <c r="D12" s="1379">
        <v>4</v>
      </c>
      <c r="E12" s="1379" t="s">
        <v>2779</v>
      </c>
      <c r="F12" s="1379">
        <v>6</v>
      </c>
    </row>
    <row r="13" spans="1:6" ht="15.5">
      <c r="A13" s="1323">
        <f>'13'!B13</f>
        <v>0</v>
      </c>
      <c r="B13" s="1380">
        <f>'13'!C13</f>
        <v>0</v>
      </c>
      <c r="C13" s="1380">
        <f>'13'!D13</f>
        <v>0</v>
      </c>
      <c r="D13" s="1380">
        <f>'13'!E13</f>
        <v>0</v>
      </c>
      <c r="E13" s="1447">
        <f>B13+C13-D13</f>
        <v>0</v>
      </c>
      <c r="F13" s="1381"/>
    </row>
    <row r="14" spans="1:6" ht="15.5">
      <c r="A14" s="1323">
        <f>'13'!B14</f>
        <v>0</v>
      </c>
      <c r="B14" s="1380">
        <f>'13'!C14</f>
        <v>0</v>
      </c>
      <c r="C14" s="1380">
        <f>'13'!D14</f>
        <v>0</v>
      </c>
      <c r="D14" s="1380">
        <f>'13'!E14</f>
        <v>0</v>
      </c>
      <c r="E14" s="1447">
        <f>B14+C14-D14</f>
        <v>0</v>
      </c>
      <c r="F14" s="1381"/>
    </row>
    <row r="15" spans="1:6" ht="15.5">
      <c r="A15" s="1323">
        <f>'13'!B15</f>
        <v>0</v>
      </c>
      <c r="B15" s="1380">
        <f>'13'!C15</f>
        <v>0</v>
      </c>
      <c r="C15" s="1380">
        <f>'13'!D15</f>
        <v>0</v>
      </c>
      <c r="D15" s="1380">
        <f>'13'!E15</f>
        <v>0</v>
      </c>
      <c r="E15" s="1447">
        <f>B15+C15-D15</f>
        <v>0</v>
      </c>
      <c r="F15" s="1381"/>
    </row>
    <row r="16" spans="1:6" ht="15.5">
      <c r="A16" s="1323">
        <f>'13'!B16</f>
        <v>0</v>
      </c>
      <c r="B16" s="1380">
        <f>'13'!C16</f>
        <v>0</v>
      </c>
      <c r="C16" s="1380">
        <f>'13'!D16</f>
        <v>0</v>
      </c>
      <c r="D16" s="1380">
        <f>'13'!E16</f>
        <v>0</v>
      </c>
      <c r="E16" s="1447">
        <f>B16+C16-D16</f>
        <v>0</v>
      </c>
      <c r="F16" s="1381"/>
    </row>
    <row r="17" spans="1:6" s="319" customFormat="1" ht="15.5">
      <c r="A17" s="1323">
        <f>'13'!B17</f>
        <v>0</v>
      </c>
      <c r="B17" s="1380">
        <f>'13'!C17</f>
        <v>0</v>
      </c>
      <c r="C17" s="1380">
        <f>'13'!D17</f>
        <v>0</v>
      </c>
      <c r="D17" s="1380">
        <f>'13'!E17</f>
        <v>0</v>
      </c>
      <c r="E17" s="1447">
        <f t="shared" ref="E17:E24" si="0">B17+C17-D17</f>
        <v>0</v>
      </c>
      <c r="F17" s="1381"/>
    </row>
    <row r="18" spans="1:6" s="319" customFormat="1" ht="15.5">
      <c r="A18" s="1323">
        <f>'13'!B18</f>
        <v>0</v>
      </c>
      <c r="B18" s="1380">
        <f>'13'!C18</f>
        <v>0</v>
      </c>
      <c r="C18" s="1380">
        <f>'13'!D18</f>
        <v>0</v>
      </c>
      <c r="D18" s="1380">
        <f>'13'!E18</f>
        <v>0</v>
      </c>
      <c r="E18" s="1447">
        <f t="shared" si="0"/>
        <v>0</v>
      </c>
      <c r="F18" s="1381"/>
    </row>
    <row r="19" spans="1:6" s="319" customFormat="1" ht="15.5">
      <c r="A19" s="1323">
        <f>'13'!B19</f>
        <v>0</v>
      </c>
      <c r="B19" s="1380">
        <f>'13'!C19</f>
        <v>0</v>
      </c>
      <c r="C19" s="1380">
        <f>'13'!D19</f>
        <v>0</v>
      </c>
      <c r="D19" s="1380">
        <f>'13'!E19</f>
        <v>0</v>
      </c>
      <c r="E19" s="1447">
        <f t="shared" si="0"/>
        <v>0</v>
      </c>
      <c r="F19" s="1381"/>
    </row>
    <row r="20" spans="1:6" s="319" customFormat="1" ht="15.5">
      <c r="A20" s="1323">
        <f>'13'!B20</f>
        <v>0</v>
      </c>
      <c r="B20" s="1380">
        <f>'13'!C20</f>
        <v>0</v>
      </c>
      <c r="C20" s="1380">
        <f>'13'!D20</f>
        <v>0</v>
      </c>
      <c r="D20" s="1380">
        <f>'13'!E20</f>
        <v>0</v>
      </c>
      <c r="E20" s="1447">
        <f t="shared" si="0"/>
        <v>0</v>
      </c>
      <c r="F20" s="1381"/>
    </row>
    <row r="21" spans="1:6" s="319" customFormat="1" ht="15.5">
      <c r="A21" s="1323">
        <f>'13'!B21</f>
        <v>0</v>
      </c>
      <c r="B21" s="1380">
        <f>'13'!C21</f>
        <v>0</v>
      </c>
      <c r="C21" s="1380">
        <f>'13'!D21</f>
        <v>0</v>
      </c>
      <c r="D21" s="1380">
        <f>'13'!E21</f>
        <v>0</v>
      </c>
      <c r="E21" s="1447">
        <f t="shared" si="0"/>
        <v>0</v>
      </c>
      <c r="F21" s="1381"/>
    </row>
    <row r="22" spans="1:6" s="319" customFormat="1" ht="15.5">
      <c r="A22" s="1323">
        <f>'13'!B22</f>
        <v>0</v>
      </c>
      <c r="B22" s="1380">
        <f>'13'!C22</f>
        <v>0</v>
      </c>
      <c r="C22" s="1380">
        <f>'13'!D22</f>
        <v>0</v>
      </c>
      <c r="D22" s="1380">
        <f>'13'!E22</f>
        <v>0</v>
      </c>
      <c r="E22" s="1447">
        <f t="shared" si="0"/>
        <v>0</v>
      </c>
      <c r="F22" s="1381"/>
    </row>
    <row r="23" spans="1:6" s="319" customFormat="1" ht="15.5">
      <c r="A23" s="1323">
        <f>'13'!B23</f>
        <v>0</v>
      </c>
      <c r="B23" s="1380">
        <f>'13'!C23</f>
        <v>0</v>
      </c>
      <c r="C23" s="1380">
        <f>'13'!D23</f>
        <v>0</v>
      </c>
      <c r="D23" s="1380">
        <f>'13'!E23</f>
        <v>0</v>
      </c>
      <c r="E23" s="1447">
        <f t="shared" si="0"/>
        <v>0</v>
      </c>
      <c r="F23" s="1381"/>
    </row>
    <row r="24" spans="1:6" s="319" customFormat="1" ht="15.5">
      <c r="A24" s="1323">
        <f>'13'!B24</f>
        <v>0</v>
      </c>
      <c r="B24" s="1380">
        <f>'13'!C24</f>
        <v>0</v>
      </c>
      <c r="C24" s="1380">
        <f>'13'!D24</f>
        <v>0</v>
      </c>
      <c r="D24" s="1380">
        <f>'13'!E24</f>
        <v>0</v>
      </c>
      <c r="E24" s="1447">
        <f t="shared" si="0"/>
        <v>0</v>
      </c>
      <c r="F24" s="1381"/>
    </row>
    <row r="25" spans="1:6" ht="15.5">
      <c r="A25" s="1323">
        <f>'13'!B25</f>
        <v>0</v>
      </c>
      <c r="B25" s="1380">
        <f>'13'!C17</f>
        <v>0</v>
      </c>
      <c r="C25" s="1380">
        <f>'13'!D17</f>
        <v>0</v>
      </c>
      <c r="D25" s="1380">
        <f>'13'!E17</f>
        <v>0</v>
      </c>
      <c r="E25" s="1447">
        <f>B25+C25-D25</f>
        <v>0</v>
      </c>
      <c r="F25" s="1381"/>
    </row>
    <row r="26" spans="1:6" ht="15.5">
      <c r="A26" s="1323">
        <f>'13'!B26</f>
        <v>0</v>
      </c>
      <c r="B26" s="1380">
        <f>'13'!C18</f>
        <v>0</v>
      </c>
      <c r="C26" s="1380">
        <f>'13'!D18</f>
        <v>0</v>
      </c>
      <c r="D26" s="1380">
        <f>'13'!E18</f>
        <v>0</v>
      </c>
      <c r="E26" s="1447">
        <f>B26+C26-D26</f>
        <v>0</v>
      </c>
      <c r="F26" s="1381"/>
    </row>
    <row r="27" spans="1:6" ht="15.5">
      <c r="A27" s="1323">
        <f>'13'!B27</f>
        <v>0</v>
      </c>
      <c r="B27" s="1380">
        <f>'13'!C19</f>
        <v>0</v>
      </c>
      <c r="C27" s="1380">
        <f>'13'!D19</f>
        <v>0</v>
      </c>
      <c r="D27" s="1380">
        <f>'13'!E19</f>
        <v>0</v>
      </c>
      <c r="E27" s="1447">
        <f>B27+C27-D27</f>
        <v>0</v>
      </c>
      <c r="F27" s="1381"/>
    </row>
    <row r="28" spans="1:6" s="319" customFormat="1" ht="3" customHeight="1">
      <c r="A28" s="800"/>
      <c r="B28" s="477"/>
      <c r="C28" s="477"/>
      <c r="D28" s="477"/>
      <c r="E28" s="476"/>
      <c r="F28" s="478"/>
    </row>
    <row r="29" spans="1:6" ht="18">
      <c r="A29" s="1469" t="s">
        <v>387</v>
      </c>
      <c r="B29" s="479">
        <f>SUM(B13:B27)</f>
        <v>0</v>
      </c>
      <c r="C29" s="479">
        <f>SUM(C13:C27)</f>
        <v>0</v>
      </c>
      <c r="D29" s="479">
        <f>SUM(D13:D27)</f>
        <v>0</v>
      </c>
      <c r="E29" s="479">
        <f>SUM(E13:E27)</f>
        <v>0</v>
      </c>
      <c r="F29" s="480"/>
    </row>
  </sheetData>
  <mergeCells count="10">
    <mergeCell ref="A1:C1"/>
    <mergeCell ref="A2:C2"/>
    <mergeCell ref="E10:E11"/>
    <mergeCell ref="F10:F11"/>
    <mergeCell ref="A3:C3"/>
    <mergeCell ref="A4:C4"/>
    <mergeCell ref="A10:A11"/>
    <mergeCell ref="B10:B11"/>
    <mergeCell ref="C10:C11"/>
    <mergeCell ref="D10:D11"/>
  </mergeCells>
  <pageMargins left="0.95661417322834996" right="0.95866141732283505" top="0.74803149606299202" bottom="0.74803149606299202" header="0.31496062992126" footer="0.31496062992126"/>
  <pageSetup paperSize="9" scale="80" orientation="landscape"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tabColor rgb="FF002060"/>
    <pageSetUpPr fitToPage="1"/>
  </sheetPr>
  <dimension ref="A1:L15"/>
  <sheetViews>
    <sheetView showGridLines="0" rightToLeft="1" zoomScaleNormal="100" zoomScaleSheetLayoutView="96" workbookViewId="0">
      <selection activeCell="A35" sqref="A35"/>
    </sheetView>
  </sheetViews>
  <sheetFormatPr defaultColWidth="8.54296875" defaultRowHeight="14.5"/>
  <cols>
    <col min="1" max="1" width="18.81640625" style="2" customWidth="1"/>
    <col min="2" max="2" width="13.1796875" style="2" bestFit="1" customWidth="1"/>
    <col min="3" max="3" width="13.1796875" style="2" customWidth="1"/>
    <col min="4" max="4" width="13.54296875" style="2" customWidth="1"/>
    <col min="5" max="5" width="15.81640625" style="2" customWidth="1"/>
    <col min="6" max="6" width="11" style="2" customWidth="1"/>
    <col min="7" max="7" width="13" style="2" customWidth="1"/>
    <col min="8" max="8" width="11.54296875" style="2" bestFit="1" customWidth="1"/>
    <col min="9" max="9" width="14.26953125" style="2" customWidth="1"/>
    <col min="10" max="10" width="13.1796875" style="2" bestFit="1" customWidth="1"/>
    <col min="11" max="11" width="13.1796875" style="2" customWidth="1"/>
    <col min="12" max="12" width="14.54296875" style="2" customWidth="1"/>
    <col min="13" max="19" width="8.54296875" style="2" customWidth="1"/>
    <col min="20" max="16384" width="8.54296875" style="2"/>
  </cols>
  <sheetData>
    <row r="1" spans="1:12" s="250" customFormat="1" ht="35.15" customHeight="1">
      <c r="A1" s="2574" t="str">
        <f>"اسم مكلف الضريبة / الزكاة :  "&amp;Cover!E12</f>
        <v xml:space="preserve">اسم مكلف الضريبة / الزكاة :  </v>
      </c>
      <c r="B1" s="2574"/>
      <c r="C1" s="2574"/>
      <c r="D1" s="251"/>
      <c r="E1" s="308"/>
    </row>
    <row r="2" spans="1:12" s="250" customFormat="1" ht="35.15" customHeight="1">
      <c r="A2" s="2574" t="str">
        <f>"الرقم المالي :   "&amp;TEXT(Cover!U10,"[$-,206]0")</f>
        <v xml:space="preserve">الرقم المالي :   </v>
      </c>
      <c r="B2" s="2574"/>
      <c r="C2" s="2574"/>
      <c r="D2" s="289"/>
      <c r="E2" s="308"/>
    </row>
    <row r="3" spans="1:12" s="250" customFormat="1" ht="35.15" customHeight="1">
      <c r="A3" s="2572" t="str">
        <f>"السنة المالية المنتهية في : "&amp;TEXT(Cover!X13,"[$-,20B]d mmmm yyyy;@")</f>
        <v xml:space="preserve">السنة المالية المنتهية في : </v>
      </c>
      <c r="B3" s="2572"/>
      <c r="C3" s="2572"/>
      <c r="D3" s="251"/>
      <c r="E3" s="303"/>
    </row>
    <row r="4" spans="1:12" s="250" customFormat="1" ht="35.15" customHeight="1">
      <c r="A4" s="2583"/>
      <c r="B4" s="2583"/>
      <c r="C4" s="2583"/>
      <c r="D4" s="2583"/>
      <c r="E4" s="308"/>
    </row>
    <row r="7" spans="1:12" ht="24.25" customHeight="1">
      <c r="A7" s="281" t="s">
        <v>2792</v>
      </c>
      <c r="B7" s="286"/>
      <c r="C7" s="286"/>
      <c r="D7" s="286"/>
      <c r="E7" s="286"/>
      <c r="F7" s="286"/>
      <c r="G7" s="286"/>
      <c r="H7" s="286"/>
      <c r="I7" s="286"/>
      <c r="J7" s="286"/>
      <c r="K7" s="286"/>
      <c r="L7" s="286"/>
    </row>
    <row r="8" spans="1:12" ht="15.5">
      <c r="A8" s="286"/>
      <c r="B8" s="286"/>
      <c r="C8" s="286"/>
      <c r="D8" s="286"/>
      <c r="E8" s="286"/>
      <c r="F8" s="286"/>
      <c r="G8" s="286"/>
      <c r="H8" s="286"/>
      <c r="I8" s="286"/>
      <c r="J8" s="286"/>
      <c r="K8" s="286"/>
      <c r="L8" s="286"/>
    </row>
    <row r="9" spans="1:12" s="314" customFormat="1" ht="36" customHeight="1">
      <c r="A9" s="2599" t="s">
        <v>1035</v>
      </c>
      <c r="B9" s="2605" t="s">
        <v>377</v>
      </c>
      <c r="C9" s="2606"/>
      <c r="D9" s="2602" t="s">
        <v>1036</v>
      </c>
      <c r="E9" s="2603"/>
      <c r="F9" s="2604"/>
      <c r="G9" s="2602" t="s">
        <v>1037</v>
      </c>
      <c r="H9" s="2604"/>
      <c r="I9" s="2605" t="s">
        <v>1029</v>
      </c>
      <c r="J9" s="2606"/>
      <c r="K9" s="2599" t="s">
        <v>1031</v>
      </c>
      <c r="L9" s="2599" t="s">
        <v>1038</v>
      </c>
    </row>
    <row r="10" spans="1:12" s="314" customFormat="1" ht="62">
      <c r="A10" s="2601"/>
      <c r="B10" s="440" t="s">
        <v>1039</v>
      </c>
      <c r="C10" s="440" t="s">
        <v>1040</v>
      </c>
      <c r="D10" s="291" t="s">
        <v>1041</v>
      </c>
      <c r="E10" s="291" t="s">
        <v>1042</v>
      </c>
      <c r="F10" s="442" t="s">
        <v>1043</v>
      </c>
      <c r="G10" s="291" t="s">
        <v>1044</v>
      </c>
      <c r="H10" s="291" t="s">
        <v>1045</v>
      </c>
      <c r="I10" s="440" t="s">
        <v>1039</v>
      </c>
      <c r="J10" s="440" t="s">
        <v>1040</v>
      </c>
      <c r="K10" s="2600"/>
      <c r="L10" s="2600"/>
    </row>
    <row r="11" spans="1:12" ht="31">
      <c r="A11" s="2600"/>
      <c r="B11" s="1320">
        <v>1</v>
      </c>
      <c r="C11" s="1320">
        <v>2</v>
      </c>
      <c r="D11" s="1320">
        <v>3</v>
      </c>
      <c r="E11" s="1320">
        <v>4</v>
      </c>
      <c r="F11" s="1320">
        <v>5</v>
      </c>
      <c r="G11" s="1320">
        <v>6</v>
      </c>
      <c r="H11" s="1320">
        <v>7</v>
      </c>
      <c r="I11" s="441" t="s">
        <v>2795</v>
      </c>
      <c r="J11" s="291" t="s">
        <v>2796</v>
      </c>
      <c r="K11" s="441"/>
      <c r="L11" s="315"/>
    </row>
    <row r="12" spans="1:12" ht="15.5">
      <c r="A12" s="292" t="s">
        <v>1046</v>
      </c>
      <c r="B12" s="1455">
        <f>'14'!B14</f>
        <v>0</v>
      </c>
      <c r="C12" s="1455">
        <f>'14'!C14</f>
        <v>0</v>
      </c>
      <c r="D12" s="1455">
        <f>'14'!D14</f>
        <v>0</v>
      </c>
      <c r="E12" s="1455">
        <f>'14'!E14</f>
        <v>0</v>
      </c>
      <c r="F12" s="1455">
        <f>'14'!F14</f>
        <v>0</v>
      </c>
      <c r="G12" s="1455">
        <f>'14'!G14</f>
        <v>0</v>
      </c>
      <c r="H12" s="1455">
        <f>'14'!H14</f>
        <v>0</v>
      </c>
      <c r="I12" s="1458">
        <f>'14'!I14</f>
        <v>0</v>
      </c>
      <c r="J12" s="1458">
        <f>'14'!J14</f>
        <v>0</v>
      </c>
      <c r="K12" s="1458">
        <f>'14'!K14</f>
        <v>0</v>
      </c>
      <c r="L12" s="1458">
        <f>'14'!L14</f>
        <v>0</v>
      </c>
    </row>
    <row r="13" spans="1:12" ht="15.5">
      <c r="A13" s="285" t="s">
        <v>1047</v>
      </c>
      <c r="B13" s="1455">
        <f>'14'!B15</f>
        <v>0</v>
      </c>
      <c r="C13" s="1455">
        <f>'14'!C15</f>
        <v>0</v>
      </c>
      <c r="D13" s="1455">
        <f>'14'!D15</f>
        <v>0</v>
      </c>
      <c r="E13" s="1455">
        <f>'14'!E15</f>
        <v>0</v>
      </c>
      <c r="F13" s="1455">
        <f>'14'!F15</f>
        <v>0</v>
      </c>
      <c r="G13" s="1455">
        <f>'14'!G15</f>
        <v>0</v>
      </c>
      <c r="H13" s="1455">
        <f>'14'!H15</f>
        <v>0</v>
      </c>
      <c r="I13" s="1458">
        <f>'14'!I15</f>
        <v>0</v>
      </c>
      <c r="J13" s="1458">
        <f>'14'!J15</f>
        <v>0</v>
      </c>
      <c r="K13" s="1458">
        <f>'14'!K15</f>
        <v>0</v>
      </c>
      <c r="L13" s="1458">
        <f>'14'!L15</f>
        <v>0</v>
      </c>
    </row>
    <row r="14" spans="1:12" s="319" customFormat="1" ht="3.65" customHeight="1">
      <c r="A14" s="285"/>
      <c r="B14" s="1455"/>
      <c r="C14" s="1455"/>
      <c r="D14" s="1455"/>
      <c r="E14" s="1455"/>
      <c r="F14" s="1455"/>
      <c r="G14" s="1455"/>
      <c r="H14" s="1455"/>
      <c r="I14" s="1455"/>
      <c r="J14" s="1455"/>
      <c r="K14" s="1455"/>
      <c r="L14" s="1455"/>
    </row>
    <row r="15" spans="1:12" ht="15.5">
      <c r="A15" s="316" t="s">
        <v>979</v>
      </c>
      <c r="B15" s="1456">
        <f t="shared" ref="B15:L15" si="0">SUM(B12:B13)</f>
        <v>0</v>
      </c>
      <c r="C15" s="1456">
        <f t="shared" si="0"/>
        <v>0</v>
      </c>
      <c r="D15" s="1456">
        <f t="shared" si="0"/>
        <v>0</v>
      </c>
      <c r="E15" s="1456">
        <f t="shared" si="0"/>
        <v>0</v>
      </c>
      <c r="F15" s="1456">
        <f t="shared" si="0"/>
        <v>0</v>
      </c>
      <c r="G15" s="1456">
        <f t="shared" si="0"/>
        <v>0</v>
      </c>
      <c r="H15" s="1456">
        <f t="shared" si="0"/>
        <v>0</v>
      </c>
      <c r="I15" s="1456">
        <f t="shared" si="0"/>
        <v>0</v>
      </c>
      <c r="J15" s="1456">
        <f t="shared" si="0"/>
        <v>0</v>
      </c>
      <c r="K15" s="1456">
        <f t="shared" si="0"/>
        <v>0</v>
      </c>
      <c r="L15" s="1456">
        <f t="shared" si="0"/>
        <v>0</v>
      </c>
    </row>
  </sheetData>
  <mergeCells count="11">
    <mergeCell ref="A1:C1"/>
    <mergeCell ref="A2:C2"/>
    <mergeCell ref="A3:C3"/>
    <mergeCell ref="L9:L10"/>
    <mergeCell ref="A4:D4"/>
    <mergeCell ref="A9:A11"/>
    <mergeCell ref="D9:F9"/>
    <mergeCell ref="G9:H9"/>
    <mergeCell ref="B9:C9"/>
    <mergeCell ref="I9:J9"/>
    <mergeCell ref="K9:K10"/>
  </mergeCells>
  <pageMargins left="0.95" right="0.95732283500000004" top="0.74803149606299202" bottom="0.74803149606299202" header="0.31496062992126" footer="0.31496062992126"/>
  <pageSetup paperSize="9" scale="75" orientation="landscape"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rgb="FF002060"/>
    <pageSetUpPr fitToPage="1"/>
  </sheetPr>
  <dimension ref="A1:I27"/>
  <sheetViews>
    <sheetView showGridLines="0" rightToLeft="1" topLeftCell="A4" zoomScaleNormal="100" zoomScaleSheetLayoutView="93" workbookViewId="0">
      <selection activeCell="A35" sqref="A35"/>
    </sheetView>
  </sheetViews>
  <sheetFormatPr defaultColWidth="8.54296875" defaultRowHeight="14.5"/>
  <cols>
    <col min="1" max="1" width="36.453125" style="2" customWidth="1"/>
    <col min="2" max="2" width="21.54296875" style="2" customWidth="1"/>
    <col min="3" max="3" width="20.1796875" style="2" customWidth="1"/>
    <col min="4" max="4" width="19.54296875" style="2" customWidth="1"/>
    <col min="5" max="5" width="21.54296875" style="2" customWidth="1"/>
    <col min="6" max="6" width="21.453125" style="2" customWidth="1"/>
    <col min="7" max="8" width="19.453125" style="2" customWidth="1"/>
    <col min="9" max="9" width="17.453125" style="2" customWidth="1"/>
    <col min="10" max="17" width="8.54296875" style="2" customWidth="1"/>
    <col min="18" max="16384" width="8.54296875" style="2"/>
  </cols>
  <sheetData>
    <row r="1" spans="1:9" s="250" customFormat="1" ht="35.15" customHeight="1">
      <c r="A1" s="2574" t="str">
        <f>"اسم مكلف الضريبة / الزكاة :  "&amp;Cover!E12</f>
        <v xml:space="preserve">اسم مكلف الضريبة / الزكاة :  </v>
      </c>
      <c r="B1" s="2574"/>
      <c r="C1" s="2574"/>
    </row>
    <row r="2" spans="1:9" s="250" customFormat="1" ht="35.15" customHeight="1">
      <c r="A2" s="2574" t="str">
        <f>"الرقم المالي :   "&amp;TEXT(Cover!U10,"[$-,206]0")</f>
        <v xml:space="preserve">الرقم المالي :   </v>
      </c>
      <c r="B2" s="2574"/>
      <c r="C2" s="2574"/>
    </row>
    <row r="3" spans="1:9" s="250" customFormat="1" ht="35.15" customHeight="1">
      <c r="A3" s="2572" t="str">
        <f>"السنة المالية المنتهية في : "&amp;TEXT(Cover!X13,"[$-,20B]d mmmm yyyy;@")</f>
        <v xml:space="preserve">السنة المالية المنتهية في : </v>
      </c>
      <c r="B3" s="2572"/>
      <c r="C3" s="2572"/>
    </row>
    <row r="4" spans="1:9" s="250" customFormat="1" ht="35.15" customHeight="1">
      <c r="A4" s="2583"/>
      <c r="B4" s="2583"/>
      <c r="C4" s="2583"/>
    </row>
    <row r="7" spans="1:9" ht="26.9" customHeight="1">
      <c r="A7" s="281" t="s">
        <v>2797</v>
      </c>
      <c r="B7" s="279"/>
      <c r="C7" s="279"/>
      <c r="D7" s="279"/>
      <c r="E7" s="279"/>
      <c r="F7" s="279"/>
      <c r="G7" s="279"/>
      <c r="H7" s="279"/>
      <c r="I7" s="279"/>
    </row>
    <row r="8" spans="1:9" ht="17.5">
      <c r="A8" s="279"/>
      <c r="B8" s="279"/>
      <c r="C8" s="279"/>
      <c r="D8" s="279"/>
      <c r="E8" s="279"/>
      <c r="F8" s="279"/>
      <c r="G8" s="279"/>
      <c r="H8" s="279"/>
      <c r="I8" s="279"/>
    </row>
    <row r="9" spans="1:9" ht="33.75" customHeight="1">
      <c r="A9" s="2607" t="s">
        <v>1025</v>
      </c>
      <c r="B9" s="2607" t="s">
        <v>1026</v>
      </c>
      <c r="C9" s="2607" t="s">
        <v>377</v>
      </c>
      <c r="D9" s="2607" t="s">
        <v>1027</v>
      </c>
      <c r="E9" s="2607" t="s">
        <v>1028</v>
      </c>
      <c r="F9" s="2607" t="s">
        <v>1029</v>
      </c>
      <c r="G9" s="2607" t="s">
        <v>1030</v>
      </c>
      <c r="H9" s="2607"/>
      <c r="I9" s="2607" t="s">
        <v>1031</v>
      </c>
    </row>
    <row r="10" spans="1:9" ht="70.400000000000006" customHeight="1">
      <c r="A10" s="2607"/>
      <c r="B10" s="2607" t="s">
        <v>1026</v>
      </c>
      <c r="C10" s="2607" t="s">
        <v>377</v>
      </c>
      <c r="D10" s="2607" t="s">
        <v>1027</v>
      </c>
      <c r="E10" s="2607" t="s">
        <v>1028</v>
      </c>
      <c r="F10" s="2607" t="s">
        <v>1029</v>
      </c>
      <c r="G10" s="317" t="s">
        <v>1032</v>
      </c>
      <c r="H10" s="317" t="s">
        <v>1033</v>
      </c>
      <c r="I10" s="2607" t="s">
        <v>1034</v>
      </c>
    </row>
    <row r="11" spans="1:9" ht="19">
      <c r="A11" s="1463">
        <v>1</v>
      </c>
      <c r="B11" s="1463">
        <v>2</v>
      </c>
      <c r="C11" s="1463">
        <v>3</v>
      </c>
      <c r="D11" s="1463">
        <v>4</v>
      </c>
      <c r="E11" s="1463">
        <v>5</v>
      </c>
      <c r="F11" s="1460" t="s">
        <v>2798</v>
      </c>
      <c r="G11" s="1459"/>
      <c r="H11" s="1459"/>
      <c r="I11" s="1459"/>
    </row>
    <row r="12" spans="1:9" ht="20">
      <c r="A12" s="318">
        <f>'15'!A14</f>
        <v>0</v>
      </c>
      <c r="B12" s="1464">
        <f>'15'!B14</f>
        <v>0</v>
      </c>
      <c r="C12" s="1465">
        <f>'15'!C14</f>
        <v>0</v>
      </c>
      <c r="D12" s="1465">
        <f>'15'!D14</f>
        <v>0</v>
      </c>
      <c r="E12" s="1465">
        <f>'15'!E14</f>
        <v>0</v>
      </c>
      <c r="F12" s="1466">
        <f>C12+E12-D12</f>
        <v>0</v>
      </c>
      <c r="G12" s="1465">
        <f>'15'!G14</f>
        <v>0</v>
      </c>
      <c r="H12" s="1468">
        <f>E12-G12</f>
        <v>0</v>
      </c>
      <c r="I12" s="1468">
        <f>C12-D12+G12</f>
        <v>0</v>
      </c>
    </row>
    <row r="13" spans="1:9" ht="20">
      <c r="A13" s="318">
        <f>'15'!A15</f>
        <v>0</v>
      </c>
      <c r="B13" s="1464">
        <f>'15'!B15</f>
        <v>0</v>
      </c>
      <c r="C13" s="1465">
        <f>'15'!C15</f>
        <v>0</v>
      </c>
      <c r="D13" s="1465">
        <f>'15'!D15</f>
        <v>0</v>
      </c>
      <c r="E13" s="1465">
        <f>'15'!E15</f>
        <v>0</v>
      </c>
      <c r="F13" s="1466">
        <f t="shared" ref="F13:F25" si="0">C13+E13-D13</f>
        <v>0</v>
      </c>
      <c r="G13" s="1465">
        <f>'15'!G15</f>
        <v>0</v>
      </c>
      <c r="H13" s="1468">
        <f t="shared" ref="H13:H25" si="1">E13-G13</f>
        <v>0</v>
      </c>
      <c r="I13" s="1468">
        <f t="shared" ref="I13:I25" si="2">C13-D13+G13</f>
        <v>0</v>
      </c>
    </row>
    <row r="14" spans="1:9" s="319" customFormat="1" ht="20">
      <c r="A14" s="318">
        <f>'15'!A16</f>
        <v>0</v>
      </c>
      <c r="B14" s="1464">
        <f>'15'!B16</f>
        <v>0</v>
      </c>
      <c r="C14" s="1465">
        <f>'15'!C16</f>
        <v>0</v>
      </c>
      <c r="D14" s="1465">
        <f>'15'!D16</f>
        <v>0</v>
      </c>
      <c r="E14" s="1465">
        <f>'15'!E16</f>
        <v>0</v>
      </c>
      <c r="F14" s="1466">
        <f t="shared" si="0"/>
        <v>0</v>
      </c>
      <c r="G14" s="1465">
        <f>'15'!G16</f>
        <v>0</v>
      </c>
      <c r="H14" s="1468">
        <f t="shared" si="1"/>
        <v>0</v>
      </c>
      <c r="I14" s="1468">
        <f t="shared" si="2"/>
        <v>0</v>
      </c>
    </row>
    <row r="15" spans="1:9" s="319" customFormat="1" ht="20">
      <c r="A15" s="318">
        <f>'15'!A17</f>
        <v>0</v>
      </c>
      <c r="B15" s="1464">
        <f>'15'!B17</f>
        <v>0</v>
      </c>
      <c r="C15" s="1465">
        <f>'15'!C17</f>
        <v>0</v>
      </c>
      <c r="D15" s="1465">
        <f>'15'!D17</f>
        <v>0</v>
      </c>
      <c r="E15" s="1465">
        <f>'15'!E17</f>
        <v>0</v>
      </c>
      <c r="F15" s="1466">
        <f t="shared" si="0"/>
        <v>0</v>
      </c>
      <c r="G15" s="1465">
        <f>'15'!G17</f>
        <v>0</v>
      </c>
      <c r="H15" s="1468">
        <f t="shared" si="1"/>
        <v>0</v>
      </c>
      <c r="I15" s="1468">
        <f t="shared" si="2"/>
        <v>0</v>
      </c>
    </row>
    <row r="16" spans="1:9" s="319" customFormat="1" ht="20">
      <c r="A16" s="318">
        <f>'15'!A18</f>
        <v>0</v>
      </c>
      <c r="B16" s="1464">
        <f>'15'!B18</f>
        <v>0</v>
      </c>
      <c r="C16" s="1465">
        <f>'15'!C18</f>
        <v>0</v>
      </c>
      <c r="D16" s="1465">
        <f>'15'!D18</f>
        <v>0</v>
      </c>
      <c r="E16" s="1465">
        <f>'15'!E18</f>
        <v>0</v>
      </c>
      <c r="F16" s="1466">
        <f t="shared" si="0"/>
        <v>0</v>
      </c>
      <c r="G16" s="1465">
        <f>'15'!G18</f>
        <v>0</v>
      </c>
      <c r="H16" s="1468">
        <f t="shared" si="1"/>
        <v>0</v>
      </c>
      <c r="I16" s="1468">
        <f t="shared" si="2"/>
        <v>0</v>
      </c>
    </row>
    <row r="17" spans="1:9" s="319" customFormat="1" ht="20">
      <c r="A17" s="318">
        <f>'15'!A19</f>
        <v>0</v>
      </c>
      <c r="B17" s="1464">
        <f>'15'!B19</f>
        <v>0</v>
      </c>
      <c r="C17" s="1465">
        <f>'15'!C19</f>
        <v>0</v>
      </c>
      <c r="D17" s="1465">
        <f>'15'!D19</f>
        <v>0</v>
      </c>
      <c r="E17" s="1465">
        <f>'15'!E19</f>
        <v>0</v>
      </c>
      <c r="F17" s="1466">
        <f t="shared" si="0"/>
        <v>0</v>
      </c>
      <c r="G17" s="1465">
        <f>'15'!G19</f>
        <v>0</v>
      </c>
      <c r="H17" s="1468">
        <f t="shared" si="1"/>
        <v>0</v>
      </c>
      <c r="I17" s="1468">
        <f t="shared" si="2"/>
        <v>0</v>
      </c>
    </row>
    <row r="18" spans="1:9" s="319" customFormat="1" ht="20">
      <c r="A18" s="318">
        <f>'15'!A20</f>
        <v>0</v>
      </c>
      <c r="B18" s="1464">
        <f>'15'!B20</f>
        <v>0</v>
      </c>
      <c r="C18" s="1465">
        <f>'15'!C20</f>
        <v>0</v>
      </c>
      <c r="D18" s="1465">
        <f>'15'!D20</f>
        <v>0</v>
      </c>
      <c r="E18" s="1465">
        <f>'15'!E20</f>
        <v>0</v>
      </c>
      <c r="F18" s="1466">
        <f t="shared" si="0"/>
        <v>0</v>
      </c>
      <c r="G18" s="1465">
        <f>'15'!G20</f>
        <v>0</v>
      </c>
      <c r="H18" s="1468">
        <f t="shared" si="1"/>
        <v>0</v>
      </c>
      <c r="I18" s="1468">
        <f t="shared" si="2"/>
        <v>0</v>
      </c>
    </row>
    <row r="19" spans="1:9" s="319" customFormat="1" ht="20">
      <c r="A19" s="318">
        <f>'15'!A21</f>
        <v>0</v>
      </c>
      <c r="B19" s="1464">
        <f>'15'!B21</f>
        <v>0</v>
      </c>
      <c r="C19" s="1465">
        <f>'15'!C21</f>
        <v>0</v>
      </c>
      <c r="D19" s="1465">
        <f>'15'!D21</f>
        <v>0</v>
      </c>
      <c r="E19" s="1465">
        <f>'15'!E21</f>
        <v>0</v>
      </c>
      <c r="F19" s="1466">
        <f t="shared" si="0"/>
        <v>0</v>
      </c>
      <c r="G19" s="1465">
        <f>'15'!G21</f>
        <v>0</v>
      </c>
      <c r="H19" s="1468">
        <f t="shared" si="1"/>
        <v>0</v>
      </c>
      <c r="I19" s="1468">
        <f t="shared" si="2"/>
        <v>0</v>
      </c>
    </row>
    <row r="20" spans="1:9" ht="20">
      <c r="A20" s="318">
        <f>'15'!A22</f>
        <v>0</v>
      </c>
      <c r="B20" s="1464">
        <f>'15'!B22</f>
        <v>0</v>
      </c>
      <c r="C20" s="1465">
        <f>'15'!C22</f>
        <v>0</v>
      </c>
      <c r="D20" s="1465">
        <f>'15'!D22</f>
        <v>0</v>
      </c>
      <c r="E20" s="1465">
        <f>'15'!E22</f>
        <v>0</v>
      </c>
      <c r="F20" s="1466">
        <f t="shared" si="0"/>
        <v>0</v>
      </c>
      <c r="G20" s="1465">
        <f>'15'!G22</f>
        <v>0</v>
      </c>
      <c r="H20" s="1468">
        <f t="shared" si="1"/>
        <v>0</v>
      </c>
      <c r="I20" s="1468">
        <f t="shared" si="2"/>
        <v>0</v>
      </c>
    </row>
    <row r="21" spans="1:9" ht="20">
      <c r="A21" s="318">
        <f>'15'!A23</f>
        <v>0</v>
      </c>
      <c r="B21" s="1464">
        <f>'15'!B23</f>
        <v>0</v>
      </c>
      <c r="C21" s="1465">
        <f>'15'!C23</f>
        <v>0</v>
      </c>
      <c r="D21" s="1465">
        <f>'15'!D23</f>
        <v>0</v>
      </c>
      <c r="E21" s="1465">
        <f>'15'!E23</f>
        <v>0</v>
      </c>
      <c r="F21" s="1466">
        <f t="shared" si="0"/>
        <v>0</v>
      </c>
      <c r="G21" s="1465">
        <f>'15'!G23</f>
        <v>0</v>
      </c>
      <c r="H21" s="1468">
        <f t="shared" si="1"/>
        <v>0</v>
      </c>
      <c r="I21" s="1468">
        <f t="shared" si="2"/>
        <v>0</v>
      </c>
    </row>
    <row r="22" spans="1:9" ht="20">
      <c r="A22" s="318">
        <f>'15'!A24</f>
        <v>0</v>
      </c>
      <c r="B22" s="1464">
        <f>'15'!B24</f>
        <v>0</v>
      </c>
      <c r="C22" s="1465">
        <f>'15'!C24</f>
        <v>0</v>
      </c>
      <c r="D22" s="1465">
        <f>'15'!D24</f>
        <v>0</v>
      </c>
      <c r="E22" s="1465">
        <f>'15'!E24</f>
        <v>0</v>
      </c>
      <c r="F22" s="1466">
        <f t="shared" si="0"/>
        <v>0</v>
      </c>
      <c r="G22" s="1465">
        <f>'15'!G24</f>
        <v>0</v>
      </c>
      <c r="H22" s="1468">
        <f t="shared" si="1"/>
        <v>0</v>
      </c>
      <c r="I22" s="1468">
        <f t="shared" si="2"/>
        <v>0</v>
      </c>
    </row>
    <row r="23" spans="1:9" ht="20">
      <c r="A23" s="318">
        <f>'15'!A25</f>
        <v>0</v>
      </c>
      <c r="B23" s="1464">
        <f>'15'!B25</f>
        <v>0</v>
      </c>
      <c r="C23" s="1465">
        <f>'15'!C25</f>
        <v>0</v>
      </c>
      <c r="D23" s="1465">
        <f>'15'!D25</f>
        <v>0</v>
      </c>
      <c r="E23" s="1465">
        <f>'15'!E25</f>
        <v>0</v>
      </c>
      <c r="F23" s="1466">
        <f t="shared" si="0"/>
        <v>0</v>
      </c>
      <c r="G23" s="1465">
        <f>'15'!G25</f>
        <v>0</v>
      </c>
      <c r="H23" s="1468">
        <f t="shared" si="1"/>
        <v>0</v>
      </c>
      <c r="I23" s="1468">
        <f t="shared" si="2"/>
        <v>0</v>
      </c>
    </row>
    <row r="24" spans="1:9" ht="20">
      <c r="A24" s="318">
        <f>'15'!A26</f>
        <v>0</v>
      </c>
      <c r="B24" s="1464">
        <f>'15'!B26</f>
        <v>0</v>
      </c>
      <c r="C24" s="1465">
        <f>'15'!C26</f>
        <v>0</v>
      </c>
      <c r="D24" s="1465">
        <f>'15'!D26</f>
        <v>0</v>
      </c>
      <c r="E24" s="1465">
        <f>'15'!E26</f>
        <v>0</v>
      </c>
      <c r="F24" s="1466">
        <f t="shared" si="0"/>
        <v>0</v>
      </c>
      <c r="G24" s="1465">
        <f>'15'!G26</f>
        <v>0</v>
      </c>
      <c r="H24" s="1468">
        <f t="shared" si="1"/>
        <v>0</v>
      </c>
      <c r="I24" s="1468">
        <f t="shared" si="2"/>
        <v>0</v>
      </c>
    </row>
    <row r="25" spans="1:9" ht="30.65" customHeight="1">
      <c r="A25" s="318">
        <f>'15'!A27</f>
        <v>0</v>
      </c>
      <c r="B25" s="1464">
        <f>'15'!B27</f>
        <v>0</v>
      </c>
      <c r="C25" s="1465">
        <f>'15'!C27</f>
        <v>0</v>
      </c>
      <c r="D25" s="1465">
        <f>'15'!D27</f>
        <v>0</v>
      </c>
      <c r="E25" s="1465">
        <f>'15'!E27</f>
        <v>0</v>
      </c>
      <c r="F25" s="1466">
        <f t="shared" si="0"/>
        <v>0</v>
      </c>
      <c r="G25" s="1465">
        <f>'15'!G27</f>
        <v>0</v>
      </c>
      <c r="H25" s="1468">
        <f t="shared" si="1"/>
        <v>0</v>
      </c>
      <c r="I25" s="1468">
        <f t="shared" si="2"/>
        <v>0</v>
      </c>
    </row>
    <row r="26" spans="1:9" ht="2.5" customHeight="1">
      <c r="A26" s="318"/>
      <c r="B26" s="318"/>
      <c r="C26" s="1461"/>
      <c r="D26" s="1461"/>
      <c r="E26" s="1461"/>
      <c r="F26" s="476"/>
      <c r="G26" s="1461"/>
      <c r="H26" s="1462"/>
      <c r="I26" s="1462"/>
    </row>
    <row r="27" spans="1:9" ht="18">
      <c r="A27" s="2608" t="s">
        <v>387</v>
      </c>
      <c r="B27" s="2608"/>
      <c r="C27" s="1467">
        <f t="shared" ref="C27:I27" si="3">SUM(C12:C25)</f>
        <v>0</v>
      </c>
      <c r="D27" s="1467">
        <f t="shared" si="3"/>
        <v>0</v>
      </c>
      <c r="E27" s="1467">
        <f t="shared" si="3"/>
        <v>0</v>
      </c>
      <c r="F27" s="1467">
        <f t="shared" si="3"/>
        <v>0</v>
      </c>
      <c r="G27" s="1467">
        <f t="shared" si="3"/>
        <v>0</v>
      </c>
      <c r="H27" s="1467">
        <f t="shared" si="3"/>
        <v>0</v>
      </c>
      <c r="I27" s="1467">
        <f t="shared" si="3"/>
        <v>0</v>
      </c>
    </row>
  </sheetData>
  <mergeCells count="13">
    <mergeCell ref="A1:C1"/>
    <mergeCell ref="A2:C2"/>
    <mergeCell ref="E9:E10"/>
    <mergeCell ref="F9:F10"/>
    <mergeCell ref="G9:H9"/>
    <mergeCell ref="I9:I10"/>
    <mergeCell ref="A27:B27"/>
    <mergeCell ref="D9:D10"/>
    <mergeCell ref="A3:C3"/>
    <mergeCell ref="A4:C4"/>
    <mergeCell ref="A9:A10"/>
    <mergeCell ref="B9:B10"/>
    <mergeCell ref="C9:C10"/>
  </mergeCells>
  <conditionalFormatting sqref="A12:A26">
    <cfRule type="cellIs" dxfId="10" priority="6" operator="equal">
      <formula>0</formula>
    </cfRule>
  </conditionalFormatting>
  <conditionalFormatting sqref="B12:B26">
    <cfRule type="cellIs" dxfId="9" priority="5" operator="equal">
      <formula>0</formula>
    </cfRule>
  </conditionalFormatting>
  <pageMargins left="0.70866141732283472" right="0.70866141732283472" top="0.74803149606299213" bottom="0.74803149606299213" header="0.31496062992125984" footer="0.31496062992125984"/>
  <pageSetup paperSize="9" scale="66" orientation="landscape"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tabColor rgb="FF002060"/>
    <pageSetUpPr fitToPage="1"/>
  </sheetPr>
  <dimension ref="A1:L30"/>
  <sheetViews>
    <sheetView showGridLines="0" rightToLeft="1" view="pageBreakPreview" zoomScaleNormal="70" zoomScaleSheetLayoutView="100" workbookViewId="0">
      <selection activeCell="D8" sqref="D8"/>
    </sheetView>
  </sheetViews>
  <sheetFormatPr defaultColWidth="8.54296875" defaultRowHeight="14.5"/>
  <cols>
    <col min="1" max="1" width="36.7265625" style="2" customWidth="1"/>
    <col min="2" max="12" width="16.54296875" style="2" customWidth="1"/>
    <col min="13" max="17" width="8.54296875" style="2" customWidth="1"/>
    <col min="18" max="16384" width="8.54296875" style="2"/>
  </cols>
  <sheetData>
    <row r="1" spans="1:12" s="250" customFormat="1" ht="35.15" customHeight="1">
      <c r="A1" s="2574" t="str">
        <f>"اسم مكلف الضريبة / الزكاة :  "&amp;Cover!E12</f>
        <v xml:space="preserve">اسم مكلف الضريبة / الزكاة :  </v>
      </c>
      <c r="B1" s="2574"/>
      <c r="C1" s="2574"/>
    </row>
    <row r="2" spans="1:12" s="250" customFormat="1" ht="35.15" customHeight="1">
      <c r="A2" s="2574" t="str">
        <f>"الرقم المالي :   "&amp;TEXT(Cover!U10,"[$-,206]0")</f>
        <v xml:space="preserve">الرقم المالي :   </v>
      </c>
      <c r="B2" s="2574"/>
      <c r="C2" s="2574"/>
    </row>
    <row r="3" spans="1:12" s="250" customFormat="1" ht="35.15" customHeight="1">
      <c r="A3" s="2572" t="str">
        <f>"السنة المالية المنتهية في : "&amp;TEXT(Cover!X13,"[$-,20B]d mmmm yyyy;@")</f>
        <v xml:space="preserve">السنة المالية المنتهية في : </v>
      </c>
      <c r="B3" s="2572"/>
      <c r="C3" s="2572"/>
    </row>
    <row r="4" spans="1:12" s="250" customFormat="1" ht="35.15" customHeight="1">
      <c r="A4" s="2583"/>
      <c r="B4" s="2583"/>
      <c r="C4" s="2583"/>
    </row>
    <row r="7" spans="1:12" s="298" customFormat="1" ht="46.5" customHeight="1">
      <c r="A7" s="1370" t="s">
        <v>2733</v>
      </c>
    </row>
    <row r="9" spans="1:12" ht="100">
      <c r="A9" s="331" t="s">
        <v>991</v>
      </c>
      <c r="B9" s="331" t="s">
        <v>992</v>
      </c>
      <c r="C9" s="331" t="s">
        <v>994</v>
      </c>
      <c r="D9" s="331" t="s">
        <v>1011</v>
      </c>
      <c r="E9" s="331" t="s">
        <v>996</v>
      </c>
      <c r="F9" s="331" t="s">
        <v>1012</v>
      </c>
      <c r="G9" s="331" t="s">
        <v>1013</v>
      </c>
      <c r="H9" s="331" t="s">
        <v>1014</v>
      </c>
      <c r="I9" s="331" t="s">
        <v>999</v>
      </c>
      <c r="J9" s="331" t="s">
        <v>1000</v>
      </c>
      <c r="K9" s="331" t="s">
        <v>1001</v>
      </c>
      <c r="L9" s="331" t="s">
        <v>1015</v>
      </c>
    </row>
    <row r="10" spans="1:12" ht="40">
      <c r="A10" s="1299">
        <v>1</v>
      </c>
      <c r="B10" s="1299">
        <v>2</v>
      </c>
      <c r="C10" s="1299">
        <v>3</v>
      </c>
      <c r="D10" s="1369">
        <v>4</v>
      </c>
      <c r="E10" s="1299">
        <v>5</v>
      </c>
      <c r="F10" s="1299">
        <v>6</v>
      </c>
      <c r="G10" s="1299">
        <v>7</v>
      </c>
      <c r="H10" s="1299">
        <v>8</v>
      </c>
      <c r="I10" s="331" t="s">
        <v>2734</v>
      </c>
      <c r="J10" s="1299">
        <v>10</v>
      </c>
      <c r="K10" s="1299">
        <v>11</v>
      </c>
      <c r="L10" s="1299">
        <v>12</v>
      </c>
    </row>
    <row r="11" spans="1:12" ht="15.5">
      <c r="A11" s="332" t="str">
        <f>IF('17A'!A14=0,"",'17A'!A14)</f>
        <v/>
      </c>
      <c r="B11" s="332" t="str">
        <f>IF('17A'!B14=0,"",'17A'!B14)</f>
        <v/>
      </c>
      <c r="C11" s="1300">
        <f>'17A'!C14</f>
        <v>0</v>
      </c>
      <c r="D11" s="1300">
        <f>'17A'!D14</f>
        <v>0</v>
      </c>
      <c r="E11" s="1300">
        <f>'17A'!E14</f>
        <v>0</v>
      </c>
      <c r="F11" s="1300">
        <f>'17A'!F14</f>
        <v>0</v>
      </c>
      <c r="G11" s="1300">
        <f>'17A'!G14</f>
        <v>0</v>
      </c>
      <c r="H11" s="1300">
        <f>'17A'!H14</f>
        <v>0</v>
      </c>
      <c r="I11" s="1448">
        <f>'17A'!I14</f>
        <v>0</v>
      </c>
      <c r="J11" s="1300">
        <f>'17A'!J14</f>
        <v>0</v>
      </c>
      <c r="K11" s="1300">
        <f>'17A'!K14</f>
        <v>0</v>
      </c>
      <c r="L11" s="1300">
        <f>K11-E11</f>
        <v>0</v>
      </c>
    </row>
    <row r="12" spans="1:12" ht="15.5">
      <c r="A12" s="332" t="str">
        <f>IF('17A'!A15=0,"",'17A'!A15)</f>
        <v/>
      </c>
      <c r="B12" s="332" t="str">
        <f>IF('17A'!B15=0,"",'17A'!B15)</f>
        <v/>
      </c>
      <c r="C12" s="1300">
        <f>'17A'!C15</f>
        <v>0</v>
      </c>
      <c r="D12" s="1300">
        <f>'17A'!D15</f>
        <v>0</v>
      </c>
      <c r="E12" s="1300">
        <f>'17A'!E15</f>
        <v>0</v>
      </c>
      <c r="F12" s="1300">
        <f>'17A'!F15</f>
        <v>0</v>
      </c>
      <c r="G12" s="1300">
        <f>'17A'!G15</f>
        <v>0</v>
      </c>
      <c r="H12" s="1300">
        <f>'17A'!H15</f>
        <v>0</v>
      </c>
      <c r="I12" s="1448">
        <f>'17A'!I15</f>
        <v>0</v>
      </c>
      <c r="J12" s="1300">
        <f>'17A'!J15</f>
        <v>0</v>
      </c>
      <c r="K12" s="1300">
        <f>'17A'!K15</f>
        <v>0</v>
      </c>
      <c r="L12" s="1300">
        <f t="shared" ref="L12:L21" si="0">K12-E12</f>
        <v>0</v>
      </c>
    </row>
    <row r="13" spans="1:12" ht="15.5">
      <c r="A13" s="332" t="str">
        <f>IF('17A'!A16=0,"",'17A'!A16)</f>
        <v/>
      </c>
      <c r="B13" s="332" t="str">
        <f>IF('17A'!B16=0,"",'17A'!B16)</f>
        <v/>
      </c>
      <c r="C13" s="1300">
        <f>'17A'!C16</f>
        <v>0</v>
      </c>
      <c r="D13" s="1300">
        <f>'17A'!D16</f>
        <v>0</v>
      </c>
      <c r="E13" s="1300">
        <f>'17A'!E16</f>
        <v>0</v>
      </c>
      <c r="F13" s="1300">
        <f>'17A'!F16</f>
        <v>0</v>
      </c>
      <c r="G13" s="1300">
        <f>'17A'!G16</f>
        <v>0</v>
      </c>
      <c r="H13" s="1300">
        <f>'17A'!H16</f>
        <v>0</v>
      </c>
      <c r="I13" s="1448">
        <f>'17A'!I16</f>
        <v>0</v>
      </c>
      <c r="J13" s="1300">
        <f>'17A'!J16</f>
        <v>0</v>
      </c>
      <c r="K13" s="1300">
        <f>'17A'!K16</f>
        <v>0</v>
      </c>
      <c r="L13" s="1300">
        <f t="shared" si="0"/>
        <v>0</v>
      </c>
    </row>
    <row r="14" spans="1:12" ht="15.5">
      <c r="A14" s="332" t="str">
        <f>IF('17A'!A17=0,"",'17A'!A17)</f>
        <v/>
      </c>
      <c r="B14" s="332" t="str">
        <f>IF('17A'!B17=0,"",'17A'!B17)</f>
        <v/>
      </c>
      <c r="C14" s="1300">
        <f>'17A'!C17</f>
        <v>0</v>
      </c>
      <c r="D14" s="1300">
        <f>'17A'!D17</f>
        <v>0</v>
      </c>
      <c r="E14" s="1300">
        <f>'17A'!E17</f>
        <v>0</v>
      </c>
      <c r="F14" s="1300">
        <f>'17A'!F17</f>
        <v>0</v>
      </c>
      <c r="G14" s="1300">
        <f>'17A'!G17</f>
        <v>0</v>
      </c>
      <c r="H14" s="1300">
        <f>'17A'!H17</f>
        <v>0</v>
      </c>
      <c r="I14" s="1448">
        <f>'17A'!I17</f>
        <v>0</v>
      </c>
      <c r="J14" s="1300">
        <f>'17A'!J17</f>
        <v>0</v>
      </c>
      <c r="K14" s="1300">
        <f>'17A'!K17</f>
        <v>0</v>
      </c>
      <c r="L14" s="1300">
        <f t="shared" si="0"/>
        <v>0</v>
      </c>
    </row>
    <row r="15" spans="1:12" s="319" customFormat="1" ht="15.5">
      <c r="A15" s="332" t="str">
        <f>IF('17A'!A18=0,"",'17A'!A18)</f>
        <v/>
      </c>
      <c r="B15" s="332" t="str">
        <f>IF('17A'!B18=0,"",'17A'!B18)</f>
        <v/>
      </c>
      <c r="C15" s="1300">
        <f>'17A'!C18</f>
        <v>0</v>
      </c>
      <c r="D15" s="1300">
        <f>'17A'!D18</f>
        <v>0</v>
      </c>
      <c r="E15" s="1300">
        <f>'17A'!E18</f>
        <v>0</v>
      </c>
      <c r="F15" s="1300">
        <f>'17A'!F18</f>
        <v>0</v>
      </c>
      <c r="G15" s="1300">
        <f>'17A'!G18</f>
        <v>0</v>
      </c>
      <c r="H15" s="1300">
        <f>'17A'!H18</f>
        <v>0</v>
      </c>
      <c r="I15" s="1448">
        <f>'17A'!I18</f>
        <v>0</v>
      </c>
      <c r="J15" s="1300">
        <f>'17A'!J18</f>
        <v>0</v>
      </c>
      <c r="K15" s="1300">
        <f>'17A'!K18</f>
        <v>0</v>
      </c>
      <c r="L15" s="1300">
        <f t="shared" si="0"/>
        <v>0</v>
      </c>
    </row>
    <row r="16" spans="1:12" s="319" customFormat="1" ht="15.5">
      <c r="A16" s="332" t="str">
        <f>IF('17A'!A19=0,"",'17A'!A19)</f>
        <v/>
      </c>
      <c r="B16" s="332" t="str">
        <f>IF('17A'!B19=0,"",'17A'!B19)</f>
        <v/>
      </c>
      <c r="C16" s="1300">
        <f>'17A'!C19</f>
        <v>0</v>
      </c>
      <c r="D16" s="1300">
        <f>'17A'!D19</f>
        <v>0</v>
      </c>
      <c r="E16" s="1300">
        <f>'17A'!E19</f>
        <v>0</v>
      </c>
      <c r="F16" s="1300">
        <f>'17A'!F19</f>
        <v>0</v>
      </c>
      <c r="G16" s="1300">
        <f>'17A'!G19</f>
        <v>0</v>
      </c>
      <c r="H16" s="1300">
        <f>'17A'!H19</f>
        <v>0</v>
      </c>
      <c r="I16" s="1448">
        <f>'17A'!I19</f>
        <v>0</v>
      </c>
      <c r="J16" s="1300">
        <f>'17A'!J19</f>
        <v>0</v>
      </c>
      <c r="K16" s="1300">
        <f>'17A'!K19</f>
        <v>0</v>
      </c>
      <c r="L16" s="1300">
        <f t="shared" si="0"/>
        <v>0</v>
      </c>
    </row>
    <row r="17" spans="1:12" s="319" customFormat="1" ht="15.5">
      <c r="A17" s="332" t="str">
        <f>IF('17A'!A20=0,"",'17A'!A20)</f>
        <v/>
      </c>
      <c r="B17" s="332" t="str">
        <f>IF('17A'!B20=0,"",'17A'!B20)</f>
        <v/>
      </c>
      <c r="C17" s="1300">
        <f>'17A'!C20</f>
        <v>0</v>
      </c>
      <c r="D17" s="1300">
        <f>'17A'!D20</f>
        <v>0</v>
      </c>
      <c r="E17" s="1300">
        <f>'17A'!E20</f>
        <v>0</v>
      </c>
      <c r="F17" s="1300">
        <f>'17A'!F20</f>
        <v>0</v>
      </c>
      <c r="G17" s="1300">
        <f>'17A'!G20</f>
        <v>0</v>
      </c>
      <c r="H17" s="1300">
        <f>'17A'!H20</f>
        <v>0</v>
      </c>
      <c r="I17" s="1448">
        <f>'17A'!I20</f>
        <v>0</v>
      </c>
      <c r="J17" s="1300">
        <f>'17A'!J20</f>
        <v>0</v>
      </c>
      <c r="K17" s="1300">
        <f>'17A'!K20</f>
        <v>0</v>
      </c>
      <c r="L17" s="1300">
        <f t="shared" si="0"/>
        <v>0</v>
      </c>
    </row>
    <row r="18" spans="1:12" ht="15.5">
      <c r="A18" s="332" t="str">
        <f>IF('17A'!A21=0,"",'17A'!A21)</f>
        <v/>
      </c>
      <c r="B18" s="332" t="str">
        <f>IF('17A'!B21=0,"",'17A'!B21)</f>
        <v/>
      </c>
      <c r="C18" s="1300">
        <f>'17A'!C21</f>
        <v>0</v>
      </c>
      <c r="D18" s="1300">
        <f>'17A'!D21</f>
        <v>0</v>
      </c>
      <c r="E18" s="1300">
        <f>'17A'!E21</f>
        <v>0</v>
      </c>
      <c r="F18" s="1300">
        <f>'17A'!F21</f>
        <v>0</v>
      </c>
      <c r="G18" s="1300">
        <f>'17A'!G21</f>
        <v>0</v>
      </c>
      <c r="H18" s="1300">
        <f>'17A'!H21</f>
        <v>0</v>
      </c>
      <c r="I18" s="1448">
        <f>'17A'!I21</f>
        <v>0</v>
      </c>
      <c r="J18" s="1300">
        <f>'17A'!J21</f>
        <v>0</v>
      </c>
      <c r="K18" s="1300">
        <f>'17A'!K21</f>
        <v>0</v>
      </c>
      <c r="L18" s="1300">
        <f t="shared" si="0"/>
        <v>0</v>
      </c>
    </row>
    <row r="19" spans="1:12" ht="15.5">
      <c r="A19" s="332" t="str">
        <f>IF('17A'!A22=0,"",'17A'!A22)</f>
        <v/>
      </c>
      <c r="B19" s="332" t="str">
        <f>IF('17A'!B22=0,"",'17A'!B22)</f>
        <v/>
      </c>
      <c r="C19" s="1300">
        <f>'17A'!C22</f>
        <v>0</v>
      </c>
      <c r="D19" s="1300">
        <f>'17A'!D22</f>
        <v>0</v>
      </c>
      <c r="E19" s="1300">
        <f>'17A'!E22</f>
        <v>0</v>
      </c>
      <c r="F19" s="1300">
        <f>'17A'!F22</f>
        <v>0</v>
      </c>
      <c r="G19" s="1300">
        <f>'17A'!G22</f>
        <v>0</v>
      </c>
      <c r="H19" s="1300">
        <f>'17A'!H22</f>
        <v>0</v>
      </c>
      <c r="I19" s="1448">
        <f>'17A'!I22</f>
        <v>0</v>
      </c>
      <c r="J19" s="1300">
        <f>'17A'!J22</f>
        <v>0</v>
      </c>
      <c r="K19" s="1300">
        <f>'17A'!K22</f>
        <v>0</v>
      </c>
      <c r="L19" s="1300">
        <f t="shared" si="0"/>
        <v>0</v>
      </c>
    </row>
    <row r="20" spans="1:12" ht="15.5">
      <c r="A20" s="332" t="str">
        <f>IF('17A'!A23=0,"",'17A'!A23)</f>
        <v/>
      </c>
      <c r="B20" s="332" t="str">
        <f>IF('17A'!B23=0,"",'17A'!B23)</f>
        <v/>
      </c>
      <c r="C20" s="1300">
        <f>'17A'!C23</f>
        <v>0</v>
      </c>
      <c r="D20" s="1300">
        <f>'17A'!D23</f>
        <v>0</v>
      </c>
      <c r="E20" s="1300">
        <f>'17A'!E23</f>
        <v>0</v>
      </c>
      <c r="F20" s="1300">
        <f>'17A'!F23</f>
        <v>0</v>
      </c>
      <c r="G20" s="1300">
        <f>'17A'!G23</f>
        <v>0</v>
      </c>
      <c r="H20" s="1300">
        <f>'17A'!H23</f>
        <v>0</v>
      </c>
      <c r="I20" s="1448">
        <f>'17A'!I23</f>
        <v>0</v>
      </c>
      <c r="J20" s="1300">
        <f>'17A'!J23</f>
        <v>0</v>
      </c>
      <c r="K20" s="1300">
        <f>'17A'!K23</f>
        <v>0</v>
      </c>
      <c r="L20" s="1300">
        <f t="shared" si="0"/>
        <v>0</v>
      </c>
    </row>
    <row r="21" spans="1:12" ht="15.5">
      <c r="A21" s="332" t="str">
        <f>IF('17A'!A24=0,"",'17A'!A24)</f>
        <v/>
      </c>
      <c r="B21" s="332" t="str">
        <f>IF('17A'!B24=0,"",'17A'!B24)</f>
        <v/>
      </c>
      <c r="C21" s="1300">
        <f>'17A'!C24</f>
        <v>0</v>
      </c>
      <c r="D21" s="1300">
        <f>'17A'!D24</f>
        <v>0</v>
      </c>
      <c r="E21" s="1300">
        <f>'17A'!E24</f>
        <v>0</v>
      </c>
      <c r="F21" s="1300">
        <f>'17A'!F24</f>
        <v>0</v>
      </c>
      <c r="G21" s="1300">
        <f>'17A'!G24</f>
        <v>0</v>
      </c>
      <c r="H21" s="1300">
        <f>'17A'!H24</f>
        <v>0</v>
      </c>
      <c r="I21" s="1448">
        <f>'17A'!I24</f>
        <v>0</v>
      </c>
      <c r="J21" s="1300">
        <f>'17A'!J24</f>
        <v>0</v>
      </c>
      <c r="K21" s="1300">
        <f>'17A'!K24</f>
        <v>0</v>
      </c>
      <c r="L21" s="1300">
        <f t="shared" si="0"/>
        <v>0</v>
      </c>
    </row>
    <row r="22" spans="1:12" s="319" customFormat="1" ht="15.5">
      <c r="A22" s="332" t="str">
        <f>IF('17A'!A25=0,"",'17A'!A25)</f>
        <v/>
      </c>
      <c r="B22" s="332" t="str">
        <f>IF('17A'!B25=0,"",'17A'!B25)</f>
        <v/>
      </c>
      <c r="C22" s="1300">
        <f>'17A'!C25</f>
        <v>0</v>
      </c>
      <c r="D22" s="1300">
        <f>'17A'!D25</f>
        <v>0</v>
      </c>
      <c r="E22" s="1300">
        <f>'17A'!E25</f>
        <v>0</v>
      </c>
      <c r="F22" s="1300">
        <f>'17A'!F25</f>
        <v>0</v>
      </c>
      <c r="G22" s="1300">
        <f>'17A'!G25</f>
        <v>0</v>
      </c>
      <c r="H22" s="1300">
        <f>'17A'!H25</f>
        <v>0</v>
      </c>
      <c r="I22" s="1448">
        <f>'17A'!I25</f>
        <v>0</v>
      </c>
      <c r="J22" s="1300">
        <f>'17A'!J25</f>
        <v>0</v>
      </c>
      <c r="K22" s="1300">
        <f>'17A'!K25</f>
        <v>0</v>
      </c>
      <c r="L22" s="1300">
        <f t="shared" ref="L22" si="1">K22-E22</f>
        <v>0</v>
      </c>
    </row>
    <row r="23" spans="1:12" s="319" customFormat="1" ht="15.5">
      <c r="A23" s="332" t="str">
        <f>IF('17A'!A26=0,"",'17A'!A26)</f>
        <v/>
      </c>
      <c r="B23" s="332" t="str">
        <f>IF('17A'!B26=0,"",'17A'!B26)</f>
        <v/>
      </c>
      <c r="C23" s="1300">
        <f>'17A'!C26</f>
        <v>0</v>
      </c>
      <c r="D23" s="1300">
        <f>'17A'!D26</f>
        <v>0</v>
      </c>
      <c r="E23" s="1300">
        <f>'17A'!E26</f>
        <v>0</v>
      </c>
      <c r="F23" s="1300">
        <f>'17A'!F26</f>
        <v>0</v>
      </c>
      <c r="G23" s="1300">
        <f>'17A'!G26</f>
        <v>0</v>
      </c>
      <c r="H23" s="1300">
        <f>'17A'!H26</f>
        <v>0</v>
      </c>
      <c r="I23" s="1448">
        <f>'17A'!I26</f>
        <v>0</v>
      </c>
      <c r="J23" s="1300">
        <f>'17A'!J26</f>
        <v>0</v>
      </c>
      <c r="K23" s="1300">
        <f>'17A'!K26</f>
        <v>0</v>
      </c>
      <c r="L23" s="1300">
        <f t="shared" ref="L23" si="2">K23-E23</f>
        <v>0</v>
      </c>
    </row>
    <row r="24" spans="1:12" s="319" customFormat="1" ht="15.5">
      <c r="A24" s="332" t="str">
        <f>IF('17A'!A27=0,"",'17A'!A27)</f>
        <v/>
      </c>
      <c r="B24" s="332" t="str">
        <f>IF('17A'!B27=0,"",'17A'!B27)</f>
        <v/>
      </c>
      <c r="C24" s="1300">
        <f>'17A'!C27</f>
        <v>0</v>
      </c>
      <c r="D24" s="1300">
        <f>'17A'!D27</f>
        <v>0</v>
      </c>
      <c r="E24" s="1300">
        <f>'17A'!E27</f>
        <v>0</v>
      </c>
      <c r="F24" s="1300">
        <f>'17A'!F27</f>
        <v>0</v>
      </c>
      <c r="G24" s="1300">
        <f>'17A'!G27</f>
        <v>0</v>
      </c>
      <c r="H24" s="1300">
        <f>'17A'!H27</f>
        <v>0</v>
      </c>
      <c r="I24" s="1448">
        <f>'17A'!I27</f>
        <v>0</v>
      </c>
      <c r="J24" s="1300">
        <f>'17A'!J27</f>
        <v>0</v>
      </c>
      <c r="K24" s="1300">
        <f>'17A'!K27</f>
        <v>0</v>
      </c>
      <c r="L24" s="1300">
        <f t="shared" ref="L24" si="3">K24-E24</f>
        <v>0</v>
      </c>
    </row>
    <row r="25" spans="1:12" s="319" customFormat="1" ht="15.5">
      <c r="A25" s="332" t="str">
        <f>IF('17A'!A28=0,"",'17A'!A28)</f>
        <v/>
      </c>
      <c r="B25" s="332" t="str">
        <f>IF('17A'!B28=0,"",'17A'!B28)</f>
        <v/>
      </c>
      <c r="C25" s="1300">
        <f>'17A'!C28</f>
        <v>0</v>
      </c>
      <c r="D25" s="1300">
        <f>'17A'!D28</f>
        <v>0</v>
      </c>
      <c r="E25" s="1300">
        <f>'17A'!E28</f>
        <v>0</v>
      </c>
      <c r="F25" s="1300">
        <f>'17A'!F28</f>
        <v>0</v>
      </c>
      <c r="G25" s="1300">
        <f>'17A'!G28</f>
        <v>0</v>
      </c>
      <c r="H25" s="1300">
        <f>'17A'!H28</f>
        <v>0</v>
      </c>
      <c r="I25" s="1448">
        <f>'17A'!I28</f>
        <v>0</v>
      </c>
      <c r="J25" s="1300">
        <f>'17A'!J28</f>
        <v>0</v>
      </c>
      <c r="K25" s="1300">
        <f>'17A'!K28</f>
        <v>0</v>
      </c>
      <c r="L25" s="1300">
        <f t="shared" ref="L25" si="4">K25-E25</f>
        <v>0</v>
      </c>
    </row>
    <row r="26" spans="1:12" s="319" customFormat="1" ht="15.5">
      <c r="A26" s="332" t="str">
        <f>IF('17A'!A29=0,"",'17A'!A29)</f>
        <v/>
      </c>
      <c r="B26" s="332" t="str">
        <f>IF('17A'!B29=0,"",'17A'!B29)</f>
        <v/>
      </c>
      <c r="C26" s="1300">
        <f>'17A'!C29</f>
        <v>0</v>
      </c>
      <c r="D26" s="1300">
        <f>'17A'!D29</f>
        <v>0</v>
      </c>
      <c r="E26" s="1300">
        <f>'17A'!E29</f>
        <v>0</v>
      </c>
      <c r="F26" s="1300">
        <f>'17A'!F29</f>
        <v>0</v>
      </c>
      <c r="G26" s="1300">
        <f>'17A'!G29</f>
        <v>0</v>
      </c>
      <c r="H26" s="1300">
        <f>'17A'!H29</f>
        <v>0</v>
      </c>
      <c r="I26" s="1448">
        <f>'17A'!I29</f>
        <v>0</v>
      </c>
      <c r="J26" s="1300">
        <f>'17A'!J29</f>
        <v>0</v>
      </c>
      <c r="K26" s="1300">
        <f>'17A'!K29</f>
        <v>0</v>
      </c>
      <c r="L26" s="1300">
        <f t="shared" ref="L26" si="5">K26-E26</f>
        <v>0</v>
      </c>
    </row>
    <row r="27" spans="1:12" s="319" customFormat="1" ht="15.5">
      <c r="A27" s="332" t="str">
        <f>IF('17A'!A30=0,"",'17A'!A30)</f>
        <v/>
      </c>
      <c r="B27" s="332" t="str">
        <f>IF('17A'!B30=0,"",'17A'!B30)</f>
        <v/>
      </c>
      <c r="C27" s="1300">
        <f>'17A'!C30</f>
        <v>0</v>
      </c>
      <c r="D27" s="1300">
        <f>'17A'!D30</f>
        <v>0</v>
      </c>
      <c r="E27" s="1300">
        <f>'17A'!E30</f>
        <v>0</v>
      </c>
      <c r="F27" s="1300">
        <f>'17A'!F30</f>
        <v>0</v>
      </c>
      <c r="G27" s="1300">
        <f>'17A'!G30</f>
        <v>0</v>
      </c>
      <c r="H27" s="1300">
        <f>'17A'!H30</f>
        <v>0</v>
      </c>
      <c r="I27" s="1448">
        <f>'17A'!I30</f>
        <v>0</v>
      </c>
      <c r="J27" s="1300">
        <f>'17A'!J30</f>
        <v>0</v>
      </c>
      <c r="K27" s="1300">
        <f>'17A'!K30</f>
        <v>0</v>
      </c>
      <c r="L27" s="1300">
        <f t="shared" ref="L27" si="6">K27-E27</f>
        <v>0</v>
      </c>
    </row>
    <row r="28" spans="1:12" s="319" customFormat="1" ht="15.5">
      <c r="A28" s="332" t="str">
        <f>IF('17A'!A31=0,"",'17A'!A31)</f>
        <v/>
      </c>
      <c r="B28" s="332" t="str">
        <f>IF('17A'!B31=0,"",'17A'!B31)</f>
        <v/>
      </c>
      <c r="C28" s="1300">
        <f>'17A'!C31</f>
        <v>0</v>
      </c>
      <c r="D28" s="1300">
        <f>'17A'!D31</f>
        <v>0</v>
      </c>
      <c r="E28" s="1300">
        <f>'17A'!E31</f>
        <v>0</v>
      </c>
      <c r="F28" s="1300">
        <f>'17A'!F31</f>
        <v>0</v>
      </c>
      <c r="G28" s="1300">
        <f>'17A'!G31</f>
        <v>0</v>
      </c>
      <c r="H28" s="1300">
        <f>'17A'!H31</f>
        <v>0</v>
      </c>
      <c r="I28" s="1448">
        <f>'17A'!I31</f>
        <v>0</v>
      </c>
      <c r="J28" s="1300">
        <f>'17A'!J31</f>
        <v>0</v>
      </c>
      <c r="K28" s="1300">
        <f>'17A'!K31</f>
        <v>0</v>
      </c>
      <c r="L28" s="1300">
        <f t="shared" ref="L28" si="7">K28-E28</f>
        <v>0</v>
      </c>
    </row>
    <row r="29" spans="1:12" s="319" customFormat="1" ht="2.15" customHeight="1">
      <c r="A29" s="332"/>
      <c r="B29" s="332"/>
      <c r="C29" s="1300"/>
      <c r="D29" s="1300"/>
      <c r="E29" s="1300"/>
      <c r="F29" s="1300"/>
      <c r="G29" s="1300"/>
      <c r="H29" s="1300"/>
      <c r="I29" s="1301"/>
      <c r="J29" s="1300"/>
      <c r="K29" s="1300"/>
      <c r="L29" s="1300"/>
    </row>
    <row r="30" spans="1:12" ht="20">
      <c r="A30" s="483" t="s">
        <v>387</v>
      </c>
      <c r="B30" s="484"/>
      <c r="C30" s="1313">
        <f t="shared" ref="C30:L30" si="8">SUM(C11:C28)</f>
        <v>0</v>
      </c>
      <c r="D30" s="1313">
        <f t="shared" si="8"/>
        <v>0</v>
      </c>
      <c r="E30" s="1313">
        <f t="shared" si="8"/>
        <v>0</v>
      </c>
      <c r="F30" s="1313">
        <f t="shared" si="8"/>
        <v>0</v>
      </c>
      <c r="G30" s="1313">
        <f t="shared" si="8"/>
        <v>0</v>
      </c>
      <c r="H30" s="1313">
        <f t="shared" si="8"/>
        <v>0</v>
      </c>
      <c r="I30" s="1313">
        <f t="shared" si="8"/>
        <v>0</v>
      </c>
      <c r="J30" s="1313">
        <f t="shared" si="8"/>
        <v>0</v>
      </c>
      <c r="K30" s="1313">
        <f t="shared" si="8"/>
        <v>0</v>
      </c>
      <c r="L30" s="1313">
        <f t="shared" si="8"/>
        <v>0</v>
      </c>
    </row>
  </sheetData>
  <sheetProtection formatColumns="0"/>
  <mergeCells count="4">
    <mergeCell ref="A3:C3"/>
    <mergeCell ref="A4:C4"/>
    <mergeCell ref="A1:C1"/>
    <mergeCell ref="A2:C2"/>
  </mergeCells>
  <pageMargins left="0.7" right="0.95" top="0.75" bottom="0.75" header="0.3" footer="0.3"/>
  <pageSetup paperSize="9" scale="59" orientation="landscape"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tabColor rgb="FF002060"/>
    <pageSetUpPr fitToPage="1"/>
  </sheetPr>
  <dimension ref="A1:M213"/>
  <sheetViews>
    <sheetView showGridLines="0" rightToLeft="1" topLeftCell="A24" zoomScaleNormal="100" zoomScaleSheetLayoutView="100" workbookViewId="0">
      <selection activeCell="L24" sqref="L1:M1048576"/>
    </sheetView>
  </sheetViews>
  <sheetFormatPr defaultColWidth="9" defaultRowHeight="15.5"/>
  <cols>
    <col min="1" max="1" width="41.1796875" style="286" customWidth="1"/>
    <col min="2" max="2" width="9.453125" style="286" customWidth="1"/>
    <col min="3" max="3" width="11.453125" style="286" customWidth="1"/>
    <col min="4" max="4" width="18.81640625" style="286" customWidth="1"/>
    <col min="5" max="5" width="13.81640625" style="286" customWidth="1"/>
    <col min="6" max="6" width="15.1796875" style="286" customWidth="1"/>
    <col min="7" max="7" width="16" style="286" customWidth="1"/>
    <col min="8" max="8" width="16.453125" style="286" customWidth="1"/>
    <col min="9" max="9" width="16.1796875" style="286" customWidth="1"/>
    <col min="10" max="10" width="17.54296875" style="286" customWidth="1"/>
    <col min="11" max="11" width="18.453125" style="286" customWidth="1"/>
    <col min="12" max="13" width="16.453125" style="286" customWidth="1"/>
    <col min="14" max="19" width="9" style="286" customWidth="1"/>
    <col min="20" max="16384" width="9" style="286"/>
  </cols>
  <sheetData>
    <row r="1" spans="1:13" s="279" customFormat="1" ht="35.15" customHeight="1">
      <c r="A1" s="2574" t="str">
        <f>"اسم مكلف الضريبة / الزكاة :  "&amp;Cover!E12</f>
        <v xml:space="preserve">اسم مكلف الضريبة / الزكاة :  </v>
      </c>
      <c r="B1" s="2574"/>
      <c r="C1" s="2574"/>
    </row>
    <row r="2" spans="1:13" s="279" customFormat="1" ht="35.15" customHeight="1">
      <c r="A2" s="2574" t="str">
        <f>"الرقم المالي :   "&amp;TEXT(Cover!U10,"[$-,206]0")</f>
        <v xml:space="preserve">الرقم المالي :   </v>
      </c>
      <c r="B2" s="2574"/>
      <c r="C2" s="2574"/>
    </row>
    <row r="3" spans="1:13" s="279" customFormat="1" ht="35.15" customHeight="1">
      <c r="A3" s="2572" t="str">
        <f>"السنة المالية المنتهية في : "&amp;TEXT(Cover!X13,"[$-,20B]d mmmm yyyy;@")</f>
        <v xml:space="preserve">السنة المالية المنتهية في : </v>
      </c>
      <c r="B3" s="2572"/>
      <c r="C3" s="2572"/>
    </row>
    <row r="4" spans="1:13" s="279" customFormat="1" ht="35.15" customHeight="1">
      <c r="A4" s="2583"/>
      <c r="B4" s="2583"/>
      <c r="C4" s="2583"/>
    </row>
    <row r="7" spans="1:13" ht="24.65" customHeight="1">
      <c r="A7" s="281" t="s">
        <v>2735</v>
      </c>
    </row>
    <row r="9" spans="1:13" ht="45" customHeight="1">
      <c r="A9" s="2609" t="s">
        <v>991</v>
      </c>
      <c r="B9" s="2609" t="s">
        <v>992</v>
      </c>
      <c r="C9" s="2609" t="s">
        <v>993</v>
      </c>
      <c r="D9" s="2609" t="s">
        <v>994</v>
      </c>
      <c r="E9" s="2609" t="s">
        <v>995</v>
      </c>
      <c r="F9" s="2609" t="s">
        <v>996</v>
      </c>
      <c r="G9" s="2609" t="s">
        <v>997</v>
      </c>
      <c r="H9" s="2609" t="s">
        <v>998</v>
      </c>
      <c r="I9" s="2609"/>
      <c r="J9" s="2609" t="s">
        <v>999</v>
      </c>
      <c r="K9" s="2609" t="s">
        <v>1000</v>
      </c>
      <c r="L9" s="2609" t="s">
        <v>1001</v>
      </c>
      <c r="M9" s="2609" t="s">
        <v>1002</v>
      </c>
    </row>
    <row r="10" spans="1:13" ht="60.65" customHeight="1">
      <c r="A10" s="2609" t="s">
        <v>1003</v>
      </c>
      <c r="B10" s="2609"/>
      <c r="C10" s="2609"/>
      <c r="D10" s="2609"/>
      <c r="E10" s="2609"/>
      <c r="F10" s="2609"/>
      <c r="G10" s="2609"/>
      <c r="H10" s="1278" t="s">
        <v>1004</v>
      </c>
      <c r="I10" s="1278" t="s">
        <v>1005</v>
      </c>
      <c r="J10" s="2609"/>
      <c r="K10" s="2609"/>
      <c r="L10" s="2609"/>
      <c r="M10" s="2609"/>
    </row>
    <row r="11" spans="1:13" ht="26.15" customHeight="1">
      <c r="A11" s="1302">
        <v>1</v>
      </c>
      <c r="B11" s="1302">
        <v>2</v>
      </c>
      <c r="C11" s="1302">
        <v>3</v>
      </c>
      <c r="D11" s="1302">
        <v>4</v>
      </c>
      <c r="E11" s="1302">
        <v>5</v>
      </c>
      <c r="F11" s="1302">
        <v>6</v>
      </c>
      <c r="G11" s="1302">
        <v>7</v>
      </c>
      <c r="H11" s="1302">
        <v>8</v>
      </c>
      <c r="I11" s="1302">
        <v>9</v>
      </c>
      <c r="J11" s="1278" t="s">
        <v>2736</v>
      </c>
      <c r="K11" s="1302">
        <v>11</v>
      </c>
      <c r="L11" s="1302">
        <v>12</v>
      </c>
      <c r="M11" s="1278" t="s">
        <v>2737</v>
      </c>
    </row>
    <row r="12" spans="1:13" ht="24.65" customHeight="1">
      <c r="A12" s="1303" t="str">
        <f>IF('17B'!A14=0,"",'17B'!A14)</f>
        <v/>
      </c>
      <c r="B12" s="481" t="str">
        <f>IF('17B'!B14=0," ",'17B'!B14)</f>
        <v xml:space="preserve"> </v>
      </c>
      <c r="C12" s="1305" t="str">
        <f>IF('17B'!C14=0," ",'17B'!C14)</f>
        <v xml:space="preserve"> </v>
      </c>
      <c r="D12" s="1306">
        <f>'17B'!D14</f>
        <v>0</v>
      </c>
      <c r="E12" s="1306">
        <f>'17B'!E14</f>
        <v>0</v>
      </c>
      <c r="F12" s="1306">
        <f>'17B'!F14</f>
        <v>0</v>
      </c>
      <c r="G12" s="1306">
        <f>'17B'!G14</f>
        <v>0</v>
      </c>
      <c r="H12" s="1306">
        <f>'17B'!H14</f>
        <v>0</v>
      </c>
      <c r="I12" s="1306">
        <f>'17B'!I14</f>
        <v>0</v>
      </c>
      <c r="J12" s="1447">
        <f>D12+E12-F12+G12-H12-I12</f>
        <v>0</v>
      </c>
      <c r="K12" s="1310">
        <f>J12-G12</f>
        <v>0</v>
      </c>
      <c r="L12" s="1306">
        <f>'17B'!L14</f>
        <v>0</v>
      </c>
      <c r="M12" s="1447">
        <f>L12-F12</f>
        <v>0</v>
      </c>
    </row>
    <row r="13" spans="1:13" ht="24.65" customHeight="1">
      <c r="A13" s="1303" t="str">
        <f>IF('17B'!A15=0,"",'17B'!A15)</f>
        <v/>
      </c>
      <c r="B13" s="481" t="str">
        <f>IF('17B'!B15=0," ",'17B'!B15)</f>
        <v xml:space="preserve"> </v>
      </c>
      <c r="C13" s="1305" t="str">
        <f>IF('17B'!C15=0," ",'17B'!C15)</f>
        <v xml:space="preserve"> </v>
      </c>
      <c r="D13" s="1306">
        <f>'17B'!D15</f>
        <v>0</v>
      </c>
      <c r="E13" s="1306">
        <f>'17B'!E15</f>
        <v>0</v>
      </c>
      <c r="F13" s="1306">
        <f>'17B'!F15</f>
        <v>0</v>
      </c>
      <c r="G13" s="1306">
        <f>'17B'!G15</f>
        <v>0</v>
      </c>
      <c r="H13" s="1306">
        <f>'17B'!H15</f>
        <v>0</v>
      </c>
      <c r="I13" s="1306">
        <f>'17B'!I15</f>
        <v>0</v>
      </c>
      <c r="J13" s="1447">
        <f t="shared" ref="J13:J23" si="0">D13+E13-F13+G13-H13-I13</f>
        <v>0</v>
      </c>
      <c r="K13" s="1310">
        <f t="shared" ref="K13:K23" si="1">J13-G13</f>
        <v>0</v>
      </c>
      <c r="L13" s="1306">
        <f>'17B'!L15</f>
        <v>0</v>
      </c>
      <c r="M13" s="1447">
        <f t="shared" ref="M13:M23" si="2">L13-F13</f>
        <v>0</v>
      </c>
    </row>
    <row r="14" spans="1:13" ht="24.65" customHeight="1">
      <c r="A14" s="1303" t="str">
        <f>IF('17B'!A16=0,"",'17B'!A16)</f>
        <v/>
      </c>
      <c r="B14" s="481" t="str">
        <f>IF('17B'!B16=0," ",'17B'!B16)</f>
        <v xml:space="preserve"> </v>
      </c>
      <c r="C14" s="1305" t="str">
        <f>IF('17B'!C16=0," ",'17B'!C16)</f>
        <v xml:space="preserve"> </v>
      </c>
      <c r="D14" s="1306">
        <f>'17B'!D16</f>
        <v>0</v>
      </c>
      <c r="E14" s="1306">
        <f>'17B'!E16</f>
        <v>0</v>
      </c>
      <c r="F14" s="1306">
        <f>'17B'!F16</f>
        <v>0</v>
      </c>
      <c r="G14" s="1306">
        <f>'17B'!G16</f>
        <v>0</v>
      </c>
      <c r="H14" s="1306">
        <f>'17B'!H16</f>
        <v>0</v>
      </c>
      <c r="I14" s="1306">
        <f>'17B'!I16</f>
        <v>0</v>
      </c>
      <c r="J14" s="1447">
        <f t="shared" si="0"/>
        <v>0</v>
      </c>
      <c r="K14" s="1310">
        <f t="shared" si="1"/>
        <v>0</v>
      </c>
      <c r="L14" s="1306">
        <f>'17B'!L16</f>
        <v>0</v>
      </c>
      <c r="M14" s="1447">
        <f t="shared" si="2"/>
        <v>0</v>
      </c>
    </row>
    <row r="15" spans="1:13" ht="24.65" customHeight="1">
      <c r="A15" s="1303" t="str">
        <f>IF('17B'!A17=0,"",'17B'!A17)</f>
        <v/>
      </c>
      <c r="B15" s="481" t="str">
        <f>IF('17B'!B17=0," ",'17B'!B17)</f>
        <v xml:space="preserve"> </v>
      </c>
      <c r="C15" s="1305" t="str">
        <f>IF('17B'!C17=0," ",'17B'!C17)</f>
        <v xml:space="preserve"> </v>
      </c>
      <c r="D15" s="1306">
        <f>'17B'!D17</f>
        <v>0</v>
      </c>
      <c r="E15" s="1306">
        <f>'17B'!E17</f>
        <v>0</v>
      </c>
      <c r="F15" s="1306">
        <f>'17B'!F17</f>
        <v>0</v>
      </c>
      <c r="G15" s="1306">
        <f>'17B'!G17</f>
        <v>0</v>
      </c>
      <c r="H15" s="1306">
        <f>'17B'!H17</f>
        <v>0</v>
      </c>
      <c r="I15" s="1306">
        <f>'17B'!I17</f>
        <v>0</v>
      </c>
      <c r="J15" s="1447">
        <f t="shared" si="0"/>
        <v>0</v>
      </c>
      <c r="K15" s="1310">
        <f t="shared" si="1"/>
        <v>0</v>
      </c>
      <c r="L15" s="1306">
        <f>'17B'!L17</f>
        <v>0</v>
      </c>
      <c r="M15" s="1447">
        <f t="shared" si="2"/>
        <v>0</v>
      </c>
    </row>
    <row r="16" spans="1:13" ht="24.65" customHeight="1">
      <c r="A16" s="1303" t="str">
        <f>IF('17B'!A18=0,"",'17B'!A18)</f>
        <v/>
      </c>
      <c r="B16" s="481" t="str">
        <f>IF('17B'!B18=0," ",'17B'!B18)</f>
        <v xml:space="preserve"> </v>
      </c>
      <c r="C16" s="1305" t="str">
        <f>IF('17B'!C18=0," ",'17B'!C18)</f>
        <v xml:space="preserve"> </v>
      </c>
      <c r="D16" s="1306">
        <f>'17B'!D18</f>
        <v>0</v>
      </c>
      <c r="E16" s="1306">
        <f>'17B'!E18</f>
        <v>0</v>
      </c>
      <c r="F16" s="1306">
        <f>'17B'!F18</f>
        <v>0</v>
      </c>
      <c r="G16" s="1306">
        <f>'17B'!G18</f>
        <v>0</v>
      </c>
      <c r="H16" s="1306">
        <f>'17B'!H18</f>
        <v>0</v>
      </c>
      <c r="I16" s="1306">
        <f>'17B'!I18</f>
        <v>0</v>
      </c>
      <c r="J16" s="1447">
        <f t="shared" si="0"/>
        <v>0</v>
      </c>
      <c r="K16" s="1310">
        <f t="shared" si="1"/>
        <v>0</v>
      </c>
      <c r="L16" s="1306">
        <f>'17B'!L18</f>
        <v>0</v>
      </c>
      <c r="M16" s="1447">
        <f t="shared" si="2"/>
        <v>0</v>
      </c>
    </row>
    <row r="17" spans="1:13" ht="24.65" customHeight="1">
      <c r="A17" s="1303" t="str">
        <f>IF('17B'!A19=0,"",'17B'!A19)</f>
        <v/>
      </c>
      <c r="B17" s="481" t="str">
        <f>IF('17B'!B19=0," ",'17B'!B19)</f>
        <v xml:space="preserve"> </v>
      </c>
      <c r="C17" s="1305" t="str">
        <f>IF('17B'!C19=0," ",'17B'!C19)</f>
        <v xml:space="preserve"> </v>
      </c>
      <c r="D17" s="1306">
        <f>'17B'!D19</f>
        <v>0</v>
      </c>
      <c r="E17" s="1306">
        <f>'17B'!E19</f>
        <v>0</v>
      </c>
      <c r="F17" s="1306">
        <f>'17B'!F19</f>
        <v>0</v>
      </c>
      <c r="G17" s="1306">
        <f>'17B'!G19</f>
        <v>0</v>
      </c>
      <c r="H17" s="1306">
        <f>'17B'!H19</f>
        <v>0</v>
      </c>
      <c r="I17" s="1306">
        <f>'17B'!I19</f>
        <v>0</v>
      </c>
      <c r="J17" s="1447">
        <f t="shared" si="0"/>
        <v>0</v>
      </c>
      <c r="K17" s="1310">
        <f t="shared" si="1"/>
        <v>0</v>
      </c>
      <c r="L17" s="1306">
        <f>'17B'!L19</f>
        <v>0</v>
      </c>
      <c r="M17" s="1447">
        <f t="shared" si="2"/>
        <v>0</v>
      </c>
    </row>
    <row r="18" spans="1:13" ht="24.65" customHeight="1">
      <c r="A18" s="1303" t="str">
        <f>IF('17B'!A20=0,"",'17B'!A20)</f>
        <v/>
      </c>
      <c r="B18" s="481" t="str">
        <f>IF('17B'!B20=0," ",'17B'!B20)</f>
        <v xml:space="preserve"> </v>
      </c>
      <c r="C18" s="1305" t="str">
        <f>IF('17B'!C20=0," ",'17B'!C20)</f>
        <v xml:space="preserve"> </v>
      </c>
      <c r="D18" s="1306">
        <f>'17B'!D20</f>
        <v>0</v>
      </c>
      <c r="E18" s="1306">
        <f>'17B'!E20</f>
        <v>0</v>
      </c>
      <c r="F18" s="1306">
        <f>'17B'!F20</f>
        <v>0</v>
      </c>
      <c r="G18" s="1306">
        <f>'17B'!G20</f>
        <v>0</v>
      </c>
      <c r="H18" s="1306">
        <f>'17B'!H20</f>
        <v>0</v>
      </c>
      <c r="I18" s="1306">
        <f>'17B'!I20</f>
        <v>0</v>
      </c>
      <c r="J18" s="1447">
        <f t="shared" si="0"/>
        <v>0</v>
      </c>
      <c r="K18" s="1310">
        <f t="shared" si="1"/>
        <v>0</v>
      </c>
      <c r="L18" s="1306">
        <f>'17B'!L20</f>
        <v>0</v>
      </c>
      <c r="M18" s="1447">
        <f t="shared" si="2"/>
        <v>0</v>
      </c>
    </row>
    <row r="19" spans="1:13" ht="24.65" customHeight="1">
      <c r="A19" s="1303" t="str">
        <f>IF('17B'!A21=0,"",'17B'!A21)</f>
        <v/>
      </c>
      <c r="B19" s="481" t="str">
        <f>IF('17B'!B21=0," ",'17B'!B21)</f>
        <v xml:space="preserve"> </v>
      </c>
      <c r="C19" s="1305" t="str">
        <f>IF('17B'!C21=0," ",'17B'!C21)</f>
        <v xml:space="preserve"> </v>
      </c>
      <c r="D19" s="1306">
        <f>'17B'!D21</f>
        <v>0</v>
      </c>
      <c r="E19" s="1306">
        <f>'17B'!E21</f>
        <v>0</v>
      </c>
      <c r="F19" s="1306">
        <f>'17B'!F21</f>
        <v>0</v>
      </c>
      <c r="G19" s="1306">
        <f>'17B'!G21</f>
        <v>0</v>
      </c>
      <c r="H19" s="1306">
        <f>'17B'!H21</f>
        <v>0</v>
      </c>
      <c r="I19" s="1306">
        <f>'17B'!I21</f>
        <v>0</v>
      </c>
      <c r="J19" s="1447">
        <f t="shared" si="0"/>
        <v>0</v>
      </c>
      <c r="K19" s="1310">
        <f t="shared" si="1"/>
        <v>0</v>
      </c>
      <c r="L19" s="1306">
        <f>'17B'!L21</f>
        <v>0</v>
      </c>
      <c r="M19" s="1447">
        <f t="shared" si="2"/>
        <v>0</v>
      </c>
    </row>
    <row r="20" spans="1:13" ht="24.65" customHeight="1">
      <c r="A20" s="1303" t="str">
        <f>IF('17B'!A22=0,"",'17B'!A22)</f>
        <v/>
      </c>
      <c r="B20" s="481" t="str">
        <f>IF('17B'!B22=0," ",'17B'!B22)</f>
        <v xml:space="preserve"> </v>
      </c>
      <c r="C20" s="1305" t="str">
        <f>IF('17B'!C22=0," ",'17B'!C22)</f>
        <v xml:space="preserve"> </v>
      </c>
      <c r="D20" s="1306">
        <f>'17B'!D22</f>
        <v>0</v>
      </c>
      <c r="E20" s="1306">
        <f>'17B'!E22</f>
        <v>0</v>
      </c>
      <c r="F20" s="1306">
        <f>'17B'!F22</f>
        <v>0</v>
      </c>
      <c r="G20" s="1306">
        <f>'17B'!G22</f>
        <v>0</v>
      </c>
      <c r="H20" s="1306">
        <f>'17B'!H22</f>
        <v>0</v>
      </c>
      <c r="I20" s="1306">
        <f>'17B'!I22</f>
        <v>0</v>
      </c>
      <c r="J20" s="1447">
        <f t="shared" si="0"/>
        <v>0</v>
      </c>
      <c r="K20" s="1310">
        <f t="shared" si="1"/>
        <v>0</v>
      </c>
      <c r="L20" s="1306">
        <f>'17B'!L22</f>
        <v>0</v>
      </c>
      <c r="M20" s="1447">
        <f t="shared" si="2"/>
        <v>0</v>
      </c>
    </row>
    <row r="21" spans="1:13" ht="24.65" customHeight="1">
      <c r="A21" s="1303" t="str">
        <f>IF('17B'!A23=0,"",'17B'!A23)</f>
        <v/>
      </c>
      <c r="B21" s="481" t="str">
        <f>IF('17B'!B23=0," ",'17B'!B23)</f>
        <v xml:space="preserve"> </v>
      </c>
      <c r="C21" s="1305" t="str">
        <f>IF('17B'!C23=0," ",'17B'!C23)</f>
        <v xml:space="preserve"> </v>
      </c>
      <c r="D21" s="1306">
        <f>'17B'!D23</f>
        <v>0</v>
      </c>
      <c r="E21" s="1306">
        <f>'17B'!E23</f>
        <v>0</v>
      </c>
      <c r="F21" s="1306">
        <f>'17B'!F23</f>
        <v>0</v>
      </c>
      <c r="G21" s="1306">
        <f>'17B'!G23</f>
        <v>0</v>
      </c>
      <c r="H21" s="1306">
        <f>'17B'!H23</f>
        <v>0</v>
      </c>
      <c r="I21" s="1306">
        <f>'17B'!I23</f>
        <v>0</v>
      </c>
      <c r="J21" s="1447">
        <f t="shared" si="0"/>
        <v>0</v>
      </c>
      <c r="K21" s="1310">
        <f t="shared" si="1"/>
        <v>0</v>
      </c>
      <c r="L21" s="1306">
        <f>'17B'!L23</f>
        <v>0</v>
      </c>
      <c r="M21" s="1447">
        <f t="shared" si="2"/>
        <v>0</v>
      </c>
    </row>
    <row r="22" spans="1:13" ht="24.65" customHeight="1">
      <c r="A22" s="1303" t="str">
        <f>IF('17B'!A24=0,"",'17B'!A24)</f>
        <v/>
      </c>
      <c r="B22" s="481" t="str">
        <f>IF('17B'!B24=0," ",'17B'!B24)</f>
        <v xml:space="preserve"> </v>
      </c>
      <c r="C22" s="1305" t="str">
        <f>IF('17B'!C24=0," ",'17B'!C24)</f>
        <v xml:space="preserve"> </v>
      </c>
      <c r="D22" s="1306">
        <f>'17B'!D24</f>
        <v>0</v>
      </c>
      <c r="E22" s="1306">
        <f>'17B'!E24</f>
        <v>0</v>
      </c>
      <c r="F22" s="1306">
        <f>'17B'!F24</f>
        <v>0</v>
      </c>
      <c r="G22" s="1306">
        <f>'17B'!G24</f>
        <v>0</v>
      </c>
      <c r="H22" s="1306">
        <f>'17B'!H24</f>
        <v>0</v>
      </c>
      <c r="I22" s="1306">
        <f>'17B'!I24</f>
        <v>0</v>
      </c>
      <c r="J22" s="1447">
        <f t="shared" si="0"/>
        <v>0</v>
      </c>
      <c r="K22" s="1310">
        <f t="shared" si="1"/>
        <v>0</v>
      </c>
      <c r="L22" s="1306">
        <f>'17B'!L24</f>
        <v>0</v>
      </c>
      <c r="M22" s="1447">
        <f t="shared" si="2"/>
        <v>0</v>
      </c>
    </row>
    <row r="23" spans="1:13" ht="24.65" customHeight="1">
      <c r="A23" s="1303" t="str">
        <f>IF('17B'!A25=0,"",'17B'!A25)</f>
        <v/>
      </c>
      <c r="B23" s="481" t="str">
        <f>IF('17B'!B25=0," ",'17B'!B25)</f>
        <v xml:space="preserve"> </v>
      </c>
      <c r="C23" s="1305" t="str">
        <f>IF('17B'!C25=0," ",'17B'!C25)</f>
        <v xml:space="preserve"> </v>
      </c>
      <c r="D23" s="1306">
        <f>'17B'!D25</f>
        <v>0</v>
      </c>
      <c r="E23" s="1306">
        <f>'17B'!E25</f>
        <v>0</v>
      </c>
      <c r="F23" s="1306">
        <f>'17B'!F25</f>
        <v>0</v>
      </c>
      <c r="G23" s="1306">
        <f>'17B'!G25</f>
        <v>0</v>
      </c>
      <c r="H23" s="1306">
        <f>'17B'!H25</f>
        <v>0</v>
      </c>
      <c r="I23" s="1306">
        <f>'17B'!I25</f>
        <v>0</v>
      </c>
      <c r="J23" s="1447">
        <f t="shared" si="0"/>
        <v>0</v>
      </c>
      <c r="K23" s="1310">
        <f t="shared" si="1"/>
        <v>0</v>
      </c>
      <c r="L23" s="1306">
        <f>'17B'!L25</f>
        <v>0</v>
      </c>
      <c r="M23" s="1447">
        <f t="shared" si="2"/>
        <v>0</v>
      </c>
    </row>
    <row r="24" spans="1:13" ht="24.65" customHeight="1">
      <c r="A24" s="1303" t="str">
        <f>IF('17B'!A26=0,"",'17B'!A26)</f>
        <v/>
      </c>
      <c r="B24" s="481" t="str">
        <f>IF('17B'!B26=0," ",'17B'!B26)</f>
        <v xml:space="preserve"> </v>
      </c>
      <c r="C24" s="1305" t="str">
        <f>IF('17B'!C26=0," ",'17B'!C26)</f>
        <v xml:space="preserve"> </v>
      </c>
      <c r="D24" s="1306">
        <f>'17B'!D26</f>
        <v>0</v>
      </c>
      <c r="E24" s="1306">
        <f>'17B'!E26</f>
        <v>0</v>
      </c>
      <c r="F24" s="1306">
        <f>'17B'!F26</f>
        <v>0</v>
      </c>
      <c r="G24" s="1306">
        <f>'17B'!G26</f>
        <v>0</v>
      </c>
      <c r="H24" s="1306">
        <f>'17B'!H26</f>
        <v>0</v>
      </c>
      <c r="I24" s="1306">
        <f>'17B'!I26</f>
        <v>0</v>
      </c>
      <c r="J24" s="1447">
        <f t="shared" ref="J24" si="3">D24+E24-F24+G24-H24-I24</f>
        <v>0</v>
      </c>
      <c r="K24" s="1310">
        <f t="shared" ref="K24" si="4">J24-G24</f>
        <v>0</v>
      </c>
      <c r="L24" s="1306">
        <f>'17B'!L26</f>
        <v>0</v>
      </c>
      <c r="M24" s="1447">
        <f t="shared" ref="M24" si="5">L24-F24</f>
        <v>0</v>
      </c>
    </row>
    <row r="25" spans="1:13" ht="24.65" customHeight="1">
      <c r="A25" s="1303" t="str">
        <f>IF('17B'!A27=0,"",'17B'!A27)</f>
        <v/>
      </c>
      <c r="B25" s="481" t="str">
        <f>IF('17B'!B27=0," ",'17B'!B27)</f>
        <v xml:space="preserve"> </v>
      </c>
      <c r="C25" s="1305" t="str">
        <f>IF('17B'!C27=0," ",'17B'!C27)</f>
        <v xml:space="preserve"> </v>
      </c>
      <c r="D25" s="1306">
        <f>'17B'!D27</f>
        <v>0</v>
      </c>
      <c r="E25" s="1306">
        <f>'17B'!E27</f>
        <v>0</v>
      </c>
      <c r="F25" s="1306">
        <f>'17B'!F27</f>
        <v>0</v>
      </c>
      <c r="G25" s="1306">
        <f>'17B'!G27</f>
        <v>0</v>
      </c>
      <c r="H25" s="1306">
        <f>'17B'!H27</f>
        <v>0</v>
      </c>
      <c r="I25" s="1306">
        <f>'17B'!I27</f>
        <v>0</v>
      </c>
      <c r="J25" s="1447">
        <f t="shared" ref="J25" si="6">D25+E25-F25+G25-H25-I25</f>
        <v>0</v>
      </c>
      <c r="K25" s="1310">
        <f t="shared" ref="K25" si="7">J25-G25</f>
        <v>0</v>
      </c>
      <c r="L25" s="1306">
        <f>'17B'!L27</f>
        <v>0</v>
      </c>
      <c r="M25" s="1447">
        <f t="shared" ref="M25" si="8">L25-F25</f>
        <v>0</v>
      </c>
    </row>
    <row r="26" spans="1:13" ht="24.65" customHeight="1">
      <c r="A26" s="1303" t="str">
        <f>IF('17B'!A28=0,"",'17B'!A28)</f>
        <v/>
      </c>
      <c r="B26" s="481" t="str">
        <f>IF('17B'!B28=0," ",'17B'!B28)</f>
        <v xml:space="preserve"> </v>
      </c>
      <c r="C26" s="1305" t="str">
        <f>IF('17B'!C28=0," ",'17B'!C28)</f>
        <v xml:space="preserve"> </v>
      </c>
      <c r="D26" s="1306">
        <f>'17B'!D28</f>
        <v>0</v>
      </c>
      <c r="E26" s="1306">
        <f>'17B'!E28</f>
        <v>0</v>
      </c>
      <c r="F26" s="1306">
        <f>'17B'!F28</f>
        <v>0</v>
      </c>
      <c r="G26" s="1306">
        <f>'17B'!G28</f>
        <v>0</v>
      </c>
      <c r="H26" s="1306">
        <f>'17B'!H28</f>
        <v>0</v>
      </c>
      <c r="I26" s="1306">
        <f>'17B'!I28</f>
        <v>0</v>
      </c>
      <c r="J26" s="1447">
        <f t="shared" ref="J26" si="9">D26+E26-F26+G26-H26-I26</f>
        <v>0</v>
      </c>
      <c r="K26" s="1310">
        <f t="shared" ref="K26" si="10">J26-G26</f>
        <v>0</v>
      </c>
      <c r="L26" s="1306">
        <f>'17B'!L28</f>
        <v>0</v>
      </c>
      <c r="M26" s="1447">
        <f t="shared" ref="M26" si="11">L26-F26</f>
        <v>0</v>
      </c>
    </row>
    <row r="27" spans="1:13" ht="24.65" customHeight="1">
      <c r="A27" s="1303" t="str">
        <f>IF('17B'!A29=0,"",'17B'!A29)</f>
        <v/>
      </c>
      <c r="B27" s="481" t="str">
        <f>IF('17B'!B29=0," ",'17B'!B29)</f>
        <v xml:space="preserve"> </v>
      </c>
      <c r="C27" s="1305" t="str">
        <f>IF('17B'!C29=0," ",'17B'!C29)</f>
        <v xml:space="preserve"> </v>
      </c>
      <c r="D27" s="1306">
        <f>'17B'!D29</f>
        <v>0</v>
      </c>
      <c r="E27" s="1306">
        <f>'17B'!E29</f>
        <v>0</v>
      </c>
      <c r="F27" s="1306">
        <f>'17B'!F29</f>
        <v>0</v>
      </c>
      <c r="G27" s="1306">
        <f>'17B'!G29</f>
        <v>0</v>
      </c>
      <c r="H27" s="1306">
        <f>'17B'!H29</f>
        <v>0</v>
      </c>
      <c r="I27" s="1306">
        <f>'17B'!I29</f>
        <v>0</v>
      </c>
      <c r="J27" s="1447">
        <f t="shared" ref="J27" si="12">D27+E27-F27+G27-H27-I27</f>
        <v>0</v>
      </c>
      <c r="K27" s="1310">
        <f t="shared" ref="K27" si="13">J27-G27</f>
        <v>0</v>
      </c>
      <c r="L27" s="1306">
        <f>'17B'!L29</f>
        <v>0</v>
      </c>
      <c r="M27" s="1447">
        <f t="shared" ref="M27" si="14">L27-F27</f>
        <v>0</v>
      </c>
    </row>
    <row r="28" spans="1:13" ht="24.65" customHeight="1">
      <c r="A28" s="1303" t="str">
        <f>IF('17B'!A30=0,"",'17B'!A30)</f>
        <v/>
      </c>
      <c r="B28" s="481" t="str">
        <f>IF('17B'!B30=0," ",'17B'!B30)</f>
        <v xml:space="preserve"> </v>
      </c>
      <c r="C28" s="1305" t="str">
        <f>IF('17B'!C30=0," ",'17B'!C30)</f>
        <v xml:space="preserve"> </v>
      </c>
      <c r="D28" s="1306">
        <f>'17B'!D30</f>
        <v>0</v>
      </c>
      <c r="E28" s="1306">
        <f>'17B'!E30</f>
        <v>0</v>
      </c>
      <c r="F28" s="1306">
        <f>'17B'!F30</f>
        <v>0</v>
      </c>
      <c r="G28" s="1306">
        <f>'17B'!G30</f>
        <v>0</v>
      </c>
      <c r="H28" s="1306">
        <f>'17B'!H30</f>
        <v>0</v>
      </c>
      <c r="I28" s="1306">
        <f>'17B'!I30</f>
        <v>0</v>
      </c>
      <c r="J28" s="1447">
        <f t="shared" ref="J28" si="15">D28+E28-F28+G28-H28-I28</f>
        <v>0</v>
      </c>
      <c r="K28" s="1310">
        <f t="shared" ref="K28" si="16">J28-G28</f>
        <v>0</v>
      </c>
      <c r="L28" s="1306">
        <f>'17B'!L30</f>
        <v>0</v>
      </c>
      <c r="M28" s="1447">
        <f t="shared" ref="M28" si="17">L28-F28</f>
        <v>0</v>
      </c>
    </row>
    <row r="29" spans="1:13" ht="24.65" customHeight="1">
      <c r="A29" s="1303" t="str">
        <f>IF('17B'!A31=0,"",'17B'!A31)</f>
        <v/>
      </c>
      <c r="B29" s="481" t="str">
        <f>IF('17B'!B31=0," ",'17B'!B31)</f>
        <v xml:space="preserve"> </v>
      </c>
      <c r="C29" s="1305" t="str">
        <f>IF('17B'!C31=0," ",'17B'!C31)</f>
        <v xml:space="preserve"> </v>
      </c>
      <c r="D29" s="1306">
        <f>'17B'!D31</f>
        <v>0</v>
      </c>
      <c r="E29" s="1306">
        <f>'17B'!E31</f>
        <v>0</v>
      </c>
      <c r="F29" s="1306">
        <f>'17B'!F31</f>
        <v>0</v>
      </c>
      <c r="G29" s="1306">
        <f>'17B'!G31</f>
        <v>0</v>
      </c>
      <c r="H29" s="1306">
        <f>'17B'!H31</f>
        <v>0</v>
      </c>
      <c r="I29" s="1306">
        <f>'17B'!I31</f>
        <v>0</v>
      </c>
      <c r="J29" s="1447">
        <f t="shared" ref="J29" si="18">D29+E29-F29+G29-H29-I29</f>
        <v>0</v>
      </c>
      <c r="K29" s="1310">
        <f t="shared" ref="K29" si="19">J29-G29</f>
        <v>0</v>
      </c>
      <c r="L29" s="1306">
        <f>'17B'!L31</f>
        <v>0</v>
      </c>
      <c r="M29" s="1447">
        <f t="shared" ref="M29" si="20">L29-F29</f>
        <v>0</v>
      </c>
    </row>
    <row r="30" spans="1:13" ht="24.65" customHeight="1">
      <c r="A30" s="1303" t="str">
        <f>IF('17B'!A32=0,"",'17B'!A32)</f>
        <v/>
      </c>
      <c r="B30" s="481" t="str">
        <f>IF('17B'!B32=0," ",'17B'!B32)</f>
        <v xml:space="preserve"> </v>
      </c>
      <c r="C30" s="1305" t="str">
        <f>IF('17B'!C32=0," ",'17B'!C32)</f>
        <v xml:space="preserve"> </v>
      </c>
      <c r="D30" s="1306">
        <f>'17B'!D32</f>
        <v>0</v>
      </c>
      <c r="E30" s="1306">
        <f>'17B'!E32</f>
        <v>0</v>
      </c>
      <c r="F30" s="1306">
        <f>'17B'!F32</f>
        <v>0</v>
      </c>
      <c r="G30" s="1306">
        <f>'17B'!G32</f>
        <v>0</v>
      </c>
      <c r="H30" s="1306">
        <f>'17B'!H32</f>
        <v>0</v>
      </c>
      <c r="I30" s="1306">
        <f>'17B'!I32</f>
        <v>0</v>
      </c>
      <c r="J30" s="1447">
        <f t="shared" ref="J30" si="21">D30+E30-F30+G30-H30-I30</f>
        <v>0</v>
      </c>
      <c r="K30" s="1310">
        <f t="shared" ref="K30" si="22">J30-G30</f>
        <v>0</v>
      </c>
      <c r="L30" s="1306">
        <f>'17B'!L32</f>
        <v>0</v>
      </c>
      <c r="M30" s="1447">
        <f t="shared" ref="M30" si="23">L30-F30</f>
        <v>0</v>
      </c>
    </row>
    <row r="31" spans="1:13" ht="24.65" customHeight="1">
      <c r="A31" s="1303" t="str">
        <f>IF('17B'!A33=0,"",'17B'!A33)</f>
        <v/>
      </c>
      <c r="B31" s="481" t="str">
        <f>IF('17B'!B33=0," ",'17B'!B33)</f>
        <v xml:space="preserve"> </v>
      </c>
      <c r="C31" s="1305" t="str">
        <f>IF('17B'!C33=0," ",'17B'!C33)</f>
        <v xml:space="preserve"> </v>
      </c>
      <c r="D31" s="1306">
        <f>'17B'!D33</f>
        <v>0</v>
      </c>
      <c r="E31" s="1306">
        <f>'17B'!E33</f>
        <v>0</v>
      </c>
      <c r="F31" s="1306">
        <f>'17B'!F33</f>
        <v>0</v>
      </c>
      <c r="G31" s="1306">
        <f>'17B'!G33</f>
        <v>0</v>
      </c>
      <c r="H31" s="1306">
        <f>'17B'!H33</f>
        <v>0</v>
      </c>
      <c r="I31" s="1306">
        <f>'17B'!I33</f>
        <v>0</v>
      </c>
      <c r="J31" s="1447">
        <f t="shared" ref="J31" si="24">D31+E31-F31+G31-H31-I31</f>
        <v>0</v>
      </c>
      <c r="K31" s="1310">
        <f t="shared" ref="K31" si="25">J31-G31</f>
        <v>0</v>
      </c>
      <c r="L31" s="1306">
        <f>'17B'!L33</f>
        <v>0</v>
      </c>
      <c r="M31" s="1447">
        <f t="shared" ref="M31" si="26">L31-F31</f>
        <v>0</v>
      </c>
    </row>
    <row r="32" spans="1:13" ht="24.65" customHeight="1">
      <c r="A32" s="1303" t="str">
        <f>IF('17B'!A34=0,"",'17B'!A34)</f>
        <v/>
      </c>
      <c r="B32" s="481" t="str">
        <f>IF('17B'!B34=0," ",'17B'!B34)</f>
        <v xml:space="preserve"> </v>
      </c>
      <c r="C32" s="1305" t="str">
        <f>IF('17B'!C34=0," ",'17B'!C34)</f>
        <v xml:space="preserve"> </v>
      </c>
      <c r="D32" s="1306">
        <f>'17B'!D34</f>
        <v>0</v>
      </c>
      <c r="E32" s="1306">
        <f>'17B'!E34</f>
        <v>0</v>
      </c>
      <c r="F32" s="1306">
        <f>'17B'!F34</f>
        <v>0</v>
      </c>
      <c r="G32" s="1306">
        <f>'17B'!G34</f>
        <v>0</v>
      </c>
      <c r="H32" s="1306">
        <f>'17B'!H34</f>
        <v>0</v>
      </c>
      <c r="I32" s="1306">
        <f>'17B'!I34</f>
        <v>0</v>
      </c>
      <c r="J32" s="1447">
        <f t="shared" ref="J32" si="27">D32+E32-F32+G32-H32-I32</f>
        <v>0</v>
      </c>
      <c r="K32" s="1310">
        <f t="shared" ref="K32" si="28">J32-G32</f>
        <v>0</v>
      </c>
      <c r="L32" s="1306">
        <f>'17B'!L34</f>
        <v>0</v>
      </c>
      <c r="M32" s="1447">
        <f t="shared" ref="M32" si="29">L32-F32</f>
        <v>0</v>
      </c>
    </row>
    <row r="33" spans="1:13" ht="24.65" customHeight="1">
      <c r="A33" s="1303" t="str">
        <f>IF('17B'!A35=0,"",'17B'!A35)</f>
        <v/>
      </c>
      <c r="B33" s="481" t="str">
        <f>IF('17B'!B35=0," ",'17B'!B35)</f>
        <v xml:space="preserve"> </v>
      </c>
      <c r="C33" s="1305" t="str">
        <f>IF('17B'!C35=0," ",'17B'!C35)</f>
        <v xml:space="preserve"> </v>
      </c>
      <c r="D33" s="1306">
        <f>'17B'!D35</f>
        <v>0</v>
      </c>
      <c r="E33" s="1306">
        <f>'17B'!E35</f>
        <v>0</v>
      </c>
      <c r="F33" s="1306">
        <f>'17B'!F35</f>
        <v>0</v>
      </c>
      <c r="G33" s="1306">
        <f>'17B'!G35</f>
        <v>0</v>
      </c>
      <c r="H33" s="1306">
        <f>'17B'!H35</f>
        <v>0</v>
      </c>
      <c r="I33" s="1306">
        <f>'17B'!I35</f>
        <v>0</v>
      </c>
      <c r="J33" s="1447">
        <f t="shared" ref="J33" si="30">D33+E33-F33+G33-H33-I33</f>
        <v>0</v>
      </c>
      <c r="K33" s="1310">
        <f t="shared" ref="K33" si="31">J33-G33</f>
        <v>0</v>
      </c>
      <c r="L33" s="1306">
        <f>'17B'!L35</f>
        <v>0</v>
      </c>
      <c r="M33" s="1447">
        <f t="shared" ref="M33" si="32">L33-F33</f>
        <v>0</v>
      </c>
    </row>
    <row r="34" spans="1:13" ht="24.65" customHeight="1">
      <c r="A34" s="1303" t="str">
        <f>IF('17B'!A36=0,"",'17B'!A36)</f>
        <v/>
      </c>
      <c r="B34" s="481" t="str">
        <f>IF('17B'!B36=0," ",'17B'!B36)</f>
        <v xml:space="preserve"> </v>
      </c>
      <c r="C34" s="1305" t="str">
        <f>IF('17B'!C36=0," ",'17B'!C36)</f>
        <v xml:space="preserve"> </v>
      </c>
      <c r="D34" s="1306">
        <f>'17B'!D36</f>
        <v>0</v>
      </c>
      <c r="E34" s="1306">
        <f>'17B'!E36</f>
        <v>0</v>
      </c>
      <c r="F34" s="1306">
        <f>'17B'!F36</f>
        <v>0</v>
      </c>
      <c r="G34" s="1306">
        <f>'17B'!G36</f>
        <v>0</v>
      </c>
      <c r="H34" s="1306">
        <f>'17B'!H36</f>
        <v>0</v>
      </c>
      <c r="I34" s="1306">
        <f>'17B'!I36</f>
        <v>0</v>
      </c>
      <c r="J34" s="1447">
        <f t="shared" ref="J34" si="33">D34+E34-F34+G34-H34-I34</f>
        <v>0</v>
      </c>
      <c r="K34" s="1310">
        <f t="shared" ref="K34" si="34">J34-G34</f>
        <v>0</v>
      </c>
      <c r="L34" s="1306">
        <f>'17B'!L36</f>
        <v>0</v>
      </c>
      <c r="M34" s="1447">
        <f t="shared" ref="M34" si="35">L34-F34</f>
        <v>0</v>
      </c>
    </row>
    <row r="35" spans="1:13" ht="2.5" customHeight="1">
      <c r="A35" s="1303"/>
      <c r="B35" s="481"/>
      <c r="C35" s="1304"/>
      <c r="D35" s="1306"/>
      <c r="E35" s="1306"/>
      <c r="F35" s="1306"/>
      <c r="G35" s="1306"/>
      <c r="H35" s="1306"/>
      <c r="I35" s="1306"/>
      <c r="J35" s="1307"/>
      <c r="K35" s="1308"/>
      <c r="L35" s="1306"/>
      <c r="M35" s="1307"/>
    </row>
    <row r="36" spans="1:13" ht="24.65" customHeight="1">
      <c r="A36" s="1514" t="s">
        <v>387</v>
      </c>
      <c r="B36" s="482">
        <f>SUM(B12:B34)</f>
        <v>0</v>
      </c>
      <c r="C36" s="482"/>
      <c r="D36" s="1309">
        <f t="shared" ref="D36:M36" si="36">SUM(D12:D34)</f>
        <v>0</v>
      </c>
      <c r="E36" s="1309">
        <f t="shared" si="36"/>
        <v>0</v>
      </c>
      <c r="F36" s="1309">
        <f t="shared" si="36"/>
        <v>0</v>
      </c>
      <c r="G36" s="1309">
        <f t="shared" si="36"/>
        <v>0</v>
      </c>
      <c r="H36" s="1309">
        <f t="shared" si="36"/>
        <v>0</v>
      </c>
      <c r="I36" s="1309">
        <f t="shared" si="36"/>
        <v>0</v>
      </c>
      <c r="J36" s="1309">
        <f t="shared" si="36"/>
        <v>0</v>
      </c>
      <c r="K36" s="1309">
        <f t="shared" si="36"/>
        <v>0</v>
      </c>
      <c r="L36" s="1309">
        <f t="shared" si="36"/>
        <v>0</v>
      </c>
      <c r="M36" s="1309">
        <f t="shared" si="36"/>
        <v>0</v>
      </c>
    </row>
    <row r="37" spans="1:13">
      <c r="C37" s="910"/>
    </row>
    <row r="38" spans="1:13">
      <c r="C38" s="910"/>
    </row>
    <row r="39" spans="1:13">
      <c r="C39" s="910"/>
    </row>
    <row r="40" spans="1:13">
      <c r="C40" s="910"/>
    </row>
    <row r="41" spans="1:13">
      <c r="C41" s="910"/>
    </row>
    <row r="42" spans="1:13">
      <c r="C42" s="910"/>
    </row>
    <row r="43" spans="1:13">
      <c r="C43" s="910"/>
    </row>
    <row r="44" spans="1:13">
      <c r="C44" s="910"/>
    </row>
    <row r="45" spans="1:13">
      <c r="C45" s="910"/>
    </row>
    <row r="46" spans="1:13">
      <c r="C46" s="910"/>
    </row>
    <row r="47" spans="1:13">
      <c r="C47" s="910"/>
    </row>
    <row r="48" spans="1:13">
      <c r="C48" s="910"/>
    </row>
    <row r="49" spans="3:3">
      <c r="C49" s="910"/>
    </row>
    <row r="50" spans="3:3">
      <c r="C50" s="910"/>
    </row>
    <row r="51" spans="3:3">
      <c r="C51" s="910"/>
    </row>
    <row r="52" spans="3:3">
      <c r="C52" s="910"/>
    </row>
    <row r="53" spans="3:3">
      <c r="C53" s="910"/>
    </row>
    <row r="54" spans="3:3">
      <c r="C54" s="910"/>
    </row>
    <row r="55" spans="3:3">
      <c r="C55" s="910"/>
    </row>
    <row r="56" spans="3:3">
      <c r="C56" s="910"/>
    </row>
    <row r="57" spans="3:3">
      <c r="C57" s="910"/>
    </row>
    <row r="58" spans="3:3">
      <c r="C58" s="910"/>
    </row>
    <row r="59" spans="3:3">
      <c r="C59" s="910"/>
    </row>
    <row r="60" spans="3:3">
      <c r="C60" s="910"/>
    </row>
    <row r="61" spans="3:3">
      <c r="C61" s="910"/>
    </row>
    <row r="62" spans="3:3">
      <c r="C62" s="910"/>
    </row>
    <row r="63" spans="3:3">
      <c r="C63" s="910"/>
    </row>
    <row r="64" spans="3:3">
      <c r="C64" s="910"/>
    </row>
    <row r="65" spans="3:3">
      <c r="C65" s="910"/>
    </row>
    <row r="66" spans="3:3">
      <c r="C66" s="910"/>
    </row>
    <row r="67" spans="3:3">
      <c r="C67" s="910"/>
    </row>
    <row r="68" spans="3:3">
      <c r="C68" s="910"/>
    </row>
    <row r="69" spans="3:3">
      <c r="C69" s="910"/>
    </row>
    <row r="70" spans="3:3">
      <c r="C70" s="910"/>
    </row>
    <row r="71" spans="3:3">
      <c r="C71" s="910"/>
    </row>
    <row r="72" spans="3:3">
      <c r="C72" s="910"/>
    </row>
    <row r="73" spans="3:3">
      <c r="C73" s="910"/>
    </row>
    <row r="74" spans="3:3">
      <c r="C74" s="910"/>
    </row>
    <row r="75" spans="3:3">
      <c r="C75" s="910"/>
    </row>
    <row r="76" spans="3:3">
      <c r="C76" s="910"/>
    </row>
    <row r="77" spans="3:3">
      <c r="C77" s="910"/>
    </row>
    <row r="78" spans="3:3">
      <c r="C78" s="910"/>
    </row>
    <row r="79" spans="3:3">
      <c r="C79" s="910"/>
    </row>
    <row r="80" spans="3:3">
      <c r="C80" s="910"/>
    </row>
    <row r="81" spans="3:3">
      <c r="C81" s="910"/>
    </row>
    <row r="82" spans="3:3">
      <c r="C82" s="910"/>
    </row>
    <row r="83" spans="3:3">
      <c r="C83" s="910"/>
    </row>
    <row r="84" spans="3:3">
      <c r="C84" s="910"/>
    </row>
    <row r="85" spans="3:3">
      <c r="C85" s="910"/>
    </row>
    <row r="86" spans="3:3">
      <c r="C86" s="910"/>
    </row>
    <row r="87" spans="3:3">
      <c r="C87" s="910"/>
    </row>
    <row r="88" spans="3:3">
      <c r="C88" s="910"/>
    </row>
    <row r="89" spans="3:3">
      <c r="C89" s="910"/>
    </row>
    <row r="90" spans="3:3">
      <c r="C90" s="910"/>
    </row>
    <row r="91" spans="3:3">
      <c r="C91" s="910"/>
    </row>
    <row r="92" spans="3:3">
      <c r="C92" s="910"/>
    </row>
    <row r="93" spans="3:3">
      <c r="C93" s="910"/>
    </row>
    <row r="94" spans="3:3">
      <c r="C94" s="910"/>
    </row>
    <row r="95" spans="3:3">
      <c r="C95" s="910"/>
    </row>
    <row r="96" spans="3:3">
      <c r="C96" s="910"/>
    </row>
    <row r="97" spans="3:3">
      <c r="C97" s="910"/>
    </row>
    <row r="98" spans="3:3">
      <c r="C98" s="910"/>
    </row>
    <row r="99" spans="3:3">
      <c r="C99" s="910"/>
    </row>
    <row r="100" spans="3:3">
      <c r="C100" s="910"/>
    </row>
    <row r="101" spans="3:3">
      <c r="C101" s="910"/>
    </row>
    <row r="102" spans="3:3">
      <c r="C102" s="910"/>
    </row>
    <row r="103" spans="3:3">
      <c r="C103" s="910"/>
    </row>
    <row r="104" spans="3:3">
      <c r="C104" s="910"/>
    </row>
    <row r="105" spans="3:3">
      <c r="C105" s="910"/>
    </row>
    <row r="106" spans="3:3">
      <c r="C106" s="910"/>
    </row>
    <row r="107" spans="3:3">
      <c r="C107" s="910"/>
    </row>
    <row r="108" spans="3:3">
      <c r="C108" s="910"/>
    </row>
    <row r="109" spans="3:3">
      <c r="C109" s="910"/>
    </row>
    <row r="110" spans="3:3">
      <c r="C110" s="910"/>
    </row>
    <row r="111" spans="3:3">
      <c r="C111" s="910"/>
    </row>
    <row r="112" spans="3:3">
      <c r="C112" s="910"/>
    </row>
    <row r="113" spans="3:3">
      <c r="C113" s="910"/>
    </row>
    <row r="114" spans="3:3">
      <c r="C114" s="910"/>
    </row>
    <row r="115" spans="3:3">
      <c r="C115" s="910"/>
    </row>
    <row r="116" spans="3:3">
      <c r="C116" s="910"/>
    </row>
    <row r="117" spans="3:3">
      <c r="C117" s="910"/>
    </row>
    <row r="118" spans="3:3">
      <c r="C118" s="910"/>
    </row>
    <row r="119" spans="3:3">
      <c r="C119" s="910"/>
    </row>
    <row r="120" spans="3:3">
      <c r="C120" s="910"/>
    </row>
    <row r="121" spans="3:3">
      <c r="C121" s="910"/>
    </row>
    <row r="122" spans="3:3">
      <c r="C122" s="910"/>
    </row>
    <row r="123" spans="3:3">
      <c r="C123" s="910"/>
    </row>
    <row r="124" spans="3:3">
      <c r="C124" s="910"/>
    </row>
    <row r="125" spans="3:3">
      <c r="C125" s="910"/>
    </row>
    <row r="126" spans="3:3">
      <c r="C126" s="910"/>
    </row>
    <row r="127" spans="3:3">
      <c r="C127" s="910"/>
    </row>
    <row r="128" spans="3:3">
      <c r="C128" s="910"/>
    </row>
    <row r="129" spans="3:3">
      <c r="C129" s="910"/>
    </row>
    <row r="130" spans="3:3">
      <c r="C130" s="910"/>
    </row>
    <row r="131" spans="3:3">
      <c r="C131" s="910"/>
    </row>
    <row r="132" spans="3:3">
      <c r="C132" s="910"/>
    </row>
    <row r="133" spans="3:3">
      <c r="C133" s="910"/>
    </row>
    <row r="134" spans="3:3">
      <c r="C134" s="910"/>
    </row>
    <row r="135" spans="3:3">
      <c r="C135" s="910"/>
    </row>
    <row r="136" spans="3:3">
      <c r="C136" s="910"/>
    </row>
    <row r="137" spans="3:3">
      <c r="C137" s="910"/>
    </row>
    <row r="138" spans="3:3">
      <c r="C138" s="910"/>
    </row>
    <row r="139" spans="3:3">
      <c r="C139" s="910"/>
    </row>
    <row r="140" spans="3:3">
      <c r="C140" s="910"/>
    </row>
    <row r="141" spans="3:3">
      <c r="C141" s="910"/>
    </row>
    <row r="142" spans="3:3">
      <c r="C142" s="910"/>
    </row>
    <row r="143" spans="3:3">
      <c r="C143" s="910"/>
    </row>
    <row r="144" spans="3:3">
      <c r="C144" s="910"/>
    </row>
    <row r="145" spans="3:3">
      <c r="C145" s="910"/>
    </row>
    <row r="146" spans="3:3">
      <c r="C146" s="910"/>
    </row>
    <row r="147" spans="3:3">
      <c r="C147" s="910"/>
    </row>
    <row r="148" spans="3:3">
      <c r="C148" s="910"/>
    </row>
    <row r="149" spans="3:3">
      <c r="C149" s="910"/>
    </row>
    <row r="150" spans="3:3">
      <c r="C150" s="910"/>
    </row>
    <row r="151" spans="3:3">
      <c r="C151" s="910"/>
    </row>
    <row r="152" spans="3:3">
      <c r="C152" s="910"/>
    </row>
    <row r="153" spans="3:3">
      <c r="C153" s="910"/>
    </row>
    <row r="154" spans="3:3">
      <c r="C154" s="910"/>
    </row>
    <row r="155" spans="3:3">
      <c r="C155" s="910"/>
    </row>
    <row r="156" spans="3:3">
      <c r="C156" s="910"/>
    </row>
    <row r="157" spans="3:3">
      <c r="C157" s="910"/>
    </row>
    <row r="158" spans="3:3">
      <c r="C158" s="910"/>
    </row>
    <row r="159" spans="3:3">
      <c r="C159" s="910"/>
    </row>
    <row r="160" spans="3:3">
      <c r="C160" s="910"/>
    </row>
    <row r="161" spans="3:3">
      <c r="C161" s="910"/>
    </row>
    <row r="162" spans="3:3">
      <c r="C162" s="910"/>
    </row>
    <row r="163" spans="3:3">
      <c r="C163" s="910"/>
    </row>
    <row r="164" spans="3:3">
      <c r="C164" s="910"/>
    </row>
    <row r="165" spans="3:3">
      <c r="C165" s="910"/>
    </row>
    <row r="166" spans="3:3">
      <c r="C166" s="910"/>
    </row>
    <row r="167" spans="3:3">
      <c r="C167" s="910"/>
    </row>
    <row r="168" spans="3:3">
      <c r="C168" s="910"/>
    </row>
    <row r="169" spans="3:3">
      <c r="C169" s="910"/>
    </row>
    <row r="170" spans="3:3">
      <c r="C170" s="910"/>
    </row>
    <row r="171" spans="3:3">
      <c r="C171" s="910"/>
    </row>
    <row r="172" spans="3:3">
      <c r="C172" s="910"/>
    </row>
    <row r="173" spans="3:3">
      <c r="C173" s="910"/>
    </row>
    <row r="174" spans="3:3">
      <c r="C174" s="910"/>
    </row>
    <row r="175" spans="3:3">
      <c r="C175" s="910"/>
    </row>
    <row r="176" spans="3:3">
      <c r="C176" s="910"/>
    </row>
    <row r="177" spans="3:3">
      <c r="C177" s="910"/>
    </row>
    <row r="178" spans="3:3">
      <c r="C178" s="910"/>
    </row>
    <row r="179" spans="3:3">
      <c r="C179" s="910"/>
    </row>
    <row r="180" spans="3:3">
      <c r="C180" s="910"/>
    </row>
    <row r="181" spans="3:3">
      <c r="C181" s="910"/>
    </row>
    <row r="182" spans="3:3">
      <c r="C182" s="910"/>
    </row>
    <row r="183" spans="3:3">
      <c r="C183" s="910"/>
    </row>
    <row r="184" spans="3:3">
      <c r="C184" s="910"/>
    </row>
    <row r="185" spans="3:3">
      <c r="C185" s="910"/>
    </row>
    <row r="186" spans="3:3">
      <c r="C186" s="910"/>
    </row>
    <row r="187" spans="3:3">
      <c r="C187" s="910"/>
    </row>
    <row r="188" spans="3:3">
      <c r="C188" s="910"/>
    </row>
    <row r="189" spans="3:3">
      <c r="C189" s="910"/>
    </row>
    <row r="190" spans="3:3">
      <c r="C190" s="910"/>
    </row>
    <row r="191" spans="3:3">
      <c r="C191" s="910"/>
    </row>
    <row r="192" spans="3:3">
      <c r="C192" s="910"/>
    </row>
    <row r="193" spans="3:3">
      <c r="C193" s="910"/>
    </row>
    <row r="194" spans="3:3">
      <c r="C194" s="910"/>
    </row>
    <row r="195" spans="3:3">
      <c r="C195" s="910"/>
    </row>
    <row r="196" spans="3:3">
      <c r="C196" s="910"/>
    </row>
    <row r="197" spans="3:3">
      <c r="C197" s="910"/>
    </row>
    <row r="198" spans="3:3">
      <c r="C198" s="910"/>
    </row>
    <row r="199" spans="3:3">
      <c r="C199" s="910"/>
    </row>
    <row r="200" spans="3:3">
      <c r="C200" s="910"/>
    </row>
    <row r="201" spans="3:3">
      <c r="C201" s="910"/>
    </row>
    <row r="202" spans="3:3">
      <c r="C202" s="910"/>
    </row>
    <row r="203" spans="3:3">
      <c r="C203" s="910"/>
    </row>
    <row r="204" spans="3:3">
      <c r="C204" s="910"/>
    </row>
    <row r="205" spans="3:3">
      <c r="C205" s="910"/>
    </row>
    <row r="206" spans="3:3">
      <c r="C206" s="910"/>
    </row>
    <row r="207" spans="3:3">
      <c r="C207" s="910"/>
    </row>
    <row r="208" spans="3:3">
      <c r="C208" s="910"/>
    </row>
    <row r="209" spans="3:3">
      <c r="C209" s="910"/>
    </row>
    <row r="210" spans="3:3">
      <c r="C210" s="910"/>
    </row>
    <row r="211" spans="3:3">
      <c r="C211" s="910"/>
    </row>
    <row r="212" spans="3:3">
      <c r="C212" s="910"/>
    </row>
    <row r="213" spans="3:3">
      <c r="C213" s="910"/>
    </row>
  </sheetData>
  <sheetProtection formatColumns="0"/>
  <mergeCells count="16">
    <mergeCell ref="A1:C1"/>
    <mergeCell ref="A2:C2"/>
    <mergeCell ref="L9:L10"/>
    <mergeCell ref="M9:M10"/>
    <mergeCell ref="E9:E10"/>
    <mergeCell ref="F9:F10"/>
    <mergeCell ref="G9:G10"/>
    <mergeCell ref="H9:I9"/>
    <mergeCell ref="J9:J10"/>
    <mergeCell ref="K9:K10"/>
    <mergeCell ref="D9:D10"/>
    <mergeCell ref="A3:C3"/>
    <mergeCell ref="A4:C4"/>
    <mergeCell ref="A9:A10"/>
    <mergeCell ref="B9:B10"/>
    <mergeCell ref="C9:C10"/>
  </mergeCells>
  <pageMargins left="0.70866141732283472" right="0.70866141732283472" top="0.74803149606299213" bottom="0.74803149606299213" header="0.31496062992125984" footer="0.31496062992125984"/>
  <pageSetup paperSize="9" scale="54" orientation="landscape"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tabColor rgb="FF002060"/>
    <pageSetUpPr fitToPage="1"/>
  </sheetPr>
  <dimension ref="A1:N21"/>
  <sheetViews>
    <sheetView showGridLines="0" rightToLeft="1" zoomScaleNormal="100" zoomScaleSheetLayoutView="70" workbookViewId="0">
      <selection activeCell="G8" sqref="G8"/>
    </sheetView>
  </sheetViews>
  <sheetFormatPr defaultColWidth="8.54296875" defaultRowHeight="14.5"/>
  <cols>
    <col min="1" max="1" width="21.54296875" style="2" customWidth="1"/>
    <col min="2" max="2" width="17.453125" style="2" customWidth="1"/>
    <col min="3" max="3" width="19.1796875" style="2" customWidth="1"/>
    <col min="4" max="4" width="15.54296875" style="2" customWidth="1"/>
    <col min="5" max="5" width="10.54296875" style="2" customWidth="1"/>
    <col min="6" max="6" width="10.81640625" style="2" customWidth="1"/>
    <col min="7" max="8" width="15" style="2" customWidth="1"/>
    <col min="9" max="9" width="17.81640625" style="2" customWidth="1"/>
    <col min="10" max="10" width="21.81640625" style="2" customWidth="1"/>
    <col min="11" max="12" width="8.54296875" style="2" customWidth="1"/>
    <col min="13" max="14" width="16" style="2" customWidth="1"/>
    <col min="15" max="20" width="8.54296875" style="2" customWidth="1"/>
    <col min="21" max="16384" width="8.54296875" style="2"/>
  </cols>
  <sheetData>
    <row r="1" spans="1:14" s="250" customFormat="1" ht="35.15" customHeight="1">
      <c r="A1" s="2574" t="str">
        <f>"اسم مكلف الضريبة / الزكاة :  "&amp;Cover!E12</f>
        <v xml:space="preserve">اسم مكلف الضريبة / الزكاة :  </v>
      </c>
      <c r="B1" s="2574"/>
      <c r="C1" s="2574"/>
    </row>
    <row r="2" spans="1:14" s="250" customFormat="1" ht="35.15" customHeight="1">
      <c r="A2" s="2574" t="str">
        <f>"الرقم المالي :   "&amp;TEXT(Cover!U10,"[$-,206]0")</f>
        <v xml:space="preserve">الرقم المالي :   </v>
      </c>
      <c r="B2" s="2574"/>
      <c r="C2" s="2574"/>
    </row>
    <row r="3" spans="1:14" s="250" customFormat="1" ht="35.15" customHeight="1">
      <c r="A3" s="2572" t="str">
        <f>"السنة المالية المنتهية في : "&amp;TEXT(Cover!X13,"[$-,20B]d mmmm yyyy;@")</f>
        <v xml:space="preserve">السنة المالية المنتهية في : </v>
      </c>
      <c r="B3" s="2572"/>
      <c r="C3" s="2572"/>
    </row>
    <row r="4" spans="1:14" s="250" customFormat="1" ht="35.15" customHeight="1">
      <c r="A4" s="2583"/>
      <c r="B4" s="2583"/>
      <c r="C4" s="2583"/>
    </row>
    <row r="7" spans="1:14" ht="33" customHeight="1">
      <c r="A7" s="333" t="s">
        <v>2782</v>
      </c>
    </row>
    <row r="9" spans="1:14" ht="60" customHeight="1">
      <c r="A9" s="2612" t="s">
        <v>980</v>
      </c>
      <c r="B9" s="2617" t="s">
        <v>377</v>
      </c>
      <c r="C9" s="2618"/>
      <c r="D9" s="2619" t="s">
        <v>1052</v>
      </c>
      <c r="E9" s="433" t="s">
        <v>1053</v>
      </c>
      <c r="F9" s="2612" t="s">
        <v>1054</v>
      </c>
      <c r="G9" s="2612" t="s">
        <v>1055</v>
      </c>
      <c r="H9" s="2612" t="s">
        <v>1056</v>
      </c>
      <c r="I9" s="2617" t="s">
        <v>1057</v>
      </c>
      <c r="J9" s="2610"/>
      <c r="K9" s="2610" t="s">
        <v>1058</v>
      </c>
      <c r="L9" s="2612" t="s">
        <v>1054</v>
      </c>
      <c r="M9" s="2614" t="s">
        <v>1029</v>
      </c>
      <c r="N9" s="2615"/>
    </row>
    <row r="10" spans="1:14" ht="45" customHeight="1">
      <c r="A10" s="2613"/>
      <c r="B10" s="434" t="s">
        <v>1059</v>
      </c>
      <c r="C10" s="435" t="s">
        <v>1060</v>
      </c>
      <c r="D10" s="2620"/>
      <c r="E10" s="436" t="s">
        <v>1061</v>
      </c>
      <c r="F10" s="2613"/>
      <c r="G10" s="2613"/>
      <c r="H10" s="2616"/>
      <c r="I10" s="437" t="s">
        <v>1062</v>
      </c>
      <c r="J10" s="438" t="s">
        <v>1063</v>
      </c>
      <c r="K10" s="2611"/>
      <c r="L10" s="2613"/>
      <c r="M10" s="329" t="s">
        <v>1064</v>
      </c>
      <c r="N10" s="435" t="s">
        <v>1065</v>
      </c>
    </row>
    <row r="11" spans="1:14" ht="46.5">
      <c r="A11" s="1387">
        <v>1</v>
      </c>
      <c r="B11" s="1388">
        <v>2</v>
      </c>
      <c r="C11" s="1388">
        <v>3</v>
      </c>
      <c r="D11" s="1389">
        <v>4</v>
      </c>
      <c r="E11" s="1390" t="s">
        <v>2783</v>
      </c>
      <c r="F11" s="1388">
        <v>6</v>
      </c>
      <c r="G11" s="1388">
        <v>7</v>
      </c>
      <c r="H11" s="1388">
        <v>8</v>
      </c>
      <c r="I11" s="1389">
        <v>9</v>
      </c>
      <c r="J11" s="1389">
        <v>10</v>
      </c>
      <c r="K11" s="1388">
        <v>11</v>
      </c>
      <c r="L11" s="1388">
        <v>12</v>
      </c>
      <c r="M11" s="1320" t="s">
        <v>2786</v>
      </c>
      <c r="N11" s="1320" t="s">
        <v>2787</v>
      </c>
    </row>
    <row r="12" spans="1:14" ht="18.5">
      <c r="A12" s="334" t="s">
        <v>1066</v>
      </c>
      <c r="B12" s="1393">
        <f>'18'!B14</f>
        <v>0</v>
      </c>
      <c r="C12" s="1393">
        <f>'18'!C14</f>
        <v>0</v>
      </c>
      <c r="D12" s="1393">
        <f>'18'!D14</f>
        <v>0</v>
      </c>
      <c r="E12" s="1393">
        <f>'18'!E14</f>
        <v>0</v>
      </c>
      <c r="F12" s="1393">
        <f>'18'!F14</f>
        <v>0</v>
      </c>
      <c r="G12" s="1393">
        <f>'18'!G14</f>
        <v>0</v>
      </c>
      <c r="H12" s="1393">
        <f>'18'!H14</f>
        <v>0</v>
      </c>
      <c r="I12" s="1393">
        <f>'18'!I14</f>
        <v>0</v>
      </c>
      <c r="J12" s="1393">
        <f>'18'!J14</f>
        <v>0</v>
      </c>
      <c r="K12" s="1393">
        <f>'18'!K14</f>
        <v>0</v>
      </c>
      <c r="L12" s="1393">
        <f>'18'!L14</f>
        <v>0</v>
      </c>
      <c r="M12" s="1449">
        <f>'18'!M14</f>
        <v>0</v>
      </c>
      <c r="N12" s="1449">
        <f>'18'!N14</f>
        <v>0</v>
      </c>
    </row>
    <row r="13" spans="1:14" ht="18.5">
      <c r="A13" s="334" t="s">
        <v>1047</v>
      </c>
      <c r="B13" s="1393">
        <f>'18'!B15</f>
        <v>0</v>
      </c>
      <c r="C13" s="1393">
        <f>'18'!C15</f>
        <v>0</v>
      </c>
      <c r="D13" s="1393">
        <f>'18'!D15</f>
        <v>0</v>
      </c>
      <c r="E13" s="1393">
        <f>'18'!E15</f>
        <v>0</v>
      </c>
      <c r="F13" s="1393">
        <f>'18'!F15</f>
        <v>0</v>
      </c>
      <c r="G13" s="1393">
        <f>'18'!G15</f>
        <v>0</v>
      </c>
      <c r="H13" s="1393">
        <f>'18'!H15</f>
        <v>0</v>
      </c>
      <c r="I13" s="1393">
        <f>'18'!I15</f>
        <v>0</v>
      </c>
      <c r="J13" s="1393">
        <f>'18'!J15</f>
        <v>0</v>
      </c>
      <c r="K13" s="1393">
        <f>'18'!K15</f>
        <v>0</v>
      </c>
      <c r="L13" s="1393">
        <f>'18'!L15</f>
        <v>0</v>
      </c>
      <c r="M13" s="1449">
        <f>'18'!M15</f>
        <v>0</v>
      </c>
      <c r="N13" s="1449">
        <f>'18'!N15</f>
        <v>0</v>
      </c>
    </row>
    <row r="14" spans="1:14" s="319" customFormat="1" ht="3" customHeight="1">
      <c r="A14" s="904"/>
      <c r="B14" s="1394"/>
      <c r="C14" s="1394"/>
      <c r="D14" s="1394"/>
      <c r="E14" s="1394"/>
      <c r="F14" s="1394"/>
      <c r="G14" s="1394"/>
      <c r="H14" s="1394"/>
      <c r="I14" s="1394"/>
      <c r="J14" s="1394"/>
      <c r="K14" s="1394"/>
      <c r="L14" s="1394"/>
      <c r="M14" s="1394"/>
      <c r="N14" s="1394"/>
    </row>
    <row r="15" spans="1:14" ht="21">
      <c r="A15" s="1513" t="s">
        <v>387</v>
      </c>
      <c r="B15" s="1395">
        <f t="shared" ref="B15:N15" si="0">SUM(B12:B13)</f>
        <v>0</v>
      </c>
      <c r="C15" s="1395">
        <f t="shared" si="0"/>
        <v>0</v>
      </c>
      <c r="D15" s="1395">
        <f t="shared" si="0"/>
        <v>0</v>
      </c>
      <c r="E15" s="1395">
        <f t="shared" si="0"/>
        <v>0</v>
      </c>
      <c r="F15" s="1395">
        <f t="shared" si="0"/>
        <v>0</v>
      </c>
      <c r="G15" s="1395">
        <f t="shared" si="0"/>
        <v>0</v>
      </c>
      <c r="H15" s="1395">
        <f t="shared" si="0"/>
        <v>0</v>
      </c>
      <c r="I15" s="1395">
        <f t="shared" si="0"/>
        <v>0</v>
      </c>
      <c r="J15" s="1395">
        <f t="shared" si="0"/>
        <v>0</v>
      </c>
      <c r="K15" s="1395">
        <f t="shared" si="0"/>
        <v>0</v>
      </c>
      <c r="L15" s="1395">
        <f t="shared" si="0"/>
        <v>0</v>
      </c>
      <c r="M15" s="1395">
        <f t="shared" si="0"/>
        <v>0</v>
      </c>
      <c r="N15" s="1395">
        <f t="shared" si="0"/>
        <v>0</v>
      </c>
    </row>
    <row r="21" spans="11:11">
      <c r="K21" s="1391"/>
    </row>
  </sheetData>
  <mergeCells count="14">
    <mergeCell ref="A1:C1"/>
    <mergeCell ref="A2:C2"/>
    <mergeCell ref="K9:K10"/>
    <mergeCell ref="L9:L10"/>
    <mergeCell ref="M9:N9"/>
    <mergeCell ref="H9:H10"/>
    <mergeCell ref="A3:C3"/>
    <mergeCell ref="A4:C4"/>
    <mergeCell ref="A9:A10"/>
    <mergeCell ref="B9:C9"/>
    <mergeCell ref="D9:D10"/>
    <mergeCell ref="F9:F10"/>
    <mergeCell ref="G9:G10"/>
    <mergeCell ref="I9:J9"/>
  </mergeCells>
  <conditionalFormatting sqref="B12:N14">
    <cfRule type="cellIs" dxfId="8" priority="3" operator="equal">
      <formula>0</formula>
    </cfRule>
  </conditionalFormatting>
  <pageMargins left="0.70866141732283472" right="0.70866141732283472" top="0.74803149606299213" bottom="0.74803149606299213" header="0.31496062992125984" footer="0.31496062992125984"/>
  <pageSetup paperSize="9" scale="61" orientation="landscape"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tabColor rgb="FF002060"/>
    <pageSetUpPr fitToPage="1"/>
  </sheetPr>
  <dimension ref="A1:E20"/>
  <sheetViews>
    <sheetView showGridLines="0" rightToLeft="1" zoomScaleNormal="100" workbookViewId="0">
      <selection activeCell="G8" sqref="G8"/>
    </sheetView>
  </sheetViews>
  <sheetFormatPr defaultColWidth="8.54296875" defaultRowHeight="14.5"/>
  <cols>
    <col min="1" max="1" width="38.453125" style="2" customWidth="1"/>
    <col min="2" max="2" width="27.453125" style="2" customWidth="1"/>
    <col min="3" max="3" width="26.81640625" style="2" customWidth="1"/>
    <col min="4" max="4" width="21.54296875" style="2" customWidth="1"/>
    <col min="5" max="5" width="32" style="2" customWidth="1"/>
    <col min="6" max="13" width="8.54296875" style="2" customWidth="1"/>
    <col min="14" max="16384" width="8.54296875" style="2"/>
  </cols>
  <sheetData>
    <row r="1" spans="1:5" s="250" customFormat="1" ht="35.15" customHeight="1">
      <c r="A1" s="2574" t="str">
        <f>"اسم مكلف الضريبة / الزكاة :  "&amp;Cover!E12</f>
        <v xml:space="preserve">اسم مكلف الضريبة / الزكاة :  </v>
      </c>
      <c r="B1" s="2574"/>
      <c r="C1" s="2574"/>
    </row>
    <row r="2" spans="1:5" s="250" customFormat="1" ht="35.15" customHeight="1">
      <c r="A2" s="2574" t="str">
        <f>"الرقم المالي :   "&amp;TEXT(Cover!U10,"[$-,206]0")</f>
        <v xml:space="preserve">الرقم المالي :   </v>
      </c>
      <c r="B2" s="2574"/>
      <c r="C2" s="2574"/>
    </row>
    <row r="3" spans="1:5" s="250" customFormat="1" ht="35.15" customHeight="1">
      <c r="A3" s="2572" t="str">
        <f>"السنة المالية المنتهية في : "&amp;TEXT(Cover!X13,"[$-,20B]d mmmm yyyy;@")</f>
        <v xml:space="preserve">السنة المالية المنتهية في : </v>
      </c>
      <c r="B3" s="2572"/>
      <c r="C3" s="2572"/>
    </row>
    <row r="4" spans="1:5" s="250" customFormat="1" ht="35.15" customHeight="1">
      <c r="A4" s="2583"/>
      <c r="B4" s="2583"/>
      <c r="C4" s="2583"/>
    </row>
    <row r="7" spans="1:5" ht="29.15" customHeight="1">
      <c r="A7" s="330" t="s">
        <v>2808</v>
      </c>
    </row>
    <row r="9" spans="1:5" ht="36">
      <c r="A9" s="335" t="s">
        <v>1067</v>
      </c>
      <c r="B9" s="335" t="s">
        <v>1068</v>
      </c>
      <c r="C9" s="335" t="s">
        <v>1069</v>
      </c>
      <c r="D9" s="335" t="s">
        <v>1070</v>
      </c>
      <c r="E9" s="335" t="s">
        <v>1071</v>
      </c>
    </row>
    <row r="10" spans="1:5">
      <c r="A10" s="1496">
        <v>2011</v>
      </c>
      <c r="B10" s="1497">
        <f>'19A'!B14</f>
        <v>0</v>
      </c>
      <c r="C10" s="1497">
        <f>'19A'!C14</f>
        <v>0</v>
      </c>
      <c r="D10" s="1497">
        <f>'19A'!D14</f>
        <v>0</v>
      </c>
      <c r="E10" s="1497">
        <f>'19A'!E14</f>
        <v>0</v>
      </c>
    </row>
    <row r="11" spans="1:5">
      <c r="A11" s="1496">
        <v>2012</v>
      </c>
      <c r="B11" s="1497">
        <f>'19A'!B15</f>
        <v>0</v>
      </c>
      <c r="C11" s="1497">
        <f>'19A'!C15</f>
        <v>0</v>
      </c>
      <c r="D11" s="1497">
        <f>'19A'!D15</f>
        <v>0</v>
      </c>
      <c r="E11" s="1497">
        <f>'19A'!E15</f>
        <v>0</v>
      </c>
    </row>
    <row r="12" spans="1:5">
      <c r="A12" s="1496">
        <v>2013</v>
      </c>
      <c r="B12" s="1497">
        <f>'19A'!B16</f>
        <v>0</v>
      </c>
      <c r="C12" s="1497">
        <f>'19A'!C16</f>
        <v>0</v>
      </c>
      <c r="D12" s="1497">
        <f>'19A'!D16</f>
        <v>0</v>
      </c>
      <c r="E12" s="1497">
        <f>'19A'!E16</f>
        <v>0</v>
      </c>
    </row>
    <row r="13" spans="1:5">
      <c r="A13" s="1496">
        <v>2014</v>
      </c>
      <c r="B13" s="1497">
        <f>'19A'!B17</f>
        <v>0</v>
      </c>
      <c r="C13" s="1497">
        <f>'19A'!C17</f>
        <v>0</v>
      </c>
      <c r="D13" s="1497">
        <f>'19A'!D17</f>
        <v>0</v>
      </c>
      <c r="E13" s="1497">
        <f>'19A'!E17</f>
        <v>0</v>
      </c>
    </row>
    <row r="14" spans="1:5">
      <c r="A14" s="1496">
        <v>2015</v>
      </c>
      <c r="B14" s="1497">
        <f>'19A'!B18</f>
        <v>0</v>
      </c>
      <c r="C14" s="1497">
        <f>'19A'!C18</f>
        <v>0</v>
      </c>
      <c r="D14" s="1497">
        <f>'19A'!D18</f>
        <v>0</v>
      </c>
      <c r="E14" s="1497">
        <f>'19A'!E18</f>
        <v>0</v>
      </c>
    </row>
    <row r="15" spans="1:5">
      <c r="A15" s="1496">
        <v>2016</v>
      </c>
      <c r="B15" s="1497">
        <f>'19A'!B19</f>
        <v>0</v>
      </c>
      <c r="C15" s="1497">
        <f>'19A'!C19</f>
        <v>0</v>
      </c>
      <c r="D15" s="1497">
        <f>'19A'!D19</f>
        <v>0</v>
      </c>
      <c r="E15" s="1497">
        <f>'19A'!E19</f>
        <v>0</v>
      </c>
    </row>
    <row r="16" spans="1:5">
      <c r="A16" s="1496">
        <v>2017</v>
      </c>
      <c r="B16" s="1497">
        <f>'19A'!B20</f>
        <v>0</v>
      </c>
      <c r="C16" s="1497">
        <f>'19A'!C20</f>
        <v>0</v>
      </c>
      <c r="D16" s="1497">
        <f>'19A'!D20</f>
        <v>0</v>
      </c>
      <c r="E16" s="1497">
        <f>'19A'!E20</f>
        <v>0</v>
      </c>
    </row>
    <row r="17" spans="1:5">
      <c r="A17" s="1496">
        <v>2018</v>
      </c>
      <c r="B17" s="1497">
        <f>'19A'!B21</f>
        <v>0</v>
      </c>
      <c r="C17" s="1497">
        <f>'19A'!C21</f>
        <v>0</v>
      </c>
      <c r="D17" s="1497">
        <f>'19A'!D21</f>
        <v>0</v>
      </c>
      <c r="E17" s="1497">
        <f>'19A'!E21</f>
        <v>0</v>
      </c>
    </row>
    <row r="18" spans="1:5" s="319" customFormat="1">
      <c r="A18" s="1496">
        <v>2019</v>
      </c>
      <c r="B18" s="1497">
        <f>'19A'!B22</f>
        <v>0</v>
      </c>
      <c r="C18" s="1497">
        <f>'19A'!C22</f>
        <v>0</v>
      </c>
      <c r="D18" s="1497">
        <f>'19A'!D22</f>
        <v>0</v>
      </c>
      <c r="E18" s="1497">
        <f>'19A'!E22</f>
        <v>0</v>
      </c>
    </row>
    <row r="19" spans="1:5" ht="2.15" customHeight="1">
      <c r="A19" s="336"/>
      <c r="B19" s="1497"/>
      <c r="C19" s="1497"/>
      <c r="D19" s="1497"/>
      <c r="E19" s="1497"/>
    </row>
    <row r="20" spans="1:5" ht="33" customHeight="1">
      <c r="A20" s="337" t="s">
        <v>1072</v>
      </c>
      <c r="B20" s="1498"/>
      <c r="C20" s="1498"/>
      <c r="D20" s="1498">
        <f>D17</f>
        <v>0</v>
      </c>
      <c r="E20" s="1498">
        <f>SUM(E10:E18)</f>
        <v>0</v>
      </c>
    </row>
  </sheetData>
  <mergeCells count="4">
    <mergeCell ref="A3:C3"/>
    <mergeCell ref="A4:C4"/>
    <mergeCell ref="A1:C1"/>
    <mergeCell ref="A2:C2"/>
  </mergeCells>
  <pageMargins left="0.70866141732283472" right="0.70866141732283472" top="0.74803149606299213" bottom="0.74803149606299213" header="0.31496062992125984" footer="0.31496062992125984"/>
  <pageSetup paperSize="9" scale="90" orientation="landscape"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tabColor rgb="FF002060"/>
    <pageSetUpPr fitToPage="1"/>
  </sheetPr>
  <dimension ref="A1:C14"/>
  <sheetViews>
    <sheetView showGridLines="0" rightToLeft="1" zoomScaleNormal="100" workbookViewId="0">
      <selection activeCell="G8" sqref="G8"/>
    </sheetView>
  </sheetViews>
  <sheetFormatPr defaultColWidth="8.54296875" defaultRowHeight="14.5"/>
  <cols>
    <col min="1" max="1" width="31.54296875" style="2" customWidth="1"/>
    <col min="2" max="2" width="83.54296875" style="2" customWidth="1"/>
    <col min="3" max="3" width="22.453125" style="2" customWidth="1"/>
    <col min="4" max="10" width="8.54296875" style="2" customWidth="1"/>
    <col min="11" max="16384" width="8.54296875" style="2"/>
  </cols>
  <sheetData>
    <row r="1" spans="1:3" s="250" customFormat="1" ht="35.15" customHeight="1">
      <c r="A1" s="2574" t="str">
        <f>"اسم مكلف الضريبة / الزكاة :  "&amp;Cover!E12</f>
        <v xml:space="preserve">اسم مكلف الضريبة / الزكاة :  </v>
      </c>
      <c r="B1" s="2574"/>
      <c r="C1" s="2574"/>
    </row>
    <row r="2" spans="1:3" s="250" customFormat="1" ht="35.15" customHeight="1">
      <c r="A2" s="2574" t="str">
        <f>"الرقم المالي :   "&amp;TEXT(Cover!U10,"[$-,206]0")</f>
        <v xml:space="preserve">الرقم المالي :   </v>
      </c>
      <c r="B2" s="2574"/>
      <c r="C2" s="2574"/>
    </row>
    <row r="3" spans="1:3" s="250" customFormat="1" ht="35.15" customHeight="1">
      <c r="A3" s="2572" t="str">
        <f>"السنة المالية المنتهية في : "&amp;TEXT(Cover!X13,"[$-,20B]d mmmm yyyy;@")</f>
        <v xml:space="preserve">السنة المالية المنتهية في : </v>
      </c>
      <c r="B3" s="2572"/>
      <c r="C3" s="2572"/>
    </row>
    <row r="4" spans="1:3" s="250" customFormat="1" ht="35.15" customHeight="1">
      <c r="A4" s="2583"/>
      <c r="B4" s="2583"/>
      <c r="C4" s="2583"/>
    </row>
    <row r="7" spans="1:3" ht="29.15" customHeight="1">
      <c r="A7" s="338" t="s">
        <v>1073</v>
      </c>
      <c r="B7" s="338"/>
      <c r="C7" s="339"/>
    </row>
    <row r="8" spans="1:3" ht="23.5">
      <c r="A8" s="339"/>
      <c r="B8" s="339"/>
      <c r="C8" s="339"/>
    </row>
    <row r="9" spans="1:3" ht="26.15" customHeight="1">
      <c r="A9" s="340" t="s">
        <v>980</v>
      </c>
      <c r="B9" s="341"/>
      <c r="C9" s="342" t="s">
        <v>981</v>
      </c>
    </row>
    <row r="10" spans="1:3" ht="26.15" customHeight="1">
      <c r="A10" s="343" t="s">
        <v>1074</v>
      </c>
      <c r="B10" s="344"/>
      <c r="C10" s="1499">
        <f>'19B'!F12</f>
        <v>0</v>
      </c>
    </row>
    <row r="11" spans="1:3" ht="26.15" customHeight="1">
      <c r="A11" s="343" t="s">
        <v>1075</v>
      </c>
      <c r="B11" s="344"/>
      <c r="C11" s="1499">
        <f>ROUND(C10*Basic!B23,0)</f>
        <v>0</v>
      </c>
    </row>
    <row r="12" spans="1:3" ht="26.15" customHeight="1">
      <c r="A12" s="343" t="s">
        <v>1076</v>
      </c>
      <c r="B12" s="344"/>
      <c r="C12" s="1499">
        <f>'19B'!F14</f>
        <v>0</v>
      </c>
    </row>
    <row r="13" spans="1:3" ht="26.15" customHeight="1">
      <c r="A13" s="343" t="s">
        <v>1077</v>
      </c>
      <c r="B13" s="344"/>
      <c r="C13" s="1499">
        <f>'19B'!F15</f>
        <v>0</v>
      </c>
    </row>
    <row r="14" spans="1:3" ht="92.15" customHeight="1">
      <c r="A14" s="2621" t="s">
        <v>1078</v>
      </c>
      <c r="B14" s="2622"/>
      <c r="C14" s="1500">
        <f>SUM(C11:C13)</f>
        <v>0</v>
      </c>
    </row>
  </sheetData>
  <mergeCells count="5">
    <mergeCell ref="A3:C3"/>
    <mergeCell ref="A4:C4"/>
    <mergeCell ref="A14:B14"/>
    <mergeCell ref="A1:C1"/>
    <mergeCell ref="A2:C2"/>
  </mergeCells>
  <pageMargins left="0.70866141732283472" right="0.70866141732283472" top="0.74803149606299213" bottom="0.74803149606299213" header="0.31496062992125984" footer="0.31496062992125984"/>
  <pageSetup paperSize="9" scale="95" orientation="landscape"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tabColor rgb="FF002060"/>
    <pageSetUpPr fitToPage="1"/>
  </sheetPr>
  <dimension ref="A1:D23"/>
  <sheetViews>
    <sheetView showGridLines="0" rightToLeft="1" zoomScaleNormal="100" zoomScaleSheetLayoutView="95" workbookViewId="0">
      <selection activeCell="G8" sqref="G8"/>
    </sheetView>
  </sheetViews>
  <sheetFormatPr defaultColWidth="8.54296875" defaultRowHeight="14.5"/>
  <cols>
    <col min="1" max="1" width="33.453125" style="2" customWidth="1"/>
    <col min="2" max="2" width="74.453125" style="2" customWidth="1"/>
    <col min="3" max="3" width="20.453125" style="2" customWidth="1"/>
    <col min="4" max="10" width="8.54296875" style="2" customWidth="1"/>
    <col min="11" max="16384" width="8.54296875" style="2"/>
  </cols>
  <sheetData>
    <row r="1" spans="1:4" s="250" customFormat="1" ht="35.15" customHeight="1">
      <c r="A1" s="2574" t="str">
        <f>"اسم مكلف الضريبة / الزكاة :  "&amp;Cover!E12</f>
        <v xml:space="preserve">اسم مكلف الضريبة / الزكاة :  </v>
      </c>
      <c r="B1" s="2574"/>
      <c r="C1" s="2574"/>
    </row>
    <row r="2" spans="1:4" s="250" customFormat="1" ht="35.15" customHeight="1">
      <c r="A2" s="2574" t="str">
        <f>"الرقم المالي :   "&amp;TEXT(Cover!U10,"[$-,206]0")</f>
        <v xml:space="preserve">الرقم المالي :   </v>
      </c>
      <c r="B2" s="2574"/>
      <c r="C2" s="2574"/>
    </row>
    <row r="3" spans="1:4" s="250" customFormat="1" ht="35.15" customHeight="1">
      <c r="A3" s="2572" t="str">
        <f>"السنة المالية المنتهية في : "&amp;TEXT(Cover!X13,"[$-,20B]d mmmm yyyy;@")</f>
        <v xml:space="preserve">السنة المالية المنتهية في : </v>
      </c>
      <c r="B3" s="2572"/>
      <c r="C3" s="2572"/>
    </row>
    <row r="4" spans="1:4" s="250" customFormat="1" ht="35.15" customHeight="1">
      <c r="A4" s="2583"/>
      <c r="B4" s="2583"/>
      <c r="C4" s="2583"/>
    </row>
    <row r="7" spans="1:4" ht="23">
      <c r="A7" s="1504" t="s">
        <v>2810</v>
      </c>
      <c r="B7" s="1505"/>
      <c r="C7" s="1505"/>
    </row>
    <row r="8" spans="1:4">
      <c r="B8" s="319"/>
    </row>
    <row r="9" spans="1:4" ht="28.5" customHeight="1">
      <c r="A9" s="320" t="s">
        <v>980</v>
      </c>
      <c r="B9" s="321"/>
      <c r="C9" s="322" t="s">
        <v>981</v>
      </c>
    </row>
    <row r="10" spans="1:4" ht="28.5" customHeight="1">
      <c r="A10" s="323" t="s">
        <v>1016</v>
      </c>
      <c r="B10" s="324"/>
      <c r="C10" s="1506"/>
    </row>
    <row r="11" spans="1:4" ht="28.5" customHeight="1">
      <c r="A11" s="323" t="s">
        <v>1017</v>
      </c>
      <c r="B11" s="324"/>
      <c r="C11" s="1507"/>
    </row>
    <row r="12" spans="1:4" ht="28.5" customHeight="1">
      <c r="A12" s="323" t="s">
        <v>1018</v>
      </c>
      <c r="B12" s="324"/>
      <c r="C12" s="1507"/>
    </row>
    <row r="13" spans="1:4" ht="28.5" customHeight="1">
      <c r="A13" s="323" t="s">
        <v>1019</v>
      </c>
      <c r="B13" s="324"/>
      <c r="C13" s="1507"/>
      <c r="D13" s="325"/>
    </row>
    <row r="14" spans="1:4" ht="28.5" customHeight="1">
      <c r="A14" s="323" t="s">
        <v>1020</v>
      </c>
      <c r="B14" s="324"/>
      <c r="C14" s="1507"/>
      <c r="D14" s="325"/>
    </row>
    <row r="15" spans="1:4" ht="28.5" customHeight="1">
      <c r="A15" s="323" t="s">
        <v>1021</v>
      </c>
      <c r="B15" s="324"/>
      <c r="C15" s="1507"/>
      <c r="D15" s="325"/>
    </row>
    <row r="16" spans="1:4" ht="28.5" customHeight="1">
      <c r="A16" s="326" t="s">
        <v>1022</v>
      </c>
      <c r="B16" s="327"/>
      <c r="C16" s="1507"/>
      <c r="D16" s="325"/>
    </row>
    <row r="17" spans="1:4" ht="28.5" customHeight="1">
      <c r="A17" s="323" t="s">
        <v>1023</v>
      </c>
      <c r="B17" s="324"/>
      <c r="C17" s="1508"/>
      <c r="D17" s="325"/>
    </row>
    <row r="18" spans="1:4" ht="28.5" customHeight="1">
      <c r="A18" s="323" t="s">
        <v>2811</v>
      </c>
      <c r="B18" s="324"/>
      <c r="C18" s="1507"/>
      <c r="D18" s="325"/>
    </row>
    <row r="19" spans="1:4" ht="28.5" customHeight="1">
      <c r="A19" s="323" t="s">
        <v>1024</v>
      </c>
      <c r="B19" s="324"/>
      <c r="C19" s="1507"/>
      <c r="D19" s="325"/>
    </row>
    <row r="20" spans="1:4" ht="28.5" customHeight="1">
      <c r="A20" s="323" t="s">
        <v>2812</v>
      </c>
      <c r="B20" s="324"/>
      <c r="C20" s="1507"/>
      <c r="D20" s="325"/>
    </row>
    <row r="21" spans="1:4" ht="28.5" customHeight="1">
      <c r="A21" s="323" t="s">
        <v>2813</v>
      </c>
      <c r="B21" s="324"/>
      <c r="C21" s="1507"/>
      <c r="D21" s="325"/>
    </row>
    <row r="22" spans="1:4" ht="28.5" customHeight="1">
      <c r="A22" s="2623" t="s">
        <v>2814</v>
      </c>
      <c r="B22" s="2624"/>
      <c r="C22" s="1509"/>
      <c r="D22" s="325"/>
    </row>
    <row r="23" spans="1:4" ht="41.15" customHeight="1">
      <c r="A23" s="2625" t="s">
        <v>2815</v>
      </c>
      <c r="B23" s="2626"/>
      <c r="C23" s="1509"/>
      <c r="D23" s="325"/>
    </row>
  </sheetData>
  <mergeCells count="6">
    <mergeCell ref="A3:C3"/>
    <mergeCell ref="A4:C4"/>
    <mergeCell ref="A22:B22"/>
    <mergeCell ref="A23:B23"/>
    <mergeCell ref="A1:C1"/>
    <mergeCell ref="A2:C2"/>
  </mergeCells>
  <pageMargins left="0.70866141732283472" right="0.70866141732283472" top="0.74803149606299213" bottom="0.74803149606299213" header="0.31496062992125984" footer="0.31496062992125984"/>
  <pageSetup paperSize="9" scale="75" orientation="landscape"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tabColor rgb="FF002060"/>
    <pageSetUpPr fitToPage="1"/>
  </sheetPr>
  <dimension ref="A1:F25"/>
  <sheetViews>
    <sheetView showGridLines="0" rightToLeft="1" zoomScaleNormal="100" zoomScaleSheetLayoutView="100" workbookViewId="0">
      <selection activeCell="G8" sqref="G8"/>
    </sheetView>
  </sheetViews>
  <sheetFormatPr defaultColWidth="8.54296875" defaultRowHeight="14.5"/>
  <cols>
    <col min="1" max="1" width="28.453125" style="2" customWidth="1"/>
    <col min="2" max="2" width="20.453125" style="2" customWidth="1"/>
    <col min="3" max="3" width="21.81640625" style="2" customWidth="1"/>
    <col min="4" max="4" width="24.1796875" style="2" customWidth="1"/>
    <col min="5" max="5" width="22.81640625" style="2" customWidth="1"/>
    <col min="6" max="6" width="22.453125" style="2" customWidth="1"/>
    <col min="7" max="12" width="8.54296875" style="2" customWidth="1"/>
    <col min="13" max="16384" width="8.54296875" style="2"/>
  </cols>
  <sheetData>
    <row r="1" spans="1:6" s="250" customFormat="1" ht="35.15" customHeight="1">
      <c r="A1" s="2574" t="str">
        <f>"اسم مكلف الضريبة / الزكاة :  "&amp;Cover!E12</f>
        <v xml:space="preserve">اسم مكلف الضريبة / الزكاة :  </v>
      </c>
      <c r="B1" s="2574"/>
      <c r="C1" s="2574"/>
    </row>
    <row r="2" spans="1:6" s="250" customFormat="1" ht="35.15" customHeight="1">
      <c r="A2" s="2574" t="str">
        <f>"الرقم المالي :   "&amp;TEXT(Cover!U10,"[$-,206]0")</f>
        <v xml:space="preserve">الرقم المالي :   </v>
      </c>
      <c r="B2" s="2574"/>
      <c r="C2" s="2574"/>
    </row>
    <row r="3" spans="1:6" s="250" customFormat="1" ht="35.15" customHeight="1">
      <c r="A3" s="2572" t="str">
        <f>"السنة المالية المنتهية في : "&amp;TEXT(Cover!X13,"[$-,20B]d mmmm yyyy;@")</f>
        <v xml:space="preserve">السنة المالية المنتهية في : </v>
      </c>
      <c r="B3" s="2572"/>
      <c r="C3" s="2572"/>
    </row>
    <row r="4" spans="1:6" s="250" customFormat="1" ht="35.15" customHeight="1">
      <c r="A4" s="2583"/>
      <c r="B4" s="2583"/>
      <c r="C4" s="2583"/>
    </row>
    <row r="5" spans="1:6">
      <c r="A5" s="298"/>
      <c r="B5" s="298"/>
      <c r="C5" s="298"/>
    </row>
    <row r="6" spans="1:6">
      <c r="A6" s="298"/>
      <c r="B6" s="298"/>
      <c r="C6" s="298"/>
    </row>
    <row r="7" spans="1:6" ht="25">
      <c r="A7" s="350" t="s">
        <v>2817</v>
      </c>
      <c r="B7" s="351"/>
      <c r="C7" s="351"/>
      <c r="D7" s="346"/>
      <c r="E7" s="346"/>
      <c r="F7" s="346"/>
    </row>
    <row r="8" spans="1:6" ht="20">
      <c r="A8" s="346"/>
      <c r="B8" s="346"/>
      <c r="C8" s="346"/>
      <c r="D8" s="346"/>
      <c r="E8" s="346"/>
      <c r="F8" s="346"/>
    </row>
    <row r="9" spans="1:6" ht="52.5" customHeight="1">
      <c r="A9" s="347" t="s">
        <v>1135</v>
      </c>
      <c r="B9" s="347" t="s">
        <v>1136</v>
      </c>
      <c r="C9" s="347" t="s">
        <v>1137</v>
      </c>
      <c r="D9" s="347" t="s">
        <v>1138</v>
      </c>
      <c r="E9" s="347" t="s">
        <v>1139</v>
      </c>
      <c r="F9" s="347" t="s">
        <v>1140</v>
      </c>
    </row>
    <row r="10" spans="1:6" ht="20">
      <c r="A10" s="1477">
        <v>1</v>
      </c>
      <c r="B10" s="1477">
        <v>2</v>
      </c>
      <c r="C10" s="1477">
        <v>3</v>
      </c>
      <c r="D10" s="1477">
        <v>4</v>
      </c>
      <c r="E10" s="1477">
        <v>5</v>
      </c>
      <c r="F10" s="348" t="s">
        <v>2816</v>
      </c>
    </row>
    <row r="11" spans="1:6" ht="20">
      <c r="A11" s="349" t="s">
        <v>2818</v>
      </c>
      <c r="B11" s="1510">
        <f>'21'!B14</f>
        <v>0</v>
      </c>
      <c r="C11" s="1510">
        <f>'21'!C14</f>
        <v>0</v>
      </c>
      <c r="D11" s="1510">
        <f>'21'!D14</f>
        <v>0</v>
      </c>
      <c r="E11" s="1510">
        <f>'21'!E14</f>
        <v>0</v>
      </c>
      <c r="F11" s="1510">
        <f t="shared" ref="F11:F23" si="0">SUM(B11:E11)</f>
        <v>0</v>
      </c>
    </row>
    <row r="12" spans="1:6" ht="20">
      <c r="A12" s="349" t="str">
        <f>IF('21'!A15=0,"",'21'!A15)</f>
        <v/>
      </c>
      <c r="B12" s="1510">
        <f>'21'!B15</f>
        <v>0</v>
      </c>
      <c r="C12" s="1510">
        <f>'21'!C15</f>
        <v>0</v>
      </c>
      <c r="D12" s="1510">
        <f>'21'!D15</f>
        <v>0</v>
      </c>
      <c r="E12" s="1510">
        <f>'21'!E15</f>
        <v>0</v>
      </c>
      <c r="F12" s="1510">
        <f t="shared" si="0"/>
        <v>0</v>
      </c>
    </row>
    <row r="13" spans="1:6" ht="20">
      <c r="A13" s="349" t="str">
        <f>IF('21'!A16=0,"",'21'!A16)</f>
        <v/>
      </c>
      <c r="B13" s="1510">
        <f>'21'!B16</f>
        <v>0</v>
      </c>
      <c r="C13" s="1510">
        <f>'21'!C16</f>
        <v>0</v>
      </c>
      <c r="D13" s="1510">
        <f>'21'!D16</f>
        <v>0</v>
      </c>
      <c r="E13" s="1510">
        <f>'21'!E16</f>
        <v>0</v>
      </c>
      <c r="F13" s="1510">
        <f t="shared" si="0"/>
        <v>0</v>
      </c>
    </row>
    <row r="14" spans="1:6" ht="20">
      <c r="A14" s="349" t="str">
        <f>IF('21'!A17=0,"",'21'!A17)</f>
        <v/>
      </c>
      <c r="B14" s="1510">
        <f>'21'!B17</f>
        <v>0</v>
      </c>
      <c r="C14" s="1510">
        <f>'21'!C17</f>
        <v>0</v>
      </c>
      <c r="D14" s="1510">
        <f>'21'!D17</f>
        <v>0</v>
      </c>
      <c r="E14" s="1510">
        <f>'21'!E17</f>
        <v>0</v>
      </c>
      <c r="F14" s="1510">
        <f t="shared" si="0"/>
        <v>0</v>
      </c>
    </row>
    <row r="15" spans="1:6" ht="20">
      <c r="A15" s="349" t="str">
        <f>IF('21'!A18=0,"",'21'!A18)</f>
        <v/>
      </c>
      <c r="B15" s="1510">
        <f>'21'!B18</f>
        <v>0</v>
      </c>
      <c r="C15" s="1510">
        <f>'21'!C18</f>
        <v>0</v>
      </c>
      <c r="D15" s="1510">
        <f>'21'!D18</f>
        <v>0</v>
      </c>
      <c r="E15" s="1510">
        <f>'21'!E18</f>
        <v>0</v>
      </c>
      <c r="F15" s="1510">
        <f t="shared" si="0"/>
        <v>0</v>
      </c>
    </row>
    <row r="16" spans="1:6" ht="20">
      <c r="A16" s="349" t="str">
        <f>IF('21'!A19=0,"",'21'!A19)</f>
        <v/>
      </c>
      <c r="B16" s="1510">
        <f>'21'!B19</f>
        <v>0</v>
      </c>
      <c r="C16" s="1510">
        <f>'21'!C19</f>
        <v>0</v>
      </c>
      <c r="D16" s="1510">
        <f>'21'!D19</f>
        <v>0</v>
      </c>
      <c r="E16" s="1510">
        <f>'21'!E19</f>
        <v>0</v>
      </c>
      <c r="F16" s="1510">
        <f t="shared" si="0"/>
        <v>0</v>
      </c>
    </row>
    <row r="17" spans="1:6" ht="20">
      <c r="A17" s="349" t="str">
        <f>IF('21'!A20=0,"",'21'!A20)</f>
        <v/>
      </c>
      <c r="B17" s="1510">
        <f>'21'!B20</f>
        <v>0</v>
      </c>
      <c r="C17" s="1510">
        <f>'21'!C20</f>
        <v>0</v>
      </c>
      <c r="D17" s="1510">
        <f>'21'!D20</f>
        <v>0</v>
      </c>
      <c r="E17" s="1510">
        <f>'21'!E20</f>
        <v>0</v>
      </c>
      <c r="F17" s="1510">
        <f t="shared" si="0"/>
        <v>0</v>
      </c>
    </row>
    <row r="18" spans="1:6" ht="20">
      <c r="A18" s="349" t="str">
        <f>IF('21'!A21=0,"",'21'!A21)</f>
        <v/>
      </c>
      <c r="B18" s="1510">
        <f>'21'!B21</f>
        <v>0</v>
      </c>
      <c r="C18" s="1510">
        <f>'21'!C21</f>
        <v>0</v>
      </c>
      <c r="D18" s="1510">
        <f>'21'!D21</f>
        <v>0</v>
      </c>
      <c r="E18" s="1510">
        <f>'21'!E21</f>
        <v>0</v>
      </c>
      <c r="F18" s="1510">
        <f t="shared" si="0"/>
        <v>0</v>
      </c>
    </row>
    <row r="19" spans="1:6" ht="20">
      <c r="A19" s="349" t="str">
        <f>IF('21'!A22=0,"",'21'!A22)</f>
        <v/>
      </c>
      <c r="B19" s="1510">
        <f>'21'!B22</f>
        <v>0</v>
      </c>
      <c r="C19" s="1510">
        <f>'21'!C22</f>
        <v>0</v>
      </c>
      <c r="D19" s="1510">
        <f>'21'!D22</f>
        <v>0</v>
      </c>
      <c r="E19" s="1510">
        <f>'21'!E22</f>
        <v>0</v>
      </c>
      <c r="F19" s="1510">
        <f t="shared" si="0"/>
        <v>0</v>
      </c>
    </row>
    <row r="20" spans="1:6" ht="20">
      <c r="A20" s="349" t="str">
        <f>IF('21'!A23=0,"",'21'!A23)</f>
        <v/>
      </c>
      <c r="B20" s="1510">
        <f>'21'!B23</f>
        <v>0</v>
      </c>
      <c r="C20" s="1510">
        <f>'21'!C23</f>
        <v>0</v>
      </c>
      <c r="D20" s="1510">
        <f>'21'!D23</f>
        <v>0</v>
      </c>
      <c r="E20" s="1510">
        <f>'21'!E23</f>
        <v>0</v>
      </c>
      <c r="F20" s="1510">
        <f t="shared" si="0"/>
        <v>0</v>
      </c>
    </row>
    <row r="21" spans="1:6" ht="20">
      <c r="A21" s="349" t="str">
        <f>IF('21'!A24=0,"",'21'!A24)</f>
        <v/>
      </c>
      <c r="B21" s="1510">
        <f>'21'!B24</f>
        <v>0</v>
      </c>
      <c r="C21" s="1510">
        <f>'21'!C24</f>
        <v>0</v>
      </c>
      <c r="D21" s="1510">
        <f>'21'!D24</f>
        <v>0</v>
      </c>
      <c r="E21" s="1510">
        <f>'21'!E24</f>
        <v>0</v>
      </c>
      <c r="F21" s="1510">
        <f t="shared" si="0"/>
        <v>0</v>
      </c>
    </row>
    <row r="22" spans="1:6" ht="20">
      <c r="A22" s="349" t="str">
        <f>IF('21'!A25=0,"",'21'!A25)</f>
        <v/>
      </c>
      <c r="B22" s="1510">
        <f>'21'!B25</f>
        <v>0</v>
      </c>
      <c r="C22" s="1510">
        <f>'21'!C25</f>
        <v>0</v>
      </c>
      <c r="D22" s="1510">
        <f>'21'!D25</f>
        <v>0</v>
      </c>
      <c r="E22" s="1510">
        <f>'21'!E25</f>
        <v>0</v>
      </c>
      <c r="F22" s="1510">
        <f t="shared" si="0"/>
        <v>0</v>
      </c>
    </row>
    <row r="23" spans="1:6" ht="20">
      <c r="A23" s="349" t="str">
        <f>IF('21'!A26=0,"",'21'!A26)</f>
        <v/>
      </c>
      <c r="B23" s="1510">
        <f>'21'!B26</f>
        <v>0</v>
      </c>
      <c r="C23" s="1510">
        <f>'21'!C26</f>
        <v>0</v>
      </c>
      <c r="D23" s="1510">
        <f>'21'!D26</f>
        <v>0</v>
      </c>
      <c r="E23" s="1510">
        <f>'21'!E26</f>
        <v>0</v>
      </c>
      <c r="F23" s="1510">
        <f t="shared" si="0"/>
        <v>0</v>
      </c>
    </row>
    <row r="24" spans="1:6" s="319" customFormat="1" ht="1.5" customHeight="1">
      <c r="A24" s="349"/>
      <c r="B24" s="1510"/>
      <c r="C24" s="1510"/>
      <c r="D24" s="1510"/>
      <c r="E24" s="1510"/>
      <c r="F24" s="1510"/>
    </row>
    <row r="25" spans="1:6" ht="20">
      <c r="A25" s="1512" t="s">
        <v>387</v>
      </c>
      <c r="B25" s="1511">
        <f>SUM(B11:B23)</f>
        <v>0</v>
      </c>
      <c r="C25" s="1511">
        <f>SUM(C11:C23)</f>
        <v>0</v>
      </c>
      <c r="D25" s="1511">
        <f>SUM(D11:D23)</f>
        <v>0</v>
      </c>
      <c r="E25" s="1511">
        <f>SUM(E11:E23)</f>
        <v>0</v>
      </c>
      <c r="F25" s="1511">
        <f>SUM(F11:F23)</f>
        <v>0</v>
      </c>
    </row>
  </sheetData>
  <mergeCells count="4">
    <mergeCell ref="A3:C3"/>
    <mergeCell ref="A4:C4"/>
    <mergeCell ref="A1:C1"/>
    <mergeCell ref="A2:C2"/>
  </mergeCells>
  <pageMargins left="0.70866141732283472" right="0.70866141732283472" top="0.74803149606299213" bottom="0.74803149606299213" header="0.31496062992125984" footer="0.31496062992125984"/>
  <pageSetup paperSize="9" scale="86" orientation="landscape"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tabColor rgb="FF002060"/>
    <pageSetUpPr fitToPage="1"/>
  </sheetPr>
  <dimension ref="A1:F33"/>
  <sheetViews>
    <sheetView showGridLines="0" rightToLeft="1" zoomScaleNormal="100" workbookViewId="0">
      <selection activeCell="G8" sqref="G8"/>
    </sheetView>
  </sheetViews>
  <sheetFormatPr defaultColWidth="9" defaultRowHeight="27" customHeight="1"/>
  <cols>
    <col min="1" max="1" width="6.54296875" style="328" customWidth="1"/>
    <col min="2" max="2" width="37.453125" style="328" customWidth="1"/>
    <col min="3" max="3" width="55.7265625" style="328" customWidth="1"/>
    <col min="4" max="4" width="21" style="392" customWidth="1"/>
    <col min="5" max="5" width="15.1796875" style="328" customWidth="1"/>
    <col min="6" max="6" width="17.54296875" style="328" customWidth="1"/>
    <col min="7" max="12" width="9" style="328" customWidth="1"/>
    <col min="13" max="16384" width="9" style="328"/>
  </cols>
  <sheetData>
    <row r="1" spans="1:6" s="250" customFormat="1" ht="35.15" customHeight="1">
      <c r="A1" s="2574" t="str">
        <f>"اسم مكلف الضريبة / الزكاة :  "&amp;Cover!E12</f>
        <v xml:space="preserve">اسم مكلف الضريبة / الزكاة :  </v>
      </c>
      <c r="B1" s="2574"/>
      <c r="C1" s="2574"/>
    </row>
    <row r="2" spans="1:6" s="250" customFormat="1" ht="35.15" customHeight="1">
      <c r="A2" s="2574" t="str">
        <f>"الرقم المالي :   "&amp;TEXT(Cover!U10,"[$-,206]0")</f>
        <v xml:space="preserve">الرقم المالي :   </v>
      </c>
      <c r="B2" s="2574"/>
      <c r="C2" s="2574"/>
    </row>
    <row r="3" spans="1:6" s="250" customFormat="1" ht="35.15" customHeight="1">
      <c r="A3" s="2572" t="str">
        <f>"السنة المالية المنتهية في : "&amp;TEXT(Cover!X13,"[$-,20B]d mmmm yyyy;@")</f>
        <v xml:space="preserve">السنة المالية المنتهية في : </v>
      </c>
      <c r="B3" s="2572"/>
      <c r="C3" s="2572"/>
    </row>
    <row r="4" spans="1:6" s="250" customFormat="1" ht="35.15" customHeight="1">
      <c r="A4" s="2583"/>
      <c r="B4" s="2583"/>
      <c r="C4" s="2583"/>
    </row>
    <row r="9" spans="1:6" ht="27" customHeight="1">
      <c r="A9" s="2627" t="s">
        <v>1121</v>
      </c>
      <c r="B9" s="387"/>
      <c r="C9" s="1520"/>
      <c r="D9" s="1523"/>
      <c r="E9" s="388"/>
      <c r="F9" s="389"/>
    </row>
    <row r="10" spans="1:6" ht="27" customHeight="1">
      <c r="A10" s="2627"/>
      <c r="B10" s="390" t="s">
        <v>1122</v>
      </c>
      <c r="C10" s="1521"/>
      <c r="D10" s="1524">
        <v>34</v>
      </c>
      <c r="E10" s="1515"/>
      <c r="F10" s="1516"/>
    </row>
    <row r="11" spans="1:6" ht="27" customHeight="1">
      <c r="A11" s="2627"/>
      <c r="B11" s="391" t="s">
        <v>1123</v>
      </c>
      <c r="C11" s="1522"/>
      <c r="D11" s="1524">
        <v>35</v>
      </c>
      <c r="E11" s="1515"/>
      <c r="F11" s="1516"/>
    </row>
    <row r="12" spans="1:6" ht="27" customHeight="1">
      <c r="A12" s="2627"/>
      <c r="B12" s="391" t="s">
        <v>1124</v>
      </c>
      <c r="C12" s="1522"/>
      <c r="D12" s="1524">
        <v>36</v>
      </c>
      <c r="E12" s="1515"/>
      <c r="F12" s="1517"/>
    </row>
    <row r="13" spans="1:6" ht="27" customHeight="1">
      <c r="A13" s="2627"/>
      <c r="B13" s="391" t="s">
        <v>2827</v>
      </c>
      <c r="C13" s="1522"/>
      <c r="D13" s="1525" t="s">
        <v>2819</v>
      </c>
      <c r="E13" s="1518"/>
      <c r="F13" s="1518"/>
    </row>
    <row r="14" spans="1:6" ht="27" customHeight="1">
      <c r="A14" s="2627"/>
      <c r="B14" s="390" t="s">
        <v>1125</v>
      </c>
      <c r="C14" s="1521"/>
      <c r="D14" s="1524" t="s">
        <v>2820</v>
      </c>
      <c r="E14" s="1515"/>
      <c r="F14" s="1519"/>
    </row>
    <row r="15" spans="1:6" ht="27" customHeight="1">
      <c r="A15" s="2627"/>
      <c r="B15" s="391" t="s">
        <v>1126</v>
      </c>
      <c r="C15" s="1522"/>
      <c r="D15" s="1526" t="s">
        <v>2821</v>
      </c>
      <c r="E15" s="1515"/>
      <c r="F15" s="1516"/>
    </row>
    <row r="16" spans="1:6" ht="27" customHeight="1">
      <c r="A16" s="2627"/>
      <c r="B16" s="391" t="s">
        <v>1127</v>
      </c>
      <c r="C16" s="1522"/>
      <c r="D16" s="1526">
        <v>40</v>
      </c>
      <c r="E16" s="1515"/>
      <c r="F16" s="1517"/>
    </row>
    <row r="17" spans="1:6" ht="27" customHeight="1">
      <c r="A17" s="2627"/>
      <c r="B17" s="390" t="s">
        <v>2828</v>
      </c>
      <c r="C17" s="1521"/>
      <c r="D17" s="1525" t="s">
        <v>2822</v>
      </c>
      <c r="E17" s="1518"/>
      <c r="F17" s="1518"/>
    </row>
    <row r="18" spans="1:6" ht="27" customHeight="1">
      <c r="A18" s="2627"/>
      <c r="B18" s="390" t="s">
        <v>1128</v>
      </c>
      <c r="C18" s="1521"/>
      <c r="D18" s="1524">
        <v>42</v>
      </c>
      <c r="E18" s="1515"/>
      <c r="F18" s="1519"/>
    </row>
    <row r="19" spans="1:6" ht="27" customHeight="1">
      <c r="A19" s="2627"/>
      <c r="B19" s="391" t="s">
        <v>1129</v>
      </c>
      <c r="C19" s="1522"/>
      <c r="D19" s="1524">
        <v>43</v>
      </c>
      <c r="E19" s="1515"/>
      <c r="F19" s="1516"/>
    </row>
    <row r="20" spans="1:6" ht="27" customHeight="1">
      <c r="A20" s="2627"/>
      <c r="B20" s="391" t="s">
        <v>1130</v>
      </c>
      <c r="C20" s="1522"/>
      <c r="D20" s="1524">
        <v>44</v>
      </c>
      <c r="E20" s="1515"/>
      <c r="F20" s="1517"/>
    </row>
    <row r="21" spans="1:6" ht="27" customHeight="1">
      <c r="A21" s="2627"/>
      <c r="B21" s="390" t="s">
        <v>2829</v>
      </c>
      <c r="C21" s="1521"/>
      <c r="D21" s="1525" t="s">
        <v>2823</v>
      </c>
      <c r="E21" s="1518"/>
      <c r="F21" s="1518"/>
    </row>
    <row r="22" spans="1:6" ht="27" customHeight="1">
      <c r="A22" s="2627"/>
      <c r="B22" s="391" t="s">
        <v>2830</v>
      </c>
      <c r="C22" s="1522"/>
      <c r="D22" s="1527" t="s">
        <v>2824</v>
      </c>
      <c r="E22" s="1518"/>
      <c r="F22" s="1518"/>
    </row>
    <row r="23" spans="1:6" ht="27" customHeight="1">
      <c r="A23" s="2627"/>
      <c r="B23" s="2628" t="s">
        <v>2831</v>
      </c>
      <c r="C23" s="2629"/>
      <c r="D23" s="1526">
        <v>47</v>
      </c>
      <c r="E23" s="1515"/>
      <c r="F23" s="1515"/>
    </row>
    <row r="24" spans="1:6" ht="27" customHeight="1">
      <c r="A24" s="2627"/>
      <c r="B24" s="390" t="s">
        <v>2832</v>
      </c>
      <c r="C24" s="1521"/>
      <c r="D24" s="1524">
        <v>48</v>
      </c>
      <c r="E24" s="1515"/>
      <c r="F24" s="1515"/>
    </row>
    <row r="25" spans="1:6" ht="27" customHeight="1">
      <c r="A25" s="2627"/>
      <c r="B25" s="390" t="s">
        <v>2834</v>
      </c>
      <c r="C25" s="1521"/>
      <c r="D25" s="1525" t="s">
        <v>2825</v>
      </c>
      <c r="E25" s="1518"/>
      <c r="F25" s="1518"/>
    </row>
    <row r="26" spans="1:6" ht="27" customHeight="1">
      <c r="A26" s="2627"/>
      <c r="B26" s="390" t="s">
        <v>2833</v>
      </c>
      <c r="C26" s="1521"/>
      <c r="D26" s="1525" t="s">
        <v>2826</v>
      </c>
      <c r="E26" s="1518"/>
      <c r="F26" s="1518"/>
    </row>
    <row r="27" spans="1:6" ht="27" customHeight="1">
      <c r="B27" s="392"/>
    </row>
    <row r="29" spans="1:6" ht="27" customHeight="1">
      <c r="B29" s="393" t="s">
        <v>1131</v>
      </c>
      <c r="C29" s="393"/>
    </row>
    <row r="31" spans="1:6" ht="27" customHeight="1">
      <c r="A31" s="328" t="s">
        <v>409</v>
      </c>
      <c r="B31" s="328" t="s">
        <v>1132</v>
      </c>
    </row>
    <row r="32" spans="1:6" ht="27" customHeight="1">
      <c r="B32" s="328" t="s">
        <v>1133</v>
      </c>
    </row>
    <row r="33" spans="2:2" ht="27" customHeight="1">
      <c r="B33" s="328" t="s">
        <v>1134</v>
      </c>
    </row>
  </sheetData>
  <mergeCells count="6">
    <mergeCell ref="A3:C3"/>
    <mergeCell ref="A4:C4"/>
    <mergeCell ref="A9:A26"/>
    <mergeCell ref="A1:C1"/>
    <mergeCell ref="A2:C2"/>
    <mergeCell ref="B23:C23"/>
  </mergeCells>
  <pageMargins left="0.70866141732283472" right="0.70866141732283472" top="0.74803149606299213" bottom="0.74803149606299213" header="0.31496062992125984" footer="0.31496062992125984"/>
  <pageSetup paperSize="9" scale="57"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tabColor rgb="FF002060"/>
    <pageSetUpPr fitToPage="1"/>
  </sheetPr>
  <dimension ref="A1:F48"/>
  <sheetViews>
    <sheetView showGridLines="0" rightToLeft="1" zoomScaleNormal="100" workbookViewId="0">
      <selection activeCell="G8" sqref="G8"/>
    </sheetView>
  </sheetViews>
  <sheetFormatPr defaultColWidth="9" defaultRowHeight="22" customHeight="1"/>
  <cols>
    <col min="1" max="1" width="7.453125" style="253" customWidth="1"/>
    <col min="2" max="2" width="32.453125" style="253" customWidth="1"/>
    <col min="3" max="3" width="54.54296875" style="253" customWidth="1"/>
    <col min="4" max="4" width="22.7265625" style="353" customWidth="1"/>
    <col min="5" max="5" width="17.453125" style="253" customWidth="1"/>
    <col min="6" max="6" width="18.453125" style="253" customWidth="1"/>
    <col min="7" max="13" width="9" style="253" customWidth="1"/>
    <col min="14" max="16384" width="9" style="253"/>
  </cols>
  <sheetData>
    <row r="1" spans="1:6" s="250" customFormat="1" ht="35.15" customHeight="1">
      <c r="A1" s="2574" t="str">
        <f>"اسم مكلف الضريبة / الزكاة :  "&amp;Cover!E12</f>
        <v xml:space="preserve">اسم مكلف الضريبة / الزكاة :  </v>
      </c>
      <c r="B1" s="2574"/>
      <c r="C1" s="2574"/>
      <c r="D1" s="352"/>
    </row>
    <row r="2" spans="1:6" s="250" customFormat="1" ht="35.15" customHeight="1">
      <c r="A2" s="2574" t="str">
        <f>"الرقم المالي :   "&amp;TEXT(Cover!U10,"[$-,206]0")</f>
        <v xml:space="preserve">الرقم المالي :   </v>
      </c>
      <c r="B2" s="2574"/>
      <c r="C2" s="2574"/>
      <c r="D2" s="352"/>
    </row>
    <row r="3" spans="1:6" s="250" customFormat="1" ht="35.15" customHeight="1">
      <c r="A3" s="2572" t="str">
        <f>"السنة المالية المنتهية في : "&amp;TEXT(Cover!X13,"[$-,20B]d mmmm yyyy;@")</f>
        <v xml:space="preserve">السنة المالية المنتهية في : </v>
      </c>
      <c r="B3" s="2572"/>
      <c r="C3" s="2572"/>
      <c r="D3" s="352"/>
    </row>
    <row r="4" spans="1:6" s="250" customFormat="1" ht="35.15" customHeight="1">
      <c r="A4" s="2583"/>
      <c r="B4" s="2583"/>
      <c r="C4" s="2583"/>
      <c r="D4" s="352"/>
    </row>
    <row r="8" spans="1:6" ht="22" customHeight="1">
      <c r="A8" s="1528" t="s">
        <v>2835</v>
      </c>
    </row>
    <row r="10" spans="1:6" ht="25" customHeight="1">
      <c r="A10" s="354"/>
      <c r="B10" s="355" t="s">
        <v>482</v>
      </c>
      <c r="C10" s="356"/>
      <c r="D10" s="357"/>
      <c r="E10" s="357"/>
      <c r="F10" s="358" t="s">
        <v>1079</v>
      </c>
    </row>
    <row r="11" spans="1:6" ht="25" customHeight="1">
      <c r="A11" s="2630" t="s">
        <v>1080</v>
      </c>
      <c r="B11" s="359" t="s">
        <v>1081</v>
      </c>
      <c r="C11" s="360"/>
      <c r="D11" s="1529">
        <v>1</v>
      </c>
      <c r="E11" s="1288"/>
      <c r="F11" s="1534"/>
    </row>
    <row r="12" spans="1:6" ht="25" customHeight="1">
      <c r="A12" s="2631"/>
      <c r="B12" s="359" t="s">
        <v>1082</v>
      </c>
      <c r="C12" s="360"/>
      <c r="D12" s="362"/>
      <c r="E12" s="1288"/>
      <c r="F12" s="1534"/>
    </row>
    <row r="13" spans="1:6" ht="25" customHeight="1">
      <c r="A13" s="2631"/>
      <c r="B13" s="363" t="s">
        <v>1083</v>
      </c>
      <c r="C13" s="364"/>
      <c r="D13" s="1530">
        <v>2</v>
      </c>
      <c r="E13" s="1288"/>
      <c r="F13" s="1534"/>
    </row>
    <row r="14" spans="1:6" ht="25" customHeight="1">
      <c r="A14" s="2631"/>
      <c r="B14" s="363" t="s">
        <v>1084</v>
      </c>
      <c r="C14" s="364"/>
      <c r="D14" s="1530">
        <v>3</v>
      </c>
      <c r="E14" s="1288"/>
      <c r="F14" s="1534"/>
    </row>
    <row r="15" spans="1:6" ht="25" customHeight="1">
      <c r="A15" s="2631"/>
      <c r="B15" s="363" t="s">
        <v>1085</v>
      </c>
      <c r="C15" s="364"/>
      <c r="D15" s="1531">
        <v>4</v>
      </c>
      <c r="E15" s="1288"/>
      <c r="F15" s="1534"/>
    </row>
    <row r="16" spans="1:6" ht="25" customHeight="1">
      <c r="A16" s="2631"/>
      <c r="B16" s="365" t="s">
        <v>1086</v>
      </c>
      <c r="C16" s="366"/>
      <c r="D16" s="367" t="s">
        <v>2836</v>
      </c>
      <c r="E16" s="1288"/>
      <c r="F16" s="1537">
        <f>SUM(E11:E15)</f>
        <v>0</v>
      </c>
    </row>
    <row r="17" spans="1:6" ht="25" customHeight="1">
      <c r="A17" s="2631"/>
      <c r="B17" s="359" t="s">
        <v>987</v>
      </c>
      <c r="C17" s="360"/>
      <c r="D17" s="1532">
        <v>6</v>
      </c>
      <c r="E17" s="1288"/>
      <c r="F17" s="1534"/>
    </row>
    <row r="18" spans="1:6" ht="25" customHeight="1">
      <c r="A18" s="2631"/>
      <c r="B18" s="359" t="s">
        <v>1087</v>
      </c>
      <c r="C18" s="360"/>
      <c r="D18" s="1529">
        <v>7</v>
      </c>
      <c r="E18" s="1288"/>
      <c r="F18" s="1534"/>
    </row>
    <row r="19" spans="1:6" ht="25" customHeight="1">
      <c r="A19" s="2631"/>
      <c r="B19" s="365" t="s">
        <v>1088</v>
      </c>
      <c r="C19" s="366"/>
      <c r="D19" s="367" t="s">
        <v>2837</v>
      </c>
      <c r="E19" s="1288"/>
      <c r="F19" s="1537">
        <f>SUM(E17:E18)</f>
        <v>0</v>
      </c>
    </row>
    <row r="20" spans="1:6" ht="25" customHeight="1">
      <c r="A20" s="2631"/>
      <c r="B20" s="369" t="s">
        <v>1089</v>
      </c>
      <c r="C20" s="370"/>
      <c r="D20" s="371"/>
      <c r="E20" s="1535"/>
      <c r="F20" s="1534"/>
    </row>
    <row r="21" spans="1:6" ht="25" customHeight="1">
      <c r="A21" s="2631"/>
      <c r="B21" s="359" t="s">
        <v>1090</v>
      </c>
      <c r="C21" s="360"/>
      <c r="D21" s="1532">
        <v>9</v>
      </c>
      <c r="E21" s="1288"/>
      <c r="F21" s="1534"/>
    </row>
    <row r="22" spans="1:6" ht="25" customHeight="1">
      <c r="A22" s="2631"/>
      <c r="B22" s="372" t="s">
        <v>1091</v>
      </c>
      <c r="C22" s="373"/>
      <c r="D22" s="1532">
        <v>10</v>
      </c>
      <c r="E22" s="1288"/>
      <c r="F22" s="1534"/>
    </row>
    <row r="23" spans="1:6" ht="25" customHeight="1">
      <c r="A23" s="2631"/>
      <c r="B23" s="374" t="s">
        <v>1092</v>
      </c>
      <c r="C23" s="375"/>
      <c r="D23" s="1532">
        <v>11</v>
      </c>
      <c r="E23" s="1288"/>
      <c r="F23" s="1534"/>
    </row>
    <row r="24" spans="1:6" ht="25" customHeight="1">
      <c r="A24" s="2631"/>
      <c r="B24" s="376" t="s">
        <v>1093</v>
      </c>
      <c r="C24" s="377"/>
      <c r="D24" s="367" t="s">
        <v>2838</v>
      </c>
      <c r="E24" s="1288"/>
      <c r="F24" s="1290">
        <f>SUM(E21:E23)</f>
        <v>0</v>
      </c>
    </row>
    <row r="25" spans="1:6" ht="25" customHeight="1">
      <c r="A25" s="2631"/>
      <c r="B25" s="365" t="s">
        <v>1094</v>
      </c>
      <c r="C25" s="366"/>
      <c r="D25" s="367">
        <v>13</v>
      </c>
      <c r="E25" s="1288"/>
      <c r="F25" s="1288"/>
    </row>
    <row r="26" spans="1:6" ht="25" customHeight="1">
      <c r="A26" s="2631"/>
      <c r="B26" s="365" t="s">
        <v>1095</v>
      </c>
      <c r="C26" s="366"/>
      <c r="D26" s="378" t="s">
        <v>2839</v>
      </c>
      <c r="E26" s="1288"/>
      <c r="F26" s="1290">
        <f>F25+F24+F19+F16</f>
        <v>0</v>
      </c>
    </row>
    <row r="27" spans="1:6" ht="25" customHeight="1">
      <c r="A27" s="2631"/>
      <c r="B27" s="369" t="s">
        <v>1096</v>
      </c>
      <c r="C27" s="370"/>
      <c r="D27" s="371"/>
      <c r="E27" s="1535"/>
      <c r="F27" s="1288"/>
    </row>
    <row r="28" spans="1:6" ht="25" customHeight="1">
      <c r="A28" s="2631"/>
      <c r="B28" s="359" t="s">
        <v>1097</v>
      </c>
      <c r="C28" s="360"/>
      <c r="D28" s="1532">
        <v>15</v>
      </c>
      <c r="E28" s="1288"/>
      <c r="F28" s="1534"/>
    </row>
    <row r="29" spans="1:6" ht="25" customHeight="1">
      <c r="A29" s="2631"/>
      <c r="B29" s="374" t="s">
        <v>1099</v>
      </c>
      <c r="C29" s="375"/>
      <c r="D29" s="1532">
        <v>16</v>
      </c>
      <c r="E29" s="1288"/>
      <c r="F29" s="1534"/>
    </row>
    <row r="30" spans="1:6" ht="25" customHeight="1">
      <c r="A30" s="2631"/>
      <c r="B30" s="376" t="s">
        <v>1101</v>
      </c>
      <c r="C30" s="377"/>
      <c r="D30" s="367" t="s">
        <v>2840</v>
      </c>
      <c r="E30" s="1288"/>
      <c r="F30" s="1290">
        <f>E29-E28</f>
        <v>0</v>
      </c>
    </row>
    <row r="31" spans="1:6" ht="25" customHeight="1">
      <c r="A31" s="2631"/>
      <c r="B31" s="365" t="s">
        <v>1102</v>
      </c>
      <c r="C31" s="366"/>
      <c r="D31" s="1533">
        <v>18</v>
      </c>
      <c r="E31" s="1288"/>
      <c r="F31" s="1288"/>
    </row>
    <row r="32" spans="1:6" ht="25" customHeight="1">
      <c r="A32" s="2631"/>
      <c r="B32" s="365" t="s">
        <v>1104</v>
      </c>
      <c r="C32" s="366"/>
      <c r="D32" s="1533">
        <v>19</v>
      </c>
      <c r="E32" s="1288"/>
      <c r="F32" s="1288"/>
    </row>
    <row r="33" spans="1:6" ht="25" customHeight="1">
      <c r="A33" s="2631"/>
      <c r="B33" s="359" t="s">
        <v>1105</v>
      </c>
      <c r="C33" s="360"/>
      <c r="D33" s="1532">
        <v>20</v>
      </c>
      <c r="E33" s="1288"/>
      <c r="F33" s="1534"/>
    </row>
    <row r="34" spans="1:6" ht="25" customHeight="1">
      <c r="A34" s="2631"/>
      <c r="B34" s="374" t="s">
        <v>1107</v>
      </c>
      <c r="C34" s="375"/>
      <c r="D34" s="1529">
        <v>21</v>
      </c>
      <c r="E34" s="1288"/>
      <c r="F34" s="1534"/>
    </row>
    <row r="35" spans="1:6" ht="25" customHeight="1">
      <c r="A35" s="2631"/>
      <c r="B35" s="374" t="s">
        <v>1108</v>
      </c>
      <c r="C35" s="375"/>
      <c r="D35" s="367" t="s">
        <v>2841</v>
      </c>
      <c r="E35" s="1288"/>
      <c r="F35" s="1534">
        <f>E34-E33</f>
        <v>0</v>
      </c>
    </row>
    <row r="36" spans="1:6" ht="25" customHeight="1">
      <c r="A36" s="2631"/>
      <c r="B36" s="359" t="s">
        <v>1109</v>
      </c>
      <c r="C36" s="360"/>
      <c r="D36" s="361" t="s">
        <v>2842</v>
      </c>
      <c r="E36" s="1288">
        <f>E21</f>
        <v>0</v>
      </c>
      <c r="F36" s="1534"/>
    </row>
    <row r="37" spans="1:6" ht="25" customHeight="1">
      <c r="A37" s="2631"/>
      <c r="B37" s="372" t="s">
        <v>1110</v>
      </c>
      <c r="C37" s="373"/>
      <c r="D37" s="361" t="s">
        <v>2843</v>
      </c>
      <c r="E37" s="1288">
        <f>E22</f>
        <v>0</v>
      </c>
      <c r="F37" s="1534"/>
    </row>
    <row r="38" spans="1:6" ht="25" customHeight="1">
      <c r="A38" s="2631"/>
      <c r="B38" s="372" t="s">
        <v>1111</v>
      </c>
      <c r="C38" s="373"/>
      <c r="D38" s="1532">
        <v>25</v>
      </c>
      <c r="E38" s="1288"/>
      <c r="F38" s="1534"/>
    </row>
    <row r="39" spans="1:6" ht="25" customHeight="1">
      <c r="A39" s="2631"/>
      <c r="B39" s="374" t="s">
        <v>1113</v>
      </c>
      <c r="C39" s="375"/>
      <c r="D39" s="361" t="s">
        <v>2844</v>
      </c>
      <c r="E39" s="1288"/>
      <c r="F39" s="1534">
        <f>IFERROR((E36/E37)*E38,0)</f>
        <v>0</v>
      </c>
    </row>
    <row r="40" spans="1:6" ht="25" customHeight="1">
      <c r="A40" s="2631"/>
      <c r="B40" s="359" t="s">
        <v>1114</v>
      </c>
      <c r="C40" s="360"/>
      <c r="D40" s="361" t="s">
        <v>2845</v>
      </c>
      <c r="E40" s="1288"/>
      <c r="F40" s="1290">
        <f>E39+E35+E31+E30</f>
        <v>0</v>
      </c>
    </row>
    <row r="41" spans="1:6" ht="25" customHeight="1">
      <c r="A41" s="2631"/>
      <c r="B41" s="359" t="s">
        <v>1115</v>
      </c>
      <c r="C41" s="360"/>
      <c r="D41" s="368" t="s">
        <v>2846</v>
      </c>
      <c r="E41" s="1288"/>
      <c r="F41" s="1290">
        <f>E40-E26</f>
        <v>0</v>
      </c>
    </row>
    <row r="42" spans="1:6" ht="25" customHeight="1">
      <c r="A42" s="2631"/>
      <c r="B42" s="379" t="s">
        <v>1116</v>
      </c>
      <c r="C42" s="380"/>
      <c r="D42" s="381"/>
      <c r="E42" s="1536"/>
      <c r="F42" s="1288"/>
    </row>
    <row r="43" spans="1:6" ht="25" customHeight="1">
      <c r="A43" s="2631"/>
      <c r="B43" s="359" t="s">
        <v>1109</v>
      </c>
      <c r="C43" s="360"/>
      <c r="D43" s="361" t="s">
        <v>2847</v>
      </c>
      <c r="E43" s="1288">
        <f>E21</f>
        <v>0</v>
      </c>
      <c r="F43" s="1534"/>
    </row>
    <row r="44" spans="1:6" ht="25" customHeight="1">
      <c r="A44" s="2631"/>
      <c r="B44" s="374" t="s">
        <v>1117</v>
      </c>
      <c r="C44" s="375"/>
      <c r="D44" s="361" t="s">
        <v>2848</v>
      </c>
      <c r="E44" s="1288">
        <f>E22</f>
        <v>0</v>
      </c>
      <c r="F44" s="1534"/>
    </row>
    <row r="45" spans="1:6" ht="25" customHeight="1">
      <c r="A45" s="2631"/>
      <c r="B45" s="374" t="s">
        <v>1118</v>
      </c>
      <c r="C45" s="375"/>
      <c r="D45" s="1529">
        <v>31</v>
      </c>
      <c r="E45" s="1288"/>
      <c r="F45" s="1534"/>
    </row>
    <row r="46" spans="1:6" ht="25" customHeight="1">
      <c r="A46" s="2631"/>
      <c r="B46" s="382"/>
      <c r="C46" s="383"/>
      <c r="D46" s="362"/>
      <c r="E46" s="1288"/>
      <c r="F46" s="1534"/>
    </row>
    <row r="47" spans="1:6" ht="25" customHeight="1">
      <c r="A47" s="2631"/>
      <c r="B47" s="374" t="s">
        <v>1119</v>
      </c>
      <c r="C47" s="375"/>
      <c r="D47" s="361" t="s">
        <v>2849</v>
      </c>
      <c r="E47" s="1288"/>
      <c r="F47" s="1290">
        <f>IFERROR((E45*(E43/E44)),0)</f>
        <v>0</v>
      </c>
    </row>
    <row r="48" spans="1:6" ht="25" customHeight="1">
      <c r="A48" s="2632"/>
      <c r="B48" s="384" t="s">
        <v>1120</v>
      </c>
      <c r="C48" s="385"/>
      <c r="D48" s="386" t="s">
        <v>2850</v>
      </c>
      <c r="E48" s="1534"/>
      <c r="F48" s="1534"/>
    </row>
  </sheetData>
  <mergeCells count="5">
    <mergeCell ref="A3:C3"/>
    <mergeCell ref="A4:C4"/>
    <mergeCell ref="A11:A48"/>
    <mergeCell ref="A1:C1"/>
    <mergeCell ref="A2:C2"/>
  </mergeCells>
  <pageMargins left="0.70866141732283472" right="0.70866141732283472" top="0.74803149606299213" bottom="0.74803149606299213" header="0.31496062992125984" footer="0.31496062992125984"/>
  <pageSetup paperSize="9" scale="57"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tabColor rgb="FF002060"/>
    <pageSetUpPr fitToPage="1"/>
  </sheetPr>
  <dimension ref="A1:G26"/>
  <sheetViews>
    <sheetView showGridLines="0" rightToLeft="1" zoomScaleNormal="100" zoomScaleSheetLayoutView="94" workbookViewId="0">
      <selection activeCell="G8" sqref="G8"/>
    </sheetView>
  </sheetViews>
  <sheetFormatPr defaultColWidth="8.54296875" defaultRowHeight="14.5"/>
  <cols>
    <col min="1" max="1" width="17.54296875" style="2" customWidth="1"/>
    <col min="2" max="2" width="30" style="2" customWidth="1"/>
    <col min="3" max="3" width="28.1796875" style="2" customWidth="1"/>
    <col min="4" max="4" width="22.453125" style="2" customWidth="1"/>
    <col min="5" max="6" width="21.453125" style="2" customWidth="1"/>
    <col min="7" max="7" width="19.453125" style="2" customWidth="1"/>
    <col min="8" max="14" width="8.54296875" style="2" customWidth="1"/>
    <col min="15" max="16384" width="8.54296875" style="2"/>
  </cols>
  <sheetData>
    <row r="1" spans="1:7" s="250" customFormat="1" ht="35.15" customHeight="1">
      <c r="A1" s="2574" t="str">
        <f>"اسم مكلف الضريبة / الزكاة :  "&amp;Cover!E12</f>
        <v xml:space="preserve">اسم مكلف الضريبة / الزكاة :  </v>
      </c>
      <c r="B1" s="2574"/>
      <c r="C1" s="2574"/>
    </row>
    <row r="2" spans="1:7" s="250" customFormat="1" ht="35.15" customHeight="1">
      <c r="A2" s="2574" t="str">
        <f>"الرقم المالي :   "&amp;TEXT(Cover!U10,"[$-,206]0")</f>
        <v xml:space="preserve">الرقم المالي :   </v>
      </c>
      <c r="B2" s="2574"/>
      <c r="C2" s="2574"/>
    </row>
    <row r="3" spans="1:7" s="250" customFormat="1" ht="35.15" customHeight="1">
      <c r="A3" s="2572" t="str">
        <f>"السنة المالية المنتهية في : "&amp;TEXT(Cover!X13,"[$-,20B]d mmmm yyyy;@")</f>
        <v xml:space="preserve">السنة المالية المنتهية في : </v>
      </c>
      <c r="B3" s="2572"/>
      <c r="C3" s="2572"/>
    </row>
    <row r="4" spans="1:7" s="250" customFormat="1" ht="35.15" customHeight="1">
      <c r="A4" s="2583"/>
      <c r="B4" s="2583"/>
      <c r="C4" s="2583"/>
    </row>
    <row r="7" spans="1:7" ht="27.25" customHeight="1">
      <c r="A7" s="395" t="s">
        <v>2851</v>
      </c>
      <c r="B7" s="250"/>
      <c r="C7" s="250"/>
      <c r="D7" s="250"/>
      <c r="E7" s="250"/>
      <c r="F7" s="250"/>
      <c r="G7" s="250"/>
    </row>
    <row r="8" spans="1:7" ht="18.5">
      <c r="A8" s="250"/>
      <c r="B8" s="250"/>
      <c r="C8" s="250"/>
      <c r="D8" s="250"/>
      <c r="E8" s="250"/>
      <c r="F8" s="250"/>
      <c r="G8" s="250"/>
    </row>
    <row r="9" spans="1:7" ht="54">
      <c r="A9" s="335" t="s">
        <v>374</v>
      </c>
      <c r="B9" s="335" t="s">
        <v>375</v>
      </c>
      <c r="C9" s="335" t="s">
        <v>376</v>
      </c>
      <c r="D9" s="335" t="s">
        <v>377</v>
      </c>
      <c r="E9" s="335" t="s">
        <v>378</v>
      </c>
      <c r="F9" s="335" t="s">
        <v>1049</v>
      </c>
      <c r="G9" s="335" t="s">
        <v>380</v>
      </c>
    </row>
    <row r="10" spans="1:7" ht="18">
      <c r="A10" s="1538">
        <v>1</v>
      </c>
      <c r="B10" s="1538">
        <v>2</v>
      </c>
      <c r="C10" s="1538">
        <v>3</v>
      </c>
      <c r="D10" s="1538">
        <v>4</v>
      </c>
      <c r="E10" s="1538">
        <v>5</v>
      </c>
      <c r="F10" s="1538">
        <v>6</v>
      </c>
      <c r="G10" s="335" t="s">
        <v>2852</v>
      </c>
    </row>
    <row r="11" spans="1:7" ht="15.5">
      <c r="A11" s="1542">
        <f>'23'!A14</f>
        <v>0</v>
      </c>
      <c r="B11" s="1542">
        <f>'23'!B14</f>
        <v>0</v>
      </c>
      <c r="C11" s="1542">
        <f>'23'!C14</f>
        <v>0</v>
      </c>
      <c r="D11" s="1543">
        <f>'23'!D14</f>
        <v>0</v>
      </c>
      <c r="E11" s="1543">
        <f>'23'!E14</f>
        <v>0</v>
      </c>
      <c r="F11" s="1543">
        <f>'23'!F14</f>
        <v>0</v>
      </c>
      <c r="G11" s="1541">
        <f>D11+E11-F11</f>
        <v>0</v>
      </c>
    </row>
    <row r="12" spans="1:7" ht="15.5">
      <c r="A12" s="1542">
        <f>'23'!A15</f>
        <v>0</v>
      </c>
      <c r="B12" s="1542">
        <f>'23'!B15</f>
        <v>0</v>
      </c>
      <c r="C12" s="1542">
        <f>'23'!C15</f>
        <v>0</v>
      </c>
      <c r="D12" s="1543">
        <f>'23'!D15</f>
        <v>0</v>
      </c>
      <c r="E12" s="1543">
        <f>'23'!E15</f>
        <v>0</v>
      </c>
      <c r="F12" s="1543">
        <f>'23'!F15</f>
        <v>0</v>
      </c>
      <c r="G12" s="1541">
        <f t="shared" ref="G12:G22" si="0">D12+E12-F12</f>
        <v>0</v>
      </c>
    </row>
    <row r="13" spans="1:7" ht="15.5">
      <c r="A13" s="1542">
        <f>'23'!A16</f>
        <v>0</v>
      </c>
      <c r="B13" s="1542">
        <f>'23'!B16</f>
        <v>0</v>
      </c>
      <c r="C13" s="1542">
        <f>'23'!C16</f>
        <v>0</v>
      </c>
      <c r="D13" s="1543">
        <f>'23'!D16</f>
        <v>0</v>
      </c>
      <c r="E13" s="1543">
        <f>'23'!E16</f>
        <v>0</v>
      </c>
      <c r="F13" s="1543">
        <f>'23'!F16</f>
        <v>0</v>
      </c>
      <c r="G13" s="1541">
        <f t="shared" si="0"/>
        <v>0</v>
      </c>
    </row>
    <row r="14" spans="1:7" s="319" customFormat="1" ht="15.5">
      <c r="A14" s="1542">
        <f>'23'!A17</f>
        <v>0</v>
      </c>
      <c r="B14" s="1542">
        <f>'23'!B17</f>
        <v>0</v>
      </c>
      <c r="C14" s="1542">
        <f>'23'!C17</f>
        <v>0</v>
      </c>
      <c r="D14" s="1543">
        <f>'23'!D17</f>
        <v>0</v>
      </c>
      <c r="E14" s="1543">
        <f>'23'!E17</f>
        <v>0</v>
      </c>
      <c r="F14" s="1543">
        <f>'23'!F17</f>
        <v>0</v>
      </c>
      <c r="G14" s="1541">
        <f t="shared" si="0"/>
        <v>0</v>
      </c>
    </row>
    <row r="15" spans="1:7" s="319" customFormat="1" ht="15.5">
      <c r="A15" s="1542">
        <f>'23'!A18</f>
        <v>0</v>
      </c>
      <c r="B15" s="1542">
        <f>'23'!B18</f>
        <v>0</v>
      </c>
      <c r="C15" s="1542">
        <f>'23'!C18</f>
        <v>0</v>
      </c>
      <c r="D15" s="1543">
        <f>'23'!D18</f>
        <v>0</v>
      </c>
      <c r="E15" s="1543">
        <f>'23'!E18</f>
        <v>0</v>
      </c>
      <c r="F15" s="1543">
        <f>'23'!F18</f>
        <v>0</v>
      </c>
      <c r="G15" s="1541">
        <f t="shared" si="0"/>
        <v>0</v>
      </c>
    </row>
    <row r="16" spans="1:7" s="319" customFormat="1" ht="15.5">
      <c r="A16" s="1542">
        <f>'23'!A19</f>
        <v>0</v>
      </c>
      <c r="B16" s="1542">
        <f>'23'!B19</f>
        <v>0</v>
      </c>
      <c r="C16" s="1542">
        <f>'23'!C19</f>
        <v>0</v>
      </c>
      <c r="D16" s="1543">
        <f>'23'!D19</f>
        <v>0</v>
      </c>
      <c r="E16" s="1543">
        <f>'23'!E19</f>
        <v>0</v>
      </c>
      <c r="F16" s="1543">
        <f>'23'!F19</f>
        <v>0</v>
      </c>
      <c r="G16" s="1541">
        <f t="shared" si="0"/>
        <v>0</v>
      </c>
    </row>
    <row r="17" spans="1:7" s="319" customFormat="1" ht="15.5">
      <c r="A17" s="1542">
        <f>'23'!A20</f>
        <v>0</v>
      </c>
      <c r="B17" s="1542">
        <f>'23'!B20</f>
        <v>0</v>
      </c>
      <c r="C17" s="1542">
        <f>'23'!C20</f>
        <v>0</v>
      </c>
      <c r="D17" s="1543">
        <f>'23'!D20</f>
        <v>0</v>
      </c>
      <c r="E17" s="1543">
        <f>'23'!E20</f>
        <v>0</v>
      </c>
      <c r="F17" s="1543">
        <f>'23'!F20</f>
        <v>0</v>
      </c>
      <c r="G17" s="1541">
        <f t="shared" si="0"/>
        <v>0</v>
      </c>
    </row>
    <row r="18" spans="1:7" s="319" customFormat="1" ht="15.5">
      <c r="A18" s="1542">
        <f>'23'!A21</f>
        <v>0</v>
      </c>
      <c r="B18" s="1542">
        <f>'23'!B21</f>
        <v>0</v>
      </c>
      <c r="C18" s="1542">
        <f>'23'!C21</f>
        <v>0</v>
      </c>
      <c r="D18" s="1543">
        <f>'23'!D21</f>
        <v>0</v>
      </c>
      <c r="E18" s="1543">
        <f>'23'!E21</f>
        <v>0</v>
      </c>
      <c r="F18" s="1543">
        <f>'23'!F21</f>
        <v>0</v>
      </c>
      <c r="G18" s="1541">
        <f t="shared" si="0"/>
        <v>0</v>
      </c>
    </row>
    <row r="19" spans="1:7" s="319" customFormat="1" ht="15.5">
      <c r="A19" s="1542">
        <f>'23'!A22</f>
        <v>0</v>
      </c>
      <c r="B19" s="1542">
        <f>'23'!B22</f>
        <v>0</v>
      </c>
      <c r="C19" s="1542">
        <f>'23'!C22</f>
        <v>0</v>
      </c>
      <c r="D19" s="1543">
        <f>'23'!D22</f>
        <v>0</v>
      </c>
      <c r="E19" s="1543">
        <f>'23'!E22</f>
        <v>0</v>
      </c>
      <c r="F19" s="1543">
        <f>'23'!F22</f>
        <v>0</v>
      </c>
      <c r="G19" s="1541">
        <f t="shared" si="0"/>
        <v>0</v>
      </c>
    </row>
    <row r="20" spans="1:7" s="319" customFormat="1" ht="15.5">
      <c r="A20" s="1542">
        <f>'23'!A23</f>
        <v>0</v>
      </c>
      <c r="B20" s="1542">
        <f>'23'!B23</f>
        <v>0</v>
      </c>
      <c r="C20" s="1542">
        <f>'23'!C23</f>
        <v>0</v>
      </c>
      <c r="D20" s="1543">
        <f>'23'!D23</f>
        <v>0</v>
      </c>
      <c r="E20" s="1543">
        <f>'23'!E23</f>
        <v>0</v>
      </c>
      <c r="F20" s="1543">
        <f>'23'!F23</f>
        <v>0</v>
      </c>
      <c r="G20" s="1541">
        <f t="shared" si="0"/>
        <v>0</v>
      </c>
    </row>
    <row r="21" spans="1:7" s="319" customFormat="1" ht="15.5">
      <c r="A21" s="1542">
        <f>'23'!A24</f>
        <v>0</v>
      </c>
      <c r="B21" s="1542">
        <f>'23'!B24</f>
        <v>0</v>
      </c>
      <c r="C21" s="1542">
        <f>'23'!C24</f>
        <v>0</v>
      </c>
      <c r="D21" s="1543">
        <f>'23'!D24</f>
        <v>0</v>
      </c>
      <c r="E21" s="1543">
        <f>'23'!E24</f>
        <v>0</v>
      </c>
      <c r="F21" s="1543">
        <f>'23'!F24</f>
        <v>0</v>
      </c>
      <c r="G21" s="1541">
        <f t="shared" si="0"/>
        <v>0</v>
      </c>
    </row>
    <row r="22" spans="1:7" s="319" customFormat="1" ht="15.5">
      <c r="A22" s="1542">
        <f>'23'!A25</f>
        <v>0</v>
      </c>
      <c r="B22" s="1542">
        <f>'23'!B25</f>
        <v>0</v>
      </c>
      <c r="C22" s="1542">
        <f>'23'!C25</f>
        <v>0</v>
      </c>
      <c r="D22" s="1543">
        <f>'23'!D25</f>
        <v>0</v>
      </c>
      <c r="E22" s="1543">
        <f>'23'!E25</f>
        <v>0</v>
      </c>
      <c r="F22" s="1543">
        <f>'23'!F25</f>
        <v>0</v>
      </c>
      <c r="G22" s="1541">
        <f t="shared" si="0"/>
        <v>0</v>
      </c>
    </row>
    <row r="23" spans="1:7" s="319" customFormat="1" ht="15.5">
      <c r="A23" s="1542">
        <f>'23'!A26</f>
        <v>0</v>
      </c>
      <c r="B23" s="1542">
        <f>'23'!B26</f>
        <v>0</v>
      </c>
      <c r="C23" s="1542">
        <f>'23'!C26</f>
        <v>0</v>
      </c>
      <c r="D23" s="1543">
        <f>'23'!D26</f>
        <v>0</v>
      </c>
      <c r="E23" s="1543">
        <f>'23'!E26</f>
        <v>0</v>
      </c>
      <c r="F23" s="1543">
        <f>'23'!F26</f>
        <v>0</v>
      </c>
      <c r="G23" s="1541">
        <f t="shared" ref="G23" si="1">D23+E23-F23</f>
        <v>0</v>
      </c>
    </row>
    <row r="24" spans="1:7" s="319" customFormat="1" ht="15.5">
      <c r="A24" s="1542">
        <f>'23'!A27</f>
        <v>0</v>
      </c>
      <c r="B24" s="1542">
        <f>'23'!B27</f>
        <v>0</v>
      </c>
      <c r="C24" s="1542">
        <f>'23'!C27</f>
        <v>0</v>
      </c>
      <c r="D24" s="1543">
        <f>'23'!D27</f>
        <v>0</v>
      </c>
      <c r="E24" s="1543">
        <f>'23'!E27</f>
        <v>0</v>
      </c>
      <c r="F24" s="1543">
        <f>'23'!F27</f>
        <v>0</v>
      </c>
      <c r="G24" s="1541">
        <f t="shared" ref="G24" si="2">D24+E24-F24</f>
        <v>0</v>
      </c>
    </row>
    <row r="25" spans="1:7" s="319" customFormat="1" ht="2.15" customHeight="1">
      <c r="A25" s="1544"/>
      <c r="B25" s="1544"/>
      <c r="C25" s="1544"/>
      <c r="D25" s="1545"/>
      <c r="E25" s="1545"/>
      <c r="F25" s="1545"/>
      <c r="G25" s="1539"/>
    </row>
    <row r="26" spans="1:7" ht="18">
      <c r="A26" s="396"/>
      <c r="B26" s="397" t="s">
        <v>387</v>
      </c>
      <c r="C26" s="396"/>
      <c r="D26" s="1540">
        <f>SUM(D11:D24)</f>
        <v>0</v>
      </c>
      <c r="E26" s="1540">
        <f>SUM(E11:E24)</f>
        <v>0</v>
      </c>
      <c r="F26" s="1540">
        <f>SUM(F11:F24)</f>
        <v>0</v>
      </c>
      <c r="G26" s="1540">
        <f>SUM(G11:G24)</f>
        <v>0</v>
      </c>
    </row>
  </sheetData>
  <mergeCells count="4">
    <mergeCell ref="A3:C3"/>
    <mergeCell ref="A4:C4"/>
    <mergeCell ref="A1:C1"/>
    <mergeCell ref="A2:C2"/>
  </mergeCells>
  <conditionalFormatting sqref="A11:A22 G11:G22 A25:G25">
    <cfRule type="cellIs" dxfId="7" priority="6" operator="equal">
      <formula>0</formula>
    </cfRule>
  </conditionalFormatting>
  <conditionalFormatting sqref="B11:F22">
    <cfRule type="cellIs" dxfId="6" priority="5" operator="equal">
      <formula>0</formula>
    </cfRule>
  </conditionalFormatting>
  <conditionalFormatting sqref="A23 G23">
    <cfRule type="cellIs" dxfId="5" priority="4" operator="equal">
      <formula>0</formula>
    </cfRule>
  </conditionalFormatting>
  <conditionalFormatting sqref="B23:F23">
    <cfRule type="cellIs" dxfId="4" priority="3" operator="equal">
      <formula>0</formula>
    </cfRule>
  </conditionalFormatting>
  <conditionalFormatting sqref="A24 G24">
    <cfRule type="cellIs" dxfId="3" priority="2" operator="equal">
      <formula>0</formula>
    </cfRule>
  </conditionalFormatting>
  <conditionalFormatting sqref="B24:F24">
    <cfRule type="cellIs" dxfId="2" priority="1" operator="equal">
      <formula>0</formula>
    </cfRule>
  </conditionalFormatting>
  <pageMargins left="0.70866141732283472" right="0.70866141732283472" top="0.74803149606299213" bottom="0.74803149606299213" header="0.31496062992125984" footer="0.31496062992125984"/>
  <pageSetup paperSize="9" scale="82" orientation="landscape"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tabColor rgb="FF002060"/>
    <pageSetUpPr fitToPage="1"/>
  </sheetPr>
  <dimension ref="A1:G28"/>
  <sheetViews>
    <sheetView showGridLines="0" rightToLeft="1" zoomScaleNormal="100" zoomScaleSheetLayoutView="99" workbookViewId="0">
      <selection activeCell="G8" sqref="G8"/>
    </sheetView>
  </sheetViews>
  <sheetFormatPr defaultColWidth="9" defaultRowHeight="14.5"/>
  <cols>
    <col min="1" max="1" width="19.453125" style="253" customWidth="1"/>
    <col min="2" max="2" width="32.81640625" style="253" customWidth="1"/>
    <col min="3" max="3" width="15.81640625" style="253" customWidth="1"/>
    <col min="4" max="4" width="22.1796875" style="253" customWidth="1"/>
    <col min="5" max="5" width="19" style="253" customWidth="1"/>
    <col min="6" max="6" width="27.453125" style="253" customWidth="1"/>
    <col min="7" max="7" width="18.1796875" style="253" customWidth="1"/>
    <col min="8" max="13" width="9" style="253" customWidth="1"/>
    <col min="14" max="16384" width="9" style="253"/>
  </cols>
  <sheetData>
    <row r="1" spans="1:7" s="250" customFormat="1" ht="35.15" customHeight="1">
      <c r="A1" s="2574" t="str">
        <f>"اسم مكلف الضريبة / الزكاة :  "&amp;Cover!E12</f>
        <v xml:space="preserve">اسم مكلف الضريبة / الزكاة :  </v>
      </c>
      <c r="B1" s="2574"/>
      <c r="C1" s="2574"/>
    </row>
    <row r="2" spans="1:7" s="250" customFormat="1" ht="35.15" customHeight="1">
      <c r="A2" s="2574" t="str">
        <f>"الرقم المالي :   "&amp;TEXT(Cover!U10,"[$-,206]0")</f>
        <v xml:space="preserve">الرقم المالي :   </v>
      </c>
      <c r="B2" s="2574"/>
      <c r="C2" s="2574"/>
    </row>
    <row r="3" spans="1:7" s="250" customFormat="1" ht="35.15" customHeight="1">
      <c r="A3" s="2572" t="str">
        <f>"السنة المالية المنتهية في : "&amp;TEXT(Cover!X13,"[$-,20B]d mmmm yyyy;@")</f>
        <v xml:space="preserve">السنة المالية المنتهية في : </v>
      </c>
      <c r="B3" s="2572"/>
      <c r="C3" s="2572"/>
    </row>
    <row r="4" spans="1:7" s="250" customFormat="1" ht="35.15" customHeight="1">
      <c r="A4" s="2583"/>
      <c r="B4" s="2583"/>
      <c r="C4" s="2583"/>
    </row>
    <row r="7" spans="1:7" ht="24.25" customHeight="1">
      <c r="A7" s="290" t="s">
        <v>2853</v>
      </c>
    </row>
    <row r="9" spans="1:7" ht="28">
      <c r="A9" s="398" t="s">
        <v>374</v>
      </c>
      <c r="B9" s="398" t="s">
        <v>375</v>
      </c>
      <c r="C9" s="398" t="s">
        <v>376</v>
      </c>
      <c r="D9" s="398" t="s">
        <v>377</v>
      </c>
      <c r="E9" s="398" t="s">
        <v>378</v>
      </c>
      <c r="F9" s="398" t="s">
        <v>379</v>
      </c>
      <c r="G9" s="398" t="s">
        <v>380</v>
      </c>
    </row>
    <row r="10" spans="1:7" ht="25" customHeight="1">
      <c r="A10" s="1361">
        <v>1</v>
      </c>
      <c r="B10" s="1361">
        <v>2</v>
      </c>
      <c r="C10" s="1361">
        <v>3</v>
      </c>
      <c r="D10" s="1361">
        <v>4</v>
      </c>
      <c r="E10" s="1361">
        <v>5</v>
      </c>
      <c r="F10" s="1361">
        <v>6</v>
      </c>
      <c r="G10" s="398" t="s">
        <v>2854</v>
      </c>
    </row>
    <row r="11" spans="1:7" ht="25" customHeight="1">
      <c r="A11" s="802" t="str">
        <f>IF('24'!A13=0,"",'24'!A13)</f>
        <v/>
      </c>
      <c r="B11" s="802" t="str">
        <f>IF('24'!B13=0,"",'24'!B13)</f>
        <v/>
      </c>
      <c r="C11" s="802" t="str">
        <f>IF('24'!C13=0,"",'24'!C13)</f>
        <v/>
      </c>
      <c r="D11" s="1546">
        <f>'24'!D13</f>
        <v>0</v>
      </c>
      <c r="E11" s="1546">
        <f>'24'!E13</f>
        <v>0</v>
      </c>
      <c r="F11" s="1546">
        <f>'24'!F13</f>
        <v>0</v>
      </c>
      <c r="G11" s="1547">
        <f>D11+E11-F11</f>
        <v>0</v>
      </c>
    </row>
    <row r="12" spans="1:7" s="319" customFormat="1" ht="25" customHeight="1">
      <c r="A12" s="802" t="str">
        <f>IF('24'!A14=0,"",'24'!A14)</f>
        <v/>
      </c>
      <c r="B12" s="802" t="str">
        <f>IF('24'!B14=0,"",'24'!B14)</f>
        <v/>
      </c>
      <c r="C12" s="802" t="str">
        <f>IF('24'!C14=0,"",'24'!C14)</f>
        <v/>
      </c>
      <c r="D12" s="1546">
        <f>'24'!D14</f>
        <v>0</v>
      </c>
      <c r="E12" s="1546">
        <f>'24'!E14</f>
        <v>0</v>
      </c>
      <c r="F12" s="1546">
        <f>'24'!F14</f>
        <v>0</v>
      </c>
      <c r="G12" s="1547">
        <f t="shared" ref="G12:G26" si="0">D12+E12-F12</f>
        <v>0</v>
      </c>
    </row>
    <row r="13" spans="1:7" s="319" customFormat="1" ht="25" customHeight="1">
      <c r="A13" s="802" t="str">
        <f>IF('24'!A15=0,"",'24'!A15)</f>
        <v/>
      </c>
      <c r="B13" s="802" t="str">
        <f>IF('24'!B15=0,"",'24'!B15)</f>
        <v/>
      </c>
      <c r="C13" s="802" t="str">
        <f>IF('24'!C15=0,"",'24'!C15)</f>
        <v/>
      </c>
      <c r="D13" s="1546">
        <f>'24'!D15</f>
        <v>0</v>
      </c>
      <c r="E13" s="1546">
        <f>'24'!E15</f>
        <v>0</v>
      </c>
      <c r="F13" s="1546">
        <f>'24'!F15</f>
        <v>0</v>
      </c>
      <c r="G13" s="1547">
        <f t="shared" si="0"/>
        <v>0</v>
      </c>
    </row>
    <row r="14" spans="1:7" s="319" customFormat="1" ht="25" customHeight="1">
      <c r="A14" s="802" t="str">
        <f>IF('24'!A16=0,"",'24'!A16)</f>
        <v/>
      </c>
      <c r="B14" s="802" t="str">
        <f>IF('24'!B16=0,"",'24'!B16)</f>
        <v/>
      </c>
      <c r="C14" s="802" t="str">
        <f>IF('24'!C16=0,"",'24'!C16)</f>
        <v/>
      </c>
      <c r="D14" s="1546">
        <f>'24'!D16</f>
        <v>0</v>
      </c>
      <c r="E14" s="1546">
        <f>'24'!E16</f>
        <v>0</v>
      </c>
      <c r="F14" s="1546">
        <f>'24'!F16</f>
        <v>0</v>
      </c>
      <c r="G14" s="1547">
        <f t="shared" si="0"/>
        <v>0</v>
      </c>
    </row>
    <row r="15" spans="1:7" s="319" customFormat="1" ht="25" customHeight="1">
      <c r="A15" s="802" t="str">
        <f>IF('24'!A17=0,"",'24'!A17)</f>
        <v/>
      </c>
      <c r="B15" s="802" t="str">
        <f>IF('24'!B17=0,"",'24'!B17)</f>
        <v/>
      </c>
      <c r="C15" s="802" t="str">
        <f>IF('24'!C17=0,"",'24'!C17)</f>
        <v/>
      </c>
      <c r="D15" s="1546">
        <f>'24'!D17</f>
        <v>0</v>
      </c>
      <c r="E15" s="1546">
        <f>'24'!E17</f>
        <v>0</v>
      </c>
      <c r="F15" s="1546">
        <f>'24'!F17</f>
        <v>0</v>
      </c>
      <c r="G15" s="1547">
        <f t="shared" si="0"/>
        <v>0</v>
      </c>
    </row>
    <row r="16" spans="1:7" s="319" customFormat="1" ht="25" customHeight="1">
      <c r="A16" s="802" t="str">
        <f>IF('24'!A18=0,"",'24'!A18)</f>
        <v/>
      </c>
      <c r="B16" s="802" t="str">
        <f>IF('24'!B18=0,"",'24'!B18)</f>
        <v/>
      </c>
      <c r="C16" s="802" t="str">
        <f>IF('24'!C18=0,"",'24'!C18)</f>
        <v/>
      </c>
      <c r="D16" s="1546">
        <f>'24'!D18</f>
        <v>0</v>
      </c>
      <c r="E16" s="1546">
        <f>'24'!E18</f>
        <v>0</v>
      </c>
      <c r="F16" s="1546">
        <f>'24'!F18</f>
        <v>0</v>
      </c>
      <c r="G16" s="1547">
        <f t="shared" si="0"/>
        <v>0</v>
      </c>
    </row>
    <row r="17" spans="1:7" s="319" customFormat="1" ht="25" customHeight="1">
      <c r="A17" s="802" t="str">
        <f>IF('24'!A19=0,"",'24'!A19)</f>
        <v/>
      </c>
      <c r="B17" s="802" t="str">
        <f>IF('24'!B19=0,"",'24'!B19)</f>
        <v/>
      </c>
      <c r="C17" s="802" t="str">
        <f>IF('24'!C19=0,"",'24'!C19)</f>
        <v/>
      </c>
      <c r="D17" s="1546">
        <f>'24'!D19</f>
        <v>0</v>
      </c>
      <c r="E17" s="1546">
        <f>'24'!E19</f>
        <v>0</v>
      </c>
      <c r="F17" s="1546">
        <f>'24'!F19</f>
        <v>0</v>
      </c>
      <c r="G17" s="1547">
        <f t="shared" si="0"/>
        <v>0</v>
      </c>
    </row>
    <row r="18" spans="1:7" s="319" customFormat="1" ht="25" customHeight="1">
      <c r="A18" s="802" t="str">
        <f>IF('24'!A20=0,"",'24'!A20)</f>
        <v/>
      </c>
      <c r="B18" s="802" t="str">
        <f>IF('24'!B20=0,"",'24'!B20)</f>
        <v/>
      </c>
      <c r="C18" s="802" t="str">
        <f>IF('24'!C20=0,"",'24'!C20)</f>
        <v/>
      </c>
      <c r="D18" s="1546">
        <f>'24'!D20</f>
        <v>0</v>
      </c>
      <c r="E18" s="1546">
        <f>'24'!E20</f>
        <v>0</v>
      </c>
      <c r="F18" s="1546">
        <f>'24'!F20</f>
        <v>0</v>
      </c>
      <c r="G18" s="1547">
        <f t="shared" si="0"/>
        <v>0</v>
      </c>
    </row>
    <row r="19" spans="1:7" s="319" customFormat="1" ht="25" customHeight="1">
      <c r="A19" s="802" t="str">
        <f>IF('24'!A21=0,"",'24'!A21)</f>
        <v/>
      </c>
      <c r="B19" s="802" t="str">
        <f>IF('24'!B21=0,"",'24'!B21)</f>
        <v/>
      </c>
      <c r="C19" s="802" t="str">
        <f>IF('24'!C21=0,"",'24'!C21)</f>
        <v/>
      </c>
      <c r="D19" s="1546">
        <f>'24'!D21</f>
        <v>0</v>
      </c>
      <c r="E19" s="1546">
        <f>'24'!E21</f>
        <v>0</v>
      </c>
      <c r="F19" s="1546">
        <f>'24'!F21</f>
        <v>0</v>
      </c>
      <c r="G19" s="1547">
        <f t="shared" si="0"/>
        <v>0</v>
      </c>
    </row>
    <row r="20" spans="1:7" s="319" customFormat="1" ht="25" customHeight="1">
      <c r="A20" s="802" t="str">
        <f>IF('24'!A22=0,"",'24'!A22)</f>
        <v/>
      </c>
      <c r="B20" s="802" t="str">
        <f>IF('24'!B22=0,"",'24'!B22)</f>
        <v/>
      </c>
      <c r="C20" s="802" t="str">
        <f>IF('24'!C22=0,"",'24'!C22)</f>
        <v/>
      </c>
      <c r="D20" s="1546">
        <f>'24'!D22</f>
        <v>0</v>
      </c>
      <c r="E20" s="1546">
        <f>'24'!E22</f>
        <v>0</v>
      </c>
      <c r="F20" s="1546">
        <f>'24'!F22</f>
        <v>0</v>
      </c>
      <c r="G20" s="1547">
        <f t="shared" si="0"/>
        <v>0</v>
      </c>
    </row>
    <row r="21" spans="1:7" s="319" customFormat="1" ht="25" customHeight="1">
      <c r="A21" s="802" t="str">
        <f>IF('24'!A23=0,"",'24'!A23)</f>
        <v/>
      </c>
      <c r="B21" s="802" t="str">
        <f>IF('24'!B23=0,"",'24'!B23)</f>
        <v/>
      </c>
      <c r="C21" s="802" t="str">
        <f>IF('24'!C23=0,"",'24'!C23)</f>
        <v/>
      </c>
      <c r="D21" s="1546">
        <f>'24'!D23</f>
        <v>0</v>
      </c>
      <c r="E21" s="1546">
        <f>'24'!E23</f>
        <v>0</v>
      </c>
      <c r="F21" s="1546">
        <f>'24'!F23</f>
        <v>0</v>
      </c>
      <c r="G21" s="1547">
        <f t="shared" si="0"/>
        <v>0</v>
      </c>
    </row>
    <row r="22" spans="1:7" s="319" customFormat="1" ht="25" customHeight="1">
      <c r="A22" s="802" t="str">
        <f>IF('24'!A24=0,"",'24'!A24)</f>
        <v/>
      </c>
      <c r="B22" s="802" t="str">
        <f>IF('24'!B24=0,"",'24'!B24)</f>
        <v/>
      </c>
      <c r="C22" s="802" t="str">
        <f>IF('24'!C24=0,"",'24'!C24)</f>
        <v/>
      </c>
      <c r="D22" s="1546">
        <f>'24'!D24</f>
        <v>0</v>
      </c>
      <c r="E22" s="1546">
        <f>'24'!E24</f>
        <v>0</v>
      </c>
      <c r="F22" s="1546">
        <f>'24'!F24</f>
        <v>0</v>
      </c>
      <c r="G22" s="1547">
        <f t="shared" si="0"/>
        <v>0</v>
      </c>
    </row>
    <row r="23" spans="1:7" s="319" customFormat="1" ht="25" customHeight="1">
      <c r="A23" s="802" t="str">
        <f>IF('24'!A25=0,"",'24'!A25)</f>
        <v/>
      </c>
      <c r="B23" s="802" t="str">
        <f>IF('24'!B25=0,"",'24'!B25)</f>
        <v/>
      </c>
      <c r="C23" s="802" t="str">
        <f>IF('24'!C25=0,"",'24'!C25)</f>
        <v/>
      </c>
      <c r="D23" s="1546">
        <f>'24'!D25</f>
        <v>0</v>
      </c>
      <c r="E23" s="1546">
        <f>'24'!E25</f>
        <v>0</v>
      </c>
      <c r="F23" s="1546">
        <f>'24'!F25</f>
        <v>0</v>
      </c>
      <c r="G23" s="1547">
        <f t="shared" si="0"/>
        <v>0</v>
      </c>
    </row>
    <row r="24" spans="1:7" s="319" customFormat="1" ht="25" customHeight="1">
      <c r="A24" s="802" t="str">
        <f>IF('24'!A26=0,"",'24'!A26)</f>
        <v/>
      </c>
      <c r="B24" s="802" t="str">
        <f>IF('24'!B26=0,"",'24'!B26)</f>
        <v/>
      </c>
      <c r="C24" s="802" t="str">
        <f>IF('24'!C26=0,"",'24'!C26)</f>
        <v/>
      </c>
      <c r="D24" s="1546">
        <f>'24'!D26</f>
        <v>0</v>
      </c>
      <c r="E24" s="1546">
        <f>'24'!E26</f>
        <v>0</v>
      </c>
      <c r="F24" s="1546">
        <f>'24'!F26</f>
        <v>0</v>
      </c>
      <c r="G24" s="1547">
        <f t="shared" si="0"/>
        <v>0</v>
      </c>
    </row>
    <row r="25" spans="1:7" ht="25" customHeight="1">
      <c r="A25" s="802" t="str">
        <f>IF('24'!A27=0,"",'24'!A27)</f>
        <v/>
      </c>
      <c r="B25" s="802" t="str">
        <f>IF('24'!B27=0,"",'24'!B27)</f>
        <v/>
      </c>
      <c r="C25" s="802" t="str">
        <f>IF('24'!C27=0,"",'24'!C27)</f>
        <v/>
      </c>
      <c r="D25" s="1546">
        <f>'24'!D27</f>
        <v>0</v>
      </c>
      <c r="E25" s="1546">
        <f>'24'!E27</f>
        <v>0</v>
      </c>
      <c r="F25" s="1546">
        <f>'24'!F27</f>
        <v>0</v>
      </c>
      <c r="G25" s="1547">
        <f t="shared" si="0"/>
        <v>0</v>
      </c>
    </row>
    <row r="26" spans="1:7" ht="25" customHeight="1">
      <c r="A26" s="802" t="str">
        <f>IF('24'!A28=0,"",'24'!A28)</f>
        <v/>
      </c>
      <c r="B26" s="802" t="str">
        <f>IF('24'!B28=0,"",'24'!B28)</f>
        <v/>
      </c>
      <c r="C26" s="802" t="str">
        <f>IF('24'!C28=0,"",'24'!C28)</f>
        <v/>
      </c>
      <c r="D26" s="1546">
        <f>'24'!D28</f>
        <v>0</v>
      </c>
      <c r="E26" s="1546">
        <f>'24'!E28</f>
        <v>0</v>
      </c>
      <c r="F26" s="1546">
        <f>'24'!F28</f>
        <v>0</v>
      </c>
      <c r="G26" s="1547">
        <f t="shared" si="0"/>
        <v>0</v>
      </c>
    </row>
    <row r="27" spans="1:7" ht="1" customHeight="1">
      <c r="A27" s="802"/>
      <c r="B27" s="802"/>
      <c r="C27" s="802"/>
      <c r="D27" s="1546"/>
      <c r="E27" s="1546"/>
      <c r="F27" s="1546"/>
      <c r="G27" s="1547"/>
    </row>
    <row r="28" spans="1:7" ht="25" customHeight="1">
      <c r="A28" s="2633" t="s">
        <v>387</v>
      </c>
      <c r="B28" s="2634"/>
      <c r="C28" s="399"/>
      <c r="D28" s="1548">
        <f>SUM(D11:D26)</f>
        <v>0</v>
      </c>
      <c r="E28" s="1548">
        <f>SUM(E11:E26)</f>
        <v>0</v>
      </c>
      <c r="F28" s="1548">
        <f>SUM(F11:F26)</f>
        <v>0</v>
      </c>
      <c r="G28" s="1548">
        <f>SUM(G11:G26)</f>
        <v>0</v>
      </c>
    </row>
  </sheetData>
  <mergeCells count="5">
    <mergeCell ref="A3:C3"/>
    <mergeCell ref="A4:C4"/>
    <mergeCell ref="A28:B28"/>
    <mergeCell ref="A1:C1"/>
    <mergeCell ref="A2:C2"/>
  </mergeCells>
  <pageMargins left="0.70866141732283472" right="0.70866141732283472" top="0.74803149606299213" bottom="0.74803149606299213" header="0.31496062992125984" footer="0.31496062992125984"/>
  <pageSetup paperSize="9" scale="71" orientation="landscape"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tabColor rgb="FF002060"/>
    <pageSetUpPr fitToPage="1"/>
  </sheetPr>
  <dimension ref="A1:D23"/>
  <sheetViews>
    <sheetView showGridLines="0" rightToLeft="1" zoomScale="68" zoomScaleNormal="68" workbookViewId="0">
      <selection activeCell="G8" sqref="G8"/>
    </sheetView>
  </sheetViews>
  <sheetFormatPr defaultColWidth="8.54296875" defaultRowHeight="14.5"/>
  <cols>
    <col min="1" max="1" width="37.453125" style="2" customWidth="1"/>
    <col min="2" max="2" width="36" style="2" customWidth="1"/>
    <col min="3" max="3" width="33.453125" style="2" customWidth="1"/>
    <col min="4" max="4" width="31" style="2" customWidth="1"/>
    <col min="5" max="11" width="8.54296875" style="2" customWidth="1"/>
    <col min="12" max="16384" width="8.54296875" style="2"/>
  </cols>
  <sheetData>
    <row r="1" spans="1:4" s="250" customFormat="1" ht="35.15" customHeight="1">
      <c r="A1" s="2574" t="str">
        <f>"اسم مكلف الضريبة / الزكاة :  "&amp;Cover!E12</f>
        <v xml:space="preserve">اسم مكلف الضريبة / الزكاة :  </v>
      </c>
      <c r="B1" s="2574"/>
      <c r="C1" s="2574"/>
    </row>
    <row r="2" spans="1:4" s="250" customFormat="1" ht="35.15" customHeight="1">
      <c r="A2" s="2574" t="str">
        <f>"الرقم المالي :   "&amp;TEXT(Cover!U10,"[$-,206]0")</f>
        <v xml:space="preserve">الرقم المالي :   </v>
      </c>
      <c r="B2" s="2574"/>
      <c r="C2" s="2574"/>
    </row>
    <row r="3" spans="1:4" s="250" customFormat="1" ht="35.15" customHeight="1">
      <c r="A3" s="2572" t="str">
        <f>"السنة المالية المنتهية في : "&amp;TEXT(Cover!X13,"[$-,20B]d mmmm yyyy;@")</f>
        <v xml:space="preserve">السنة المالية المنتهية في : </v>
      </c>
      <c r="B3" s="2572"/>
      <c r="C3" s="2572"/>
    </row>
    <row r="4" spans="1:4" s="250" customFormat="1" ht="35.15" customHeight="1">
      <c r="A4" s="2583"/>
      <c r="B4" s="2583"/>
      <c r="C4" s="2583"/>
    </row>
    <row r="7" spans="1:4" ht="29.15" customHeight="1">
      <c r="A7" s="400" t="s">
        <v>1214</v>
      </c>
      <c r="B7" s="394"/>
      <c r="C7" s="394"/>
      <c r="D7" s="394"/>
    </row>
    <row r="8" spans="1:4" ht="21">
      <c r="A8" s="394"/>
      <c r="B8" s="394"/>
      <c r="C8" s="394"/>
      <c r="D8" s="394"/>
    </row>
    <row r="9" spans="1:4" ht="30" customHeight="1">
      <c r="A9" s="401" t="s">
        <v>1215</v>
      </c>
      <c r="B9" s="401" t="s">
        <v>1216</v>
      </c>
      <c r="C9" s="401" t="s">
        <v>1217</v>
      </c>
      <c r="D9" s="401" t="s">
        <v>1218</v>
      </c>
    </row>
    <row r="10" spans="1:4" ht="30" customHeight="1">
      <c r="A10" s="402" t="str">
        <f>IF('25'!A10=0,"",'25'!A10)</f>
        <v/>
      </c>
      <c r="B10" s="402" t="str">
        <f>IF('25'!B10=0,"",'25'!B10)</f>
        <v/>
      </c>
      <c r="C10" s="402" t="str">
        <f>IF('25'!C10=0,"",'25'!C10)</f>
        <v/>
      </c>
      <c r="D10" s="1549">
        <f>'25'!D10</f>
        <v>0</v>
      </c>
    </row>
    <row r="11" spans="1:4" ht="30" customHeight="1">
      <c r="A11" s="402" t="str">
        <f>IF('25'!A11=0,"",'25'!A11)</f>
        <v/>
      </c>
      <c r="B11" s="402" t="str">
        <f>IF('25'!B11=0,"",'25'!B11)</f>
        <v/>
      </c>
      <c r="C11" s="402" t="str">
        <f>IF('25'!C11=0,"",'25'!C11)</f>
        <v/>
      </c>
      <c r="D11" s="1549">
        <f>'25'!D11</f>
        <v>0</v>
      </c>
    </row>
    <row r="12" spans="1:4" ht="30" customHeight="1">
      <c r="A12" s="402" t="str">
        <f>IF('25'!A12=0,"",'25'!A12)</f>
        <v/>
      </c>
      <c r="B12" s="402" t="str">
        <f>IF('25'!B12=0,"",'25'!B12)</f>
        <v/>
      </c>
      <c r="C12" s="402" t="str">
        <f>IF('25'!C12=0,"",'25'!C12)</f>
        <v/>
      </c>
      <c r="D12" s="1549">
        <f>'25'!D12</f>
        <v>0</v>
      </c>
    </row>
    <row r="13" spans="1:4" ht="30" customHeight="1">
      <c r="A13" s="402" t="str">
        <f>IF('25'!A13=0,"",'25'!A13)</f>
        <v/>
      </c>
      <c r="B13" s="402" t="str">
        <f>IF('25'!B13=0,"",'25'!B13)</f>
        <v/>
      </c>
      <c r="C13" s="402" t="str">
        <f>IF('25'!C13=0,"",'25'!C13)</f>
        <v/>
      </c>
      <c r="D13" s="1549">
        <f>'25'!D13</f>
        <v>0</v>
      </c>
    </row>
    <row r="14" spans="1:4" ht="30" customHeight="1">
      <c r="A14" s="402" t="str">
        <f>IF('25'!A14=0,"",'25'!A14)</f>
        <v/>
      </c>
      <c r="B14" s="402" t="str">
        <f>IF('25'!B14=0,"",'25'!B14)</f>
        <v/>
      </c>
      <c r="C14" s="402" t="str">
        <f>IF('25'!C14=0,"",'25'!C14)</f>
        <v/>
      </c>
      <c r="D14" s="1549">
        <f>'25'!D14</f>
        <v>0</v>
      </c>
    </row>
    <row r="15" spans="1:4" ht="30" customHeight="1">
      <c r="A15" s="402" t="str">
        <f>IF('25'!A15=0,"",'25'!A15)</f>
        <v/>
      </c>
      <c r="B15" s="402" t="str">
        <f>IF('25'!B15=0,"",'25'!B15)</f>
        <v/>
      </c>
      <c r="C15" s="402" t="str">
        <f>IF('25'!C15=0,"",'25'!C15)</f>
        <v/>
      </c>
      <c r="D15" s="1549">
        <f>'25'!D15</f>
        <v>0</v>
      </c>
    </row>
    <row r="16" spans="1:4" ht="30" customHeight="1">
      <c r="A16" s="402" t="str">
        <f>IF('25'!A16=0,"",'25'!A16)</f>
        <v/>
      </c>
      <c r="B16" s="402" t="str">
        <f>IF('25'!B16=0,"",'25'!B16)</f>
        <v/>
      </c>
      <c r="C16" s="402" t="str">
        <f>IF('25'!C16=0,"",'25'!C16)</f>
        <v/>
      </c>
      <c r="D16" s="1549">
        <f>'25'!D16</f>
        <v>0</v>
      </c>
    </row>
    <row r="17" spans="1:4" ht="30" customHeight="1">
      <c r="A17" s="402" t="str">
        <f>IF('25'!A17=0,"",'25'!A17)</f>
        <v/>
      </c>
      <c r="B17" s="402" t="str">
        <f>IF('25'!B17=0,"",'25'!B17)</f>
        <v/>
      </c>
      <c r="C17" s="402" t="str">
        <f>IF('25'!C17=0,"",'25'!C17)</f>
        <v/>
      </c>
      <c r="D17" s="1549">
        <f>'25'!D17</f>
        <v>0</v>
      </c>
    </row>
    <row r="18" spans="1:4" s="319" customFormat="1" ht="30" customHeight="1">
      <c r="A18" s="402" t="str">
        <f>IF('25'!A18=0,"",'25'!A18)</f>
        <v/>
      </c>
      <c r="B18" s="402" t="str">
        <f>IF('25'!B18=0,"",'25'!B18)</f>
        <v/>
      </c>
      <c r="C18" s="402" t="str">
        <f>IF('25'!C18=0,"",'25'!C18)</f>
        <v/>
      </c>
      <c r="D18" s="1549">
        <f>'25'!D18</f>
        <v>0</v>
      </c>
    </row>
    <row r="19" spans="1:4" s="319" customFormat="1" ht="30" customHeight="1">
      <c r="A19" s="402" t="str">
        <f>IF('25'!A19=0,"",'25'!A19)</f>
        <v/>
      </c>
      <c r="B19" s="402" t="str">
        <f>IF('25'!B19=0,"",'25'!B19)</f>
        <v/>
      </c>
      <c r="C19" s="402" t="str">
        <f>IF('25'!C19=0,"",'25'!C19)</f>
        <v/>
      </c>
      <c r="D19" s="1549">
        <f>'25'!D19</f>
        <v>0</v>
      </c>
    </row>
    <row r="20" spans="1:4" s="319" customFormat="1" ht="30" customHeight="1">
      <c r="A20" s="402" t="str">
        <f>IF('25'!A20=0,"",'25'!A20)</f>
        <v/>
      </c>
      <c r="B20" s="402" t="str">
        <f>IF('25'!B20=0,"",'25'!B20)</f>
        <v/>
      </c>
      <c r="C20" s="402" t="str">
        <f>IF('25'!C20=0,"",'25'!C20)</f>
        <v/>
      </c>
      <c r="D20" s="1549">
        <f>'25'!D20</f>
        <v>0</v>
      </c>
    </row>
    <row r="21" spans="1:4" s="319" customFormat="1" ht="30" customHeight="1">
      <c r="A21" s="402" t="str">
        <f>IF('25'!A21=0,"",'25'!A21)</f>
        <v/>
      </c>
      <c r="B21" s="402" t="str">
        <f>IF('25'!B21=0,"",'25'!B21)</f>
        <v/>
      </c>
      <c r="C21" s="402" t="str">
        <f>IF('25'!C21=0,"",'25'!C21)</f>
        <v/>
      </c>
      <c r="D21" s="1549">
        <f>'25'!D21</f>
        <v>0</v>
      </c>
    </row>
    <row r="22" spans="1:4" s="319" customFormat="1" ht="2.15" customHeight="1">
      <c r="A22" s="1239"/>
      <c r="B22" s="1240"/>
      <c r="C22" s="1241"/>
      <c r="D22" s="1549"/>
    </row>
    <row r="23" spans="1:4" ht="30" customHeight="1">
      <c r="A23" s="2635" t="s">
        <v>387</v>
      </c>
      <c r="B23" s="2636"/>
      <c r="C23" s="2637"/>
      <c r="D23" s="1550">
        <f>SUM(D10:D21)</f>
        <v>0</v>
      </c>
    </row>
  </sheetData>
  <mergeCells count="5">
    <mergeCell ref="A3:C3"/>
    <mergeCell ref="A4:C4"/>
    <mergeCell ref="A23:C23"/>
    <mergeCell ref="A1:C1"/>
    <mergeCell ref="A2:C2"/>
  </mergeCells>
  <pageMargins left="0.70866141732283472" right="0.70866141732283472" top="0.74803149606299213" bottom="0.74803149606299213" header="0.31496062992125984" footer="0.31496062992125984"/>
  <pageSetup paperSize="9" scale="75" orientation="landscape"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tabColor rgb="FF002060"/>
    <pageSetUpPr fitToPage="1"/>
  </sheetPr>
  <dimension ref="A1:F29"/>
  <sheetViews>
    <sheetView showGridLines="0" rightToLeft="1" zoomScaleNormal="100" zoomScaleSheetLayoutView="100" workbookViewId="0">
      <selection activeCell="A3" sqref="A3:C3"/>
    </sheetView>
  </sheetViews>
  <sheetFormatPr defaultColWidth="8.54296875" defaultRowHeight="14.5"/>
  <cols>
    <col min="1" max="1" width="44.453125" style="2" bestFit="1" customWidth="1"/>
    <col min="2" max="2" width="19.453125" style="2" customWidth="1"/>
    <col min="3" max="3" width="21.54296875" style="2" customWidth="1"/>
    <col min="4" max="4" width="21.453125" style="2" customWidth="1"/>
    <col min="5" max="5" width="25.453125" style="2" customWidth="1"/>
    <col min="6" max="6" width="20.54296875" style="2" customWidth="1"/>
    <col min="7" max="13" width="8.54296875" style="2" customWidth="1"/>
    <col min="14" max="16384" width="8.54296875" style="2"/>
  </cols>
  <sheetData>
    <row r="1" spans="1:6" s="250" customFormat="1" ht="35.15" customHeight="1">
      <c r="A1" s="2574" t="str">
        <f>"اسم مكلف الضريبة / الزكاة :  "&amp;Cover!E12</f>
        <v xml:space="preserve">اسم مكلف الضريبة / الزكاة :  </v>
      </c>
      <c r="B1" s="2574"/>
      <c r="C1" s="2574"/>
      <c r="D1" s="251"/>
    </row>
    <row r="2" spans="1:6" s="250" customFormat="1" ht="35.15" customHeight="1">
      <c r="A2" s="2574" t="str">
        <f>"الرقم المالي :   "&amp;TEXT(Cover!U10,"[$-,206]0")</f>
        <v xml:space="preserve">الرقم المالي :   </v>
      </c>
      <c r="B2" s="2574"/>
      <c r="C2" s="2574"/>
    </row>
    <row r="3" spans="1:6" s="250" customFormat="1" ht="35.15" customHeight="1">
      <c r="A3" s="2572" t="str">
        <f>"السنة المالية المنتهية في : "&amp;TEXT(Cover!X13,"[$-,20B]d mmmm yyyy;@")</f>
        <v xml:space="preserve">السنة المالية المنتهية في : </v>
      </c>
      <c r="B3" s="2572"/>
      <c r="C3" s="2572"/>
    </row>
    <row r="4" spans="1:6" s="250" customFormat="1" ht="35.15" customHeight="1">
      <c r="A4" s="2583"/>
      <c r="B4" s="2583"/>
      <c r="C4" s="2583"/>
    </row>
    <row r="7" spans="1:6" ht="29.15" customHeight="1">
      <c r="A7" s="345" t="s">
        <v>2799</v>
      </c>
      <c r="B7" s="346"/>
      <c r="C7" s="346"/>
      <c r="D7" s="346"/>
      <c r="E7" s="346"/>
      <c r="F7" s="346"/>
    </row>
    <row r="8" spans="1:6" ht="20">
      <c r="A8" s="346"/>
      <c r="B8" s="346"/>
      <c r="C8" s="346"/>
      <c r="D8" s="346"/>
      <c r="E8" s="346"/>
      <c r="F8" s="346"/>
    </row>
    <row r="9" spans="1:6" ht="60">
      <c r="A9" s="347" t="s">
        <v>1141</v>
      </c>
      <c r="B9" s="347" t="s">
        <v>1142</v>
      </c>
      <c r="C9" s="347" t="s">
        <v>1143</v>
      </c>
      <c r="D9" s="347" t="s">
        <v>1144</v>
      </c>
      <c r="E9" s="347" t="s">
        <v>1145</v>
      </c>
      <c r="F9" s="347" t="s">
        <v>1146</v>
      </c>
    </row>
    <row r="10" spans="1:6" ht="20">
      <c r="A10" s="1477">
        <v>1</v>
      </c>
      <c r="B10" s="1477">
        <v>2</v>
      </c>
      <c r="C10" s="1477">
        <v>3</v>
      </c>
      <c r="D10" s="1477">
        <v>4</v>
      </c>
      <c r="E10" s="1477">
        <v>5</v>
      </c>
      <c r="F10" s="1478" t="s">
        <v>2800</v>
      </c>
    </row>
    <row r="11" spans="1:6" ht="15.5">
      <c r="A11" s="292"/>
      <c r="B11" s="1321">
        <f>'20'!B14</f>
        <v>0</v>
      </c>
      <c r="C11" s="1321">
        <f>'20'!C14</f>
        <v>0</v>
      </c>
      <c r="D11" s="1321">
        <f>'20'!D14</f>
        <v>0</v>
      </c>
      <c r="E11" s="1321">
        <f>'20'!E14</f>
        <v>0</v>
      </c>
      <c r="F11" s="1321">
        <f>B11+C11-D11+E11</f>
        <v>0</v>
      </c>
    </row>
    <row r="12" spans="1:6" ht="15.5">
      <c r="A12" s="293"/>
      <c r="B12" s="1321">
        <f>'20'!B15</f>
        <v>0</v>
      </c>
      <c r="C12" s="1321">
        <f>'20'!C15</f>
        <v>0</v>
      </c>
      <c r="D12" s="1321">
        <f>'20'!D15</f>
        <v>0</v>
      </c>
      <c r="E12" s="1321">
        <f>'20'!E15</f>
        <v>0</v>
      </c>
      <c r="F12" s="1321">
        <f t="shared" ref="F12:F23" si="0">B12+C12-D12+E12</f>
        <v>0</v>
      </c>
    </row>
    <row r="13" spans="1:6" ht="15.5">
      <c r="A13" s="293"/>
      <c r="B13" s="1321">
        <f>'20'!B16</f>
        <v>0</v>
      </c>
      <c r="C13" s="1321">
        <f>'20'!C16</f>
        <v>0</v>
      </c>
      <c r="D13" s="1321">
        <f>'20'!D16</f>
        <v>0</v>
      </c>
      <c r="E13" s="1321">
        <f>'20'!E16</f>
        <v>0</v>
      </c>
      <c r="F13" s="1321">
        <f t="shared" si="0"/>
        <v>0</v>
      </c>
    </row>
    <row r="14" spans="1:6" ht="15.5">
      <c r="A14" s="293"/>
      <c r="B14" s="1321">
        <f>'20'!B17</f>
        <v>0</v>
      </c>
      <c r="C14" s="1321">
        <f>'20'!C17</f>
        <v>0</v>
      </c>
      <c r="D14" s="1321">
        <f>'20'!D17</f>
        <v>0</v>
      </c>
      <c r="E14" s="1321">
        <f>'20'!E17</f>
        <v>0</v>
      </c>
      <c r="F14" s="1321">
        <f t="shared" si="0"/>
        <v>0</v>
      </c>
    </row>
    <row r="15" spans="1:6" ht="15.5">
      <c r="A15" s="293"/>
      <c r="B15" s="1321">
        <f>'20'!B18</f>
        <v>0</v>
      </c>
      <c r="C15" s="1321">
        <f>'20'!C18</f>
        <v>0</v>
      </c>
      <c r="D15" s="1321">
        <f>'20'!D18</f>
        <v>0</v>
      </c>
      <c r="E15" s="1321">
        <f>'20'!E18</f>
        <v>0</v>
      </c>
      <c r="F15" s="1321">
        <f t="shared" si="0"/>
        <v>0</v>
      </c>
    </row>
    <row r="16" spans="1:6" ht="20">
      <c r="A16" s="349"/>
      <c r="B16" s="1321">
        <f>'20'!B19</f>
        <v>0</v>
      </c>
      <c r="C16" s="1321">
        <f>'20'!C19</f>
        <v>0</v>
      </c>
      <c r="D16" s="1321">
        <f>'20'!D19</f>
        <v>0</v>
      </c>
      <c r="E16" s="1321">
        <f>'20'!E19</f>
        <v>0</v>
      </c>
      <c r="F16" s="1321">
        <f t="shared" si="0"/>
        <v>0</v>
      </c>
    </row>
    <row r="17" spans="1:6" ht="20">
      <c r="A17" s="349"/>
      <c r="B17" s="1321">
        <f>'20'!B20</f>
        <v>0</v>
      </c>
      <c r="C17" s="1321">
        <f>'20'!C20</f>
        <v>0</v>
      </c>
      <c r="D17" s="1321">
        <f>'20'!D20</f>
        <v>0</v>
      </c>
      <c r="E17" s="1321">
        <f>'20'!E20</f>
        <v>0</v>
      </c>
      <c r="F17" s="1321">
        <f t="shared" si="0"/>
        <v>0</v>
      </c>
    </row>
    <row r="18" spans="1:6" ht="20">
      <c r="A18" s="349"/>
      <c r="B18" s="1321">
        <f>'20'!B21</f>
        <v>0</v>
      </c>
      <c r="C18" s="1321">
        <f>'20'!C21</f>
        <v>0</v>
      </c>
      <c r="D18" s="1321">
        <f>'20'!D21</f>
        <v>0</v>
      </c>
      <c r="E18" s="1321">
        <f>'20'!E21</f>
        <v>0</v>
      </c>
      <c r="F18" s="1321">
        <f t="shared" si="0"/>
        <v>0</v>
      </c>
    </row>
    <row r="19" spans="1:6" ht="20">
      <c r="A19" s="349"/>
      <c r="B19" s="1321">
        <f>'20'!B22</f>
        <v>0</v>
      </c>
      <c r="C19" s="1321">
        <f>'20'!C22</f>
        <v>0</v>
      </c>
      <c r="D19" s="1321">
        <f>'20'!D22</f>
        <v>0</v>
      </c>
      <c r="E19" s="1321">
        <f>'20'!E22</f>
        <v>0</v>
      </c>
      <c r="F19" s="1321">
        <f t="shared" si="0"/>
        <v>0</v>
      </c>
    </row>
    <row r="20" spans="1:6" ht="20">
      <c r="A20" s="349"/>
      <c r="B20" s="1321">
        <f>'20'!B23</f>
        <v>0</v>
      </c>
      <c r="C20" s="1321">
        <f>'20'!C23</f>
        <v>0</v>
      </c>
      <c r="D20" s="1321">
        <f>'20'!D23</f>
        <v>0</v>
      </c>
      <c r="E20" s="1321">
        <f>'20'!E23</f>
        <v>0</v>
      </c>
      <c r="F20" s="1321">
        <f t="shared" si="0"/>
        <v>0</v>
      </c>
    </row>
    <row r="21" spans="1:6" ht="20">
      <c r="A21" s="349"/>
      <c r="B21" s="1321">
        <f>'20'!B29</f>
        <v>0</v>
      </c>
      <c r="C21" s="1321">
        <f>'20'!C29</f>
        <v>0</v>
      </c>
      <c r="D21" s="1321">
        <f>'20'!D29</f>
        <v>0</v>
      </c>
      <c r="E21" s="1321">
        <f>'20'!E29</f>
        <v>0</v>
      </c>
      <c r="F21" s="1321">
        <f t="shared" si="0"/>
        <v>0</v>
      </c>
    </row>
    <row r="22" spans="1:6" ht="20">
      <c r="A22" s="349"/>
      <c r="B22" s="1321">
        <f>'20'!B30</f>
        <v>0</v>
      </c>
      <c r="C22" s="1321">
        <f>'20'!C30</f>
        <v>0</v>
      </c>
      <c r="D22" s="1321">
        <f>'20'!D30</f>
        <v>0</v>
      </c>
      <c r="E22" s="1321">
        <f>'20'!E30</f>
        <v>0</v>
      </c>
      <c r="F22" s="1321">
        <f t="shared" si="0"/>
        <v>0</v>
      </c>
    </row>
    <row r="23" spans="1:6" ht="20">
      <c r="A23" s="349"/>
      <c r="B23" s="1321">
        <f>'20'!B31</f>
        <v>0</v>
      </c>
      <c r="C23" s="1321">
        <f>'20'!C31</f>
        <v>0</v>
      </c>
      <c r="D23" s="1321">
        <f>'20'!D31</f>
        <v>0</v>
      </c>
      <c r="E23" s="1321">
        <f>'20'!E31</f>
        <v>0</v>
      </c>
      <c r="F23" s="1321">
        <f t="shared" si="0"/>
        <v>0</v>
      </c>
    </row>
    <row r="24" spans="1:6" s="319" customFormat="1" ht="20">
      <c r="A24" s="349"/>
      <c r="B24" s="1321">
        <f>'20'!B32</f>
        <v>0</v>
      </c>
      <c r="C24" s="1321">
        <f>'20'!C32</f>
        <v>0</v>
      </c>
      <c r="D24" s="1321">
        <f>'20'!D32</f>
        <v>0</v>
      </c>
      <c r="E24" s="1321">
        <f>'20'!E32</f>
        <v>0</v>
      </c>
      <c r="F24" s="1321">
        <f t="shared" ref="F24" si="1">B24+C24-D24+E24</f>
        <v>0</v>
      </c>
    </row>
    <row r="25" spans="1:6" s="319" customFormat="1" ht="20">
      <c r="A25" s="349"/>
      <c r="B25" s="1321">
        <f>'20'!B33</f>
        <v>0</v>
      </c>
      <c r="C25" s="1321">
        <f>'20'!C33</f>
        <v>0</v>
      </c>
      <c r="D25" s="1321">
        <f>'20'!D33</f>
        <v>0</v>
      </c>
      <c r="E25" s="1321">
        <f>'20'!E33</f>
        <v>0</v>
      </c>
      <c r="F25" s="1321">
        <f t="shared" ref="F25" si="2">B25+C25-D25+E25</f>
        <v>0</v>
      </c>
    </row>
    <row r="26" spans="1:6" s="319" customFormat="1" ht="20">
      <c r="A26" s="349"/>
      <c r="B26" s="1321">
        <f>'20'!B34</f>
        <v>0</v>
      </c>
      <c r="C26" s="1321">
        <f>'20'!C34</f>
        <v>0</v>
      </c>
      <c r="D26" s="1321">
        <f>'20'!D34</f>
        <v>0</v>
      </c>
      <c r="E26" s="1321">
        <f>'20'!E34</f>
        <v>0</v>
      </c>
      <c r="F26" s="1321">
        <f t="shared" ref="F26" si="3">B26+C26-D26+E26</f>
        <v>0</v>
      </c>
    </row>
    <row r="27" spans="1:6" s="319" customFormat="1" ht="20">
      <c r="A27" s="349"/>
      <c r="B27" s="1321">
        <f>'20'!B35</f>
        <v>0</v>
      </c>
      <c r="C27" s="1321">
        <f>'20'!C35</f>
        <v>0</v>
      </c>
      <c r="D27" s="1321">
        <f>'20'!D35</f>
        <v>0</v>
      </c>
      <c r="E27" s="1321">
        <f>'20'!E35</f>
        <v>0</v>
      </c>
      <c r="F27" s="1321">
        <f t="shared" ref="F27" si="4">B27+C27-D27+E27</f>
        <v>0</v>
      </c>
    </row>
    <row r="28" spans="1:6" s="319" customFormat="1" ht="3.65" customHeight="1">
      <c r="A28" s="349"/>
      <c r="B28" s="1321"/>
      <c r="C28" s="1321"/>
      <c r="D28" s="1321"/>
      <c r="E28" s="1321"/>
      <c r="F28" s="1321"/>
    </row>
    <row r="29" spans="1:6" ht="20">
      <c r="A29" s="347" t="s">
        <v>387</v>
      </c>
      <c r="B29" s="1479">
        <f>SUM(B11:B27)</f>
        <v>0</v>
      </c>
      <c r="C29" s="1479">
        <f>SUM(C11:C27)</f>
        <v>0</v>
      </c>
      <c r="D29" s="1479">
        <f>SUM(D11:D27)</f>
        <v>0</v>
      </c>
      <c r="E29" s="1479">
        <f>SUM(E11:E27)</f>
        <v>0</v>
      </c>
      <c r="F29" s="1479">
        <f>SUM(F11:F27)</f>
        <v>0</v>
      </c>
    </row>
  </sheetData>
  <mergeCells count="4">
    <mergeCell ref="A3:C3"/>
    <mergeCell ref="A4:C4"/>
    <mergeCell ref="A1:C1"/>
    <mergeCell ref="A2:C2"/>
  </mergeCells>
  <pageMargins left="0.70866141732283472" right="0.70866141732283472" top="0.74803149606299213" bottom="0.74803149606299213" header="0.31496062992125984" footer="0.31496062992125984"/>
  <pageSetup paperSize="9" scale="76" orientation="landscape" r:id="rId1"/>
  <drawing r:id="rId2"/>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rgb="FF002060"/>
  </sheetPr>
  <dimension ref="A1:Q29"/>
  <sheetViews>
    <sheetView rightToLeft="1" zoomScaleNormal="100" zoomScaleSheetLayoutView="80" workbookViewId="0"/>
  </sheetViews>
  <sheetFormatPr defaultColWidth="10.81640625" defaultRowHeight="37.5" customHeight="1"/>
  <cols>
    <col min="1" max="1" width="16" style="1570" customWidth="1"/>
    <col min="2" max="4" width="10.81640625" style="1570" customWidth="1"/>
    <col min="5" max="5" width="11.81640625" style="1570" customWidth="1"/>
    <col min="6" max="11" width="10.81640625" style="1570" customWidth="1"/>
    <col min="12" max="12" width="17.453125" style="1570" customWidth="1"/>
    <col min="13" max="5578" width="10.81640625" style="1562" customWidth="1"/>
    <col min="5579" max="16384" width="10.81640625" style="1562"/>
  </cols>
  <sheetData>
    <row r="1" spans="1:17" s="233" customFormat="1" ht="14.25" customHeight="1">
      <c r="A1" s="232"/>
      <c r="B1" s="232"/>
      <c r="C1" s="232"/>
      <c r="D1" s="232"/>
      <c r="E1" s="232"/>
      <c r="F1" s="232"/>
      <c r="G1" s="232"/>
      <c r="H1" s="232"/>
      <c r="I1" s="232"/>
      <c r="J1" s="232"/>
      <c r="K1" s="232"/>
      <c r="L1" s="232"/>
    </row>
    <row r="2" spans="1:17" ht="37.5" customHeight="1">
      <c r="A2" s="2658" t="s">
        <v>545</v>
      </c>
      <c r="B2" s="2661" t="s">
        <v>546</v>
      </c>
      <c r="C2" s="2661"/>
      <c r="D2" s="2661"/>
      <c r="E2" s="2661"/>
      <c r="F2" s="2661"/>
      <c r="G2" s="2662"/>
      <c r="H2" s="1560"/>
      <c r="I2" s="1561"/>
      <c r="J2" s="2663" t="s">
        <v>547</v>
      </c>
      <c r="K2" s="2661"/>
      <c r="L2" s="2664"/>
    </row>
    <row r="3" spans="1:17" ht="37.5" customHeight="1">
      <c r="A3" s="2659"/>
      <c r="B3" s="2665" t="s">
        <v>548</v>
      </c>
      <c r="C3" s="2649"/>
      <c r="D3" s="2649"/>
      <c r="E3" s="2649"/>
      <c r="F3" s="2649"/>
      <c r="G3" s="2649"/>
      <c r="H3" s="1563"/>
      <c r="I3" s="1564"/>
      <c r="J3" s="2666"/>
      <c r="K3" s="2666"/>
      <c r="L3" s="234"/>
    </row>
    <row r="4" spans="1:17" ht="37.5" customHeight="1">
      <c r="A4" s="2659"/>
      <c r="B4" s="2667" t="s">
        <v>549</v>
      </c>
      <c r="C4" s="2668"/>
      <c r="D4" s="2668"/>
      <c r="E4" s="2668"/>
      <c r="F4" s="2668"/>
      <c r="G4" s="2668"/>
      <c r="H4" s="1563"/>
      <c r="I4" s="1563"/>
      <c r="J4" s="235"/>
      <c r="K4" s="235"/>
      <c r="L4" s="236"/>
      <c r="P4" s="2647"/>
      <c r="Q4" s="2647"/>
    </row>
    <row r="5" spans="1:17" ht="37.5" customHeight="1">
      <c r="A5" s="2659"/>
      <c r="B5" s="2648" t="s">
        <v>550</v>
      </c>
      <c r="C5" s="2648"/>
      <c r="D5" s="2648"/>
      <c r="E5" s="2648"/>
      <c r="F5" s="2648"/>
      <c r="G5" s="2648"/>
      <c r="H5" s="1565"/>
      <c r="I5" s="1565"/>
      <c r="J5" s="1491"/>
      <c r="K5" s="1491"/>
      <c r="L5" s="237"/>
    </row>
    <row r="6" spans="1:17" ht="37.5" customHeight="1">
      <c r="A6" s="2659"/>
      <c r="B6" s="2649" t="s">
        <v>551</v>
      </c>
      <c r="C6" s="2649"/>
      <c r="D6" s="2649"/>
      <c r="E6" s="2649"/>
      <c r="F6" s="2649"/>
      <c r="G6" s="2649"/>
      <c r="H6" s="2649"/>
      <c r="I6" s="2649"/>
      <c r="J6" s="2649"/>
      <c r="K6" s="2649"/>
      <c r="L6" s="2650"/>
    </row>
    <row r="7" spans="1:17" ht="37.5" customHeight="1">
      <c r="A7" s="2660"/>
      <c r="B7" s="238" t="s">
        <v>552</v>
      </c>
      <c r="C7" s="239"/>
      <c r="D7" s="239"/>
      <c r="E7" s="239" t="s">
        <v>553</v>
      </c>
      <c r="F7" s="239"/>
      <c r="G7" s="239" t="s">
        <v>554</v>
      </c>
      <c r="H7" s="239"/>
      <c r="I7" s="239"/>
      <c r="J7" s="239" t="s">
        <v>555</v>
      </c>
      <c r="K7" s="239"/>
      <c r="L7" s="240"/>
    </row>
    <row r="8" spans="1:17" ht="15" customHeight="1">
      <c r="A8" s="1566"/>
      <c r="B8" s="241"/>
      <c r="C8" s="241"/>
      <c r="D8" s="241"/>
      <c r="E8" s="241"/>
      <c r="F8" s="241"/>
      <c r="G8" s="241"/>
      <c r="H8" s="241"/>
      <c r="I8" s="241"/>
      <c r="J8" s="241"/>
      <c r="K8" s="241"/>
      <c r="L8" s="241"/>
    </row>
    <row r="9" spans="1:17" ht="37.5" customHeight="1">
      <c r="A9" s="2651" t="s">
        <v>556</v>
      </c>
      <c r="B9" s="2654" t="s">
        <v>557</v>
      </c>
      <c r="C9" s="2655"/>
      <c r="D9" s="2655"/>
      <c r="E9" s="2655"/>
      <c r="F9" s="2655"/>
      <c r="G9" s="2655"/>
      <c r="H9" s="2655"/>
      <c r="I9" s="2655"/>
      <c r="J9" s="2655"/>
      <c r="K9" s="2655"/>
      <c r="L9" s="2656"/>
    </row>
    <row r="10" spans="1:17" ht="37.5" customHeight="1">
      <c r="A10" s="2652"/>
      <c r="B10" s="1567"/>
      <c r="C10" s="1568"/>
      <c r="D10" s="1568"/>
      <c r="E10" s="1568"/>
      <c r="F10" s="1568"/>
      <c r="G10" s="1568"/>
      <c r="H10" s="1568"/>
      <c r="I10" s="1568"/>
      <c r="J10" s="1568"/>
      <c r="K10" s="1568"/>
      <c r="L10" s="1569"/>
    </row>
    <row r="11" spans="1:17" ht="37.5" customHeight="1">
      <c r="A11" s="2653"/>
      <c r="B11" s="242" t="s">
        <v>552</v>
      </c>
      <c r="C11" s="243"/>
      <c r="D11" s="243"/>
      <c r="E11" s="244" t="s">
        <v>558</v>
      </c>
      <c r="F11" s="243" t="s">
        <v>559</v>
      </c>
      <c r="G11" s="243" t="s">
        <v>560</v>
      </c>
      <c r="H11" s="2657"/>
      <c r="I11" s="2657"/>
      <c r="J11" s="245" t="s">
        <v>553</v>
      </c>
      <c r="K11" s="245"/>
      <c r="L11" s="246" t="s">
        <v>561</v>
      </c>
    </row>
    <row r="12" spans="1:17" ht="6.75" customHeight="1"/>
    <row r="13" spans="1:17" ht="4.5" customHeight="1"/>
    <row r="14" spans="1:17" ht="37.5" customHeight="1">
      <c r="A14" s="2638" t="s">
        <v>562</v>
      </c>
      <c r="B14" s="2639"/>
      <c r="C14" s="2639"/>
      <c r="D14" s="2639"/>
      <c r="E14" s="2639"/>
      <c r="F14" s="2639"/>
      <c r="G14" s="2639"/>
      <c r="H14" s="2639"/>
      <c r="I14" s="2639"/>
      <c r="J14" s="2639"/>
      <c r="K14" s="2639"/>
      <c r="L14" s="2640"/>
    </row>
    <row r="15" spans="1:17" ht="26.25" customHeight="1">
      <c r="A15" s="2641" t="s">
        <v>563</v>
      </c>
      <c r="B15" s="2642"/>
      <c r="C15" s="2642"/>
      <c r="D15" s="2642"/>
      <c r="E15" s="2642"/>
      <c r="F15" s="2642"/>
      <c r="G15" s="2642"/>
      <c r="H15" s="2642"/>
      <c r="I15" s="2642"/>
      <c r="J15" s="2642"/>
      <c r="K15" s="2642"/>
      <c r="L15" s="2643"/>
    </row>
    <row r="16" spans="1:17" ht="26.25" customHeight="1">
      <c r="A16" s="2644" t="s">
        <v>564</v>
      </c>
      <c r="B16" s="2645"/>
      <c r="C16" s="2645"/>
      <c r="D16" s="2645"/>
      <c r="E16" s="2645"/>
      <c r="F16" s="2645"/>
      <c r="G16" s="2645"/>
      <c r="H16" s="2645"/>
      <c r="I16" s="2645"/>
      <c r="J16" s="2645"/>
      <c r="K16" s="2645"/>
      <c r="L16" s="2646"/>
    </row>
    <row r="17" spans="1:12" ht="26.25" customHeight="1">
      <c r="A17" s="2644" t="s">
        <v>565</v>
      </c>
      <c r="B17" s="2645"/>
      <c r="C17" s="2645"/>
      <c r="D17" s="2645"/>
      <c r="E17" s="2645"/>
      <c r="F17" s="2645"/>
      <c r="G17" s="2645"/>
      <c r="H17" s="2645"/>
      <c r="I17" s="2645"/>
      <c r="J17" s="2645"/>
      <c r="K17" s="2645"/>
      <c r="L17" s="2646"/>
    </row>
    <row r="18" spans="1:12" ht="26.25" customHeight="1">
      <c r="A18" s="2644" t="s">
        <v>566</v>
      </c>
      <c r="B18" s="2645"/>
      <c r="C18" s="2645"/>
      <c r="D18" s="2645"/>
      <c r="E18" s="2645"/>
      <c r="F18" s="2645"/>
      <c r="G18" s="2645"/>
      <c r="H18" s="2645"/>
      <c r="I18" s="2645"/>
      <c r="J18" s="2645"/>
      <c r="K18" s="2645"/>
      <c r="L18" s="2646"/>
    </row>
    <row r="19" spans="1:12" ht="56.25" customHeight="1">
      <c r="A19" s="2669" t="s">
        <v>567</v>
      </c>
      <c r="B19" s="2670"/>
      <c r="C19" s="2670"/>
      <c r="D19" s="2670"/>
      <c r="E19" s="2670"/>
      <c r="F19" s="2670"/>
      <c r="G19" s="2670"/>
      <c r="H19" s="2670"/>
      <c r="I19" s="2670"/>
      <c r="J19" s="2670"/>
      <c r="K19" s="2670"/>
      <c r="L19" s="2671"/>
    </row>
    <row r="20" spans="1:12" ht="54" customHeight="1">
      <c r="A20" s="2644" t="s">
        <v>568</v>
      </c>
      <c r="B20" s="2645"/>
      <c r="C20" s="2645"/>
      <c r="D20" s="2645"/>
      <c r="E20" s="2645"/>
      <c r="F20" s="2645"/>
      <c r="G20" s="2645"/>
      <c r="H20" s="2645"/>
      <c r="I20" s="2645"/>
      <c r="J20" s="2645"/>
      <c r="K20" s="2645"/>
      <c r="L20" s="2646"/>
    </row>
    <row r="21" spans="1:12" ht="53.25" customHeight="1">
      <c r="A21" s="2644" t="s">
        <v>569</v>
      </c>
      <c r="B21" s="2645"/>
      <c r="C21" s="2645"/>
      <c r="D21" s="2645"/>
      <c r="E21" s="2645"/>
      <c r="F21" s="2645"/>
      <c r="G21" s="2645"/>
      <c r="H21" s="2645"/>
      <c r="I21" s="2645"/>
      <c r="J21" s="2645"/>
      <c r="K21" s="2645"/>
      <c r="L21" s="2646"/>
    </row>
    <row r="22" spans="1:12" ht="37.5" customHeight="1">
      <c r="A22" s="2644" t="s">
        <v>570</v>
      </c>
      <c r="B22" s="2645"/>
      <c r="C22" s="2645"/>
      <c r="D22" s="2645"/>
      <c r="E22" s="2645"/>
      <c r="F22" s="2645"/>
      <c r="G22" s="2645"/>
      <c r="H22" s="2645"/>
      <c r="I22" s="2645"/>
      <c r="J22" s="2645"/>
      <c r="K22" s="2645"/>
      <c r="L22" s="2646"/>
    </row>
    <row r="23" spans="1:12" ht="37.5" customHeight="1">
      <c r="A23" s="2644" t="s">
        <v>571</v>
      </c>
      <c r="B23" s="2645"/>
      <c r="C23" s="2645"/>
      <c r="D23" s="2645"/>
      <c r="E23" s="2645"/>
      <c r="F23" s="2645"/>
      <c r="G23" s="2645"/>
      <c r="H23" s="2645"/>
      <c r="I23" s="2645"/>
      <c r="J23" s="2645"/>
      <c r="K23" s="2645"/>
      <c r="L23" s="2646"/>
    </row>
    <row r="24" spans="1:12" ht="58.5" customHeight="1">
      <c r="A24" s="2644" t="s">
        <v>572</v>
      </c>
      <c r="B24" s="2645"/>
      <c r="C24" s="2645"/>
      <c r="D24" s="2645"/>
      <c r="E24" s="2645"/>
      <c r="F24" s="2645"/>
      <c r="G24" s="2645"/>
      <c r="H24" s="2645"/>
      <c r="I24" s="2645"/>
      <c r="J24" s="2645"/>
      <c r="K24" s="2645"/>
      <c r="L24" s="2646"/>
    </row>
    <row r="25" spans="1:12" ht="37.5" customHeight="1">
      <c r="A25" s="2644" t="s">
        <v>573</v>
      </c>
      <c r="B25" s="2645"/>
      <c r="C25" s="2645"/>
      <c r="D25" s="2645"/>
      <c r="E25" s="2645"/>
      <c r="F25" s="2645"/>
      <c r="G25" s="2645"/>
      <c r="H25" s="2645"/>
      <c r="I25" s="2645"/>
      <c r="J25" s="2645"/>
      <c r="K25" s="2645"/>
      <c r="L25" s="2646"/>
    </row>
    <row r="26" spans="1:12" ht="70.5" customHeight="1">
      <c r="A26" s="2644" t="s">
        <v>574</v>
      </c>
      <c r="B26" s="2645"/>
      <c r="C26" s="2645"/>
      <c r="D26" s="2645"/>
      <c r="E26" s="2645"/>
      <c r="F26" s="2645"/>
      <c r="G26" s="2645"/>
      <c r="H26" s="2645"/>
      <c r="I26" s="2645"/>
      <c r="J26" s="2645"/>
      <c r="K26" s="2645"/>
      <c r="L26" s="2646"/>
    </row>
    <row r="27" spans="1:12" ht="71.25" customHeight="1">
      <c r="A27" s="2644" t="s">
        <v>575</v>
      </c>
      <c r="B27" s="2645"/>
      <c r="C27" s="2645"/>
      <c r="D27" s="2645"/>
      <c r="E27" s="2645"/>
      <c r="F27" s="2645"/>
      <c r="G27" s="2645"/>
      <c r="H27" s="2645"/>
      <c r="I27" s="2645"/>
      <c r="J27" s="2645"/>
      <c r="K27" s="2645"/>
      <c r="L27" s="2646"/>
    </row>
    <row r="28" spans="1:12" ht="25.5" customHeight="1">
      <c r="A28" s="2644" t="s">
        <v>576</v>
      </c>
      <c r="B28" s="2645"/>
      <c r="C28" s="2645"/>
      <c r="D28" s="2645"/>
      <c r="E28" s="2645"/>
      <c r="F28" s="2645"/>
      <c r="G28" s="2645"/>
      <c r="H28" s="2645"/>
      <c r="I28" s="2645"/>
      <c r="J28" s="2645"/>
      <c r="K28" s="2645"/>
      <c r="L28" s="2646"/>
    </row>
    <row r="29" spans="1:12" ht="37.5" customHeight="1">
      <c r="A29" s="2672" t="s">
        <v>577</v>
      </c>
      <c r="B29" s="2673"/>
      <c r="C29" s="2673"/>
      <c r="D29" s="2673"/>
      <c r="E29" s="2673"/>
      <c r="F29" s="2673"/>
      <c r="G29" s="2673"/>
      <c r="H29" s="2673"/>
      <c r="I29" s="2673"/>
      <c r="J29" s="2673"/>
      <c r="K29" s="2673"/>
      <c r="L29" s="2674"/>
    </row>
  </sheetData>
  <mergeCells count="28">
    <mergeCell ref="A29:L29"/>
    <mergeCell ref="A20:L20"/>
    <mergeCell ref="A21:L21"/>
    <mergeCell ref="A22:L22"/>
    <mergeCell ref="A23:L23"/>
    <mergeCell ref="A24:L24"/>
    <mergeCell ref="A25:L25"/>
    <mergeCell ref="A17:L17"/>
    <mergeCell ref="A18:L18"/>
    <mergeCell ref="A26:L26"/>
    <mergeCell ref="A27:L27"/>
    <mergeCell ref="A28:L28"/>
    <mergeCell ref="A19:L19"/>
    <mergeCell ref="A14:L14"/>
    <mergeCell ref="A15:L15"/>
    <mergeCell ref="A16:L16"/>
    <mergeCell ref="P4:Q4"/>
    <mergeCell ref="B5:G5"/>
    <mergeCell ref="B6:L6"/>
    <mergeCell ref="A9:A11"/>
    <mergeCell ref="B9:L9"/>
    <mergeCell ref="H11:I11"/>
    <mergeCell ref="A2:A7"/>
    <mergeCell ref="B2:G2"/>
    <mergeCell ref="J2:L2"/>
    <mergeCell ref="B3:G3"/>
    <mergeCell ref="J3:K3"/>
    <mergeCell ref="B4:G4"/>
  </mergeCells>
  <printOptions horizontalCentered="1"/>
  <pageMargins left="0.45" right="0.45" top="0.5" bottom="0.5" header="0.3" footer="0.3"/>
  <pageSetup scale="6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Check Box 1">
              <controlPr locked="0" defaultSize="0" autoFill="0" autoLine="0" autoPict="0">
                <anchor moveWithCells="1">
                  <from>
                    <xdr:col>5572</xdr:col>
                    <xdr:colOff>165100</xdr:colOff>
                    <xdr:row>0</xdr:row>
                    <xdr:rowOff>127000</xdr:rowOff>
                  </from>
                  <to>
                    <xdr:col>5572</xdr:col>
                    <xdr:colOff>660400</xdr:colOff>
                    <xdr:row>1</xdr:row>
                    <xdr:rowOff>114300</xdr:rowOff>
                  </to>
                </anchor>
              </controlPr>
            </control>
          </mc:Choice>
        </mc:AlternateContent>
        <mc:AlternateContent xmlns:mc="http://schemas.openxmlformats.org/markup-compatibility/2006">
          <mc:Choice Requires="x14">
            <control shapeId="52226" r:id="rId5" name="Check Box 2">
              <controlPr locked="0" defaultSize="0" autoFill="0" autoLine="0" autoPict="0">
                <anchor moveWithCells="1">
                  <from>
                    <xdr:col>5572</xdr:col>
                    <xdr:colOff>165100</xdr:colOff>
                    <xdr:row>1</xdr:row>
                    <xdr:rowOff>260350</xdr:rowOff>
                  </from>
                  <to>
                    <xdr:col>5572</xdr:col>
                    <xdr:colOff>660400</xdr:colOff>
                    <xdr:row>1</xdr:row>
                    <xdr:rowOff>450850</xdr:rowOff>
                  </to>
                </anchor>
              </controlPr>
            </control>
          </mc:Choice>
        </mc:AlternateContent>
        <mc:AlternateContent xmlns:mc="http://schemas.openxmlformats.org/markup-compatibility/2006">
          <mc:Choice Requires="x14">
            <control shapeId="52227" r:id="rId6" name="Check Box 3">
              <controlPr locked="0" defaultSize="0" autoFill="0" autoLine="0" autoPict="0">
                <anchor moveWithCells="1">
                  <from>
                    <xdr:col>5572</xdr:col>
                    <xdr:colOff>165100</xdr:colOff>
                    <xdr:row>2</xdr:row>
                    <xdr:rowOff>107950</xdr:rowOff>
                  </from>
                  <to>
                    <xdr:col>5572</xdr:col>
                    <xdr:colOff>660400</xdr:colOff>
                    <xdr:row>2</xdr:row>
                    <xdr:rowOff>279400</xdr:rowOff>
                  </to>
                </anchor>
              </controlPr>
            </control>
          </mc:Choice>
        </mc:AlternateContent>
        <mc:AlternateContent xmlns:mc="http://schemas.openxmlformats.org/markup-compatibility/2006">
          <mc:Choice Requires="x14">
            <control shapeId="52228" r:id="rId7" name="Check Box 4">
              <controlPr locked="0" defaultSize="0" autoFill="0" autoLine="0" autoPict="0">
                <anchor moveWithCells="1">
                  <from>
                    <xdr:col>5572</xdr:col>
                    <xdr:colOff>165100</xdr:colOff>
                    <xdr:row>2</xdr:row>
                    <xdr:rowOff>412750</xdr:rowOff>
                  </from>
                  <to>
                    <xdr:col>5572</xdr:col>
                    <xdr:colOff>660400</xdr:colOff>
                    <xdr:row>3</xdr:row>
                    <xdr:rowOff>107950</xdr:rowOff>
                  </to>
                </anchor>
              </controlPr>
            </control>
          </mc:Choice>
        </mc:AlternateContent>
        <mc:AlternateContent xmlns:mc="http://schemas.openxmlformats.org/markup-compatibility/2006">
          <mc:Choice Requires="x14">
            <control shapeId="52229" r:id="rId8" name="Check Box 5">
              <controlPr locked="0" defaultSize="0" autoFill="0" autoLine="0" autoPict="0">
                <anchor moveWithCells="1">
                  <from>
                    <xdr:col>5572</xdr:col>
                    <xdr:colOff>679450</xdr:colOff>
                    <xdr:row>0</xdr:row>
                    <xdr:rowOff>127000</xdr:rowOff>
                  </from>
                  <to>
                    <xdr:col>5573</xdr:col>
                    <xdr:colOff>165100</xdr:colOff>
                    <xdr:row>1</xdr:row>
                    <xdr:rowOff>114300</xdr:rowOff>
                  </to>
                </anchor>
              </controlPr>
            </control>
          </mc:Choice>
        </mc:AlternateContent>
        <mc:AlternateContent xmlns:mc="http://schemas.openxmlformats.org/markup-compatibility/2006">
          <mc:Choice Requires="x14">
            <control shapeId="52230" r:id="rId9" name="Check Box 6">
              <controlPr defaultSize="0" autoFill="0" autoLine="0" autoPict="0">
                <anchor moveWithCells="1">
                  <from>
                    <xdr:col>5572</xdr:col>
                    <xdr:colOff>647700</xdr:colOff>
                    <xdr:row>1</xdr:row>
                    <xdr:rowOff>260350</xdr:rowOff>
                  </from>
                  <to>
                    <xdr:col>5573</xdr:col>
                    <xdr:colOff>165100</xdr:colOff>
                    <xdr:row>1</xdr:row>
                    <xdr:rowOff>450850</xdr:rowOff>
                  </to>
                </anchor>
              </controlPr>
            </control>
          </mc:Choice>
        </mc:AlternateContent>
        <mc:AlternateContent xmlns:mc="http://schemas.openxmlformats.org/markup-compatibility/2006">
          <mc:Choice Requires="x14">
            <control shapeId="52231" r:id="rId10" name="Check Box 7">
              <controlPr locked="0" defaultSize="0" autoFill="0" autoLine="0" autoPict="0">
                <anchor moveWithCells="1">
                  <from>
                    <xdr:col>5572</xdr:col>
                    <xdr:colOff>647700</xdr:colOff>
                    <xdr:row>2</xdr:row>
                    <xdr:rowOff>107950</xdr:rowOff>
                  </from>
                  <to>
                    <xdr:col>5573</xdr:col>
                    <xdr:colOff>165100</xdr:colOff>
                    <xdr:row>2</xdr:row>
                    <xdr:rowOff>279400</xdr:rowOff>
                  </to>
                </anchor>
              </controlPr>
            </control>
          </mc:Choice>
        </mc:AlternateContent>
        <mc:AlternateContent xmlns:mc="http://schemas.openxmlformats.org/markup-compatibility/2006">
          <mc:Choice Requires="x14">
            <control shapeId="52232" r:id="rId11" name="Check Box 8">
              <controlPr locked="0" defaultSize="0" autoFill="0" autoLine="0" autoPict="0">
                <anchor moveWithCells="1">
                  <from>
                    <xdr:col>5572</xdr:col>
                    <xdr:colOff>647700</xdr:colOff>
                    <xdr:row>2</xdr:row>
                    <xdr:rowOff>412750</xdr:rowOff>
                  </from>
                  <to>
                    <xdr:col>5573</xdr:col>
                    <xdr:colOff>165100</xdr:colOff>
                    <xdr:row>3</xdr:row>
                    <xdr:rowOff>107950</xdr:rowOff>
                  </to>
                </anchor>
              </controlPr>
            </control>
          </mc:Choice>
        </mc:AlternateContent>
        <mc:AlternateContent xmlns:mc="http://schemas.openxmlformats.org/markup-compatibility/2006">
          <mc:Choice Requires="x14">
            <control shapeId="52233" r:id="rId12" name="Check Box 9">
              <controlPr locked="0" defaultSize="0" autoFill="0" autoLine="0" autoPict="0">
                <anchor moveWithCells="1">
                  <from>
                    <xdr:col>5573</xdr:col>
                    <xdr:colOff>412750</xdr:colOff>
                    <xdr:row>2</xdr:row>
                    <xdr:rowOff>107950</xdr:rowOff>
                  </from>
                  <to>
                    <xdr:col>5574</xdr:col>
                    <xdr:colOff>660400</xdr:colOff>
                    <xdr:row>2</xdr:row>
                    <xdr:rowOff>279400</xdr:rowOff>
                  </to>
                </anchor>
              </controlPr>
            </control>
          </mc:Choice>
        </mc:AlternateContent>
        <mc:AlternateContent xmlns:mc="http://schemas.openxmlformats.org/markup-compatibility/2006">
          <mc:Choice Requires="x14">
            <control shapeId="52234" r:id="rId13" name="Check Box 10">
              <controlPr locked="0" defaultSize="0" autoFill="0" autoLine="0" autoPict="0">
                <anchor moveWithCells="1">
                  <from>
                    <xdr:col>5573</xdr:col>
                    <xdr:colOff>412750</xdr:colOff>
                    <xdr:row>1</xdr:row>
                    <xdr:rowOff>260350</xdr:rowOff>
                  </from>
                  <to>
                    <xdr:col>5574</xdr:col>
                    <xdr:colOff>647700</xdr:colOff>
                    <xdr:row>1</xdr:row>
                    <xdr:rowOff>450850</xdr:rowOff>
                  </to>
                </anchor>
              </controlPr>
            </control>
          </mc:Choice>
        </mc:AlternateContent>
        <mc:AlternateContent xmlns:mc="http://schemas.openxmlformats.org/markup-compatibility/2006">
          <mc:Choice Requires="x14">
            <control shapeId="52235" r:id="rId14" name="Check Box 11">
              <controlPr locked="0" defaultSize="0" autoFill="0" autoLine="0" autoPict="0">
                <anchor moveWithCells="1">
                  <from>
                    <xdr:col>7</xdr:col>
                    <xdr:colOff>12700</xdr:colOff>
                    <xdr:row>1</xdr:row>
                    <xdr:rowOff>12700</xdr:rowOff>
                  </from>
                  <to>
                    <xdr:col>8</xdr:col>
                    <xdr:colOff>88900</xdr:colOff>
                    <xdr:row>1</xdr:row>
                    <xdr:rowOff>336550</xdr:rowOff>
                  </to>
                </anchor>
              </controlPr>
            </control>
          </mc:Choice>
        </mc:AlternateContent>
        <mc:AlternateContent xmlns:mc="http://schemas.openxmlformats.org/markup-compatibility/2006">
          <mc:Choice Requires="x14">
            <control shapeId="52236" r:id="rId15" name="Check Box 12">
              <controlPr locked="0" defaultSize="0" autoFill="0" autoLine="0" autoPict="0">
                <anchor moveWithCells="1">
                  <from>
                    <xdr:col>7</xdr:col>
                    <xdr:colOff>0</xdr:colOff>
                    <xdr:row>2</xdr:row>
                    <xdr:rowOff>0</xdr:rowOff>
                  </from>
                  <to>
                    <xdr:col>8</xdr:col>
                    <xdr:colOff>69850</xdr:colOff>
                    <xdr:row>3</xdr:row>
                    <xdr:rowOff>228600</xdr:rowOff>
                  </to>
                </anchor>
              </controlPr>
            </control>
          </mc:Choice>
        </mc:AlternateContent>
        <mc:AlternateContent xmlns:mc="http://schemas.openxmlformats.org/markup-compatibility/2006">
          <mc:Choice Requires="x14">
            <control shapeId="52237" r:id="rId16" name="Check Box 13">
              <controlPr locked="0" defaultSize="0" autoFill="0" autoLine="0" autoPict="0">
                <anchor moveWithCells="1">
                  <from>
                    <xdr:col>7</xdr:col>
                    <xdr:colOff>12700</xdr:colOff>
                    <xdr:row>3</xdr:row>
                    <xdr:rowOff>0</xdr:rowOff>
                  </from>
                  <to>
                    <xdr:col>8</xdr:col>
                    <xdr:colOff>88900</xdr:colOff>
                    <xdr:row>4</xdr:row>
                    <xdr:rowOff>222250</xdr:rowOff>
                  </to>
                </anchor>
              </controlPr>
            </control>
          </mc:Choice>
        </mc:AlternateContent>
        <mc:AlternateContent xmlns:mc="http://schemas.openxmlformats.org/markup-compatibility/2006">
          <mc:Choice Requires="x14">
            <control shapeId="52238" r:id="rId17" name="Check Box 14">
              <controlPr locked="0" defaultSize="0" autoFill="0" autoLine="0" autoPict="0">
                <anchor moveWithCells="1">
                  <from>
                    <xdr:col>7</xdr:col>
                    <xdr:colOff>0</xdr:colOff>
                    <xdr:row>4</xdr:row>
                    <xdr:rowOff>0</xdr:rowOff>
                  </from>
                  <to>
                    <xdr:col>8</xdr:col>
                    <xdr:colOff>69850</xdr:colOff>
                    <xdr:row>5</xdr:row>
                    <xdr:rowOff>203200</xdr:rowOff>
                  </to>
                </anchor>
              </controlPr>
            </control>
          </mc:Choice>
        </mc:AlternateContent>
        <mc:AlternateContent xmlns:mc="http://schemas.openxmlformats.org/markup-compatibility/2006">
          <mc:Choice Requires="x14">
            <control shapeId="52239" r:id="rId18" name="Check Box 15">
              <controlPr locked="0" defaultSize="0" autoFill="0" autoLine="0" autoPict="0">
                <anchor moveWithCells="1">
                  <from>
                    <xdr:col>8</xdr:col>
                    <xdr:colOff>31750</xdr:colOff>
                    <xdr:row>1</xdr:row>
                    <xdr:rowOff>0</xdr:rowOff>
                  </from>
                  <to>
                    <xdr:col>8</xdr:col>
                    <xdr:colOff>412750</xdr:colOff>
                    <xdr:row>1</xdr:row>
                    <xdr:rowOff>336550</xdr:rowOff>
                  </to>
                </anchor>
              </controlPr>
            </control>
          </mc:Choice>
        </mc:AlternateContent>
        <mc:AlternateContent xmlns:mc="http://schemas.openxmlformats.org/markup-compatibility/2006">
          <mc:Choice Requires="x14">
            <control shapeId="52240" r:id="rId19" name="Check Box 16">
              <controlPr defaultSize="0" autoFill="0" autoLine="0" autoPict="0">
                <anchor moveWithCells="1">
                  <from>
                    <xdr:col>8</xdr:col>
                    <xdr:colOff>0</xdr:colOff>
                    <xdr:row>2</xdr:row>
                    <xdr:rowOff>0</xdr:rowOff>
                  </from>
                  <to>
                    <xdr:col>8</xdr:col>
                    <xdr:colOff>381000</xdr:colOff>
                    <xdr:row>3</xdr:row>
                    <xdr:rowOff>260350</xdr:rowOff>
                  </to>
                </anchor>
              </controlPr>
            </control>
          </mc:Choice>
        </mc:AlternateContent>
        <mc:AlternateContent xmlns:mc="http://schemas.openxmlformats.org/markup-compatibility/2006">
          <mc:Choice Requires="x14">
            <control shapeId="52241" r:id="rId20" name="Check Box 17">
              <controlPr locked="0" defaultSize="0" autoFill="0" autoLine="0" autoPict="0">
                <anchor moveWithCells="1">
                  <from>
                    <xdr:col>8</xdr:col>
                    <xdr:colOff>0</xdr:colOff>
                    <xdr:row>3</xdr:row>
                    <xdr:rowOff>0</xdr:rowOff>
                  </from>
                  <to>
                    <xdr:col>8</xdr:col>
                    <xdr:colOff>381000</xdr:colOff>
                    <xdr:row>4</xdr:row>
                    <xdr:rowOff>222250</xdr:rowOff>
                  </to>
                </anchor>
              </controlPr>
            </control>
          </mc:Choice>
        </mc:AlternateContent>
        <mc:AlternateContent xmlns:mc="http://schemas.openxmlformats.org/markup-compatibility/2006">
          <mc:Choice Requires="x14">
            <control shapeId="52242" r:id="rId21" name="Check Box 18">
              <controlPr locked="0" defaultSize="0" autoFill="0" autoLine="0" autoPict="0">
                <anchor moveWithCells="1">
                  <from>
                    <xdr:col>8</xdr:col>
                    <xdr:colOff>0</xdr:colOff>
                    <xdr:row>4</xdr:row>
                    <xdr:rowOff>0</xdr:rowOff>
                  </from>
                  <to>
                    <xdr:col>8</xdr:col>
                    <xdr:colOff>381000</xdr:colOff>
                    <xdr:row>5</xdr:row>
                    <xdr:rowOff>203200</xdr:rowOff>
                  </to>
                </anchor>
              </controlPr>
            </control>
          </mc:Choice>
        </mc:AlternateContent>
        <mc:AlternateContent xmlns:mc="http://schemas.openxmlformats.org/markup-compatibility/2006">
          <mc:Choice Requires="x14">
            <control shapeId="52244" r:id="rId22" name="Check Box 20">
              <controlPr locked="0" defaultSize="0" autoFill="0" autoLine="0" autoPict="0">
                <anchor moveWithCells="1">
                  <from>
                    <xdr:col>9</xdr:col>
                    <xdr:colOff>0</xdr:colOff>
                    <xdr:row>2</xdr:row>
                    <xdr:rowOff>298450</xdr:rowOff>
                  </from>
                  <to>
                    <xdr:col>11</xdr:col>
                    <xdr:colOff>876300</xdr:colOff>
                    <xdr:row>3</xdr:row>
                    <xdr:rowOff>69850</xdr:rowOff>
                  </to>
                </anchor>
              </controlPr>
            </control>
          </mc:Choice>
        </mc:AlternateContent>
        <mc:AlternateContent xmlns:mc="http://schemas.openxmlformats.org/markup-compatibility/2006">
          <mc:Choice Requires="x14">
            <control shapeId="52245" r:id="rId23" name="Check Box 21">
              <controlPr locked="0" defaultSize="0" autoFill="0" autoLine="0" autoPict="0">
                <anchor moveWithCells="1">
                  <from>
                    <xdr:col>9</xdr:col>
                    <xdr:colOff>0</xdr:colOff>
                    <xdr:row>3</xdr:row>
                    <xdr:rowOff>298450</xdr:rowOff>
                  </from>
                  <to>
                    <xdr:col>11</xdr:col>
                    <xdr:colOff>876300</xdr:colOff>
                    <xdr:row>4</xdr:row>
                    <xdr:rowOff>69850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002060"/>
    <pageSetUpPr fitToPage="1"/>
  </sheetPr>
  <dimension ref="A1:D50"/>
  <sheetViews>
    <sheetView rightToLeft="1" zoomScaleNormal="100" zoomScaleSheetLayoutView="100" workbookViewId="0">
      <selection activeCell="C6" sqref="C6:C10"/>
    </sheetView>
  </sheetViews>
  <sheetFormatPr defaultColWidth="9" defaultRowHeight="15.5"/>
  <cols>
    <col min="1" max="1" width="3" style="3" customWidth="1"/>
    <col min="2" max="2" width="95.453125" style="3" customWidth="1"/>
    <col min="3" max="3" width="9" style="3" customWidth="1"/>
    <col min="4" max="4" width="10.1796875" style="3" customWidth="1"/>
    <col min="5" max="10" width="9" style="3" customWidth="1"/>
    <col min="11" max="16384" width="9" style="3"/>
  </cols>
  <sheetData>
    <row r="1" spans="1:4">
      <c r="A1" s="2574" t="str">
        <f>"اسم مكلف الضريبة / الزكاة :  "&amp;Cover!E12</f>
        <v xml:space="preserve">اسم مكلف الضريبة / الزكاة :  </v>
      </c>
      <c r="B1" s="2574"/>
      <c r="C1" s="2574"/>
    </row>
    <row r="2" spans="1:4">
      <c r="A2" s="2574" t="str">
        <f>"الرقم المالي :   "&amp;TEXT(Cover!U10,"[$-,206]0")</f>
        <v xml:space="preserve">الرقم المالي :   </v>
      </c>
      <c r="B2" s="2574"/>
      <c r="C2" s="2574"/>
    </row>
    <row r="3" spans="1:4">
      <c r="A3" s="2572" t="str">
        <f>"السنة المالية المنتهية في : "&amp;TEXT(Cover!X13,"[$-,20B]d mmmm yyyy;@")</f>
        <v xml:space="preserve">السنة المالية المنتهية في : </v>
      </c>
      <c r="B3" s="2572"/>
      <c r="C3" s="2572"/>
    </row>
    <row r="4" spans="1:4">
      <c r="A4" s="248"/>
      <c r="B4" s="247"/>
    </row>
    <row r="6" spans="1:4">
      <c r="B6" s="3" t="s">
        <v>913</v>
      </c>
      <c r="C6" s="3" t="s">
        <v>914</v>
      </c>
      <c r="D6" s="3" t="s">
        <v>915</v>
      </c>
    </row>
    <row r="8" spans="1:4">
      <c r="B8" s="3" t="s">
        <v>916</v>
      </c>
      <c r="C8" s="3" t="s">
        <v>917</v>
      </c>
    </row>
    <row r="10" spans="1:4">
      <c r="B10" s="3" t="s">
        <v>918</v>
      </c>
      <c r="C10" s="3" t="s">
        <v>919</v>
      </c>
    </row>
    <row r="12" spans="1:4">
      <c r="B12" s="3" t="s">
        <v>920</v>
      </c>
    </row>
    <row r="15" spans="1:4">
      <c r="B15" s="3" t="s">
        <v>921</v>
      </c>
      <c r="C15" s="3" t="s">
        <v>915</v>
      </c>
      <c r="D15" s="3">
        <v>1</v>
      </c>
    </row>
    <row r="16" spans="1:4">
      <c r="B16" s="3" t="s">
        <v>922</v>
      </c>
      <c r="C16" s="3" t="s">
        <v>915</v>
      </c>
      <c r="D16" s="3">
        <v>2</v>
      </c>
    </row>
    <row r="17" spans="2:4">
      <c r="B17" s="3" t="s">
        <v>923</v>
      </c>
      <c r="C17" s="3" t="s">
        <v>915</v>
      </c>
      <c r="D17" s="249" t="s">
        <v>924</v>
      </c>
    </row>
    <row r="18" spans="2:4">
      <c r="B18" s="3" t="s">
        <v>925</v>
      </c>
      <c r="C18" s="3" t="s">
        <v>915</v>
      </c>
      <c r="D18" s="249" t="s">
        <v>926</v>
      </c>
    </row>
    <row r="19" spans="2:4">
      <c r="B19" s="3" t="s">
        <v>927</v>
      </c>
      <c r="C19" s="3" t="s">
        <v>915</v>
      </c>
      <c r="D19" s="3">
        <v>4</v>
      </c>
    </row>
    <row r="20" spans="2:4">
      <c r="B20" s="3" t="s">
        <v>928</v>
      </c>
      <c r="C20" s="3" t="s">
        <v>915</v>
      </c>
      <c r="D20" s="249" t="s">
        <v>929</v>
      </c>
    </row>
    <row r="21" spans="2:4">
      <c r="B21" s="3" t="s">
        <v>930</v>
      </c>
      <c r="C21" s="3" t="s">
        <v>915</v>
      </c>
      <c r="D21" s="249" t="s">
        <v>931</v>
      </c>
    </row>
    <row r="22" spans="2:4">
      <c r="B22" s="3" t="s">
        <v>932</v>
      </c>
      <c r="C22" s="3" t="s">
        <v>915</v>
      </c>
      <c r="D22" s="249" t="s">
        <v>933</v>
      </c>
    </row>
    <row r="23" spans="2:4">
      <c r="B23" s="3" t="s">
        <v>934</v>
      </c>
      <c r="C23" s="3" t="s">
        <v>915</v>
      </c>
      <c r="D23" s="249">
        <v>6</v>
      </c>
    </row>
    <row r="24" spans="2:4">
      <c r="B24" s="3" t="s">
        <v>935</v>
      </c>
      <c r="C24" s="3" t="s">
        <v>915</v>
      </c>
      <c r="D24" s="249">
        <v>7</v>
      </c>
    </row>
    <row r="25" spans="2:4">
      <c r="B25" s="3" t="s">
        <v>936</v>
      </c>
      <c r="C25" s="3" t="s">
        <v>915</v>
      </c>
      <c r="D25" s="249">
        <v>8</v>
      </c>
    </row>
    <row r="26" spans="2:4">
      <c r="B26" s="3" t="s">
        <v>937</v>
      </c>
      <c r="C26" s="3" t="s">
        <v>915</v>
      </c>
      <c r="D26" s="249">
        <v>9</v>
      </c>
    </row>
    <row r="27" spans="2:4">
      <c r="B27" s="3" t="s">
        <v>938</v>
      </c>
      <c r="C27" s="3" t="s">
        <v>915</v>
      </c>
      <c r="D27" s="249" t="s">
        <v>939</v>
      </c>
    </row>
    <row r="28" spans="2:4">
      <c r="B28" s="3" t="s">
        <v>940</v>
      </c>
      <c r="C28" s="3" t="s">
        <v>915</v>
      </c>
      <c r="D28" s="249" t="s">
        <v>941</v>
      </c>
    </row>
    <row r="29" spans="2:4">
      <c r="B29" s="3" t="s">
        <v>942</v>
      </c>
      <c r="C29" s="3" t="s">
        <v>915</v>
      </c>
      <c r="D29" s="249">
        <v>11</v>
      </c>
    </row>
    <row r="30" spans="2:4">
      <c r="B30" s="3" t="s">
        <v>943</v>
      </c>
      <c r="C30" s="3" t="s">
        <v>915</v>
      </c>
      <c r="D30" s="249">
        <v>12</v>
      </c>
    </row>
    <row r="31" spans="2:4">
      <c r="B31" s="3" t="s">
        <v>944</v>
      </c>
      <c r="C31" s="3" t="s">
        <v>915</v>
      </c>
      <c r="D31" s="249">
        <v>13</v>
      </c>
    </row>
    <row r="32" spans="2:4">
      <c r="B32" s="3" t="s">
        <v>945</v>
      </c>
      <c r="C32" s="3" t="s">
        <v>915</v>
      </c>
      <c r="D32" s="249">
        <v>14</v>
      </c>
    </row>
    <row r="33" spans="2:4">
      <c r="B33" s="3" t="s">
        <v>946</v>
      </c>
      <c r="C33" s="3" t="s">
        <v>915</v>
      </c>
      <c r="D33" s="249">
        <v>15</v>
      </c>
    </row>
    <row r="34" spans="2:4">
      <c r="B34" s="3" t="s">
        <v>947</v>
      </c>
      <c r="C34" s="3" t="s">
        <v>915</v>
      </c>
      <c r="D34" s="249">
        <v>16</v>
      </c>
    </row>
    <row r="35" spans="2:4">
      <c r="B35" s="3" t="s">
        <v>948</v>
      </c>
      <c r="C35" s="3" t="s">
        <v>915</v>
      </c>
      <c r="D35" s="249" t="s">
        <v>949</v>
      </c>
    </row>
    <row r="36" spans="2:4">
      <c r="B36" s="3" t="s">
        <v>950</v>
      </c>
      <c r="C36" s="3" t="s">
        <v>915</v>
      </c>
      <c r="D36" s="249" t="s">
        <v>951</v>
      </c>
    </row>
    <row r="37" spans="2:4">
      <c r="B37" s="3" t="s">
        <v>952</v>
      </c>
      <c r="C37" s="3" t="s">
        <v>915</v>
      </c>
      <c r="D37" s="249" t="s">
        <v>953</v>
      </c>
    </row>
    <row r="38" spans="2:4">
      <c r="B38" s="3" t="s">
        <v>954</v>
      </c>
      <c r="C38" s="3" t="s">
        <v>915</v>
      </c>
      <c r="D38" s="249" t="s">
        <v>955</v>
      </c>
    </row>
    <row r="39" spans="2:4">
      <c r="B39" s="3" t="s">
        <v>956</v>
      </c>
      <c r="C39" s="3" t="s">
        <v>915</v>
      </c>
      <c r="D39" s="249">
        <v>18</v>
      </c>
    </row>
    <row r="40" spans="2:4">
      <c r="B40" s="3" t="s">
        <v>957</v>
      </c>
      <c r="C40" s="3" t="s">
        <v>915</v>
      </c>
      <c r="D40" s="249" t="s">
        <v>958</v>
      </c>
    </row>
    <row r="41" spans="2:4">
      <c r="B41" s="3" t="s">
        <v>959</v>
      </c>
      <c r="C41" s="3" t="s">
        <v>915</v>
      </c>
      <c r="D41" s="249" t="s">
        <v>960</v>
      </c>
    </row>
    <row r="42" spans="2:4">
      <c r="B42" s="3" t="s">
        <v>961</v>
      </c>
      <c r="C42" s="3" t="s">
        <v>915</v>
      </c>
      <c r="D42" s="249">
        <v>20</v>
      </c>
    </row>
    <row r="43" spans="2:4">
      <c r="B43" s="3" t="s">
        <v>962</v>
      </c>
      <c r="C43" s="3" t="s">
        <v>915</v>
      </c>
      <c r="D43" s="249">
        <v>21</v>
      </c>
    </row>
    <row r="44" spans="2:4">
      <c r="B44" s="3" t="s">
        <v>963</v>
      </c>
      <c r="C44" s="3" t="s">
        <v>915</v>
      </c>
      <c r="D44" s="249">
        <v>22</v>
      </c>
    </row>
    <row r="45" spans="2:4">
      <c r="B45" s="3" t="s">
        <v>964</v>
      </c>
      <c r="C45" s="3" t="s">
        <v>915</v>
      </c>
      <c r="D45" s="249">
        <v>24</v>
      </c>
    </row>
    <row r="46" spans="2:4">
      <c r="B46" s="3" t="s">
        <v>965</v>
      </c>
      <c r="C46" s="3" t="s">
        <v>915</v>
      </c>
      <c r="D46" s="249">
        <v>25</v>
      </c>
    </row>
    <row r="47" spans="2:4">
      <c r="B47" s="3" t="s">
        <v>966</v>
      </c>
      <c r="C47" s="3" t="s">
        <v>915</v>
      </c>
      <c r="D47" s="249">
        <v>26</v>
      </c>
    </row>
    <row r="48" spans="2:4">
      <c r="B48" s="3" t="s">
        <v>967</v>
      </c>
      <c r="C48" s="3" t="s">
        <v>915</v>
      </c>
      <c r="D48" s="249">
        <v>27</v>
      </c>
    </row>
    <row r="49" spans="2:4">
      <c r="B49" s="3" t="s">
        <v>968</v>
      </c>
      <c r="C49" s="2"/>
      <c r="D49" s="249"/>
    </row>
    <row r="50" spans="2:4">
      <c r="D50" s="249"/>
    </row>
  </sheetData>
  <mergeCells count="3">
    <mergeCell ref="A1:C1"/>
    <mergeCell ref="A2:C2"/>
    <mergeCell ref="A3:C3"/>
  </mergeCells>
  <pageMargins left="0.25" right="0.25" top="0.75" bottom="0.75" header="0.3" footer="0.3"/>
  <pageSetup paperSize="9" scale="84"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2060"/>
  </sheetPr>
  <dimension ref="B3:XFD97"/>
  <sheetViews>
    <sheetView showGridLines="0" rightToLeft="1" zoomScale="70" zoomScaleNormal="70" workbookViewId="0">
      <selection activeCell="B4" sqref="B4:Q6"/>
    </sheetView>
  </sheetViews>
  <sheetFormatPr defaultColWidth="8.81640625" defaultRowHeight="14.5"/>
  <cols>
    <col min="1" max="1" width="4.81640625" style="840" customWidth="1"/>
    <col min="2" max="2" width="12" style="840" customWidth="1"/>
    <col min="3" max="3" width="13.1796875" style="840" customWidth="1"/>
    <col min="4" max="4" width="23.453125" style="840" customWidth="1"/>
    <col min="5" max="5" width="26.1796875" style="840" customWidth="1"/>
    <col min="6" max="6" width="20.1796875" style="840" customWidth="1"/>
    <col min="7" max="7" width="29.81640625" style="840" customWidth="1"/>
    <col min="8" max="8" width="13.1796875" style="840" customWidth="1"/>
    <col min="9" max="9" width="15.81640625" style="840" customWidth="1"/>
    <col min="10" max="10" width="8.81640625" style="840"/>
    <col min="11" max="11" width="10.453125" style="840" customWidth="1"/>
    <col min="12" max="16" width="8.81640625" style="840"/>
    <col min="17" max="17" width="0" style="840" hidden="1" customWidth="1"/>
    <col min="18" max="16384" width="8.81640625" style="840"/>
  </cols>
  <sheetData>
    <row r="3" spans="2:17" ht="35.15" customHeight="1">
      <c r="B3" s="2680" t="s">
        <v>1802</v>
      </c>
      <c r="C3" s="2680"/>
      <c r="D3" s="2680"/>
      <c r="E3" s="2680"/>
      <c r="F3" s="850" t="s">
        <v>1830</v>
      </c>
      <c r="G3" s="851" t="s">
        <v>1763</v>
      </c>
      <c r="H3" s="849"/>
      <c r="I3" s="849"/>
      <c r="J3" s="849"/>
      <c r="K3" s="849"/>
      <c r="L3" s="849"/>
      <c r="M3" s="849"/>
      <c r="N3" s="849"/>
      <c r="O3" s="849"/>
      <c r="P3" s="849"/>
      <c r="Q3" s="849"/>
    </row>
    <row r="4" spans="2:17" hidden="1">
      <c r="B4" s="2675" t="s">
        <v>1803</v>
      </c>
      <c r="C4" s="2675"/>
      <c r="D4" s="2675"/>
      <c r="E4" s="2675"/>
      <c r="F4" s="2675"/>
      <c r="G4" s="2675"/>
      <c r="H4" s="2675"/>
      <c r="I4" s="2675"/>
      <c r="J4" s="2675"/>
      <c r="K4" s="2675"/>
      <c r="L4" s="2675"/>
      <c r="M4" s="2675"/>
      <c r="N4" s="2675"/>
      <c r="O4" s="2675"/>
      <c r="P4" s="2675"/>
      <c r="Q4" s="2675"/>
    </row>
    <row r="5" spans="2:17" hidden="1">
      <c r="B5" s="2675"/>
      <c r="C5" s="2675"/>
      <c r="D5" s="2675"/>
      <c r="E5" s="2675"/>
      <c r="F5" s="2675"/>
      <c r="G5" s="2675"/>
      <c r="H5" s="2675"/>
      <c r="I5" s="2675"/>
      <c r="J5" s="2675"/>
      <c r="K5" s="2675"/>
      <c r="L5" s="2675"/>
      <c r="M5" s="2675"/>
      <c r="N5" s="2675"/>
      <c r="O5" s="2675"/>
      <c r="P5" s="2675"/>
      <c r="Q5" s="2675"/>
    </row>
    <row r="6" spans="2:17" hidden="1">
      <c r="B6" s="2675"/>
      <c r="C6" s="2675"/>
      <c r="D6" s="2675"/>
      <c r="E6" s="2675"/>
      <c r="F6" s="2675"/>
      <c r="G6" s="2675"/>
      <c r="H6" s="2675"/>
      <c r="I6" s="2675"/>
      <c r="J6" s="2675"/>
      <c r="K6" s="2675"/>
      <c r="L6" s="2675"/>
      <c r="M6" s="2675"/>
      <c r="N6" s="2675"/>
      <c r="O6" s="2675"/>
      <c r="P6" s="2675"/>
      <c r="Q6" s="2675"/>
    </row>
    <row r="7" spans="2:17" hidden="1">
      <c r="B7" s="847"/>
      <c r="C7" s="847"/>
      <c r="D7" s="847"/>
      <c r="E7" s="847"/>
      <c r="F7" s="847"/>
      <c r="G7" s="847"/>
      <c r="H7" s="847"/>
      <c r="I7" s="847"/>
      <c r="J7" s="847"/>
      <c r="K7" s="847"/>
      <c r="L7" s="847"/>
      <c r="M7" s="847"/>
      <c r="N7" s="847"/>
      <c r="O7" s="847"/>
      <c r="P7" s="847"/>
      <c r="Q7" s="847"/>
    </row>
    <row r="8" spans="2:17" ht="40" hidden="1" customHeight="1">
      <c r="B8" s="852" t="s">
        <v>1829</v>
      </c>
      <c r="C8" s="852" t="s">
        <v>1804</v>
      </c>
      <c r="D8" s="852" t="s">
        <v>1147</v>
      </c>
      <c r="E8" s="872" t="s">
        <v>1805</v>
      </c>
      <c r="F8" s="852" t="s">
        <v>1806</v>
      </c>
      <c r="G8" s="852" t="s">
        <v>1807</v>
      </c>
      <c r="H8" s="881" t="s">
        <v>1808</v>
      </c>
      <c r="I8" s="872" t="s">
        <v>1809</v>
      </c>
      <c r="K8" s="2341" t="s">
        <v>1774</v>
      </c>
      <c r="L8" s="2342"/>
    </row>
    <row r="9" spans="2:17" hidden="1">
      <c r="B9" s="853">
        <v>1</v>
      </c>
      <c r="C9" s="862" t="str">
        <f>IF('TP - English'!C9=0,"",'TP - English'!C9)</f>
        <v/>
      </c>
      <c r="D9" s="862" t="str">
        <f>IF('TP - English'!D9=0,"",'TP - English'!D9)</f>
        <v/>
      </c>
      <c r="E9" s="862" t="str">
        <f>IF('TP - English'!E9=0,"",'TP - English'!E9)</f>
        <v/>
      </c>
      <c r="F9" s="862" t="str">
        <f>IF('TP - English'!F9=0,"",'TP - English'!F9)</f>
        <v/>
      </c>
      <c r="G9" s="879" t="str">
        <f>IF('TP - English'!G9=0,"",'TP - English'!G9)</f>
        <v/>
      </c>
      <c r="H9" s="877" t="str">
        <f>IF('TP - English'!H9=0,"",'TP - English'!H9)</f>
        <v/>
      </c>
      <c r="I9" s="880" t="str">
        <f>IF('TP - English'!I9=0,"",'TP - English'!I9)</f>
        <v/>
      </c>
    </row>
    <row r="10" spans="2:17" hidden="1">
      <c r="B10" s="848"/>
      <c r="C10" s="847"/>
      <c r="D10" s="847"/>
      <c r="E10" s="847"/>
      <c r="F10" s="847"/>
      <c r="G10" s="847"/>
      <c r="H10" s="847"/>
      <c r="I10" s="847"/>
    </row>
    <row r="11" spans="2:17" hidden="1">
      <c r="B11" s="2675" t="s">
        <v>1810</v>
      </c>
      <c r="C11" s="2675"/>
      <c r="D11" s="2675"/>
      <c r="E11" s="2675"/>
      <c r="F11" s="2675"/>
      <c r="G11" s="2675"/>
      <c r="H11" s="2675"/>
      <c r="I11" s="2675"/>
      <c r="J11" s="2675"/>
      <c r="K11" s="2675"/>
      <c r="L11" s="2675"/>
      <c r="M11" s="2675"/>
      <c r="N11" s="2675"/>
      <c r="O11" s="2675"/>
      <c r="P11" s="2675"/>
      <c r="Q11" s="2675"/>
    </row>
    <row r="12" spans="2:17" hidden="1">
      <c r="B12" s="2675"/>
      <c r="C12" s="2675"/>
      <c r="D12" s="2675"/>
      <c r="E12" s="2675"/>
      <c r="F12" s="2675"/>
      <c r="G12" s="2675"/>
      <c r="H12" s="2675"/>
      <c r="I12" s="2675"/>
      <c r="J12" s="2675"/>
      <c r="K12" s="2675"/>
      <c r="L12" s="2675"/>
      <c r="M12" s="2675"/>
      <c r="N12" s="2675"/>
      <c r="O12" s="2675"/>
      <c r="P12" s="2675"/>
      <c r="Q12" s="2675"/>
    </row>
    <row r="13" spans="2:17" hidden="1">
      <c r="B13" s="2675"/>
      <c r="C13" s="2675"/>
      <c r="D13" s="2675"/>
      <c r="E13" s="2675"/>
      <c r="F13" s="2675"/>
      <c r="G13" s="2675"/>
      <c r="H13" s="2675"/>
      <c r="I13" s="2675"/>
      <c r="J13" s="2675"/>
      <c r="K13" s="2675"/>
      <c r="L13" s="2675"/>
      <c r="M13" s="2675"/>
      <c r="N13" s="2675"/>
      <c r="O13" s="2675"/>
      <c r="P13" s="2675"/>
      <c r="Q13" s="2675"/>
    </row>
    <row r="14" spans="2:17" hidden="1">
      <c r="B14" s="855"/>
      <c r="C14" s="855"/>
      <c r="D14" s="855"/>
      <c r="E14" s="855"/>
      <c r="F14" s="855"/>
      <c r="G14" s="855"/>
      <c r="H14" s="855"/>
      <c r="I14" s="855"/>
      <c r="J14" s="855"/>
      <c r="K14" s="855"/>
      <c r="L14" s="855"/>
      <c r="M14" s="855"/>
      <c r="N14" s="855"/>
      <c r="O14" s="855"/>
      <c r="P14" s="855"/>
    </row>
    <row r="15" spans="2:17" hidden="1">
      <c r="B15" s="851" t="s">
        <v>1762</v>
      </c>
      <c r="C15" s="857" t="str">
        <f>VLOOKUP('TP - English'!C15,'TP - Legend'!E:F,2,0)</f>
        <v xml:space="preserve"> </v>
      </c>
      <c r="D15" s="855"/>
      <c r="E15" s="855"/>
      <c r="F15" s="855"/>
      <c r="G15" s="855"/>
      <c r="H15" s="855"/>
      <c r="I15" s="855"/>
      <c r="J15" s="855"/>
      <c r="K15" s="855"/>
      <c r="L15" s="855"/>
      <c r="M15" s="855"/>
      <c r="N15" s="855"/>
      <c r="O15" s="855"/>
      <c r="P15" s="855"/>
    </row>
    <row r="16" spans="2:17" hidden="1">
      <c r="B16" s="855"/>
      <c r="C16" s="855"/>
      <c r="D16" s="855"/>
      <c r="E16" s="855"/>
      <c r="F16" s="855"/>
      <c r="G16" s="855"/>
      <c r="H16" s="855"/>
      <c r="I16" s="855"/>
      <c r="J16" s="855"/>
      <c r="K16" s="855"/>
      <c r="L16" s="855"/>
      <c r="M16" s="855"/>
      <c r="N16" s="855"/>
      <c r="O16" s="855"/>
      <c r="P16" s="855"/>
    </row>
    <row r="17" spans="2:19" hidden="1">
      <c r="B17" s="2675" t="s">
        <v>1811</v>
      </c>
      <c r="C17" s="2675"/>
      <c r="D17" s="2675"/>
      <c r="E17" s="2675"/>
      <c r="F17" s="2675"/>
      <c r="G17" s="2675"/>
      <c r="H17" s="2675"/>
      <c r="I17" s="2675"/>
      <c r="J17" s="2675"/>
      <c r="K17" s="2675"/>
      <c r="L17" s="2675"/>
      <c r="M17" s="2675"/>
      <c r="N17" s="2675"/>
      <c r="O17" s="2675"/>
      <c r="P17" s="2675"/>
      <c r="Q17" s="2675"/>
    </row>
    <row r="18" spans="2:19" hidden="1">
      <c r="B18" s="2675"/>
      <c r="C18" s="2675"/>
      <c r="D18" s="2675"/>
      <c r="E18" s="2675"/>
      <c r="F18" s="2675"/>
      <c r="G18" s="2675"/>
      <c r="H18" s="2675"/>
      <c r="I18" s="2675"/>
      <c r="J18" s="2675"/>
      <c r="K18" s="2675"/>
      <c r="L18" s="2675"/>
      <c r="M18" s="2675"/>
      <c r="N18" s="2675"/>
      <c r="O18" s="2675"/>
      <c r="P18" s="2675"/>
      <c r="Q18" s="2675"/>
    </row>
    <row r="19" spans="2:19" hidden="1">
      <c r="B19" s="2675"/>
      <c r="C19" s="2675"/>
      <c r="D19" s="2675"/>
      <c r="E19" s="2675"/>
      <c r="F19" s="2675"/>
      <c r="G19" s="2675"/>
      <c r="H19" s="2675"/>
      <c r="I19" s="2675"/>
      <c r="J19" s="2675"/>
      <c r="K19" s="2675"/>
      <c r="L19" s="2675"/>
      <c r="M19" s="2675"/>
      <c r="N19" s="2675"/>
      <c r="O19" s="2675"/>
      <c r="P19" s="2675"/>
      <c r="Q19" s="2675"/>
    </row>
    <row r="20" spans="2:19" hidden="1">
      <c r="B20" s="2343"/>
      <c r="C20" s="2343"/>
      <c r="D20" s="2343"/>
      <c r="E20" s="2343"/>
      <c r="F20" s="2343"/>
      <c r="G20" s="2343"/>
      <c r="H20" s="2343"/>
      <c r="I20" s="2343"/>
      <c r="J20" s="2343"/>
      <c r="K20" s="2343"/>
      <c r="L20" s="2343"/>
      <c r="M20" s="2343"/>
      <c r="N20" s="2343"/>
      <c r="O20" s="2343"/>
      <c r="P20" s="2343"/>
      <c r="Q20" s="2343"/>
      <c r="R20" s="2343"/>
      <c r="S20" s="2343"/>
    </row>
    <row r="21" spans="2:19" hidden="1">
      <c r="B21" s="852" t="s">
        <v>1829</v>
      </c>
      <c r="C21" s="2336" t="s">
        <v>1812</v>
      </c>
      <c r="D21" s="2337"/>
      <c r="E21" s="2338"/>
      <c r="F21" s="2336" t="s">
        <v>1813</v>
      </c>
      <c r="G21" s="2337"/>
      <c r="H21" s="2338"/>
      <c r="I21" s="2336" t="s">
        <v>1814</v>
      </c>
      <c r="J21" s="2337"/>
      <c r="K21" s="2338"/>
    </row>
    <row r="22" spans="2:19" hidden="1">
      <c r="B22" s="878">
        <v>1</v>
      </c>
      <c r="C22" s="2339" t="str">
        <f>IF('TP - English'!C22:E22=0,"",'TP - English'!C22:E22)</f>
        <v/>
      </c>
      <c r="D22" s="2339"/>
      <c r="E22" s="2339"/>
      <c r="F22" s="2339" t="str">
        <f>IF('TP - English'!F22:H22=0,"",'TP - English'!F22:H22)</f>
        <v/>
      </c>
      <c r="G22" s="2339"/>
      <c r="H22" s="2339"/>
      <c r="I22" s="2339" t="str">
        <f>IF('TP - English'!I22:K22=0,"",'TP - English'!I22:K22)</f>
        <v/>
      </c>
      <c r="J22" s="2339"/>
      <c r="K22" s="2339"/>
    </row>
    <row r="23" spans="2:19" hidden="1">
      <c r="B23" s="2343"/>
      <c r="C23" s="2343"/>
      <c r="D23" s="2343"/>
      <c r="E23" s="2343"/>
      <c r="F23" s="2343"/>
      <c r="G23" s="2343"/>
      <c r="H23" s="2343"/>
      <c r="I23" s="2343"/>
      <c r="J23" s="2343"/>
    </row>
    <row r="24" spans="2:19" hidden="1">
      <c r="B24" s="2675" t="s">
        <v>1815</v>
      </c>
      <c r="C24" s="2675"/>
      <c r="D24" s="2675"/>
      <c r="E24" s="2675"/>
      <c r="F24" s="2675"/>
      <c r="G24" s="2675"/>
      <c r="H24" s="2675"/>
      <c r="I24" s="2675"/>
      <c r="J24" s="2675"/>
      <c r="K24" s="2675"/>
      <c r="L24" s="2675"/>
      <c r="M24" s="2675"/>
      <c r="N24" s="2675"/>
      <c r="O24" s="2675"/>
      <c r="P24" s="2675"/>
      <c r="Q24" s="2675"/>
    </row>
    <row r="25" spans="2:19" hidden="1">
      <c r="B25" s="2675"/>
      <c r="C25" s="2675"/>
      <c r="D25" s="2675"/>
      <c r="E25" s="2675"/>
      <c r="F25" s="2675"/>
      <c r="G25" s="2675"/>
      <c r="H25" s="2675"/>
      <c r="I25" s="2675"/>
      <c r="J25" s="2675"/>
      <c r="K25" s="2675"/>
      <c r="L25" s="2675"/>
      <c r="M25" s="2675"/>
      <c r="N25" s="2675"/>
      <c r="O25" s="2675"/>
      <c r="P25" s="2675"/>
      <c r="Q25" s="2675"/>
    </row>
    <row r="26" spans="2:19" hidden="1">
      <c r="B26" s="2675"/>
      <c r="C26" s="2675"/>
      <c r="D26" s="2675"/>
      <c r="E26" s="2675"/>
      <c r="F26" s="2675"/>
      <c r="G26" s="2675"/>
      <c r="H26" s="2675"/>
      <c r="I26" s="2675"/>
      <c r="J26" s="2675"/>
      <c r="K26" s="2675"/>
      <c r="L26" s="2675"/>
      <c r="M26" s="2675"/>
      <c r="N26" s="2675"/>
      <c r="O26" s="2675"/>
      <c r="P26" s="2675"/>
      <c r="Q26" s="2675"/>
    </row>
    <row r="27" spans="2:19" hidden="1">
      <c r="B27" s="855"/>
      <c r="C27" s="855"/>
      <c r="D27" s="855"/>
    </row>
    <row r="28" spans="2:19" hidden="1">
      <c r="B28" s="851" t="s">
        <v>1762</v>
      </c>
      <c r="C28" s="857" t="str">
        <f>VLOOKUP('TP - English'!C28,'TP - Legend'!E:F,2,0)</f>
        <v xml:space="preserve"> </v>
      </c>
      <c r="D28" s="855"/>
    </row>
    <row r="29" spans="2:19" hidden="1"/>
    <row r="30" spans="2:19" hidden="1">
      <c r="B30" s="2675" t="s">
        <v>1816</v>
      </c>
      <c r="C30" s="2675"/>
      <c r="D30" s="2675"/>
      <c r="E30" s="2675"/>
      <c r="F30" s="2675"/>
      <c r="G30" s="2675"/>
      <c r="H30" s="2675"/>
      <c r="I30" s="2675"/>
      <c r="J30" s="2675"/>
      <c r="K30" s="2675"/>
      <c r="L30" s="2675"/>
      <c r="M30" s="2675"/>
      <c r="N30" s="2675"/>
      <c r="O30" s="2675"/>
      <c r="P30" s="2675"/>
      <c r="Q30" s="2675"/>
    </row>
    <row r="31" spans="2:19" hidden="1">
      <c r="B31" s="2675"/>
      <c r="C31" s="2675"/>
      <c r="D31" s="2675"/>
      <c r="E31" s="2675"/>
      <c r="F31" s="2675"/>
      <c r="G31" s="2675"/>
      <c r="H31" s="2675"/>
      <c r="I31" s="2675"/>
      <c r="J31" s="2675"/>
      <c r="K31" s="2675"/>
      <c r="L31" s="2675"/>
      <c r="M31" s="2675"/>
      <c r="N31" s="2675"/>
      <c r="O31" s="2675"/>
      <c r="P31" s="2675"/>
      <c r="Q31" s="2675"/>
    </row>
    <row r="32" spans="2:19" hidden="1">
      <c r="B32" s="2675"/>
      <c r="C32" s="2675"/>
      <c r="D32" s="2675"/>
      <c r="E32" s="2675"/>
      <c r="F32" s="2675"/>
      <c r="G32" s="2675"/>
      <c r="H32" s="2675"/>
      <c r="I32" s="2675"/>
      <c r="J32" s="2675"/>
      <c r="K32" s="2675"/>
      <c r="L32" s="2675"/>
      <c r="M32" s="2675"/>
      <c r="N32" s="2675"/>
      <c r="O32" s="2675"/>
      <c r="P32" s="2675"/>
      <c r="Q32" s="2675"/>
    </row>
    <row r="33" spans="2:16384" hidden="1">
      <c r="B33" s="855"/>
      <c r="C33" s="855"/>
      <c r="D33" s="855"/>
    </row>
    <row r="34" spans="2:16384" hidden="1">
      <c r="B34" s="851" t="s">
        <v>1762</v>
      </c>
      <c r="C34" s="857" t="str">
        <f>VLOOKUP('TP - English'!C34,'TP - Legend'!E:F,2,0)</f>
        <v xml:space="preserve"> </v>
      </c>
      <c r="D34" s="855"/>
    </row>
    <row r="35" spans="2:16384" hidden="1"/>
    <row r="36" spans="2:16384" hidden="1">
      <c r="B36" s="2675" t="s">
        <v>1817</v>
      </c>
      <c r="C36" s="2675"/>
      <c r="D36" s="2675"/>
      <c r="E36" s="2675"/>
      <c r="F36" s="2675"/>
      <c r="G36" s="2675"/>
      <c r="H36" s="2675"/>
      <c r="I36" s="2675"/>
      <c r="J36" s="2675"/>
      <c r="K36" s="2675"/>
      <c r="L36" s="2675"/>
      <c r="M36" s="2675"/>
      <c r="N36" s="2675"/>
      <c r="O36" s="2675"/>
      <c r="P36" s="2675"/>
      <c r="Q36" s="2675"/>
    </row>
    <row r="37" spans="2:16384" hidden="1">
      <c r="B37" s="2675"/>
      <c r="C37" s="2675"/>
      <c r="D37" s="2675"/>
      <c r="E37" s="2675"/>
      <c r="F37" s="2675"/>
      <c r="G37" s="2675"/>
      <c r="H37" s="2675"/>
      <c r="I37" s="2675"/>
      <c r="J37" s="2675"/>
      <c r="K37" s="2675"/>
      <c r="L37" s="2675"/>
      <c r="M37" s="2675"/>
      <c r="N37" s="2675"/>
      <c r="O37" s="2675"/>
      <c r="P37" s="2675"/>
      <c r="Q37" s="2675"/>
    </row>
    <row r="38" spans="2:16384" hidden="1">
      <c r="B38" s="2675"/>
      <c r="C38" s="2675"/>
      <c r="D38" s="2675"/>
      <c r="E38" s="2675"/>
      <c r="F38" s="2675"/>
      <c r="G38" s="2675"/>
      <c r="H38" s="2675"/>
      <c r="I38" s="2675"/>
      <c r="J38" s="2675"/>
      <c r="K38" s="2675"/>
      <c r="L38" s="2675"/>
      <c r="M38" s="2675"/>
      <c r="N38" s="2675"/>
      <c r="O38" s="2675"/>
      <c r="P38" s="2675"/>
      <c r="Q38" s="2675"/>
    </row>
    <row r="39" spans="2:16384" hidden="1">
      <c r="B39" s="2343"/>
      <c r="C39" s="2343"/>
      <c r="D39" s="2343"/>
      <c r="E39" s="2343"/>
      <c r="F39" s="2343"/>
      <c r="G39" s="2343"/>
      <c r="H39" s="2343"/>
      <c r="I39" s="2343"/>
      <c r="J39" s="2343"/>
      <c r="K39" s="2343"/>
      <c r="L39" s="2343"/>
      <c r="M39" s="2343"/>
      <c r="N39" s="2343"/>
      <c r="O39" s="2343"/>
      <c r="P39" s="2343"/>
      <c r="Q39" s="2343"/>
      <c r="R39" s="2343"/>
      <c r="S39" s="2343"/>
      <c r="T39" s="2343"/>
      <c r="U39" s="2343"/>
      <c r="V39" s="2343"/>
      <c r="W39" s="2343"/>
      <c r="X39" s="2343"/>
      <c r="Y39" s="2343"/>
      <c r="Z39" s="2343"/>
      <c r="AA39" s="2343"/>
      <c r="AB39" s="2343"/>
      <c r="AC39" s="2343"/>
      <c r="AD39" s="2343"/>
      <c r="AE39" s="2343"/>
      <c r="AF39" s="2343"/>
      <c r="AG39" s="2343"/>
      <c r="AH39" s="2343"/>
      <c r="AI39" s="2343"/>
      <c r="AJ39" s="2343"/>
      <c r="AK39" s="2343"/>
      <c r="AL39" s="2343"/>
      <c r="AM39" s="2343"/>
      <c r="AN39" s="2343"/>
      <c r="AO39" s="2343"/>
      <c r="AP39" s="2343"/>
      <c r="AQ39" s="2343"/>
      <c r="AR39" s="2343"/>
      <c r="AS39" s="2343"/>
      <c r="AT39" s="2343"/>
      <c r="AU39" s="2343"/>
      <c r="AV39" s="2343"/>
      <c r="AW39" s="2343"/>
      <c r="AX39" s="2343"/>
      <c r="AY39" s="2343"/>
      <c r="AZ39" s="2343"/>
      <c r="BA39" s="2343"/>
      <c r="BB39" s="2343"/>
      <c r="BC39" s="2343"/>
      <c r="BD39" s="2343"/>
      <c r="BE39" s="2343"/>
      <c r="BF39" s="2343"/>
      <c r="BG39" s="2343"/>
      <c r="BH39" s="2343"/>
      <c r="BI39" s="2343"/>
      <c r="BJ39" s="2343"/>
      <c r="BK39" s="2343"/>
      <c r="BL39" s="2343"/>
      <c r="BM39" s="2343"/>
      <c r="BN39" s="2343"/>
      <c r="BO39" s="2343"/>
      <c r="BP39" s="2343"/>
      <c r="BQ39" s="2343"/>
      <c r="BR39" s="2343"/>
      <c r="BS39" s="2343"/>
      <c r="BT39" s="2343"/>
      <c r="BU39" s="2343"/>
      <c r="BV39" s="2343"/>
      <c r="BW39" s="2343"/>
      <c r="BX39" s="2343"/>
      <c r="BY39" s="2343"/>
      <c r="BZ39" s="2343"/>
      <c r="CA39" s="2343"/>
      <c r="CB39" s="2343"/>
      <c r="CC39" s="2343"/>
      <c r="CD39" s="2343"/>
      <c r="CE39" s="2343"/>
      <c r="CF39" s="2343"/>
      <c r="CG39" s="2343"/>
      <c r="CH39" s="2343"/>
      <c r="CI39" s="2343"/>
      <c r="CJ39" s="2343"/>
      <c r="CK39" s="2343"/>
      <c r="CL39" s="2343"/>
      <c r="CM39" s="2343"/>
      <c r="CN39" s="2343"/>
      <c r="CO39" s="2343"/>
      <c r="CP39" s="2343"/>
      <c r="CQ39" s="2343"/>
      <c r="CR39" s="2343"/>
      <c r="CS39" s="2343"/>
      <c r="CT39" s="2343"/>
      <c r="CU39" s="2343"/>
      <c r="CV39" s="2343"/>
      <c r="CW39" s="2343"/>
      <c r="CX39" s="2343"/>
      <c r="CY39" s="2343"/>
      <c r="CZ39" s="2343"/>
      <c r="DA39" s="2343"/>
      <c r="DB39" s="2343"/>
      <c r="DC39" s="2343"/>
      <c r="DD39" s="2343"/>
      <c r="DE39" s="2343"/>
      <c r="DF39" s="2343"/>
      <c r="DG39" s="2343"/>
      <c r="DH39" s="2343"/>
      <c r="DI39" s="2343"/>
      <c r="DJ39" s="2343"/>
      <c r="DK39" s="2343"/>
      <c r="DL39" s="2343"/>
      <c r="DM39" s="2343"/>
      <c r="DN39" s="2343"/>
      <c r="DO39" s="2343"/>
      <c r="DP39" s="2343"/>
      <c r="DQ39" s="2343"/>
      <c r="DR39" s="2343"/>
      <c r="DS39" s="2343"/>
      <c r="DT39" s="2343"/>
      <c r="DU39" s="2343"/>
      <c r="DV39" s="2343"/>
      <c r="DW39" s="2343"/>
      <c r="DX39" s="2343"/>
      <c r="DY39" s="2343"/>
      <c r="DZ39" s="2343"/>
      <c r="EA39" s="2343"/>
      <c r="EB39" s="2343"/>
      <c r="EC39" s="2343"/>
      <c r="ED39" s="2343"/>
      <c r="EE39" s="2343"/>
      <c r="EF39" s="2343"/>
      <c r="EG39" s="2343"/>
      <c r="EH39" s="2343"/>
      <c r="EI39" s="2343"/>
      <c r="EJ39" s="2343"/>
      <c r="EK39" s="2343"/>
      <c r="EL39" s="2343"/>
      <c r="EM39" s="2343"/>
      <c r="EN39" s="2343"/>
      <c r="EO39" s="2343"/>
      <c r="EP39" s="2343"/>
      <c r="EQ39" s="2343"/>
      <c r="ER39" s="2343"/>
      <c r="ES39" s="2343"/>
      <c r="ET39" s="2343"/>
      <c r="EU39" s="2343"/>
      <c r="EV39" s="2343"/>
      <c r="EW39" s="2343"/>
      <c r="EX39" s="2343"/>
      <c r="EY39" s="2343"/>
      <c r="EZ39" s="2343"/>
      <c r="FA39" s="2343"/>
      <c r="FB39" s="2343"/>
      <c r="FC39" s="2343"/>
      <c r="FD39" s="2343"/>
      <c r="FE39" s="2343"/>
      <c r="FF39" s="2343"/>
      <c r="FG39" s="2343"/>
      <c r="FH39" s="2343"/>
      <c r="FI39" s="2343"/>
      <c r="FJ39" s="2343"/>
      <c r="FK39" s="2343"/>
      <c r="FL39" s="2343"/>
      <c r="FM39" s="2343"/>
      <c r="FN39" s="2343"/>
      <c r="FO39" s="2343"/>
      <c r="FP39" s="2343"/>
      <c r="FQ39" s="2343"/>
      <c r="FR39" s="2343"/>
      <c r="FS39" s="2343"/>
      <c r="FT39" s="2343"/>
      <c r="FU39" s="2343"/>
      <c r="FV39" s="2343"/>
      <c r="FW39" s="2343"/>
      <c r="FX39" s="2343"/>
      <c r="FY39" s="2343"/>
      <c r="FZ39" s="2343"/>
      <c r="GA39" s="2343"/>
      <c r="GB39" s="2343"/>
      <c r="GC39" s="2343"/>
      <c r="GD39" s="2343"/>
      <c r="GE39" s="2343"/>
      <c r="GF39" s="2343"/>
      <c r="GG39" s="2343"/>
      <c r="GH39" s="2343"/>
      <c r="GI39" s="2343"/>
      <c r="GJ39" s="2343"/>
      <c r="GK39" s="2343"/>
      <c r="GL39" s="2343"/>
      <c r="GM39" s="2343"/>
      <c r="GN39" s="2343"/>
      <c r="GO39" s="2343"/>
      <c r="GP39" s="2343"/>
      <c r="GQ39" s="2343"/>
      <c r="GR39" s="2343"/>
      <c r="GS39" s="2343"/>
      <c r="GT39" s="2343"/>
      <c r="GU39" s="2343"/>
      <c r="GV39" s="2343"/>
      <c r="GW39" s="2343"/>
      <c r="GX39" s="2343"/>
      <c r="GY39" s="2343"/>
      <c r="GZ39" s="2343"/>
      <c r="HA39" s="2343"/>
      <c r="HB39" s="2343"/>
      <c r="HC39" s="2343"/>
      <c r="HD39" s="2343"/>
      <c r="HE39" s="2343"/>
      <c r="HF39" s="2343"/>
      <c r="HG39" s="2343"/>
      <c r="HH39" s="2343"/>
      <c r="HI39" s="2343"/>
      <c r="HJ39" s="2343"/>
      <c r="HK39" s="2343"/>
      <c r="HL39" s="2343"/>
      <c r="HM39" s="2343"/>
      <c r="HN39" s="2343"/>
      <c r="HO39" s="2343"/>
      <c r="HP39" s="2343"/>
      <c r="HQ39" s="2343"/>
      <c r="HR39" s="2343"/>
      <c r="HS39" s="2343"/>
      <c r="HT39" s="2343"/>
      <c r="HU39" s="2343"/>
      <c r="HV39" s="2343"/>
      <c r="HW39" s="2343"/>
      <c r="HX39" s="2343"/>
      <c r="HY39" s="2343"/>
      <c r="HZ39" s="2343"/>
      <c r="IA39" s="2343"/>
      <c r="IB39" s="2343"/>
      <c r="IC39" s="2343"/>
      <c r="ID39" s="2343"/>
      <c r="IE39" s="2343"/>
      <c r="IF39" s="2343"/>
      <c r="IG39" s="2343"/>
      <c r="IH39" s="2343"/>
      <c r="II39" s="2343"/>
      <c r="IJ39" s="2343"/>
      <c r="IK39" s="2343"/>
      <c r="IL39" s="2343"/>
      <c r="IM39" s="2343"/>
      <c r="IN39" s="2343"/>
      <c r="IO39" s="2343"/>
      <c r="IP39" s="2343"/>
      <c r="IQ39" s="2343"/>
      <c r="IR39" s="2343"/>
      <c r="IS39" s="2343"/>
      <c r="IT39" s="2343"/>
      <c r="IU39" s="2343"/>
      <c r="IV39" s="2343"/>
      <c r="IW39" s="2343"/>
      <c r="IX39" s="2343"/>
      <c r="IY39" s="2343"/>
      <c r="IZ39" s="2343"/>
      <c r="JA39" s="2343"/>
      <c r="JB39" s="2343"/>
      <c r="JC39" s="2343"/>
      <c r="JD39" s="2343"/>
      <c r="JE39" s="2343"/>
      <c r="JF39" s="2343"/>
      <c r="JG39" s="2343"/>
      <c r="JH39" s="2343"/>
      <c r="JI39" s="2343"/>
      <c r="JJ39" s="2343"/>
      <c r="JK39" s="2343"/>
      <c r="JL39" s="2343"/>
      <c r="JM39" s="2343"/>
      <c r="JN39" s="2343"/>
      <c r="JO39" s="2343"/>
      <c r="JP39" s="2343"/>
      <c r="JQ39" s="2343"/>
      <c r="JR39" s="2343"/>
      <c r="JS39" s="2343"/>
      <c r="JT39" s="2343"/>
      <c r="JU39" s="2343"/>
      <c r="JV39" s="2343"/>
      <c r="JW39" s="2343"/>
      <c r="JX39" s="2343"/>
      <c r="JY39" s="2343"/>
      <c r="JZ39" s="2343"/>
      <c r="KA39" s="2343"/>
      <c r="KB39" s="2343"/>
      <c r="KC39" s="2343"/>
      <c r="KD39" s="2343"/>
      <c r="KE39" s="2343"/>
      <c r="KF39" s="2343"/>
      <c r="KG39" s="2343"/>
      <c r="KH39" s="2343"/>
      <c r="KI39" s="2343"/>
      <c r="KJ39" s="2343"/>
      <c r="KK39" s="2343"/>
      <c r="KL39" s="2343"/>
      <c r="KM39" s="2343"/>
      <c r="KN39" s="2343"/>
      <c r="KO39" s="2343"/>
      <c r="KP39" s="2343"/>
      <c r="KQ39" s="2343"/>
      <c r="KR39" s="2343"/>
      <c r="KS39" s="2343"/>
      <c r="KT39" s="2343"/>
      <c r="KU39" s="2343"/>
      <c r="KV39" s="2343"/>
      <c r="KW39" s="2343"/>
      <c r="KX39" s="2343"/>
      <c r="KY39" s="2343"/>
      <c r="KZ39" s="2343"/>
      <c r="LA39" s="2343"/>
      <c r="LB39" s="2343"/>
      <c r="LC39" s="2343"/>
      <c r="LD39" s="2343"/>
      <c r="LE39" s="2343"/>
      <c r="LF39" s="2343"/>
      <c r="LG39" s="2343"/>
      <c r="LH39" s="2343"/>
      <c r="LI39" s="2343"/>
      <c r="LJ39" s="2343"/>
      <c r="LK39" s="2343"/>
      <c r="LL39" s="2343"/>
      <c r="LM39" s="2343"/>
      <c r="LN39" s="2343"/>
      <c r="LO39" s="2343"/>
      <c r="LP39" s="2343"/>
      <c r="LQ39" s="2343"/>
      <c r="LR39" s="2343"/>
      <c r="LS39" s="2343"/>
      <c r="LT39" s="2343"/>
      <c r="LU39" s="2343"/>
      <c r="LV39" s="2343"/>
      <c r="LW39" s="2343"/>
      <c r="LX39" s="2343"/>
      <c r="LY39" s="2343"/>
      <c r="LZ39" s="2343"/>
      <c r="MA39" s="2343"/>
      <c r="MB39" s="2343"/>
      <c r="MC39" s="2343"/>
      <c r="MD39" s="2343"/>
      <c r="ME39" s="2343"/>
      <c r="MF39" s="2343"/>
      <c r="MG39" s="2343"/>
      <c r="MH39" s="2343"/>
      <c r="MI39" s="2343"/>
      <c r="MJ39" s="2343"/>
      <c r="MK39" s="2343"/>
      <c r="ML39" s="2343"/>
      <c r="MM39" s="2343"/>
      <c r="MN39" s="2343"/>
      <c r="MO39" s="2343"/>
      <c r="MP39" s="2343"/>
      <c r="MQ39" s="2343"/>
      <c r="MR39" s="2343"/>
      <c r="MS39" s="2343"/>
      <c r="MT39" s="2343"/>
      <c r="MU39" s="2343"/>
      <c r="MV39" s="2343"/>
      <c r="MW39" s="2343"/>
      <c r="MX39" s="2343"/>
      <c r="MY39" s="2343"/>
      <c r="MZ39" s="2343"/>
      <c r="NA39" s="2343"/>
      <c r="NB39" s="2343"/>
      <c r="NC39" s="2343"/>
      <c r="ND39" s="2343"/>
      <c r="NE39" s="2343"/>
      <c r="NF39" s="2343"/>
      <c r="NG39" s="2343"/>
      <c r="NH39" s="2343"/>
      <c r="NI39" s="2343"/>
      <c r="NJ39" s="2343"/>
      <c r="NK39" s="2343"/>
      <c r="NL39" s="2343"/>
      <c r="NM39" s="2343"/>
      <c r="NN39" s="2343"/>
      <c r="NO39" s="2343"/>
      <c r="NP39" s="2343"/>
      <c r="NQ39" s="2343"/>
      <c r="NR39" s="2343"/>
      <c r="NS39" s="2343"/>
      <c r="NT39" s="2343"/>
      <c r="NU39" s="2343"/>
      <c r="NV39" s="2343"/>
      <c r="NW39" s="2343"/>
      <c r="NX39" s="2343"/>
      <c r="NY39" s="2343"/>
      <c r="NZ39" s="2343"/>
      <c r="OA39" s="2343"/>
      <c r="OB39" s="2343"/>
      <c r="OC39" s="2343"/>
      <c r="OD39" s="2343"/>
      <c r="OE39" s="2343"/>
      <c r="OF39" s="2343"/>
      <c r="OG39" s="2343"/>
      <c r="OH39" s="2343"/>
      <c r="OI39" s="2343"/>
      <c r="OJ39" s="2343"/>
      <c r="OK39" s="2343"/>
      <c r="OL39" s="2343"/>
      <c r="OM39" s="2343"/>
      <c r="ON39" s="2343"/>
      <c r="OO39" s="2343"/>
      <c r="OP39" s="2343"/>
      <c r="OQ39" s="2343"/>
      <c r="OR39" s="2343"/>
      <c r="OS39" s="2343"/>
      <c r="OT39" s="2343"/>
      <c r="OU39" s="2343"/>
      <c r="OV39" s="2343"/>
      <c r="OW39" s="2343"/>
      <c r="OX39" s="2343"/>
      <c r="OY39" s="2343"/>
      <c r="OZ39" s="2343"/>
      <c r="PA39" s="2343"/>
      <c r="PB39" s="2343"/>
      <c r="PC39" s="2343"/>
      <c r="PD39" s="2343"/>
      <c r="PE39" s="2343"/>
      <c r="PF39" s="2343"/>
      <c r="PG39" s="2343"/>
      <c r="PH39" s="2343"/>
      <c r="PI39" s="2343"/>
      <c r="PJ39" s="2343"/>
      <c r="PK39" s="2343"/>
      <c r="PL39" s="2343"/>
      <c r="PM39" s="2343"/>
      <c r="PN39" s="2343"/>
      <c r="PO39" s="2343"/>
      <c r="PP39" s="2343"/>
      <c r="PQ39" s="2343"/>
      <c r="PR39" s="2343"/>
      <c r="PS39" s="2343"/>
      <c r="PT39" s="2343"/>
      <c r="PU39" s="2343"/>
      <c r="PV39" s="2343"/>
      <c r="PW39" s="2343"/>
      <c r="PX39" s="2343"/>
      <c r="PY39" s="2343"/>
      <c r="PZ39" s="2343"/>
      <c r="QA39" s="2343"/>
      <c r="QB39" s="2343"/>
      <c r="QC39" s="2343"/>
      <c r="QD39" s="2343"/>
      <c r="QE39" s="2343"/>
      <c r="QF39" s="2343"/>
      <c r="QG39" s="2343"/>
      <c r="QH39" s="2343"/>
      <c r="QI39" s="2343"/>
      <c r="QJ39" s="2343"/>
      <c r="QK39" s="2343"/>
      <c r="QL39" s="2343"/>
      <c r="QM39" s="2343"/>
      <c r="QN39" s="2343"/>
      <c r="QO39" s="2343"/>
      <c r="QP39" s="2343"/>
      <c r="QQ39" s="2343"/>
      <c r="QR39" s="2343"/>
      <c r="QS39" s="2343"/>
      <c r="QT39" s="2343"/>
      <c r="QU39" s="2343"/>
      <c r="QV39" s="2343"/>
      <c r="QW39" s="2343"/>
      <c r="QX39" s="2343"/>
      <c r="QY39" s="2343"/>
      <c r="QZ39" s="2343"/>
      <c r="RA39" s="2343"/>
      <c r="RB39" s="2343"/>
      <c r="RC39" s="2343"/>
      <c r="RD39" s="2343"/>
      <c r="RE39" s="2343"/>
      <c r="RF39" s="2343"/>
      <c r="RG39" s="2343"/>
      <c r="RH39" s="2343"/>
      <c r="RI39" s="2343"/>
      <c r="RJ39" s="2343"/>
      <c r="RK39" s="2343"/>
      <c r="RL39" s="2343"/>
      <c r="RM39" s="2343"/>
      <c r="RN39" s="2343"/>
      <c r="RO39" s="2343"/>
      <c r="RP39" s="2343"/>
      <c r="RQ39" s="2343"/>
      <c r="RR39" s="2343"/>
      <c r="RS39" s="2343"/>
      <c r="RT39" s="2343"/>
      <c r="RU39" s="2343"/>
      <c r="RV39" s="2343"/>
      <c r="RW39" s="2343"/>
      <c r="RX39" s="2343"/>
      <c r="RY39" s="2343"/>
      <c r="RZ39" s="2343"/>
      <c r="SA39" s="2343"/>
      <c r="SB39" s="2343"/>
      <c r="SC39" s="2343"/>
      <c r="SD39" s="2343"/>
      <c r="SE39" s="2343"/>
      <c r="SF39" s="2343"/>
      <c r="SG39" s="2343"/>
      <c r="SH39" s="2343"/>
      <c r="SI39" s="2343"/>
      <c r="SJ39" s="2343"/>
      <c r="SK39" s="2343"/>
      <c r="SL39" s="2343"/>
      <c r="SM39" s="2343"/>
      <c r="SN39" s="2343"/>
      <c r="SO39" s="2343"/>
      <c r="SP39" s="2343"/>
      <c r="SQ39" s="2343"/>
      <c r="SR39" s="2343"/>
      <c r="SS39" s="2343"/>
      <c r="ST39" s="2343"/>
      <c r="SU39" s="2343"/>
      <c r="SV39" s="2343"/>
      <c r="SW39" s="2343"/>
      <c r="SX39" s="2343"/>
      <c r="SY39" s="2343"/>
      <c r="SZ39" s="2343"/>
      <c r="TA39" s="2343"/>
      <c r="TB39" s="2343"/>
      <c r="TC39" s="2343"/>
      <c r="TD39" s="2343"/>
      <c r="TE39" s="2343"/>
      <c r="TF39" s="2343"/>
      <c r="TG39" s="2343"/>
      <c r="TH39" s="2343"/>
      <c r="TI39" s="2343"/>
      <c r="TJ39" s="2343"/>
      <c r="TK39" s="2343"/>
      <c r="TL39" s="2343"/>
      <c r="TM39" s="2343"/>
      <c r="TN39" s="2343"/>
      <c r="TO39" s="2343"/>
      <c r="TP39" s="2343"/>
      <c r="TQ39" s="2343"/>
      <c r="TR39" s="2343"/>
      <c r="TS39" s="2343"/>
      <c r="TT39" s="2343"/>
      <c r="TU39" s="2343"/>
      <c r="TV39" s="2343"/>
      <c r="TW39" s="2343"/>
      <c r="TX39" s="2343"/>
      <c r="TY39" s="2343"/>
      <c r="TZ39" s="2343"/>
      <c r="UA39" s="2343"/>
      <c r="UB39" s="2343"/>
      <c r="UC39" s="2343"/>
      <c r="UD39" s="2343"/>
      <c r="UE39" s="2343"/>
      <c r="UF39" s="2343"/>
      <c r="UG39" s="2343"/>
      <c r="UH39" s="2343"/>
      <c r="UI39" s="2343"/>
      <c r="UJ39" s="2343"/>
      <c r="UK39" s="2343"/>
      <c r="UL39" s="2343"/>
      <c r="UM39" s="2343"/>
      <c r="UN39" s="2343"/>
      <c r="UO39" s="2343"/>
      <c r="UP39" s="2343"/>
      <c r="UQ39" s="2343"/>
      <c r="UR39" s="2343"/>
      <c r="US39" s="2343"/>
      <c r="UT39" s="2343"/>
      <c r="UU39" s="2343"/>
      <c r="UV39" s="2343"/>
      <c r="UW39" s="2343"/>
      <c r="UX39" s="2343"/>
      <c r="UY39" s="2343"/>
      <c r="UZ39" s="2343"/>
      <c r="VA39" s="2343"/>
      <c r="VB39" s="2343"/>
      <c r="VC39" s="2343"/>
      <c r="VD39" s="2343"/>
      <c r="VE39" s="2343"/>
      <c r="VF39" s="2343"/>
      <c r="VG39" s="2343"/>
      <c r="VH39" s="2343"/>
      <c r="VI39" s="2343"/>
      <c r="VJ39" s="2343"/>
      <c r="VK39" s="2343"/>
      <c r="VL39" s="2343"/>
      <c r="VM39" s="2343"/>
      <c r="VN39" s="2343"/>
      <c r="VO39" s="2343"/>
      <c r="VP39" s="2343"/>
      <c r="VQ39" s="2343"/>
      <c r="VR39" s="2343"/>
      <c r="VS39" s="2343"/>
      <c r="VT39" s="2343"/>
      <c r="VU39" s="2343"/>
      <c r="VV39" s="2343"/>
      <c r="VW39" s="2343"/>
      <c r="VX39" s="2343"/>
      <c r="VY39" s="2343"/>
      <c r="VZ39" s="2343"/>
      <c r="WA39" s="2343"/>
      <c r="WB39" s="2343"/>
      <c r="WC39" s="2343"/>
      <c r="WD39" s="2343"/>
      <c r="WE39" s="2343"/>
      <c r="WF39" s="2343"/>
      <c r="WG39" s="2343"/>
      <c r="WH39" s="2343"/>
      <c r="WI39" s="2343"/>
      <c r="WJ39" s="2343"/>
      <c r="WK39" s="2343"/>
      <c r="WL39" s="2343"/>
      <c r="WM39" s="2343"/>
      <c r="WN39" s="2343"/>
      <c r="WO39" s="2343"/>
      <c r="WP39" s="2343"/>
      <c r="WQ39" s="2343"/>
      <c r="WR39" s="2343"/>
      <c r="WS39" s="2343"/>
      <c r="WT39" s="2343"/>
      <c r="WU39" s="2343"/>
      <c r="WV39" s="2343"/>
      <c r="WW39" s="2343"/>
      <c r="WX39" s="2343"/>
      <c r="WY39" s="2343"/>
      <c r="WZ39" s="2343"/>
      <c r="XA39" s="2343"/>
      <c r="XB39" s="2343"/>
      <c r="XC39" s="2343"/>
      <c r="XD39" s="2343"/>
      <c r="XE39" s="2343"/>
      <c r="XF39" s="2343"/>
      <c r="XG39" s="2343"/>
      <c r="XH39" s="2343"/>
      <c r="XI39" s="2343"/>
      <c r="XJ39" s="2343"/>
      <c r="XK39" s="2343"/>
      <c r="XL39" s="2343"/>
      <c r="XM39" s="2343"/>
      <c r="XN39" s="2343"/>
      <c r="XO39" s="2343"/>
      <c r="XP39" s="2343"/>
      <c r="XQ39" s="2343"/>
      <c r="XR39" s="2343"/>
      <c r="XS39" s="2343"/>
      <c r="XT39" s="2343"/>
      <c r="XU39" s="2343"/>
      <c r="XV39" s="2343"/>
      <c r="XW39" s="2343"/>
      <c r="XX39" s="2343"/>
      <c r="XY39" s="2343"/>
      <c r="XZ39" s="2343"/>
      <c r="YA39" s="2343"/>
      <c r="YB39" s="2343"/>
      <c r="YC39" s="2343"/>
      <c r="YD39" s="2343"/>
      <c r="YE39" s="2343"/>
      <c r="YF39" s="2343"/>
      <c r="YG39" s="2343"/>
      <c r="YH39" s="2343"/>
      <c r="YI39" s="2343"/>
      <c r="YJ39" s="2343"/>
      <c r="YK39" s="2343"/>
      <c r="YL39" s="2343"/>
      <c r="YM39" s="2343"/>
      <c r="YN39" s="2343"/>
      <c r="YO39" s="2343"/>
      <c r="YP39" s="2343"/>
      <c r="YQ39" s="2343"/>
      <c r="YR39" s="2343"/>
      <c r="YS39" s="2343"/>
      <c r="YT39" s="2343"/>
      <c r="YU39" s="2343"/>
      <c r="YV39" s="2343"/>
      <c r="YW39" s="2343"/>
      <c r="YX39" s="2343"/>
      <c r="YY39" s="2343"/>
      <c r="YZ39" s="2343"/>
      <c r="ZA39" s="2343"/>
      <c r="ZB39" s="2343"/>
      <c r="ZC39" s="2343"/>
      <c r="ZD39" s="2343"/>
      <c r="ZE39" s="2343"/>
      <c r="ZF39" s="2343"/>
      <c r="ZG39" s="2343"/>
      <c r="ZH39" s="2343"/>
      <c r="ZI39" s="2343"/>
      <c r="ZJ39" s="2343"/>
      <c r="ZK39" s="2343"/>
      <c r="ZL39" s="2343"/>
      <c r="ZM39" s="2343"/>
      <c r="ZN39" s="2343"/>
      <c r="ZO39" s="2343"/>
      <c r="ZP39" s="2343"/>
      <c r="ZQ39" s="2343"/>
      <c r="ZR39" s="2343"/>
      <c r="ZS39" s="2343"/>
      <c r="ZT39" s="2343"/>
      <c r="ZU39" s="2343"/>
      <c r="ZV39" s="2343"/>
      <c r="ZW39" s="2343"/>
      <c r="ZX39" s="2343"/>
      <c r="ZY39" s="2343"/>
      <c r="ZZ39" s="2343"/>
      <c r="AAA39" s="2343"/>
      <c r="AAB39" s="2343"/>
      <c r="AAC39" s="2343"/>
      <c r="AAD39" s="2343"/>
      <c r="AAE39" s="2343"/>
      <c r="AAF39" s="2343"/>
      <c r="AAG39" s="2343"/>
      <c r="AAH39" s="2343"/>
      <c r="AAI39" s="2343"/>
      <c r="AAJ39" s="2343"/>
      <c r="AAK39" s="2343"/>
      <c r="AAL39" s="2343"/>
      <c r="AAM39" s="2343"/>
      <c r="AAN39" s="2343"/>
      <c r="AAO39" s="2343"/>
      <c r="AAP39" s="2343"/>
      <c r="AAQ39" s="2343"/>
      <c r="AAR39" s="2343"/>
      <c r="AAS39" s="2343"/>
      <c r="AAT39" s="2343"/>
      <c r="AAU39" s="2343"/>
      <c r="AAV39" s="2343"/>
      <c r="AAW39" s="2343"/>
      <c r="AAX39" s="2343"/>
      <c r="AAY39" s="2343"/>
      <c r="AAZ39" s="2343"/>
      <c r="ABA39" s="2343"/>
      <c r="ABB39" s="2343"/>
      <c r="ABC39" s="2343"/>
      <c r="ABD39" s="2343"/>
      <c r="ABE39" s="2343"/>
      <c r="ABF39" s="2343"/>
      <c r="ABG39" s="2343"/>
      <c r="ABH39" s="2343"/>
      <c r="ABI39" s="2343"/>
      <c r="ABJ39" s="2343"/>
      <c r="ABK39" s="2343"/>
      <c r="ABL39" s="2343"/>
      <c r="ABM39" s="2343"/>
      <c r="ABN39" s="2343"/>
      <c r="ABO39" s="2343"/>
      <c r="ABP39" s="2343"/>
      <c r="ABQ39" s="2343"/>
      <c r="ABR39" s="2343"/>
      <c r="ABS39" s="2343"/>
      <c r="ABT39" s="2343"/>
      <c r="ABU39" s="2343"/>
      <c r="ABV39" s="2343"/>
      <c r="ABW39" s="2343"/>
      <c r="ABX39" s="2343"/>
      <c r="ABY39" s="2343"/>
      <c r="ABZ39" s="2343"/>
      <c r="ACA39" s="2343"/>
      <c r="ACB39" s="2343"/>
      <c r="ACC39" s="2343"/>
      <c r="ACD39" s="2343"/>
      <c r="ACE39" s="2343"/>
      <c r="ACF39" s="2343"/>
      <c r="ACG39" s="2343"/>
      <c r="ACH39" s="2343"/>
      <c r="ACI39" s="2343"/>
      <c r="ACJ39" s="2343"/>
      <c r="ACK39" s="2343"/>
      <c r="ACL39" s="2343"/>
      <c r="ACM39" s="2343"/>
      <c r="ACN39" s="2343"/>
      <c r="ACO39" s="2343"/>
      <c r="ACP39" s="2343"/>
      <c r="ACQ39" s="2343"/>
      <c r="ACR39" s="2343"/>
      <c r="ACS39" s="2343"/>
      <c r="ACT39" s="2343"/>
      <c r="ACU39" s="2343"/>
      <c r="ACV39" s="2343"/>
      <c r="ACW39" s="2343"/>
      <c r="ACX39" s="2343"/>
      <c r="ACY39" s="2343"/>
      <c r="ACZ39" s="2343"/>
      <c r="ADA39" s="2343"/>
      <c r="ADB39" s="2343"/>
      <c r="ADC39" s="2343"/>
      <c r="ADD39" s="2343"/>
      <c r="ADE39" s="2343"/>
      <c r="ADF39" s="2343"/>
      <c r="ADG39" s="2343"/>
      <c r="ADH39" s="2343"/>
      <c r="ADI39" s="2343"/>
      <c r="ADJ39" s="2343"/>
      <c r="ADK39" s="2343"/>
      <c r="ADL39" s="2343"/>
      <c r="ADM39" s="2343"/>
      <c r="ADN39" s="2343"/>
      <c r="ADO39" s="2343"/>
      <c r="ADP39" s="2343"/>
      <c r="ADQ39" s="2343"/>
      <c r="ADR39" s="2343"/>
      <c r="ADS39" s="2343"/>
      <c r="ADT39" s="2343"/>
      <c r="ADU39" s="2343"/>
      <c r="ADV39" s="2343"/>
      <c r="ADW39" s="2343"/>
      <c r="ADX39" s="2343"/>
      <c r="ADY39" s="2343"/>
      <c r="ADZ39" s="2343"/>
      <c r="AEA39" s="2343"/>
      <c r="AEB39" s="2343"/>
      <c r="AEC39" s="2343"/>
      <c r="AED39" s="2343"/>
      <c r="AEE39" s="2343"/>
      <c r="AEF39" s="2343"/>
      <c r="AEG39" s="2343"/>
      <c r="AEH39" s="2343"/>
      <c r="AEI39" s="2343"/>
      <c r="AEJ39" s="2343"/>
      <c r="AEK39" s="2343"/>
      <c r="AEL39" s="2343"/>
      <c r="AEM39" s="2343"/>
      <c r="AEN39" s="2343"/>
      <c r="AEO39" s="2343"/>
      <c r="AEP39" s="2343"/>
      <c r="AEQ39" s="2343"/>
      <c r="AER39" s="2343"/>
      <c r="AES39" s="2343"/>
      <c r="AET39" s="2343"/>
      <c r="AEU39" s="2343"/>
      <c r="AEV39" s="2343"/>
      <c r="AEW39" s="2343"/>
      <c r="AEX39" s="2343"/>
      <c r="AEY39" s="2343"/>
      <c r="AEZ39" s="2343"/>
      <c r="AFA39" s="2343"/>
      <c r="AFB39" s="2343"/>
      <c r="AFC39" s="2343"/>
      <c r="AFD39" s="2343"/>
      <c r="AFE39" s="2343"/>
      <c r="AFF39" s="2343"/>
      <c r="AFG39" s="2343"/>
      <c r="AFH39" s="2343"/>
      <c r="AFI39" s="2343"/>
      <c r="AFJ39" s="2343"/>
      <c r="AFK39" s="2343"/>
      <c r="AFL39" s="2343"/>
      <c r="AFM39" s="2343"/>
      <c r="AFN39" s="2343"/>
      <c r="AFO39" s="2343"/>
      <c r="AFP39" s="2343"/>
      <c r="AFQ39" s="2343"/>
      <c r="AFR39" s="2343"/>
      <c r="AFS39" s="2343"/>
      <c r="AFT39" s="2343"/>
      <c r="AFU39" s="2343"/>
      <c r="AFV39" s="2343"/>
      <c r="AFW39" s="2343"/>
      <c r="AFX39" s="2343"/>
      <c r="AFY39" s="2343"/>
      <c r="AFZ39" s="2343"/>
      <c r="AGA39" s="2343"/>
      <c r="AGB39" s="2343"/>
      <c r="AGC39" s="2343"/>
      <c r="AGD39" s="2343"/>
      <c r="AGE39" s="2343"/>
      <c r="AGF39" s="2343"/>
      <c r="AGG39" s="2343"/>
      <c r="AGH39" s="2343"/>
      <c r="AGI39" s="2343"/>
      <c r="AGJ39" s="2343"/>
      <c r="AGK39" s="2343"/>
      <c r="AGL39" s="2343"/>
      <c r="AGM39" s="2343"/>
      <c r="AGN39" s="2343"/>
      <c r="AGO39" s="2343"/>
      <c r="AGP39" s="2343"/>
      <c r="AGQ39" s="2343"/>
      <c r="AGR39" s="2343"/>
      <c r="AGS39" s="2343"/>
      <c r="AGT39" s="2343"/>
      <c r="AGU39" s="2343"/>
      <c r="AGV39" s="2343"/>
      <c r="AGW39" s="2343"/>
      <c r="AGX39" s="2343"/>
      <c r="AGY39" s="2343"/>
      <c r="AGZ39" s="2343"/>
      <c r="AHA39" s="2343"/>
      <c r="AHB39" s="2343"/>
      <c r="AHC39" s="2343"/>
      <c r="AHD39" s="2343"/>
      <c r="AHE39" s="2343"/>
      <c r="AHF39" s="2343"/>
      <c r="AHG39" s="2343"/>
      <c r="AHH39" s="2343"/>
      <c r="AHI39" s="2343"/>
      <c r="AHJ39" s="2343"/>
      <c r="AHK39" s="2343"/>
      <c r="AHL39" s="2343"/>
      <c r="AHM39" s="2343"/>
      <c r="AHN39" s="2343"/>
      <c r="AHO39" s="2343"/>
      <c r="AHP39" s="2343"/>
      <c r="AHQ39" s="2343"/>
      <c r="AHR39" s="2343"/>
      <c r="AHS39" s="2343"/>
      <c r="AHT39" s="2343"/>
      <c r="AHU39" s="2343"/>
      <c r="AHV39" s="2343"/>
      <c r="AHW39" s="2343"/>
      <c r="AHX39" s="2343"/>
      <c r="AHY39" s="2343"/>
      <c r="AHZ39" s="2343"/>
      <c r="AIA39" s="2343"/>
      <c r="AIB39" s="2343"/>
      <c r="AIC39" s="2343"/>
      <c r="AID39" s="2343"/>
      <c r="AIE39" s="2343"/>
      <c r="AIF39" s="2343"/>
      <c r="AIG39" s="2343"/>
      <c r="AIH39" s="2343"/>
      <c r="AII39" s="2343"/>
      <c r="AIJ39" s="2343"/>
      <c r="AIK39" s="2343"/>
      <c r="AIL39" s="2343"/>
      <c r="AIM39" s="2343"/>
      <c r="AIN39" s="2343"/>
      <c r="AIO39" s="2343"/>
      <c r="AIP39" s="2343"/>
      <c r="AIQ39" s="2343"/>
      <c r="AIR39" s="2343"/>
      <c r="AIS39" s="2343"/>
      <c r="AIT39" s="2343"/>
      <c r="AIU39" s="2343"/>
      <c r="AIV39" s="2343"/>
      <c r="AIW39" s="2343"/>
      <c r="AIX39" s="2343"/>
      <c r="AIY39" s="2343"/>
      <c r="AIZ39" s="2343"/>
      <c r="AJA39" s="2343"/>
      <c r="AJB39" s="2343"/>
      <c r="AJC39" s="2343"/>
      <c r="AJD39" s="2343"/>
      <c r="AJE39" s="2343"/>
      <c r="AJF39" s="2343"/>
      <c r="AJG39" s="2343"/>
      <c r="AJH39" s="2343"/>
      <c r="AJI39" s="2343"/>
      <c r="AJJ39" s="2343"/>
      <c r="AJK39" s="2343"/>
      <c r="AJL39" s="2343"/>
      <c r="AJM39" s="2343"/>
      <c r="AJN39" s="2343"/>
      <c r="AJO39" s="2343"/>
      <c r="AJP39" s="2343"/>
      <c r="AJQ39" s="2343"/>
      <c r="AJR39" s="2343"/>
      <c r="AJS39" s="2343"/>
      <c r="AJT39" s="2343"/>
      <c r="AJU39" s="2343"/>
      <c r="AJV39" s="2343"/>
      <c r="AJW39" s="2343"/>
      <c r="AJX39" s="2343"/>
      <c r="AJY39" s="2343"/>
      <c r="AJZ39" s="2343"/>
      <c r="AKA39" s="2343"/>
      <c r="AKB39" s="2343"/>
      <c r="AKC39" s="2343"/>
      <c r="AKD39" s="2343"/>
      <c r="AKE39" s="2343"/>
      <c r="AKF39" s="2343"/>
      <c r="AKG39" s="2343"/>
      <c r="AKH39" s="2343"/>
      <c r="AKI39" s="2343"/>
      <c r="AKJ39" s="2343"/>
      <c r="AKK39" s="2343"/>
      <c r="AKL39" s="2343"/>
      <c r="AKM39" s="2343"/>
      <c r="AKN39" s="2343"/>
      <c r="AKO39" s="2343"/>
      <c r="AKP39" s="2343"/>
      <c r="AKQ39" s="2343"/>
      <c r="AKR39" s="2343"/>
      <c r="AKS39" s="2343"/>
      <c r="AKT39" s="2343"/>
      <c r="AKU39" s="2343"/>
      <c r="AKV39" s="2343"/>
      <c r="AKW39" s="2343"/>
      <c r="AKX39" s="2343"/>
      <c r="AKY39" s="2343"/>
      <c r="AKZ39" s="2343"/>
      <c r="ALA39" s="2343"/>
      <c r="ALB39" s="2343"/>
      <c r="ALC39" s="2343"/>
      <c r="ALD39" s="2343"/>
      <c r="ALE39" s="2343"/>
      <c r="ALF39" s="2343"/>
      <c r="ALG39" s="2343"/>
      <c r="ALH39" s="2343"/>
      <c r="ALI39" s="2343"/>
      <c r="ALJ39" s="2343"/>
      <c r="ALK39" s="2343"/>
      <c r="ALL39" s="2343"/>
      <c r="ALM39" s="2343"/>
      <c r="ALN39" s="2343"/>
      <c r="ALO39" s="2343"/>
      <c r="ALP39" s="2343"/>
      <c r="ALQ39" s="2343"/>
      <c r="ALR39" s="2343"/>
      <c r="ALS39" s="2343"/>
      <c r="ALT39" s="2343"/>
      <c r="ALU39" s="2343"/>
      <c r="ALV39" s="2343"/>
      <c r="ALW39" s="2343"/>
      <c r="ALX39" s="2343"/>
      <c r="ALY39" s="2343"/>
      <c r="ALZ39" s="2343"/>
      <c r="AMA39" s="2343"/>
      <c r="AMB39" s="2343"/>
      <c r="AMC39" s="2343"/>
      <c r="AMD39" s="2343"/>
      <c r="AME39" s="2343"/>
      <c r="AMF39" s="2343"/>
      <c r="AMG39" s="2343"/>
      <c r="AMH39" s="2343"/>
      <c r="AMI39" s="2343"/>
      <c r="AMJ39" s="2343"/>
      <c r="AMK39" s="2343"/>
      <c r="AML39" s="2343"/>
      <c r="AMM39" s="2343"/>
      <c r="AMN39" s="2343"/>
      <c r="AMO39" s="2343"/>
      <c r="AMP39" s="2343"/>
      <c r="AMQ39" s="2343"/>
      <c r="AMR39" s="2343"/>
      <c r="AMS39" s="2343"/>
      <c r="AMT39" s="2343"/>
      <c r="AMU39" s="2343"/>
      <c r="AMV39" s="2343"/>
      <c r="AMW39" s="2343"/>
      <c r="AMX39" s="2343"/>
      <c r="AMY39" s="2343"/>
      <c r="AMZ39" s="2343"/>
      <c r="ANA39" s="2343"/>
      <c r="ANB39" s="2343"/>
      <c r="ANC39" s="2343"/>
      <c r="AND39" s="2343"/>
      <c r="ANE39" s="2343"/>
      <c r="ANF39" s="2343"/>
      <c r="ANG39" s="2343"/>
      <c r="ANH39" s="2343"/>
      <c r="ANI39" s="2343"/>
      <c r="ANJ39" s="2343"/>
      <c r="ANK39" s="2343"/>
      <c r="ANL39" s="2343"/>
      <c r="ANM39" s="2343"/>
      <c r="ANN39" s="2343"/>
      <c r="ANO39" s="2343"/>
      <c r="ANP39" s="2343"/>
      <c r="ANQ39" s="2343"/>
      <c r="ANR39" s="2343"/>
      <c r="ANS39" s="2343"/>
      <c r="ANT39" s="2343"/>
      <c r="ANU39" s="2343"/>
      <c r="ANV39" s="2343"/>
      <c r="ANW39" s="2343"/>
      <c r="ANX39" s="2343"/>
      <c r="ANY39" s="2343"/>
      <c r="ANZ39" s="2343"/>
      <c r="AOA39" s="2343"/>
      <c r="AOB39" s="2343"/>
      <c r="AOC39" s="2343"/>
      <c r="AOD39" s="2343"/>
      <c r="AOE39" s="2343"/>
      <c r="AOF39" s="2343"/>
      <c r="AOG39" s="2343"/>
      <c r="AOH39" s="2343"/>
      <c r="AOI39" s="2343"/>
      <c r="AOJ39" s="2343"/>
      <c r="AOK39" s="2343"/>
      <c r="AOL39" s="2343"/>
      <c r="AOM39" s="2343"/>
      <c r="AON39" s="2343"/>
      <c r="AOO39" s="2343"/>
      <c r="AOP39" s="2343"/>
      <c r="AOQ39" s="2343"/>
      <c r="AOR39" s="2343"/>
      <c r="AOS39" s="2343"/>
      <c r="AOT39" s="2343"/>
      <c r="AOU39" s="2343"/>
      <c r="AOV39" s="2343"/>
      <c r="AOW39" s="2343"/>
      <c r="AOX39" s="2343"/>
      <c r="AOY39" s="2343"/>
      <c r="AOZ39" s="2343"/>
      <c r="APA39" s="2343"/>
      <c r="APB39" s="2343"/>
      <c r="APC39" s="2343"/>
      <c r="APD39" s="2343"/>
      <c r="APE39" s="2343"/>
      <c r="APF39" s="2343"/>
      <c r="APG39" s="2343"/>
      <c r="APH39" s="2343"/>
      <c r="API39" s="2343"/>
      <c r="APJ39" s="2343"/>
      <c r="APK39" s="2343"/>
      <c r="APL39" s="2343"/>
      <c r="APM39" s="2343"/>
      <c r="APN39" s="2343"/>
      <c r="APO39" s="2343"/>
      <c r="APP39" s="2343"/>
      <c r="APQ39" s="2343"/>
      <c r="APR39" s="2343"/>
      <c r="APS39" s="2343"/>
      <c r="APT39" s="2343"/>
      <c r="APU39" s="2343"/>
      <c r="APV39" s="2343"/>
      <c r="APW39" s="2343"/>
      <c r="APX39" s="2343"/>
      <c r="APY39" s="2343"/>
      <c r="APZ39" s="2343"/>
      <c r="AQA39" s="2343"/>
      <c r="AQB39" s="2343"/>
      <c r="AQC39" s="2343"/>
      <c r="AQD39" s="2343"/>
      <c r="AQE39" s="2343"/>
      <c r="AQF39" s="2343"/>
      <c r="AQG39" s="2343"/>
      <c r="AQH39" s="2343"/>
      <c r="AQI39" s="2343"/>
      <c r="AQJ39" s="2343"/>
      <c r="AQK39" s="2343"/>
      <c r="AQL39" s="2343"/>
      <c r="AQM39" s="2343"/>
      <c r="AQN39" s="2343"/>
      <c r="AQO39" s="2343"/>
      <c r="AQP39" s="2343"/>
      <c r="AQQ39" s="2343"/>
      <c r="AQR39" s="2343"/>
      <c r="AQS39" s="2343"/>
      <c r="AQT39" s="2343"/>
      <c r="AQU39" s="2343"/>
      <c r="AQV39" s="2343"/>
      <c r="AQW39" s="2343"/>
      <c r="AQX39" s="2343"/>
      <c r="AQY39" s="2343"/>
      <c r="AQZ39" s="2343"/>
      <c r="ARA39" s="2343"/>
      <c r="ARB39" s="2343"/>
      <c r="ARC39" s="2343"/>
      <c r="ARD39" s="2343"/>
      <c r="ARE39" s="2343"/>
      <c r="ARF39" s="2343"/>
      <c r="ARG39" s="2343"/>
      <c r="ARH39" s="2343"/>
      <c r="ARI39" s="2343"/>
      <c r="ARJ39" s="2343"/>
      <c r="ARK39" s="2343"/>
      <c r="ARL39" s="2343"/>
      <c r="ARM39" s="2343"/>
      <c r="ARN39" s="2343"/>
      <c r="ARO39" s="2343"/>
      <c r="ARP39" s="2343"/>
      <c r="ARQ39" s="2343"/>
      <c r="ARR39" s="2343"/>
      <c r="ARS39" s="2343"/>
      <c r="ART39" s="2343"/>
      <c r="ARU39" s="2343"/>
      <c r="ARV39" s="2343"/>
      <c r="ARW39" s="2343"/>
      <c r="ARX39" s="2343"/>
      <c r="ARY39" s="2343"/>
      <c r="ARZ39" s="2343"/>
      <c r="ASA39" s="2343"/>
      <c r="ASB39" s="2343"/>
      <c r="ASC39" s="2343"/>
      <c r="ASD39" s="2343"/>
      <c r="ASE39" s="2343"/>
      <c r="ASF39" s="2343"/>
      <c r="ASG39" s="2343"/>
      <c r="ASH39" s="2343"/>
      <c r="ASI39" s="2343"/>
      <c r="ASJ39" s="2343"/>
      <c r="ASK39" s="2343"/>
      <c r="ASL39" s="2343"/>
      <c r="ASM39" s="2343"/>
      <c r="ASN39" s="2343"/>
      <c r="ASO39" s="2343"/>
      <c r="ASP39" s="2343"/>
      <c r="ASQ39" s="2343"/>
      <c r="ASR39" s="2343"/>
      <c r="ASS39" s="2343"/>
      <c r="AST39" s="2343"/>
      <c r="ASU39" s="2343"/>
      <c r="ASV39" s="2343"/>
      <c r="ASW39" s="2343"/>
      <c r="ASX39" s="2343"/>
      <c r="ASY39" s="2343"/>
      <c r="ASZ39" s="2343"/>
      <c r="ATA39" s="2343"/>
      <c r="ATB39" s="2343"/>
      <c r="ATC39" s="2343"/>
      <c r="ATD39" s="2343"/>
      <c r="ATE39" s="2343"/>
      <c r="ATF39" s="2343"/>
      <c r="ATG39" s="2343"/>
      <c r="ATH39" s="2343"/>
      <c r="ATI39" s="2343"/>
      <c r="ATJ39" s="2343"/>
      <c r="ATK39" s="2343"/>
      <c r="ATL39" s="2343"/>
      <c r="ATM39" s="2343"/>
      <c r="ATN39" s="2343"/>
      <c r="ATO39" s="2343"/>
      <c r="ATP39" s="2343"/>
      <c r="ATQ39" s="2343"/>
      <c r="ATR39" s="2343"/>
      <c r="ATS39" s="2343"/>
      <c r="ATT39" s="2343"/>
      <c r="ATU39" s="2343"/>
      <c r="ATV39" s="2343"/>
      <c r="ATW39" s="2343"/>
      <c r="ATX39" s="2343"/>
      <c r="ATY39" s="2343"/>
      <c r="ATZ39" s="2343"/>
      <c r="AUA39" s="2343"/>
      <c r="AUB39" s="2343"/>
      <c r="AUC39" s="2343"/>
      <c r="AUD39" s="2343"/>
      <c r="AUE39" s="2343"/>
      <c r="AUF39" s="2343"/>
      <c r="AUG39" s="2343"/>
      <c r="AUH39" s="2343"/>
      <c r="AUI39" s="2343"/>
      <c r="AUJ39" s="2343"/>
      <c r="AUK39" s="2343"/>
      <c r="AUL39" s="2343"/>
      <c r="AUM39" s="2343"/>
      <c r="AUN39" s="2343"/>
      <c r="AUO39" s="2343"/>
      <c r="AUP39" s="2343"/>
      <c r="AUQ39" s="2343"/>
      <c r="AUR39" s="2343"/>
      <c r="AUS39" s="2343"/>
      <c r="AUT39" s="2343"/>
      <c r="AUU39" s="2343"/>
      <c r="AUV39" s="2343"/>
      <c r="AUW39" s="2343"/>
      <c r="AUX39" s="2343"/>
      <c r="AUY39" s="2343"/>
      <c r="AUZ39" s="2343"/>
      <c r="AVA39" s="2343"/>
      <c r="AVB39" s="2343"/>
      <c r="AVC39" s="2343"/>
      <c r="AVD39" s="2343"/>
      <c r="AVE39" s="2343"/>
      <c r="AVF39" s="2343"/>
      <c r="AVG39" s="2343"/>
      <c r="AVH39" s="2343"/>
      <c r="AVI39" s="2343"/>
      <c r="AVJ39" s="2343"/>
      <c r="AVK39" s="2343"/>
      <c r="AVL39" s="2343"/>
      <c r="AVM39" s="2343"/>
      <c r="AVN39" s="2343"/>
      <c r="AVO39" s="2343"/>
      <c r="AVP39" s="2343"/>
      <c r="AVQ39" s="2343"/>
      <c r="AVR39" s="2343"/>
      <c r="AVS39" s="2343"/>
      <c r="AVT39" s="2343"/>
      <c r="AVU39" s="2343"/>
      <c r="AVV39" s="2343"/>
      <c r="AVW39" s="2343"/>
      <c r="AVX39" s="2343"/>
      <c r="AVY39" s="2343"/>
      <c r="AVZ39" s="2343"/>
      <c r="AWA39" s="2343"/>
      <c r="AWB39" s="2343"/>
      <c r="AWC39" s="2343"/>
      <c r="AWD39" s="2343"/>
      <c r="AWE39" s="2343"/>
      <c r="AWF39" s="2343"/>
      <c r="AWG39" s="2343"/>
      <c r="AWH39" s="2343"/>
      <c r="AWI39" s="2343"/>
      <c r="AWJ39" s="2343"/>
      <c r="AWK39" s="2343"/>
      <c r="AWL39" s="2343"/>
      <c r="AWM39" s="2343"/>
      <c r="AWN39" s="2343"/>
      <c r="AWO39" s="2343"/>
      <c r="AWP39" s="2343"/>
      <c r="AWQ39" s="2343"/>
      <c r="AWR39" s="2343"/>
      <c r="AWS39" s="2343"/>
      <c r="AWT39" s="2343"/>
      <c r="AWU39" s="2343"/>
      <c r="AWV39" s="2343"/>
      <c r="AWW39" s="2343"/>
      <c r="AWX39" s="2343"/>
      <c r="AWY39" s="2343"/>
      <c r="AWZ39" s="2343"/>
      <c r="AXA39" s="2343"/>
      <c r="AXB39" s="2343"/>
      <c r="AXC39" s="2343"/>
      <c r="AXD39" s="2343"/>
      <c r="AXE39" s="2343"/>
      <c r="AXF39" s="2343"/>
      <c r="AXG39" s="2343"/>
      <c r="AXH39" s="2343"/>
      <c r="AXI39" s="2343"/>
      <c r="AXJ39" s="2343"/>
      <c r="AXK39" s="2343"/>
      <c r="AXL39" s="2343"/>
      <c r="AXM39" s="2343"/>
      <c r="AXN39" s="2343"/>
      <c r="AXO39" s="2343"/>
      <c r="AXP39" s="2343"/>
      <c r="AXQ39" s="2343"/>
      <c r="AXR39" s="2343"/>
      <c r="AXS39" s="2343"/>
      <c r="AXT39" s="2343"/>
      <c r="AXU39" s="2343"/>
      <c r="AXV39" s="2343"/>
      <c r="AXW39" s="2343"/>
      <c r="AXX39" s="2343"/>
      <c r="AXY39" s="2343"/>
      <c r="AXZ39" s="2343"/>
      <c r="AYA39" s="2343"/>
      <c r="AYB39" s="2343"/>
      <c r="AYC39" s="2343"/>
      <c r="AYD39" s="2343"/>
      <c r="AYE39" s="2343"/>
      <c r="AYF39" s="2343"/>
      <c r="AYG39" s="2343"/>
      <c r="AYH39" s="2343"/>
      <c r="AYI39" s="2343"/>
      <c r="AYJ39" s="2343"/>
      <c r="AYK39" s="2343"/>
      <c r="AYL39" s="2343"/>
      <c r="AYM39" s="2343"/>
      <c r="AYN39" s="2343"/>
      <c r="AYO39" s="2343"/>
      <c r="AYP39" s="2343"/>
      <c r="AYQ39" s="2343"/>
      <c r="AYR39" s="2343"/>
      <c r="AYS39" s="2343"/>
      <c r="AYT39" s="2343"/>
      <c r="AYU39" s="2343"/>
      <c r="AYV39" s="2343"/>
      <c r="AYW39" s="2343"/>
      <c r="AYX39" s="2343"/>
      <c r="AYY39" s="2343"/>
      <c r="AYZ39" s="2343"/>
      <c r="AZA39" s="2343"/>
      <c r="AZB39" s="2343"/>
      <c r="AZC39" s="2343"/>
      <c r="AZD39" s="2343"/>
      <c r="AZE39" s="2343"/>
      <c r="AZF39" s="2343"/>
      <c r="AZG39" s="2343"/>
      <c r="AZH39" s="2343"/>
      <c r="AZI39" s="2343"/>
      <c r="AZJ39" s="2343"/>
      <c r="AZK39" s="2343"/>
      <c r="AZL39" s="2343"/>
      <c r="AZM39" s="2343"/>
      <c r="AZN39" s="2343"/>
      <c r="AZO39" s="2343"/>
      <c r="AZP39" s="2343"/>
      <c r="AZQ39" s="2343"/>
      <c r="AZR39" s="2343"/>
      <c r="AZS39" s="2343"/>
      <c r="AZT39" s="2343"/>
      <c r="AZU39" s="2343"/>
      <c r="AZV39" s="2343"/>
      <c r="AZW39" s="2343"/>
      <c r="AZX39" s="2343"/>
      <c r="AZY39" s="2343"/>
      <c r="AZZ39" s="2343"/>
      <c r="BAA39" s="2343"/>
      <c r="BAB39" s="2343"/>
      <c r="BAC39" s="2343"/>
      <c r="BAD39" s="2343"/>
      <c r="BAE39" s="2343"/>
      <c r="BAF39" s="2343"/>
      <c r="BAG39" s="2343"/>
      <c r="BAH39" s="2343"/>
      <c r="BAI39" s="2343"/>
      <c r="BAJ39" s="2343"/>
      <c r="BAK39" s="2343"/>
      <c r="BAL39" s="2343"/>
      <c r="BAM39" s="2343"/>
      <c r="BAN39" s="2343"/>
      <c r="BAO39" s="2343"/>
      <c r="BAP39" s="2343"/>
      <c r="BAQ39" s="2343"/>
      <c r="BAR39" s="2343"/>
      <c r="BAS39" s="2343"/>
      <c r="BAT39" s="2343"/>
      <c r="BAU39" s="2343"/>
      <c r="BAV39" s="2343"/>
      <c r="BAW39" s="2343"/>
      <c r="BAX39" s="2343"/>
      <c r="BAY39" s="2343"/>
      <c r="BAZ39" s="2343"/>
      <c r="BBA39" s="2343"/>
      <c r="BBB39" s="2343"/>
      <c r="BBC39" s="2343"/>
      <c r="BBD39" s="2343"/>
      <c r="BBE39" s="2343"/>
      <c r="BBF39" s="2343"/>
      <c r="BBG39" s="2343"/>
      <c r="BBH39" s="2343"/>
      <c r="BBI39" s="2343"/>
      <c r="BBJ39" s="2343"/>
      <c r="BBK39" s="2343"/>
      <c r="BBL39" s="2343"/>
      <c r="BBM39" s="2343"/>
      <c r="BBN39" s="2343"/>
      <c r="BBO39" s="2343"/>
      <c r="BBP39" s="2343"/>
      <c r="BBQ39" s="2343"/>
      <c r="BBR39" s="2343"/>
      <c r="BBS39" s="2343"/>
      <c r="BBT39" s="2343"/>
      <c r="BBU39" s="2343"/>
      <c r="BBV39" s="2343"/>
      <c r="BBW39" s="2343"/>
      <c r="BBX39" s="2343"/>
      <c r="BBY39" s="2343"/>
      <c r="BBZ39" s="2343"/>
      <c r="BCA39" s="2343"/>
      <c r="BCB39" s="2343"/>
      <c r="BCC39" s="2343"/>
      <c r="BCD39" s="2343"/>
      <c r="BCE39" s="2343"/>
      <c r="BCF39" s="2343"/>
      <c r="BCG39" s="2343"/>
      <c r="BCH39" s="2343"/>
      <c r="BCI39" s="2343"/>
      <c r="BCJ39" s="2343"/>
      <c r="BCK39" s="2343"/>
      <c r="BCL39" s="2343"/>
      <c r="BCM39" s="2343"/>
      <c r="BCN39" s="2343"/>
      <c r="BCO39" s="2343"/>
      <c r="BCP39" s="2343"/>
      <c r="BCQ39" s="2343"/>
      <c r="BCR39" s="2343"/>
      <c r="BCS39" s="2343"/>
      <c r="BCT39" s="2343"/>
      <c r="BCU39" s="2343"/>
      <c r="BCV39" s="2343"/>
      <c r="BCW39" s="2343"/>
      <c r="BCX39" s="2343"/>
      <c r="BCY39" s="2343"/>
      <c r="BCZ39" s="2343"/>
      <c r="BDA39" s="2343"/>
      <c r="BDB39" s="2343"/>
      <c r="BDC39" s="2343"/>
      <c r="BDD39" s="2343"/>
      <c r="BDE39" s="2343"/>
      <c r="BDF39" s="2343"/>
      <c r="BDG39" s="2343"/>
      <c r="BDH39" s="2343"/>
      <c r="BDI39" s="2343"/>
      <c r="BDJ39" s="2343"/>
      <c r="BDK39" s="2343"/>
      <c r="BDL39" s="2343"/>
      <c r="BDM39" s="2343"/>
      <c r="BDN39" s="2343"/>
      <c r="BDO39" s="2343"/>
      <c r="BDP39" s="2343"/>
      <c r="BDQ39" s="2343"/>
      <c r="BDR39" s="2343"/>
      <c r="BDS39" s="2343"/>
      <c r="BDT39" s="2343"/>
      <c r="BDU39" s="2343"/>
      <c r="BDV39" s="2343"/>
      <c r="BDW39" s="2343"/>
      <c r="BDX39" s="2343"/>
      <c r="BDY39" s="2343"/>
      <c r="BDZ39" s="2343"/>
      <c r="BEA39" s="2343"/>
      <c r="BEB39" s="2343"/>
      <c r="BEC39" s="2343"/>
      <c r="BED39" s="2343"/>
      <c r="BEE39" s="2343"/>
      <c r="BEF39" s="2343"/>
      <c r="BEG39" s="2343"/>
      <c r="BEH39" s="2343"/>
      <c r="BEI39" s="2343"/>
      <c r="BEJ39" s="2343"/>
      <c r="BEK39" s="2343"/>
      <c r="BEL39" s="2343"/>
      <c r="BEM39" s="2343"/>
      <c r="BEN39" s="2343"/>
      <c r="BEO39" s="2343"/>
      <c r="BEP39" s="2343"/>
      <c r="BEQ39" s="2343"/>
      <c r="BER39" s="2343"/>
      <c r="BES39" s="2343"/>
      <c r="BET39" s="2343"/>
      <c r="BEU39" s="2343"/>
      <c r="BEV39" s="2343"/>
      <c r="BEW39" s="2343"/>
      <c r="BEX39" s="2343"/>
      <c r="BEY39" s="2343"/>
      <c r="BEZ39" s="2343"/>
      <c r="BFA39" s="2343"/>
      <c r="BFB39" s="2343"/>
      <c r="BFC39" s="2343"/>
      <c r="BFD39" s="2343"/>
      <c r="BFE39" s="2343"/>
      <c r="BFF39" s="2343"/>
      <c r="BFG39" s="2343"/>
      <c r="BFH39" s="2343"/>
      <c r="BFI39" s="2343"/>
      <c r="BFJ39" s="2343"/>
      <c r="BFK39" s="2343"/>
      <c r="BFL39" s="2343"/>
      <c r="BFM39" s="2343"/>
      <c r="BFN39" s="2343"/>
      <c r="BFO39" s="2343"/>
      <c r="BFP39" s="2343"/>
      <c r="BFQ39" s="2343"/>
      <c r="BFR39" s="2343"/>
      <c r="BFS39" s="2343"/>
      <c r="BFT39" s="2343"/>
      <c r="BFU39" s="2343"/>
      <c r="BFV39" s="2343"/>
      <c r="BFW39" s="2343"/>
      <c r="BFX39" s="2343"/>
      <c r="BFY39" s="2343"/>
      <c r="BFZ39" s="2343"/>
      <c r="BGA39" s="2343"/>
      <c r="BGB39" s="2343"/>
      <c r="BGC39" s="2343"/>
      <c r="BGD39" s="2343"/>
      <c r="BGE39" s="2343"/>
      <c r="BGF39" s="2343"/>
      <c r="BGG39" s="2343"/>
      <c r="BGH39" s="2343"/>
      <c r="BGI39" s="2343"/>
      <c r="BGJ39" s="2343"/>
      <c r="BGK39" s="2343"/>
      <c r="BGL39" s="2343"/>
      <c r="BGM39" s="2343"/>
      <c r="BGN39" s="2343"/>
      <c r="BGO39" s="2343"/>
      <c r="BGP39" s="2343"/>
      <c r="BGQ39" s="2343"/>
      <c r="BGR39" s="2343"/>
      <c r="BGS39" s="2343"/>
      <c r="BGT39" s="2343"/>
      <c r="BGU39" s="2343"/>
      <c r="BGV39" s="2343"/>
      <c r="BGW39" s="2343"/>
      <c r="BGX39" s="2343"/>
      <c r="BGY39" s="2343"/>
      <c r="BGZ39" s="2343"/>
      <c r="BHA39" s="2343"/>
      <c r="BHB39" s="2343"/>
      <c r="BHC39" s="2343"/>
      <c r="BHD39" s="2343"/>
      <c r="BHE39" s="2343"/>
      <c r="BHF39" s="2343"/>
      <c r="BHG39" s="2343"/>
      <c r="BHH39" s="2343"/>
      <c r="BHI39" s="2343"/>
      <c r="BHJ39" s="2343"/>
      <c r="BHK39" s="2343"/>
      <c r="BHL39" s="2343"/>
      <c r="BHM39" s="2343"/>
      <c r="BHN39" s="2343"/>
      <c r="BHO39" s="2343"/>
      <c r="BHP39" s="2343"/>
      <c r="BHQ39" s="2343"/>
      <c r="BHR39" s="2343"/>
      <c r="BHS39" s="2343"/>
      <c r="BHT39" s="2343"/>
      <c r="BHU39" s="2343"/>
      <c r="BHV39" s="2343"/>
      <c r="BHW39" s="2343"/>
      <c r="BHX39" s="2343"/>
      <c r="BHY39" s="2343"/>
      <c r="BHZ39" s="2343"/>
      <c r="BIA39" s="2343"/>
      <c r="BIB39" s="2343"/>
      <c r="BIC39" s="2343"/>
      <c r="BID39" s="2343"/>
      <c r="BIE39" s="2343"/>
      <c r="BIF39" s="2343"/>
      <c r="BIG39" s="2343"/>
      <c r="BIH39" s="2343"/>
      <c r="BII39" s="2343"/>
      <c r="BIJ39" s="2343"/>
      <c r="BIK39" s="2343"/>
      <c r="BIL39" s="2343"/>
      <c r="BIM39" s="2343"/>
      <c r="BIN39" s="2343"/>
      <c r="BIO39" s="2343"/>
      <c r="BIP39" s="2343"/>
      <c r="BIQ39" s="2343"/>
      <c r="BIR39" s="2343"/>
      <c r="BIS39" s="2343"/>
      <c r="BIT39" s="2343"/>
      <c r="BIU39" s="2343"/>
      <c r="BIV39" s="2343"/>
      <c r="BIW39" s="2343"/>
      <c r="BIX39" s="2343"/>
      <c r="BIY39" s="2343"/>
      <c r="BIZ39" s="2343"/>
      <c r="BJA39" s="2343"/>
      <c r="BJB39" s="2343"/>
      <c r="BJC39" s="2343"/>
      <c r="BJD39" s="2343"/>
      <c r="BJE39" s="2343"/>
      <c r="BJF39" s="2343"/>
      <c r="BJG39" s="2343"/>
      <c r="BJH39" s="2343"/>
      <c r="BJI39" s="2343"/>
      <c r="BJJ39" s="2343"/>
      <c r="BJK39" s="2343"/>
      <c r="BJL39" s="2343"/>
      <c r="BJM39" s="2343"/>
      <c r="BJN39" s="2343"/>
      <c r="BJO39" s="2343"/>
      <c r="BJP39" s="2343"/>
      <c r="BJQ39" s="2343"/>
      <c r="BJR39" s="2343"/>
      <c r="BJS39" s="2343"/>
      <c r="BJT39" s="2343"/>
      <c r="BJU39" s="2343"/>
      <c r="BJV39" s="2343"/>
      <c r="BJW39" s="2343"/>
      <c r="BJX39" s="2343"/>
      <c r="BJY39" s="2343"/>
      <c r="BJZ39" s="2343"/>
      <c r="BKA39" s="2343"/>
      <c r="BKB39" s="2343"/>
      <c r="BKC39" s="2343"/>
      <c r="BKD39" s="2343"/>
      <c r="BKE39" s="2343"/>
      <c r="BKF39" s="2343"/>
      <c r="BKG39" s="2343"/>
      <c r="BKH39" s="2343"/>
      <c r="BKI39" s="2343"/>
      <c r="BKJ39" s="2343"/>
      <c r="BKK39" s="2343"/>
      <c r="BKL39" s="2343"/>
      <c r="BKM39" s="2343"/>
      <c r="BKN39" s="2343"/>
      <c r="BKO39" s="2343"/>
      <c r="BKP39" s="2343"/>
      <c r="BKQ39" s="2343"/>
      <c r="BKR39" s="2343"/>
      <c r="BKS39" s="2343"/>
      <c r="BKT39" s="2343"/>
      <c r="BKU39" s="2343"/>
      <c r="BKV39" s="2343"/>
      <c r="BKW39" s="2343"/>
      <c r="BKX39" s="2343"/>
      <c r="BKY39" s="2343"/>
      <c r="BKZ39" s="2343"/>
      <c r="BLA39" s="2343"/>
      <c r="BLB39" s="2343"/>
      <c r="BLC39" s="2343"/>
      <c r="BLD39" s="2343"/>
      <c r="BLE39" s="2343"/>
      <c r="BLF39" s="2343"/>
      <c r="BLG39" s="2343"/>
      <c r="BLH39" s="2343"/>
      <c r="BLI39" s="2343"/>
      <c r="BLJ39" s="2343"/>
      <c r="BLK39" s="2343"/>
      <c r="BLL39" s="2343"/>
      <c r="BLM39" s="2343"/>
      <c r="BLN39" s="2343"/>
      <c r="BLO39" s="2343"/>
      <c r="BLP39" s="2343"/>
      <c r="BLQ39" s="2343"/>
      <c r="BLR39" s="2343"/>
      <c r="BLS39" s="2343"/>
      <c r="BLT39" s="2343"/>
      <c r="BLU39" s="2343"/>
      <c r="BLV39" s="2343"/>
      <c r="BLW39" s="2343"/>
      <c r="BLX39" s="2343"/>
      <c r="BLY39" s="2343"/>
      <c r="BLZ39" s="2343"/>
      <c r="BMA39" s="2343"/>
      <c r="BMB39" s="2343"/>
      <c r="BMC39" s="2343"/>
      <c r="BMD39" s="2343"/>
      <c r="BME39" s="2343"/>
      <c r="BMF39" s="2343"/>
      <c r="BMG39" s="2343"/>
      <c r="BMH39" s="2343"/>
      <c r="BMI39" s="2343"/>
      <c r="BMJ39" s="2343"/>
      <c r="BMK39" s="2343"/>
      <c r="BML39" s="2343"/>
      <c r="BMM39" s="2343"/>
      <c r="BMN39" s="2343"/>
      <c r="BMO39" s="2343"/>
      <c r="BMP39" s="2343"/>
      <c r="BMQ39" s="2343"/>
      <c r="BMR39" s="2343"/>
      <c r="BMS39" s="2343"/>
      <c r="BMT39" s="2343"/>
      <c r="BMU39" s="2343"/>
      <c r="BMV39" s="2343"/>
      <c r="BMW39" s="2343"/>
      <c r="BMX39" s="2343"/>
      <c r="BMY39" s="2343"/>
      <c r="BMZ39" s="2343"/>
      <c r="BNA39" s="2343"/>
      <c r="BNB39" s="2343"/>
      <c r="BNC39" s="2343"/>
      <c r="BND39" s="2343"/>
      <c r="BNE39" s="2343"/>
      <c r="BNF39" s="2343"/>
      <c r="BNG39" s="2343"/>
      <c r="BNH39" s="2343"/>
      <c r="BNI39" s="2343"/>
      <c r="BNJ39" s="2343"/>
      <c r="BNK39" s="2343"/>
      <c r="BNL39" s="2343"/>
      <c r="BNM39" s="2343"/>
      <c r="BNN39" s="2343"/>
      <c r="BNO39" s="2343"/>
      <c r="BNP39" s="2343"/>
      <c r="BNQ39" s="2343"/>
      <c r="BNR39" s="2343"/>
      <c r="BNS39" s="2343"/>
      <c r="BNT39" s="2343"/>
      <c r="BNU39" s="2343"/>
      <c r="BNV39" s="2343"/>
      <c r="BNW39" s="2343"/>
      <c r="BNX39" s="2343"/>
      <c r="BNY39" s="2343"/>
      <c r="BNZ39" s="2343"/>
      <c r="BOA39" s="2343"/>
      <c r="BOB39" s="2343"/>
      <c r="BOC39" s="2343"/>
      <c r="BOD39" s="2343"/>
      <c r="BOE39" s="2343"/>
      <c r="BOF39" s="2343"/>
      <c r="BOG39" s="2343"/>
      <c r="BOH39" s="2343"/>
      <c r="BOI39" s="2343"/>
      <c r="BOJ39" s="2343"/>
      <c r="BOK39" s="2343"/>
      <c r="BOL39" s="2343"/>
      <c r="BOM39" s="2343"/>
      <c r="BON39" s="2343"/>
      <c r="BOO39" s="2343"/>
      <c r="BOP39" s="2343"/>
      <c r="BOQ39" s="2343"/>
      <c r="BOR39" s="2343"/>
      <c r="BOS39" s="2343"/>
      <c r="BOT39" s="2343"/>
      <c r="BOU39" s="2343"/>
      <c r="BOV39" s="2343"/>
      <c r="BOW39" s="2343"/>
      <c r="BOX39" s="2343"/>
      <c r="BOY39" s="2343"/>
      <c r="BOZ39" s="2343"/>
      <c r="BPA39" s="2343"/>
      <c r="BPB39" s="2343"/>
      <c r="BPC39" s="2343"/>
      <c r="BPD39" s="2343"/>
      <c r="BPE39" s="2343"/>
      <c r="BPF39" s="2343"/>
      <c r="BPG39" s="2343"/>
      <c r="BPH39" s="2343"/>
      <c r="BPI39" s="2343"/>
      <c r="BPJ39" s="2343"/>
      <c r="BPK39" s="2343"/>
      <c r="BPL39" s="2343"/>
      <c r="BPM39" s="2343"/>
      <c r="BPN39" s="2343"/>
      <c r="BPO39" s="2343"/>
      <c r="BPP39" s="2343"/>
      <c r="BPQ39" s="2343"/>
      <c r="BPR39" s="2343"/>
      <c r="BPS39" s="2343"/>
      <c r="BPT39" s="2343"/>
      <c r="BPU39" s="2343"/>
      <c r="BPV39" s="2343"/>
      <c r="BPW39" s="2343"/>
      <c r="BPX39" s="2343"/>
      <c r="BPY39" s="2343"/>
      <c r="BPZ39" s="2343"/>
      <c r="BQA39" s="2343"/>
      <c r="BQB39" s="2343"/>
      <c r="BQC39" s="2343"/>
      <c r="BQD39" s="2343"/>
      <c r="BQE39" s="2343"/>
      <c r="BQF39" s="2343"/>
      <c r="BQG39" s="2343"/>
      <c r="BQH39" s="2343"/>
      <c r="BQI39" s="2343"/>
      <c r="BQJ39" s="2343"/>
      <c r="BQK39" s="2343"/>
      <c r="BQL39" s="2343"/>
      <c r="BQM39" s="2343"/>
      <c r="BQN39" s="2343"/>
      <c r="BQO39" s="2343"/>
      <c r="BQP39" s="2343"/>
      <c r="BQQ39" s="2343"/>
      <c r="BQR39" s="2343"/>
      <c r="BQS39" s="2343"/>
      <c r="BQT39" s="2343"/>
      <c r="BQU39" s="2343"/>
      <c r="BQV39" s="2343"/>
      <c r="BQW39" s="2343"/>
      <c r="BQX39" s="2343"/>
      <c r="BQY39" s="2343"/>
      <c r="BQZ39" s="2343"/>
      <c r="BRA39" s="2343"/>
      <c r="BRB39" s="2343"/>
      <c r="BRC39" s="2343"/>
      <c r="BRD39" s="2343"/>
      <c r="BRE39" s="2343"/>
      <c r="BRF39" s="2343"/>
      <c r="BRG39" s="2343"/>
      <c r="BRH39" s="2343"/>
      <c r="BRI39" s="2343"/>
      <c r="BRJ39" s="2343"/>
      <c r="BRK39" s="2343"/>
      <c r="BRL39" s="2343"/>
      <c r="BRM39" s="2343"/>
      <c r="BRN39" s="2343"/>
      <c r="BRO39" s="2343"/>
      <c r="BRP39" s="2343"/>
      <c r="BRQ39" s="2343"/>
      <c r="BRR39" s="2343"/>
      <c r="BRS39" s="2343"/>
      <c r="BRT39" s="2343"/>
      <c r="BRU39" s="2343"/>
      <c r="BRV39" s="2343"/>
      <c r="BRW39" s="2343"/>
      <c r="BRX39" s="2343"/>
      <c r="BRY39" s="2343"/>
      <c r="BRZ39" s="2343"/>
      <c r="BSA39" s="2343"/>
      <c r="BSB39" s="2343"/>
      <c r="BSC39" s="2343"/>
      <c r="BSD39" s="2343"/>
      <c r="BSE39" s="2343"/>
      <c r="BSF39" s="2343"/>
      <c r="BSG39" s="2343"/>
      <c r="BSH39" s="2343"/>
      <c r="BSI39" s="2343"/>
      <c r="BSJ39" s="2343"/>
      <c r="BSK39" s="2343"/>
      <c r="BSL39" s="2343"/>
      <c r="BSM39" s="2343"/>
      <c r="BSN39" s="2343"/>
      <c r="BSO39" s="2343"/>
      <c r="BSP39" s="2343"/>
      <c r="BSQ39" s="2343"/>
      <c r="BSR39" s="2343"/>
      <c r="BSS39" s="2343"/>
      <c r="BST39" s="2343"/>
      <c r="BSU39" s="2343"/>
      <c r="BSV39" s="2343"/>
      <c r="BSW39" s="2343"/>
      <c r="BSX39" s="2343"/>
      <c r="BSY39" s="2343"/>
      <c r="BSZ39" s="2343"/>
      <c r="BTA39" s="2343"/>
      <c r="BTB39" s="2343"/>
      <c r="BTC39" s="2343"/>
      <c r="BTD39" s="2343"/>
      <c r="BTE39" s="2343"/>
      <c r="BTF39" s="2343"/>
      <c r="BTG39" s="2343"/>
      <c r="BTH39" s="2343"/>
      <c r="BTI39" s="2343"/>
      <c r="BTJ39" s="2343"/>
      <c r="BTK39" s="2343"/>
      <c r="BTL39" s="2343"/>
      <c r="BTM39" s="2343"/>
      <c r="BTN39" s="2343"/>
      <c r="BTO39" s="2343"/>
      <c r="BTP39" s="2343"/>
      <c r="BTQ39" s="2343"/>
      <c r="BTR39" s="2343"/>
      <c r="BTS39" s="2343"/>
      <c r="BTT39" s="2343"/>
      <c r="BTU39" s="2343"/>
      <c r="BTV39" s="2343"/>
      <c r="BTW39" s="2343"/>
      <c r="BTX39" s="2343"/>
      <c r="BTY39" s="2343"/>
      <c r="BTZ39" s="2343"/>
      <c r="BUA39" s="2343"/>
      <c r="BUB39" s="2343"/>
      <c r="BUC39" s="2343"/>
      <c r="BUD39" s="2343"/>
      <c r="BUE39" s="2343"/>
      <c r="BUF39" s="2343"/>
      <c r="BUG39" s="2343"/>
      <c r="BUH39" s="2343"/>
      <c r="BUI39" s="2343"/>
      <c r="BUJ39" s="2343"/>
      <c r="BUK39" s="2343"/>
      <c r="BUL39" s="2343"/>
      <c r="BUM39" s="2343"/>
      <c r="BUN39" s="2343"/>
      <c r="BUO39" s="2343"/>
      <c r="BUP39" s="2343"/>
      <c r="BUQ39" s="2343"/>
      <c r="BUR39" s="2343"/>
      <c r="BUS39" s="2343"/>
      <c r="BUT39" s="2343"/>
      <c r="BUU39" s="2343"/>
      <c r="BUV39" s="2343"/>
      <c r="BUW39" s="2343"/>
      <c r="BUX39" s="2343"/>
      <c r="BUY39" s="2343"/>
      <c r="BUZ39" s="2343"/>
      <c r="BVA39" s="2343"/>
      <c r="BVB39" s="2343"/>
      <c r="BVC39" s="2343"/>
      <c r="BVD39" s="2343"/>
      <c r="BVE39" s="2343"/>
      <c r="BVF39" s="2343"/>
      <c r="BVG39" s="2343"/>
      <c r="BVH39" s="2343"/>
      <c r="BVI39" s="2343"/>
      <c r="BVJ39" s="2343"/>
      <c r="BVK39" s="2343"/>
      <c r="BVL39" s="2343"/>
      <c r="BVM39" s="2343"/>
      <c r="BVN39" s="2343"/>
      <c r="BVO39" s="2343"/>
      <c r="BVP39" s="2343"/>
      <c r="BVQ39" s="2343"/>
      <c r="BVR39" s="2343"/>
      <c r="BVS39" s="2343"/>
      <c r="BVT39" s="2343"/>
      <c r="BVU39" s="2343"/>
      <c r="BVV39" s="2343"/>
      <c r="BVW39" s="2343"/>
      <c r="BVX39" s="2343"/>
      <c r="BVY39" s="2343"/>
      <c r="BVZ39" s="2343"/>
      <c r="BWA39" s="2343"/>
      <c r="BWB39" s="2343"/>
      <c r="BWC39" s="2343"/>
      <c r="BWD39" s="2343"/>
      <c r="BWE39" s="2343"/>
      <c r="BWF39" s="2343"/>
      <c r="BWG39" s="2343"/>
      <c r="BWH39" s="2343"/>
      <c r="BWI39" s="2343"/>
      <c r="BWJ39" s="2343"/>
      <c r="BWK39" s="2343"/>
      <c r="BWL39" s="2343"/>
      <c r="BWM39" s="2343"/>
      <c r="BWN39" s="2343"/>
      <c r="BWO39" s="2343"/>
      <c r="BWP39" s="2343"/>
      <c r="BWQ39" s="2343"/>
      <c r="BWR39" s="2343"/>
      <c r="BWS39" s="2343"/>
      <c r="BWT39" s="2343"/>
      <c r="BWU39" s="2343"/>
      <c r="BWV39" s="2343"/>
      <c r="BWW39" s="2343"/>
      <c r="BWX39" s="2343"/>
      <c r="BWY39" s="2343"/>
      <c r="BWZ39" s="2343"/>
      <c r="BXA39" s="2343"/>
      <c r="BXB39" s="2343"/>
      <c r="BXC39" s="2343"/>
      <c r="BXD39" s="2343"/>
      <c r="BXE39" s="2343"/>
      <c r="BXF39" s="2343"/>
      <c r="BXG39" s="2343"/>
      <c r="BXH39" s="2343"/>
      <c r="BXI39" s="2343"/>
      <c r="BXJ39" s="2343"/>
      <c r="BXK39" s="2343"/>
      <c r="BXL39" s="2343"/>
      <c r="BXM39" s="2343"/>
      <c r="BXN39" s="2343"/>
      <c r="BXO39" s="2343"/>
      <c r="BXP39" s="2343"/>
      <c r="BXQ39" s="2343"/>
      <c r="BXR39" s="2343"/>
      <c r="BXS39" s="2343"/>
      <c r="BXT39" s="2343"/>
      <c r="BXU39" s="2343"/>
      <c r="BXV39" s="2343"/>
      <c r="BXW39" s="2343"/>
      <c r="BXX39" s="2343"/>
      <c r="BXY39" s="2343"/>
      <c r="BXZ39" s="2343"/>
      <c r="BYA39" s="2343"/>
      <c r="BYB39" s="2343"/>
      <c r="BYC39" s="2343"/>
      <c r="BYD39" s="2343"/>
      <c r="BYE39" s="2343"/>
      <c r="BYF39" s="2343"/>
      <c r="BYG39" s="2343"/>
      <c r="BYH39" s="2343"/>
      <c r="BYI39" s="2343"/>
      <c r="BYJ39" s="2343"/>
      <c r="BYK39" s="2343"/>
      <c r="BYL39" s="2343"/>
      <c r="BYM39" s="2343"/>
      <c r="BYN39" s="2343"/>
      <c r="BYO39" s="2343"/>
      <c r="BYP39" s="2343"/>
      <c r="BYQ39" s="2343"/>
      <c r="BYR39" s="2343"/>
      <c r="BYS39" s="2343"/>
      <c r="BYT39" s="2343"/>
      <c r="BYU39" s="2343"/>
      <c r="BYV39" s="2343"/>
      <c r="BYW39" s="2343"/>
      <c r="BYX39" s="2343"/>
      <c r="BYY39" s="2343"/>
      <c r="BYZ39" s="2343"/>
      <c r="BZA39" s="2343"/>
      <c r="BZB39" s="2343"/>
      <c r="BZC39" s="2343"/>
      <c r="BZD39" s="2343"/>
      <c r="BZE39" s="2343"/>
      <c r="BZF39" s="2343"/>
      <c r="BZG39" s="2343"/>
      <c r="BZH39" s="2343"/>
      <c r="BZI39" s="2343"/>
      <c r="BZJ39" s="2343"/>
      <c r="BZK39" s="2343"/>
      <c r="BZL39" s="2343"/>
      <c r="BZM39" s="2343"/>
      <c r="BZN39" s="2343"/>
      <c r="BZO39" s="2343"/>
      <c r="BZP39" s="2343"/>
      <c r="BZQ39" s="2343"/>
      <c r="BZR39" s="2343"/>
      <c r="BZS39" s="2343"/>
      <c r="BZT39" s="2343"/>
      <c r="BZU39" s="2343"/>
      <c r="BZV39" s="2343"/>
      <c r="BZW39" s="2343"/>
      <c r="BZX39" s="2343"/>
      <c r="BZY39" s="2343"/>
      <c r="BZZ39" s="2343"/>
      <c r="CAA39" s="2343"/>
      <c r="CAB39" s="2343"/>
      <c r="CAC39" s="2343"/>
      <c r="CAD39" s="2343"/>
      <c r="CAE39" s="2343"/>
      <c r="CAF39" s="2343"/>
      <c r="CAG39" s="2343"/>
      <c r="CAH39" s="2343"/>
      <c r="CAI39" s="2343"/>
      <c r="CAJ39" s="2343"/>
      <c r="CAK39" s="2343"/>
      <c r="CAL39" s="2343"/>
      <c r="CAM39" s="2343"/>
      <c r="CAN39" s="2343"/>
      <c r="CAO39" s="2343"/>
      <c r="CAP39" s="2343"/>
      <c r="CAQ39" s="2343"/>
      <c r="CAR39" s="2343"/>
      <c r="CAS39" s="2343"/>
      <c r="CAT39" s="2343"/>
      <c r="CAU39" s="2343"/>
      <c r="CAV39" s="2343"/>
      <c r="CAW39" s="2343"/>
      <c r="CAX39" s="2343"/>
      <c r="CAY39" s="2343"/>
      <c r="CAZ39" s="2343"/>
      <c r="CBA39" s="2343"/>
      <c r="CBB39" s="2343"/>
      <c r="CBC39" s="2343"/>
      <c r="CBD39" s="2343"/>
      <c r="CBE39" s="2343"/>
      <c r="CBF39" s="2343"/>
      <c r="CBG39" s="2343"/>
      <c r="CBH39" s="2343"/>
      <c r="CBI39" s="2343"/>
      <c r="CBJ39" s="2343"/>
      <c r="CBK39" s="2343"/>
      <c r="CBL39" s="2343"/>
      <c r="CBM39" s="2343"/>
      <c r="CBN39" s="2343"/>
      <c r="CBO39" s="2343"/>
      <c r="CBP39" s="2343"/>
      <c r="CBQ39" s="2343"/>
      <c r="CBR39" s="2343"/>
      <c r="CBS39" s="2343"/>
      <c r="CBT39" s="2343"/>
      <c r="CBU39" s="2343"/>
      <c r="CBV39" s="2343"/>
      <c r="CBW39" s="2343"/>
      <c r="CBX39" s="2343"/>
      <c r="CBY39" s="2343"/>
      <c r="CBZ39" s="2343"/>
      <c r="CCA39" s="2343"/>
      <c r="CCB39" s="2343"/>
      <c r="CCC39" s="2343"/>
      <c r="CCD39" s="2343"/>
      <c r="CCE39" s="2343"/>
      <c r="CCF39" s="2343"/>
      <c r="CCG39" s="2343"/>
      <c r="CCH39" s="2343"/>
      <c r="CCI39" s="2343"/>
      <c r="CCJ39" s="2343"/>
      <c r="CCK39" s="2343"/>
      <c r="CCL39" s="2343"/>
      <c r="CCM39" s="2343"/>
      <c r="CCN39" s="2343"/>
      <c r="CCO39" s="2343"/>
      <c r="CCP39" s="2343"/>
      <c r="CCQ39" s="2343"/>
      <c r="CCR39" s="2343"/>
      <c r="CCS39" s="2343"/>
      <c r="CCT39" s="2343"/>
      <c r="CCU39" s="2343"/>
      <c r="CCV39" s="2343"/>
      <c r="CCW39" s="2343"/>
      <c r="CCX39" s="2343"/>
      <c r="CCY39" s="2343"/>
      <c r="CCZ39" s="2343"/>
      <c r="CDA39" s="2343"/>
      <c r="CDB39" s="2343"/>
      <c r="CDC39" s="2343"/>
      <c r="CDD39" s="2343"/>
      <c r="CDE39" s="2343"/>
      <c r="CDF39" s="2343"/>
      <c r="CDG39" s="2343"/>
      <c r="CDH39" s="2343"/>
      <c r="CDI39" s="2343"/>
      <c r="CDJ39" s="2343"/>
      <c r="CDK39" s="2343"/>
      <c r="CDL39" s="2343"/>
      <c r="CDM39" s="2343"/>
      <c r="CDN39" s="2343"/>
      <c r="CDO39" s="2343"/>
      <c r="CDP39" s="2343"/>
      <c r="CDQ39" s="2343"/>
      <c r="CDR39" s="2343"/>
      <c r="CDS39" s="2343"/>
      <c r="CDT39" s="2343"/>
      <c r="CDU39" s="2343"/>
      <c r="CDV39" s="2343"/>
      <c r="CDW39" s="2343"/>
      <c r="CDX39" s="2343"/>
      <c r="CDY39" s="2343"/>
      <c r="CDZ39" s="2343"/>
      <c r="CEA39" s="2343"/>
      <c r="CEB39" s="2343"/>
      <c r="CEC39" s="2343"/>
      <c r="CED39" s="2343"/>
      <c r="CEE39" s="2343"/>
      <c r="CEF39" s="2343"/>
      <c r="CEG39" s="2343"/>
      <c r="CEH39" s="2343"/>
      <c r="CEI39" s="2343"/>
      <c r="CEJ39" s="2343"/>
      <c r="CEK39" s="2343"/>
      <c r="CEL39" s="2343"/>
      <c r="CEM39" s="2343"/>
      <c r="CEN39" s="2343"/>
      <c r="CEO39" s="2343"/>
      <c r="CEP39" s="2343"/>
      <c r="CEQ39" s="2343"/>
      <c r="CER39" s="2343"/>
      <c r="CES39" s="2343"/>
      <c r="CET39" s="2343"/>
      <c r="CEU39" s="2343"/>
      <c r="CEV39" s="2343"/>
      <c r="CEW39" s="2343"/>
      <c r="CEX39" s="2343"/>
      <c r="CEY39" s="2343"/>
      <c r="CEZ39" s="2343"/>
      <c r="CFA39" s="2343"/>
      <c r="CFB39" s="2343"/>
      <c r="CFC39" s="2343"/>
      <c r="CFD39" s="2343"/>
      <c r="CFE39" s="2343"/>
      <c r="CFF39" s="2343"/>
      <c r="CFG39" s="2343"/>
      <c r="CFH39" s="2343"/>
      <c r="CFI39" s="2343"/>
      <c r="CFJ39" s="2343"/>
      <c r="CFK39" s="2343"/>
      <c r="CFL39" s="2343"/>
      <c r="CFM39" s="2343"/>
      <c r="CFN39" s="2343"/>
      <c r="CFO39" s="2343"/>
      <c r="CFP39" s="2343"/>
      <c r="CFQ39" s="2343"/>
      <c r="CFR39" s="2343"/>
      <c r="CFS39" s="2343"/>
      <c r="CFT39" s="2343"/>
      <c r="CFU39" s="2343"/>
      <c r="CFV39" s="2343"/>
      <c r="CFW39" s="2343"/>
      <c r="CFX39" s="2343"/>
      <c r="CFY39" s="2343"/>
      <c r="CFZ39" s="2343"/>
      <c r="CGA39" s="2343"/>
      <c r="CGB39" s="2343"/>
      <c r="CGC39" s="2343"/>
      <c r="CGD39" s="2343"/>
      <c r="CGE39" s="2343"/>
      <c r="CGF39" s="2343"/>
      <c r="CGG39" s="2343"/>
      <c r="CGH39" s="2343"/>
      <c r="CGI39" s="2343"/>
      <c r="CGJ39" s="2343"/>
      <c r="CGK39" s="2343"/>
      <c r="CGL39" s="2343"/>
      <c r="CGM39" s="2343"/>
      <c r="CGN39" s="2343"/>
      <c r="CGO39" s="2343"/>
      <c r="CGP39" s="2343"/>
      <c r="CGQ39" s="2343"/>
      <c r="CGR39" s="2343"/>
      <c r="CGS39" s="2343"/>
      <c r="CGT39" s="2343"/>
      <c r="CGU39" s="2343"/>
      <c r="CGV39" s="2343"/>
      <c r="CGW39" s="2343"/>
      <c r="CGX39" s="2343"/>
      <c r="CGY39" s="2343"/>
      <c r="CGZ39" s="2343"/>
      <c r="CHA39" s="2343"/>
      <c r="CHB39" s="2343"/>
      <c r="CHC39" s="2343"/>
      <c r="CHD39" s="2343"/>
      <c r="CHE39" s="2343"/>
      <c r="CHF39" s="2343"/>
      <c r="CHG39" s="2343"/>
      <c r="CHH39" s="2343"/>
      <c r="CHI39" s="2343"/>
      <c r="CHJ39" s="2343"/>
      <c r="CHK39" s="2343"/>
      <c r="CHL39" s="2343"/>
      <c r="CHM39" s="2343"/>
      <c r="CHN39" s="2343"/>
      <c r="CHO39" s="2343"/>
      <c r="CHP39" s="2343"/>
      <c r="CHQ39" s="2343"/>
      <c r="CHR39" s="2343"/>
      <c r="CHS39" s="2343"/>
      <c r="CHT39" s="2343"/>
      <c r="CHU39" s="2343"/>
      <c r="CHV39" s="2343"/>
      <c r="CHW39" s="2343"/>
      <c r="CHX39" s="2343"/>
      <c r="CHY39" s="2343"/>
      <c r="CHZ39" s="2343"/>
      <c r="CIA39" s="2343"/>
      <c r="CIB39" s="2343"/>
      <c r="CIC39" s="2343"/>
      <c r="CID39" s="2343"/>
      <c r="CIE39" s="2343"/>
      <c r="CIF39" s="2343"/>
      <c r="CIG39" s="2343"/>
      <c r="CIH39" s="2343"/>
      <c r="CII39" s="2343"/>
      <c r="CIJ39" s="2343"/>
      <c r="CIK39" s="2343"/>
      <c r="CIL39" s="2343"/>
      <c r="CIM39" s="2343"/>
      <c r="CIN39" s="2343"/>
      <c r="CIO39" s="2343"/>
      <c r="CIP39" s="2343"/>
      <c r="CIQ39" s="2343"/>
      <c r="CIR39" s="2343"/>
      <c r="CIS39" s="2343"/>
      <c r="CIT39" s="2343"/>
      <c r="CIU39" s="2343"/>
      <c r="CIV39" s="2343"/>
      <c r="CIW39" s="2343"/>
      <c r="CIX39" s="2343"/>
      <c r="CIY39" s="2343"/>
      <c r="CIZ39" s="2343"/>
      <c r="CJA39" s="2343"/>
      <c r="CJB39" s="2343"/>
      <c r="CJC39" s="2343"/>
      <c r="CJD39" s="2343"/>
      <c r="CJE39" s="2343"/>
      <c r="CJF39" s="2343"/>
      <c r="CJG39" s="2343"/>
      <c r="CJH39" s="2343"/>
      <c r="CJI39" s="2343"/>
      <c r="CJJ39" s="2343"/>
      <c r="CJK39" s="2343"/>
      <c r="CJL39" s="2343"/>
      <c r="CJM39" s="2343"/>
      <c r="CJN39" s="2343"/>
      <c r="CJO39" s="2343"/>
      <c r="CJP39" s="2343"/>
      <c r="CJQ39" s="2343"/>
      <c r="CJR39" s="2343"/>
      <c r="CJS39" s="2343"/>
      <c r="CJT39" s="2343"/>
      <c r="CJU39" s="2343"/>
      <c r="CJV39" s="2343"/>
      <c r="CJW39" s="2343"/>
      <c r="CJX39" s="2343"/>
      <c r="CJY39" s="2343"/>
      <c r="CJZ39" s="2343"/>
      <c r="CKA39" s="2343"/>
      <c r="CKB39" s="2343"/>
      <c r="CKC39" s="2343"/>
      <c r="CKD39" s="2343"/>
      <c r="CKE39" s="2343"/>
      <c r="CKF39" s="2343"/>
      <c r="CKG39" s="2343"/>
      <c r="CKH39" s="2343"/>
      <c r="CKI39" s="2343"/>
      <c r="CKJ39" s="2343"/>
      <c r="CKK39" s="2343"/>
      <c r="CKL39" s="2343"/>
      <c r="CKM39" s="2343"/>
      <c r="CKN39" s="2343"/>
      <c r="CKO39" s="2343"/>
      <c r="CKP39" s="2343"/>
      <c r="CKQ39" s="2343"/>
      <c r="CKR39" s="2343"/>
      <c r="CKS39" s="2343"/>
      <c r="CKT39" s="2343"/>
      <c r="CKU39" s="2343"/>
      <c r="CKV39" s="2343"/>
      <c r="CKW39" s="2343"/>
      <c r="CKX39" s="2343"/>
      <c r="CKY39" s="2343"/>
      <c r="CKZ39" s="2343"/>
      <c r="CLA39" s="2343"/>
      <c r="CLB39" s="2343"/>
      <c r="CLC39" s="2343"/>
      <c r="CLD39" s="2343"/>
      <c r="CLE39" s="2343"/>
      <c r="CLF39" s="2343"/>
      <c r="CLG39" s="2343"/>
      <c r="CLH39" s="2343"/>
      <c r="CLI39" s="2343"/>
      <c r="CLJ39" s="2343"/>
      <c r="CLK39" s="2343"/>
      <c r="CLL39" s="2343"/>
      <c r="CLM39" s="2343"/>
      <c r="CLN39" s="2343"/>
      <c r="CLO39" s="2343"/>
      <c r="CLP39" s="2343"/>
      <c r="CLQ39" s="2343"/>
      <c r="CLR39" s="2343"/>
      <c r="CLS39" s="2343"/>
      <c r="CLT39" s="2343"/>
      <c r="CLU39" s="2343"/>
      <c r="CLV39" s="2343"/>
      <c r="CLW39" s="2343"/>
      <c r="CLX39" s="2343"/>
      <c r="CLY39" s="2343"/>
      <c r="CLZ39" s="2343"/>
      <c r="CMA39" s="2343"/>
      <c r="CMB39" s="2343"/>
      <c r="CMC39" s="2343"/>
      <c r="CMD39" s="2343"/>
      <c r="CME39" s="2343"/>
      <c r="CMF39" s="2343"/>
      <c r="CMG39" s="2343"/>
      <c r="CMH39" s="2343"/>
      <c r="CMI39" s="2343"/>
      <c r="CMJ39" s="2343"/>
      <c r="CMK39" s="2343"/>
      <c r="CML39" s="2343"/>
      <c r="CMM39" s="2343"/>
      <c r="CMN39" s="2343"/>
      <c r="CMO39" s="2343"/>
      <c r="CMP39" s="2343"/>
      <c r="CMQ39" s="2343"/>
      <c r="CMR39" s="2343"/>
      <c r="CMS39" s="2343"/>
      <c r="CMT39" s="2343"/>
      <c r="CMU39" s="2343"/>
      <c r="CMV39" s="2343"/>
      <c r="CMW39" s="2343"/>
      <c r="CMX39" s="2343"/>
      <c r="CMY39" s="2343"/>
      <c r="CMZ39" s="2343"/>
      <c r="CNA39" s="2343"/>
      <c r="CNB39" s="2343"/>
      <c r="CNC39" s="2343"/>
      <c r="CND39" s="2343"/>
      <c r="CNE39" s="2343"/>
      <c r="CNF39" s="2343"/>
      <c r="CNG39" s="2343"/>
      <c r="CNH39" s="2343"/>
      <c r="CNI39" s="2343"/>
      <c r="CNJ39" s="2343"/>
      <c r="CNK39" s="2343"/>
      <c r="CNL39" s="2343"/>
      <c r="CNM39" s="2343"/>
      <c r="CNN39" s="2343"/>
      <c r="CNO39" s="2343"/>
      <c r="CNP39" s="2343"/>
      <c r="CNQ39" s="2343"/>
      <c r="CNR39" s="2343"/>
      <c r="CNS39" s="2343"/>
      <c r="CNT39" s="2343"/>
      <c r="CNU39" s="2343"/>
      <c r="CNV39" s="2343"/>
      <c r="CNW39" s="2343"/>
      <c r="CNX39" s="2343"/>
      <c r="CNY39" s="2343"/>
      <c r="CNZ39" s="2343"/>
      <c r="COA39" s="2343"/>
      <c r="COB39" s="2343"/>
      <c r="COC39" s="2343"/>
      <c r="COD39" s="2343"/>
      <c r="COE39" s="2343"/>
      <c r="COF39" s="2343"/>
      <c r="COG39" s="2343"/>
      <c r="COH39" s="2343"/>
      <c r="COI39" s="2343"/>
      <c r="COJ39" s="2343"/>
      <c r="COK39" s="2343"/>
      <c r="COL39" s="2343"/>
      <c r="COM39" s="2343"/>
      <c r="CON39" s="2343"/>
      <c r="COO39" s="2343"/>
      <c r="COP39" s="2343"/>
      <c r="COQ39" s="2343"/>
      <c r="COR39" s="2343"/>
      <c r="COS39" s="2343"/>
      <c r="COT39" s="2343"/>
      <c r="COU39" s="2343"/>
      <c r="COV39" s="2343"/>
      <c r="COW39" s="2343"/>
      <c r="COX39" s="2343"/>
      <c r="COY39" s="2343"/>
      <c r="COZ39" s="2343"/>
      <c r="CPA39" s="2343"/>
      <c r="CPB39" s="2343"/>
      <c r="CPC39" s="2343"/>
      <c r="CPD39" s="2343"/>
      <c r="CPE39" s="2343"/>
      <c r="CPF39" s="2343"/>
      <c r="CPG39" s="2343"/>
      <c r="CPH39" s="2343"/>
      <c r="CPI39" s="2343"/>
      <c r="CPJ39" s="2343"/>
      <c r="CPK39" s="2343"/>
      <c r="CPL39" s="2343"/>
      <c r="CPM39" s="2343"/>
      <c r="CPN39" s="2343"/>
      <c r="CPO39" s="2343"/>
      <c r="CPP39" s="2343"/>
      <c r="CPQ39" s="2343"/>
      <c r="CPR39" s="2343"/>
      <c r="CPS39" s="2343"/>
      <c r="CPT39" s="2343"/>
      <c r="CPU39" s="2343"/>
      <c r="CPV39" s="2343"/>
      <c r="CPW39" s="2343"/>
      <c r="CPX39" s="2343"/>
      <c r="CPY39" s="2343"/>
      <c r="CPZ39" s="2343"/>
      <c r="CQA39" s="2343"/>
      <c r="CQB39" s="2343"/>
      <c r="CQC39" s="2343"/>
      <c r="CQD39" s="2343"/>
      <c r="CQE39" s="2343"/>
      <c r="CQF39" s="2343"/>
      <c r="CQG39" s="2343"/>
      <c r="CQH39" s="2343"/>
      <c r="CQI39" s="2343"/>
      <c r="CQJ39" s="2343"/>
      <c r="CQK39" s="2343"/>
      <c r="CQL39" s="2343"/>
      <c r="CQM39" s="2343"/>
      <c r="CQN39" s="2343"/>
      <c r="CQO39" s="2343"/>
      <c r="CQP39" s="2343"/>
      <c r="CQQ39" s="2343"/>
      <c r="CQR39" s="2343"/>
      <c r="CQS39" s="2343"/>
      <c r="CQT39" s="2343"/>
      <c r="CQU39" s="2343"/>
      <c r="CQV39" s="2343"/>
      <c r="CQW39" s="2343"/>
      <c r="CQX39" s="2343"/>
      <c r="CQY39" s="2343"/>
      <c r="CQZ39" s="2343"/>
      <c r="CRA39" s="2343"/>
      <c r="CRB39" s="2343"/>
      <c r="CRC39" s="2343"/>
      <c r="CRD39" s="2343"/>
      <c r="CRE39" s="2343"/>
      <c r="CRF39" s="2343"/>
      <c r="CRG39" s="2343"/>
      <c r="CRH39" s="2343"/>
      <c r="CRI39" s="2343"/>
      <c r="CRJ39" s="2343"/>
      <c r="CRK39" s="2343"/>
      <c r="CRL39" s="2343"/>
      <c r="CRM39" s="2343"/>
      <c r="CRN39" s="2343"/>
      <c r="CRO39" s="2343"/>
      <c r="CRP39" s="2343"/>
      <c r="CRQ39" s="2343"/>
      <c r="CRR39" s="2343"/>
      <c r="CRS39" s="2343"/>
      <c r="CRT39" s="2343"/>
      <c r="CRU39" s="2343"/>
      <c r="CRV39" s="2343"/>
      <c r="CRW39" s="2343"/>
      <c r="CRX39" s="2343"/>
      <c r="CRY39" s="2343"/>
      <c r="CRZ39" s="2343"/>
      <c r="CSA39" s="2343"/>
      <c r="CSB39" s="2343"/>
      <c r="CSC39" s="2343"/>
      <c r="CSD39" s="2343"/>
      <c r="CSE39" s="2343"/>
      <c r="CSF39" s="2343"/>
      <c r="CSG39" s="2343"/>
      <c r="CSH39" s="2343"/>
      <c r="CSI39" s="2343"/>
      <c r="CSJ39" s="2343"/>
      <c r="CSK39" s="2343"/>
      <c r="CSL39" s="2343"/>
      <c r="CSM39" s="2343"/>
      <c r="CSN39" s="2343"/>
      <c r="CSO39" s="2343"/>
      <c r="CSP39" s="2343"/>
      <c r="CSQ39" s="2343"/>
      <c r="CSR39" s="2343"/>
      <c r="CSS39" s="2343"/>
      <c r="CST39" s="2343"/>
      <c r="CSU39" s="2343"/>
      <c r="CSV39" s="2343"/>
      <c r="CSW39" s="2343"/>
      <c r="CSX39" s="2343"/>
      <c r="CSY39" s="2343"/>
      <c r="CSZ39" s="2343"/>
      <c r="CTA39" s="2343"/>
      <c r="CTB39" s="2343"/>
      <c r="CTC39" s="2343"/>
      <c r="CTD39" s="2343"/>
      <c r="CTE39" s="2343"/>
      <c r="CTF39" s="2343"/>
      <c r="CTG39" s="2343"/>
      <c r="CTH39" s="2343"/>
      <c r="CTI39" s="2343"/>
      <c r="CTJ39" s="2343"/>
      <c r="CTK39" s="2343"/>
      <c r="CTL39" s="2343"/>
      <c r="CTM39" s="2343"/>
      <c r="CTN39" s="2343"/>
      <c r="CTO39" s="2343"/>
      <c r="CTP39" s="2343"/>
      <c r="CTQ39" s="2343"/>
      <c r="CTR39" s="2343"/>
      <c r="CTS39" s="2343"/>
      <c r="CTT39" s="2343"/>
      <c r="CTU39" s="2343"/>
      <c r="CTV39" s="2343"/>
      <c r="CTW39" s="2343"/>
      <c r="CTX39" s="2343"/>
      <c r="CTY39" s="2343"/>
      <c r="CTZ39" s="2343"/>
      <c r="CUA39" s="2343"/>
      <c r="CUB39" s="2343"/>
      <c r="CUC39" s="2343"/>
      <c r="CUD39" s="2343"/>
      <c r="CUE39" s="2343"/>
      <c r="CUF39" s="2343"/>
      <c r="CUG39" s="2343"/>
      <c r="CUH39" s="2343"/>
      <c r="CUI39" s="2343"/>
      <c r="CUJ39" s="2343"/>
      <c r="CUK39" s="2343"/>
      <c r="CUL39" s="2343"/>
      <c r="CUM39" s="2343"/>
      <c r="CUN39" s="2343"/>
      <c r="CUO39" s="2343"/>
      <c r="CUP39" s="2343"/>
      <c r="CUQ39" s="2343"/>
      <c r="CUR39" s="2343"/>
      <c r="CUS39" s="2343"/>
      <c r="CUT39" s="2343"/>
      <c r="CUU39" s="2343"/>
      <c r="CUV39" s="2343"/>
      <c r="CUW39" s="2343"/>
      <c r="CUX39" s="2343"/>
      <c r="CUY39" s="2343"/>
      <c r="CUZ39" s="2343"/>
      <c r="CVA39" s="2343"/>
      <c r="CVB39" s="2343"/>
      <c r="CVC39" s="2343"/>
      <c r="CVD39" s="2343"/>
      <c r="CVE39" s="2343"/>
      <c r="CVF39" s="2343"/>
      <c r="CVG39" s="2343"/>
      <c r="CVH39" s="2343"/>
      <c r="CVI39" s="2343"/>
      <c r="CVJ39" s="2343"/>
      <c r="CVK39" s="2343"/>
      <c r="CVL39" s="2343"/>
      <c r="CVM39" s="2343"/>
      <c r="CVN39" s="2343"/>
      <c r="CVO39" s="2343"/>
      <c r="CVP39" s="2343"/>
      <c r="CVQ39" s="2343"/>
      <c r="CVR39" s="2343"/>
      <c r="CVS39" s="2343"/>
      <c r="CVT39" s="2343"/>
      <c r="CVU39" s="2343"/>
      <c r="CVV39" s="2343"/>
      <c r="CVW39" s="2343"/>
      <c r="CVX39" s="2343"/>
      <c r="CVY39" s="2343"/>
      <c r="CVZ39" s="2343"/>
      <c r="CWA39" s="2343"/>
      <c r="CWB39" s="2343"/>
      <c r="CWC39" s="2343"/>
      <c r="CWD39" s="2343"/>
      <c r="CWE39" s="2343"/>
      <c r="CWF39" s="2343"/>
      <c r="CWG39" s="2343"/>
      <c r="CWH39" s="2343"/>
      <c r="CWI39" s="2343"/>
      <c r="CWJ39" s="2343"/>
      <c r="CWK39" s="2343"/>
      <c r="CWL39" s="2343"/>
      <c r="CWM39" s="2343"/>
      <c r="CWN39" s="2343"/>
      <c r="CWO39" s="2343"/>
      <c r="CWP39" s="2343"/>
      <c r="CWQ39" s="2343"/>
      <c r="CWR39" s="2343"/>
      <c r="CWS39" s="2343"/>
      <c r="CWT39" s="2343"/>
      <c r="CWU39" s="2343"/>
      <c r="CWV39" s="2343"/>
      <c r="CWW39" s="2343"/>
      <c r="CWX39" s="2343"/>
      <c r="CWY39" s="2343"/>
      <c r="CWZ39" s="2343"/>
      <c r="CXA39" s="2343"/>
      <c r="CXB39" s="2343"/>
      <c r="CXC39" s="2343"/>
      <c r="CXD39" s="2343"/>
      <c r="CXE39" s="2343"/>
      <c r="CXF39" s="2343"/>
      <c r="CXG39" s="2343"/>
      <c r="CXH39" s="2343"/>
      <c r="CXI39" s="2343"/>
      <c r="CXJ39" s="2343"/>
      <c r="CXK39" s="2343"/>
      <c r="CXL39" s="2343"/>
      <c r="CXM39" s="2343"/>
      <c r="CXN39" s="2343"/>
      <c r="CXO39" s="2343"/>
      <c r="CXP39" s="2343"/>
      <c r="CXQ39" s="2343"/>
      <c r="CXR39" s="2343"/>
      <c r="CXS39" s="2343"/>
      <c r="CXT39" s="2343"/>
      <c r="CXU39" s="2343"/>
      <c r="CXV39" s="2343"/>
      <c r="CXW39" s="2343"/>
      <c r="CXX39" s="2343"/>
      <c r="CXY39" s="2343"/>
      <c r="CXZ39" s="2343"/>
      <c r="CYA39" s="2343"/>
      <c r="CYB39" s="2343"/>
      <c r="CYC39" s="2343"/>
      <c r="CYD39" s="2343"/>
      <c r="CYE39" s="2343"/>
      <c r="CYF39" s="2343"/>
      <c r="CYG39" s="2343"/>
      <c r="CYH39" s="2343"/>
      <c r="CYI39" s="2343"/>
      <c r="CYJ39" s="2343"/>
      <c r="CYK39" s="2343"/>
      <c r="CYL39" s="2343"/>
      <c r="CYM39" s="2343"/>
      <c r="CYN39" s="2343"/>
      <c r="CYO39" s="2343"/>
      <c r="CYP39" s="2343"/>
      <c r="CYQ39" s="2343"/>
      <c r="CYR39" s="2343"/>
      <c r="CYS39" s="2343"/>
      <c r="CYT39" s="2343"/>
      <c r="CYU39" s="2343"/>
      <c r="CYV39" s="2343"/>
      <c r="CYW39" s="2343"/>
      <c r="CYX39" s="2343"/>
      <c r="CYY39" s="2343"/>
      <c r="CYZ39" s="2343"/>
      <c r="CZA39" s="2343"/>
      <c r="CZB39" s="2343"/>
      <c r="CZC39" s="2343"/>
      <c r="CZD39" s="2343"/>
      <c r="CZE39" s="2343"/>
      <c r="CZF39" s="2343"/>
      <c r="CZG39" s="2343"/>
      <c r="CZH39" s="2343"/>
      <c r="CZI39" s="2343"/>
      <c r="CZJ39" s="2343"/>
      <c r="CZK39" s="2343"/>
      <c r="CZL39" s="2343"/>
      <c r="CZM39" s="2343"/>
      <c r="CZN39" s="2343"/>
      <c r="CZO39" s="2343"/>
      <c r="CZP39" s="2343"/>
      <c r="CZQ39" s="2343"/>
      <c r="CZR39" s="2343"/>
      <c r="CZS39" s="2343"/>
      <c r="CZT39" s="2343"/>
      <c r="CZU39" s="2343"/>
      <c r="CZV39" s="2343"/>
      <c r="CZW39" s="2343"/>
      <c r="CZX39" s="2343"/>
      <c r="CZY39" s="2343"/>
      <c r="CZZ39" s="2343"/>
      <c r="DAA39" s="2343"/>
      <c r="DAB39" s="2343"/>
      <c r="DAC39" s="2343"/>
      <c r="DAD39" s="2343"/>
      <c r="DAE39" s="2343"/>
      <c r="DAF39" s="2343"/>
      <c r="DAG39" s="2343"/>
      <c r="DAH39" s="2343"/>
      <c r="DAI39" s="2343"/>
      <c r="DAJ39" s="2343"/>
      <c r="DAK39" s="2343"/>
      <c r="DAL39" s="2343"/>
      <c r="DAM39" s="2343"/>
      <c r="DAN39" s="2343"/>
      <c r="DAO39" s="2343"/>
      <c r="DAP39" s="2343"/>
      <c r="DAQ39" s="2343"/>
      <c r="DAR39" s="2343"/>
      <c r="DAS39" s="2343"/>
      <c r="DAT39" s="2343"/>
      <c r="DAU39" s="2343"/>
      <c r="DAV39" s="2343"/>
      <c r="DAW39" s="2343"/>
      <c r="DAX39" s="2343"/>
      <c r="DAY39" s="2343"/>
      <c r="DAZ39" s="2343"/>
      <c r="DBA39" s="2343"/>
      <c r="DBB39" s="2343"/>
      <c r="DBC39" s="2343"/>
      <c r="DBD39" s="2343"/>
      <c r="DBE39" s="2343"/>
      <c r="DBF39" s="2343"/>
      <c r="DBG39" s="2343"/>
      <c r="DBH39" s="2343"/>
      <c r="DBI39" s="2343"/>
      <c r="DBJ39" s="2343"/>
      <c r="DBK39" s="2343"/>
      <c r="DBL39" s="2343"/>
      <c r="DBM39" s="2343"/>
      <c r="DBN39" s="2343"/>
      <c r="DBO39" s="2343"/>
      <c r="DBP39" s="2343"/>
      <c r="DBQ39" s="2343"/>
      <c r="DBR39" s="2343"/>
      <c r="DBS39" s="2343"/>
      <c r="DBT39" s="2343"/>
      <c r="DBU39" s="2343"/>
      <c r="DBV39" s="2343"/>
      <c r="DBW39" s="2343"/>
      <c r="DBX39" s="2343"/>
      <c r="DBY39" s="2343"/>
      <c r="DBZ39" s="2343"/>
      <c r="DCA39" s="2343"/>
      <c r="DCB39" s="2343"/>
      <c r="DCC39" s="2343"/>
      <c r="DCD39" s="2343"/>
      <c r="DCE39" s="2343"/>
      <c r="DCF39" s="2343"/>
      <c r="DCG39" s="2343"/>
      <c r="DCH39" s="2343"/>
      <c r="DCI39" s="2343"/>
      <c r="DCJ39" s="2343"/>
      <c r="DCK39" s="2343"/>
      <c r="DCL39" s="2343"/>
      <c r="DCM39" s="2343"/>
      <c r="DCN39" s="2343"/>
      <c r="DCO39" s="2343"/>
      <c r="DCP39" s="2343"/>
      <c r="DCQ39" s="2343"/>
      <c r="DCR39" s="2343"/>
      <c r="DCS39" s="2343"/>
      <c r="DCT39" s="2343"/>
      <c r="DCU39" s="2343"/>
      <c r="DCV39" s="2343"/>
      <c r="DCW39" s="2343"/>
      <c r="DCX39" s="2343"/>
      <c r="DCY39" s="2343"/>
      <c r="DCZ39" s="2343"/>
      <c r="DDA39" s="2343"/>
      <c r="DDB39" s="2343"/>
      <c r="DDC39" s="2343"/>
      <c r="DDD39" s="2343"/>
      <c r="DDE39" s="2343"/>
      <c r="DDF39" s="2343"/>
      <c r="DDG39" s="2343"/>
      <c r="DDH39" s="2343"/>
      <c r="DDI39" s="2343"/>
      <c r="DDJ39" s="2343"/>
      <c r="DDK39" s="2343"/>
      <c r="DDL39" s="2343"/>
      <c r="DDM39" s="2343"/>
      <c r="DDN39" s="2343"/>
      <c r="DDO39" s="2343"/>
      <c r="DDP39" s="2343"/>
      <c r="DDQ39" s="2343"/>
      <c r="DDR39" s="2343"/>
      <c r="DDS39" s="2343"/>
      <c r="DDT39" s="2343"/>
      <c r="DDU39" s="2343"/>
      <c r="DDV39" s="2343"/>
      <c r="DDW39" s="2343"/>
      <c r="DDX39" s="2343"/>
      <c r="DDY39" s="2343"/>
      <c r="DDZ39" s="2343"/>
      <c r="DEA39" s="2343"/>
      <c r="DEB39" s="2343"/>
      <c r="DEC39" s="2343"/>
      <c r="DED39" s="2343"/>
      <c r="DEE39" s="2343"/>
      <c r="DEF39" s="2343"/>
      <c r="DEG39" s="2343"/>
      <c r="DEH39" s="2343"/>
      <c r="DEI39" s="2343"/>
      <c r="DEJ39" s="2343"/>
      <c r="DEK39" s="2343"/>
      <c r="DEL39" s="2343"/>
      <c r="DEM39" s="2343"/>
      <c r="DEN39" s="2343"/>
      <c r="DEO39" s="2343"/>
      <c r="DEP39" s="2343"/>
      <c r="DEQ39" s="2343"/>
      <c r="DER39" s="2343"/>
      <c r="DES39" s="2343"/>
      <c r="DET39" s="2343"/>
      <c r="DEU39" s="2343"/>
      <c r="DEV39" s="2343"/>
      <c r="DEW39" s="2343"/>
      <c r="DEX39" s="2343"/>
      <c r="DEY39" s="2343"/>
      <c r="DEZ39" s="2343"/>
      <c r="DFA39" s="2343"/>
      <c r="DFB39" s="2343"/>
      <c r="DFC39" s="2343"/>
      <c r="DFD39" s="2343"/>
      <c r="DFE39" s="2343"/>
      <c r="DFF39" s="2343"/>
      <c r="DFG39" s="2343"/>
      <c r="DFH39" s="2343"/>
      <c r="DFI39" s="2343"/>
      <c r="DFJ39" s="2343"/>
      <c r="DFK39" s="2343"/>
      <c r="DFL39" s="2343"/>
      <c r="DFM39" s="2343"/>
      <c r="DFN39" s="2343"/>
      <c r="DFO39" s="2343"/>
      <c r="DFP39" s="2343"/>
      <c r="DFQ39" s="2343"/>
      <c r="DFR39" s="2343"/>
      <c r="DFS39" s="2343"/>
      <c r="DFT39" s="2343"/>
      <c r="DFU39" s="2343"/>
      <c r="DFV39" s="2343"/>
      <c r="DFW39" s="2343"/>
      <c r="DFX39" s="2343"/>
      <c r="DFY39" s="2343"/>
      <c r="DFZ39" s="2343"/>
      <c r="DGA39" s="2343"/>
      <c r="DGB39" s="2343"/>
      <c r="DGC39" s="2343"/>
      <c r="DGD39" s="2343"/>
      <c r="DGE39" s="2343"/>
      <c r="DGF39" s="2343"/>
      <c r="DGG39" s="2343"/>
      <c r="DGH39" s="2343"/>
      <c r="DGI39" s="2343"/>
      <c r="DGJ39" s="2343"/>
      <c r="DGK39" s="2343"/>
      <c r="DGL39" s="2343"/>
      <c r="DGM39" s="2343"/>
      <c r="DGN39" s="2343"/>
      <c r="DGO39" s="2343"/>
      <c r="DGP39" s="2343"/>
      <c r="DGQ39" s="2343"/>
      <c r="DGR39" s="2343"/>
      <c r="DGS39" s="2343"/>
      <c r="DGT39" s="2343"/>
      <c r="DGU39" s="2343"/>
      <c r="DGV39" s="2343"/>
      <c r="DGW39" s="2343"/>
      <c r="DGX39" s="2343"/>
      <c r="DGY39" s="2343"/>
      <c r="DGZ39" s="2343"/>
      <c r="DHA39" s="2343"/>
      <c r="DHB39" s="2343"/>
      <c r="DHC39" s="2343"/>
      <c r="DHD39" s="2343"/>
      <c r="DHE39" s="2343"/>
      <c r="DHF39" s="2343"/>
      <c r="DHG39" s="2343"/>
      <c r="DHH39" s="2343"/>
      <c r="DHI39" s="2343"/>
      <c r="DHJ39" s="2343"/>
      <c r="DHK39" s="2343"/>
      <c r="DHL39" s="2343"/>
      <c r="DHM39" s="2343"/>
      <c r="DHN39" s="2343"/>
      <c r="DHO39" s="2343"/>
      <c r="DHP39" s="2343"/>
      <c r="DHQ39" s="2343"/>
      <c r="DHR39" s="2343"/>
      <c r="DHS39" s="2343"/>
      <c r="DHT39" s="2343"/>
      <c r="DHU39" s="2343"/>
      <c r="DHV39" s="2343"/>
      <c r="DHW39" s="2343"/>
      <c r="DHX39" s="2343"/>
      <c r="DHY39" s="2343"/>
      <c r="DHZ39" s="2343"/>
      <c r="DIA39" s="2343"/>
      <c r="DIB39" s="2343"/>
      <c r="DIC39" s="2343"/>
      <c r="DID39" s="2343"/>
      <c r="DIE39" s="2343"/>
      <c r="DIF39" s="2343"/>
      <c r="DIG39" s="2343"/>
      <c r="DIH39" s="2343"/>
      <c r="DII39" s="2343"/>
      <c r="DIJ39" s="2343"/>
      <c r="DIK39" s="2343"/>
      <c r="DIL39" s="2343"/>
      <c r="DIM39" s="2343"/>
      <c r="DIN39" s="2343"/>
      <c r="DIO39" s="2343"/>
      <c r="DIP39" s="2343"/>
      <c r="DIQ39" s="2343"/>
      <c r="DIR39" s="2343"/>
      <c r="DIS39" s="2343"/>
      <c r="DIT39" s="2343"/>
      <c r="DIU39" s="2343"/>
      <c r="DIV39" s="2343"/>
      <c r="DIW39" s="2343"/>
      <c r="DIX39" s="2343"/>
      <c r="DIY39" s="2343"/>
      <c r="DIZ39" s="2343"/>
      <c r="DJA39" s="2343"/>
      <c r="DJB39" s="2343"/>
      <c r="DJC39" s="2343"/>
      <c r="DJD39" s="2343"/>
      <c r="DJE39" s="2343"/>
      <c r="DJF39" s="2343"/>
      <c r="DJG39" s="2343"/>
      <c r="DJH39" s="2343"/>
      <c r="DJI39" s="2343"/>
      <c r="DJJ39" s="2343"/>
      <c r="DJK39" s="2343"/>
      <c r="DJL39" s="2343"/>
      <c r="DJM39" s="2343"/>
      <c r="DJN39" s="2343"/>
      <c r="DJO39" s="2343"/>
      <c r="DJP39" s="2343"/>
      <c r="DJQ39" s="2343"/>
      <c r="DJR39" s="2343"/>
      <c r="DJS39" s="2343"/>
      <c r="DJT39" s="2343"/>
      <c r="DJU39" s="2343"/>
      <c r="DJV39" s="2343"/>
      <c r="DJW39" s="2343"/>
      <c r="DJX39" s="2343"/>
      <c r="DJY39" s="2343"/>
      <c r="DJZ39" s="2343"/>
      <c r="DKA39" s="2343"/>
      <c r="DKB39" s="2343"/>
      <c r="DKC39" s="2343"/>
      <c r="DKD39" s="2343"/>
      <c r="DKE39" s="2343"/>
      <c r="DKF39" s="2343"/>
      <c r="DKG39" s="2343"/>
      <c r="DKH39" s="2343"/>
      <c r="DKI39" s="2343"/>
      <c r="DKJ39" s="2343"/>
      <c r="DKK39" s="2343"/>
      <c r="DKL39" s="2343"/>
      <c r="DKM39" s="2343"/>
      <c r="DKN39" s="2343"/>
      <c r="DKO39" s="2343"/>
      <c r="DKP39" s="2343"/>
      <c r="DKQ39" s="2343"/>
      <c r="DKR39" s="2343"/>
      <c r="DKS39" s="2343"/>
      <c r="DKT39" s="2343"/>
      <c r="DKU39" s="2343"/>
      <c r="DKV39" s="2343"/>
      <c r="DKW39" s="2343"/>
      <c r="DKX39" s="2343"/>
      <c r="DKY39" s="2343"/>
      <c r="DKZ39" s="2343"/>
      <c r="DLA39" s="2343"/>
      <c r="DLB39" s="2343"/>
      <c r="DLC39" s="2343"/>
      <c r="DLD39" s="2343"/>
      <c r="DLE39" s="2343"/>
      <c r="DLF39" s="2343"/>
      <c r="DLG39" s="2343"/>
      <c r="DLH39" s="2343"/>
      <c r="DLI39" s="2343"/>
      <c r="DLJ39" s="2343"/>
      <c r="DLK39" s="2343"/>
      <c r="DLL39" s="2343"/>
      <c r="DLM39" s="2343"/>
      <c r="DLN39" s="2343"/>
      <c r="DLO39" s="2343"/>
      <c r="DLP39" s="2343"/>
      <c r="DLQ39" s="2343"/>
      <c r="DLR39" s="2343"/>
      <c r="DLS39" s="2343"/>
      <c r="DLT39" s="2343"/>
      <c r="DLU39" s="2343"/>
      <c r="DLV39" s="2343"/>
      <c r="DLW39" s="2343"/>
      <c r="DLX39" s="2343"/>
      <c r="DLY39" s="2343"/>
      <c r="DLZ39" s="2343"/>
      <c r="DMA39" s="2343"/>
      <c r="DMB39" s="2343"/>
      <c r="DMC39" s="2343"/>
      <c r="DMD39" s="2343"/>
      <c r="DME39" s="2343"/>
      <c r="DMF39" s="2343"/>
      <c r="DMG39" s="2343"/>
      <c r="DMH39" s="2343"/>
      <c r="DMI39" s="2343"/>
      <c r="DMJ39" s="2343"/>
      <c r="DMK39" s="2343"/>
      <c r="DML39" s="2343"/>
      <c r="DMM39" s="2343"/>
      <c r="DMN39" s="2343"/>
      <c r="DMO39" s="2343"/>
      <c r="DMP39" s="2343"/>
      <c r="DMQ39" s="2343"/>
      <c r="DMR39" s="2343"/>
      <c r="DMS39" s="2343"/>
      <c r="DMT39" s="2343"/>
      <c r="DMU39" s="2343"/>
      <c r="DMV39" s="2343"/>
      <c r="DMW39" s="2343"/>
      <c r="DMX39" s="2343"/>
      <c r="DMY39" s="2343"/>
      <c r="DMZ39" s="2343"/>
      <c r="DNA39" s="2343"/>
      <c r="DNB39" s="2343"/>
      <c r="DNC39" s="2343"/>
      <c r="DND39" s="2343"/>
      <c r="DNE39" s="2343"/>
      <c r="DNF39" s="2343"/>
      <c r="DNG39" s="2343"/>
      <c r="DNH39" s="2343"/>
      <c r="DNI39" s="2343"/>
      <c r="DNJ39" s="2343"/>
      <c r="DNK39" s="2343"/>
      <c r="DNL39" s="2343"/>
      <c r="DNM39" s="2343"/>
      <c r="DNN39" s="2343"/>
      <c r="DNO39" s="2343"/>
      <c r="DNP39" s="2343"/>
      <c r="DNQ39" s="2343"/>
      <c r="DNR39" s="2343"/>
      <c r="DNS39" s="2343"/>
      <c r="DNT39" s="2343"/>
      <c r="DNU39" s="2343"/>
      <c r="DNV39" s="2343"/>
      <c r="DNW39" s="2343"/>
      <c r="DNX39" s="2343"/>
      <c r="DNY39" s="2343"/>
      <c r="DNZ39" s="2343"/>
      <c r="DOA39" s="2343"/>
      <c r="DOB39" s="2343"/>
      <c r="DOC39" s="2343"/>
      <c r="DOD39" s="2343"/>
      <c r="DOE39" s="2343"/>
      <c r="DOF39" s="2343"/>
      <c r="DOG39" s="2343"/>
      <c r="DOH39" s="2343"/>
      <c r="DOI39" s="2343"/>
      <c r="DOJ39" s="2343"/>
      <c r="DOK39" s="2343"/>
      <c r="DOL39" s="2343"/>
      <c r="DOM39" s="2343"/>
      <c r="DON39" s="2343"/>
      <c r="DOO39" s="2343"/>
      <c r="DOP39" s="2343"/>
      <c r="DOQ39" s="2343"/>
      <c r="DOR39" s="2343"/>
      <c r="DOS39" s="2343"/>
      <c r="DOT39" s="2343"/>
      <c r="DOU39" s="2343"/>
      <c r="DOV39" s="2343"/>
      <c r="DOW39" s="2343"/>
      <c r="DOX39" s="2343"/>
      <c r="DOY39" s="2343"/>
      <c r="DOZ39" s="2343"/>
      <c r="DPA39" s="2343"/>
      <c r="DPB39" s="2343"/>
      <c r="DPC39" s="2343"/>
      <c r="DPD39" s="2343"/>
      <c r="DPE39" s="2343"/>
      <c r="DPF39" s="2343"/>
      <c r="DPG39" s="2343"/>
      <c r="DPH39" s="2343"/>
      <c r="DPI39" s="2343"/>
      <c r="DPJ39" s="2343"/>
      <c r="DPK39" s="2343"/>
      <c r="DPL39" s="2343"/>
      <c r="DPM39" s="2343"/>
      <c r="DPN39" s="2343"/>
      <c r="DPO39" s="2343"/>
      <c r="DPP39" s="2343"/>
      <c r="DPQ39" s="2343"/>
      <c r="DPR39" s="2343"/>
      <c r="DPS39" s="2343"/>
      <c r="DPT39" s="2343"/>
      <c r="DPU39" s="2343"/>
      <c r="DPV39" s="2343"/>
      <c r="DPW39" s="2343"/>
      <c r="DPX39" s="2343"/>
      <c r="DPY39" s="2343"/>
      <c r="DPZ39" s="2343"/>
      <c r="DQA39" s="2343"/>
      <c r="DQB39" s="2343"/>
      <c r="DQC39" s="2343"/>
      <c r="DQD39" s="2343"/>
      <c r="DQE39" s="2343"/>
      <c r="DQF39" s="2343"/>
      <c r="DQG39" s="2343"/>
      <c r="DQH39" s="2343"/>
      <c r="DQI39" s="2343"/>
      <c r="DQJ39" s="2343"/>
      <c r="DQK39" s="2343"/>
      <c r="DQL39" s="2343"/>
      <c r="DQM39" s="2343"/>
      <c r="DQN39" s="2343"/>
      <c r="DQO39" s="2343"/>
      <c r="DQP39" s="2343"/>
      <c r="DQQ39" s="2343"/>
      <c r="DQR39" s="2343"/>
      <c r="DQS39" s="2343"/>
      <c r="DQT39" s="2343"/>
      <c r="DQU39" s="2343"/>
      <c r="DQV39" s="2343"/>
      <c r="DQW39" s="2343"/>
      <c r="DQX39" s="2343"/>
      <c r="DQY39" s="2343"/>
      <c r="DQZ39" s="2343"/>
      <c r="DRA39" s="2343"/>
      <c r="DRB39" s="2343"/>
      <c r="DRC39" s="2343"/>
      <c r="DRD39" s="2343"/>
      <c r="DRE39" s="2343"/>
      <c r="DRF39" s="2343"/>
      <c r="DRG39" s="2343"/>
      <c r="DRH39" s="2343"/>
      <c r="DRI39" s="2343"/>
      <c r="DRJ39" s="2343"/>
      <c r="DRK39" s="2343"/>
      <c r="DRL39" s="2343"/>
      <c r="DRM39" s="2343"/>
      <c r="DRN39" s="2343"/>
      <c r="DRO39" s="2343"/>
      <c r="DRP39" s="2343"/>
      <c r="DRQ39" s="2343"/>
      <c r="DRR39" s="2343"/>
      <c r="DRS39" s="2343"/>
      <c r="DRT39" s="2343"/>
      <c r="DRU39" s="2343"/>
      <c r="DRV39" s="2343"/>
      <c r="DRW39" s="2343"/>
      <c r="DRX39" s="2343"/>
      <c r="DRY39" s="2343"/>
      <c r="DRZ39" s="2343"/>
      <c r="DSA39" s="2343"/>
      <c r="DSB39" s="2343"/>
      <c r="DSC39" s="2343"/>
      <c r="DSD39" s="2343"/>
      <c r="DSE39" s="2343"/>
      <c r="DSF39" s="2343"/>
      <c r="DSG39" s="2343"/>
      <c r="DSH39" s="2343"/>
      <c r="DSI39" s="2343"/>
      <c r="DSJ39" s="2343"/>
      <c r="DSK39" s="2343"/>
      <c r="DSL39" s="2343"/>
      <c r="DSM39" s="2343"/>
      <c r="DSN39" s="2343"/>
      <c r="DSO39" s="2343"/>
      <c r="DSP39" s="2343"/>
      <c r="DSQ39" s="2343"/>
      <c r="DSR39" s="2343"/>
      <c r="DSS39" s="2343"/>
      <c r="DST39" s="2343"/>
      <c r="DSU39" s="2343"/>
      <c r="DSV39" s="2343"/>
      <c r="DSW39" s="2343"/>
      <c r="DSX39" s="2343"/>
      <c r="DSY39" s="2343"/>
      <c r="DSZ39" s="2343"/>
      <c r="DTA39" s="2343"/>
      <c r="DTB39" s="2343"/>
      <c r="DTC39" s="2343"/>
      <c r="DTD39" s="2343"/>
      <c r="DTE39" s="2343"/>
      <c r="DTF39" s="2343"/>
      <c r="DTG39" s="2343"/>
      <c r="DTH39" s="2343"/>
      <c r="DTI39" s="2343"/>
      <c r="DTJ39" s="2343"/>
      <c r="DTK39" s="2343"/>
      <c r="DTL39" s="2343"/>
      <c r="DTM39" s="2343"/>
      <c r="DTN39" s="2343"/>
      <c r="DTO39" s="2343"/>
      <c r="DTP39" s="2343"/>
      <c r="DTQ39" s="2343"/>
      <c r="DTR39" s="2343"/>
      <c r="DTS39" s="2343"/>
      <c r="DTT39" s="2343"/>
      <c r="DTU39" s="2343"/>
      <c r="DTV39" s="2343"/>
      <c r="DTW39" s="2343"/>
      <c r="DTX39" s="2343"/>
      <c r="DTY39" s="2343"/>
      <c r="DTZ39" s="2343"/>
      <c r="DUA39" s="2343"/>
      <c r="DUB39" s="2343"/>
      <c r="DUC39" s="2343"/>
      <c r="DUD39" s="2343"/>
      <c r="DUE39" s="2343"/>
      <c r="DUF39" s="2343"/>
      <c r="DUG39" s="2343"/>
      <c r="DUH39" s="2343"/>
      <c r="DUI39" s="2343"/>
      <c r="DUJ39" s="2343"/>
      <c r="DUK39" s="2343"/>
      <c r="DUL39" s="2343"/>
      <c r="DUM39" s="2343"/>
      <c r="DUN39" s="2343"/>
      <c r="DUO39" s="2343"/>
      <c r="DUP39" s="2343"/>
      <c r="DUQ39" s="2343"/>
      <c r="DUR39" s="2343"/>
      <c r="DUS39" s="2343"/>
      <c r="DUT39" s="2343"/>
      <c r="DUU39" s="2343"/>
      <c r="DUV39" s="2343"/>
      <c r="DUW39" s="2343"/>
      <c r="DUX39" s="2343"/>
      <c r="DUY39" s="2343"/>
      <c r="DUZ39" s="2343"/>
      <c r="DVA39" s="2343"/>
      <c r="DVB39" s="2343"/>
      <c r="DVC39" s="2343"/>
      <c r="DVD39" s="2343"/>
      <c r="DVE39" s="2343"/>
      <c r="DVF39" s="2343"/>
      <c r="DVG39" s="2343"/>
      <c r="DVH39" s="2343"/>
      <c r="DVI39" s="2343"/>
      <c r="DVJ39" s="2343"/>
      <c r="DVK39" s="2343"/>
      <c r="DVL39" s="2343"/>
      <c r="DVM39" s="2343"/>
      <c r="DVN39" s="2343"/>
      <c r="DVO39" s="2343"/>
      <c r="DVP39" s="2343"/>
      <c r="DVQ39" s="2343"/>
      <c r="DVR39" s="2343"/>
      <c r="DVS39" s="2343"/>
      <c r="DVT39" s="2343"/>
      <c r="DVU39" s="2343"/>
      <c r="DVV39" s="2343"/>
      <c r="DVW39" s="2343"/>
      <c r="DVX39" s="2343"/>
      <c r="DVY39" s="2343"/>
      <c r="DVZ39" s="2343"/>
      <c r="DWA39" s="2343"/>
      <c r="DWB39" s="2343"/>
      <c r="DWC39" s="2343"/>
      <c r="DWD39" s="2343"/>
      <c r="DWE39" s="2343"/>
      <c r="DWF39" s="2343"/>
      <c r="DWG39" s="2343"/>
      <c r="DWH39" s="2343"/>
      <c r="DWI39" s="2343"/>
      <c r="DWJ39" s="2343"/>
      <c r="DWK39" s="2343"/>
      <c r="DWL39" s="2343"/>
      <c r="DWM39" s="2343"/>
      <c r="DWN39" s="2343"/>
      <c r="DWO39" s="2343"/>
      <c r="DWP39" s="2343"/>
      <c r="DWQ39" s="2343"/>
      <c r="DWR39" s="2343"/>
      <c r="DWS39" s="2343"/>
      <c r="DWT39" s="2343"/>
      <c r="DWU39" s="2343"/>
      <c r="DWV39" s="2343"/>
      <c r="DWW39" s="2343"/>
      <c r="DWX39" s="2343"/>
      <c r="DWY39" s="2343"/>
      <c r="DWZ39" s="2343"/>
      <c r="DXA39" s="2343"/>
      <c r="DXB39" s="2343"/>
      <c r="DXC39" s="2343"/>
      <c r="DXD39" s="2343"/>
      <c r="DXE39" s="2343"/>
      <c r="DXF39" s="2343"/>
      <c r="DXG39" s="2343"/>
      <c r="DXH39" s="2343"/>
      <c r="DXI39" s="2343"/>
      <c r="DXJ39" s="2343"/>
      <c r="DXK39" s="2343"/>
      <c r="DXL39" s="2343"/>
      <c r="DXM39" s="2343"/>
      <c r="DXN39" s="2343"/>
      <c r="DXO39" s="2343"/>
      <c r="DXP39" s="2343"/>
      <c r="DXQ39" s="2343"/>
      <c r="DXR39" s="2343"/>
      <c r="DXS39" s="2343"/>
      <c r="DXT39" s="2343"/>
      <c r="DXU39" s="2343"/>
      <c r="DXV39" s="2343"/>
      <c r="DXW39" s="2343"/>
      <c r="DXX39" s="2343"/>
      <c r="DXY39" s="2343"/>
      <c r="DXZ39" s="2343"/>
      <c r="DYA39" s="2343"/>
      <c r="DYB39" s="2343"/>
      <c r="DYC39" s="2343"/>
      <c r="DYD39" s="2343"/>
      <c r="DYE39" s="2343"/>
      <c r="DYF39" s="2343"/>
      <c r="DYG39" s="2343"/>
      <c r="DYH39" s="2343"/>
      <c r="DYI39" s="2343"/>
      <c r="DYJ39" s="2343"/>
      <c r="DYK39" s="2343"/>
      <c r="DYL39" s="2343"/>
      <c r="DYM39" s="2343"/>
      <c r="DYN39" s="2343"/>
      <c r="DYO39" s="2343"/>
      <c r="DYP39" s="2343"/>
      <c r="DYQ39" s="2343"/>
      <c r="DYR39" s="2343"/>
      <c r="DYS39" s="2343"/>
      <c r="DYT39" s="2343"/>
      <c r="DYU39" s="2343"/>
      <c r="DYV39" s="2343"/>
      <c r="DYW39" s="2343"/>
      <c r="DYX39" s="2343"/>
      <c r="DYY39" s="2343"/>
      <c r="DYZ39" s="2343"/>
      <c r="DZA39" s="2343"/>
      <c r="DZB39" s="2343"/>
      <c r="DZC39" s="2343"/>
      <c r="DZD39" s="2343"/>
      <c r="DZE39" s="2343"/>
      <c r="DZF39" s="2343"/>
      <c r="DZG39" s="2343"/>
      <c r="DZH39" s="2343"/>
      <c r="DZI39" s="2343"/>
      <c r="DZJ39" s="2343"/>
      <c r="DZK39" s="2343"/>
      <c r="DZL39" s="2343"/>
      <c r="DZM39" s="2343"/>
      <c r="DZN39" s="2343"/>
      <c r="DZO39" s="2343"/>
      <c r="DZP39" s="2343"/>
      <c r="DZQ39" s="2343"/>
      <c r="DZR39" s="2343"/>
      <c r="DZS39" s="2343"/>
      <c r="DZT39" s="2343"/>
      <c r="DZU39" s="2343"/>
      <c r="DZV39" s="2343"/>
      <c r="DZW39" s="2343"/>
      <c r="DZX39" s="2343"/>
      <c r="DZY39" s="2343"/>
      <c r="DZZ39" s="2343"/>
      <c r="EAA39" s="2343"/>
      <c r="EAB39" s="2343"/>
      <c r="EAC39" s="2343"/>
      <c r="EAD39" s="2343"/>
      <c r="EAE39" s="2343"/>
      <c r="EAF39" s="2343"/>
      <c r="EAG39" s="2343"/>
      <c r="EAH39" s="2343"/>
      <c r="EAI39" s="2343"/>
      <c r="EAJ39" s="2343"/>
      <c r="EAK39" s="2343"/>
      <c r="EAL39" s="2343"/>
      <c r="EAM39" s="2343"/>
      <c r="EAN39" s="2343"/>
      <c r="EAO39" s="2343"/>
      <c r="EAP39" s="2343"/>
      <c r="EAQ39" s="2343"/>
      <c r="EAR39" s="2343"/>
      <c r="EAS39" s="2343"/>
      <c r="EAT39" s="2343"/>
      <c r="EAU39" s="2343"/>
      <c r="EAV39" s="2343"/>
      <c r="EAW39" s="2343"/>
      <c r="EAX39" s="2343"/>
      <c r="EAY39" s="2343"/>
      <c r="EAZ39" s="2343"/>
      <c r="EBA39" s="2343"/>
      <c r="EBB39" s="2343"/>
      <c r="EBC39" s="2343"/>
      <c r="EBD39" s="2343"/>
      <c r="EBE39" s="2343"/>
      <c r="EBF39" s="2343"/>
      <c r="EBG39" s="2343"/>
      <c r="EBH39" s="2343"/>
      <c r="EBI39" s="2343"/>
      <c r="EBJ39" s="2343"/>
      <c r="EBK39" s="2343"/>
      <c r="EBL39" s="2343"/>
      <c r="EBM39" s="2343"/>
      <c r="EBN39" s="2343"/>
      <c r="EBO39" s="2343"/>
      <c r="EBP39" s="2343"/>
      <c r="EBQ39" s="2343"/>
      <c r="EBR39" s="2343"/>
      <c r="EBS39" s="2343"/>
      <c r="EBT39" s="2343"/>
      <c r="EBU39" s="2343"/>
      <c r="EBV39" s="2343"/>
      <c r="EBW39" s="2343"/>
      <c r="EBX39" s="2343"/>
      <c r="EBY39" s="2343"/>
      <c r="EBZ39" s="2343"/>
      <c r="ECA39" s="2343"/>
      <c r="ECB39" s="2343"/>
      <c r="ECC39" s="2343"/>
      <c r="ECD39" s="2343"/>
      <c r="ECE39" s="2343"/>
      <c r="ECF39" s="2343"/>
      <c r="ECG39" s="2343"/>
      <c r="ECH39" s="2343"/>
      <c r="ECI39" s="2343"/>
      <c r="ECJ39" s="2343"/>
      <c r="ECK39" s="2343"/>
      <c r="ECL39" s="2343"/>
      <c r="ECM39" s="2343"/>
      <c r="ECN39" s="2343"/>
      <c r="ECO39" s="2343"/>
      <c r="ECP39" s="2343"/>
      <c r="ECQ39" s="2343"/>
      <c r="ECR39" s="2343"/>
      <c r="ECS39" s="2343"/>
      <c r="ECT39" s="2343"/>
      <c r="ECU39" s="2343"/>
      <c r="ECV39" s="2343"/>
      <c r="ECW39" s="2343"/>
      <c r="ECX39" s="2343"/>
      <c r="ECY39" s="2343"/>
      <c r="ECZ39" s="2343"/>
      <c r="EDA39" s="2343"/>
      <c r="EDB39" s="2343"/>
      <c r="EDC39" s="2343"/>
      <c r="EDD39" s="2343"/>
      <c r="EDE39" s="2343"/>
      <c r="EDF39" s="2343"/>
      <c r="EDG39" s="2343"/>
      <c r="EDH39" s="2343"/>
      <c r="EDI39" s="2343"/>
      <c r="EDJ39" s="2343"/>
      <c r="EDK39" s="2343"/>
      <c r="EDL39" s="2343"/>
      <c r="EDM39" s="2343"/>
      <c r="EDN39" s="2343"/>
      <c r="EDO39" s="2343"/>
      <c r="EDP39" s="2343"/>
      <c r="EDQ39" s="2343"/>
      <c r="EDR39" s="2343"/>
      <c r="EDS39" s="2343"/>
      <c r="EDT39" s="2343"/>
      <c r="EDU39" s="2343"/>
      <c r="EDV39" s="2343"/>
      <c r="EDW39" s="2343"/>
      <c r="EDX39" s="2343"/>
      <c r="EDY39" s="2343"/>
      <c r="EDZ39" s="2343"/>
      <c r="EEA39" s="2343"/>
      <c r="EEB39" s="2343"/>
      <c r="EEC39" s="2343"/>
      <c r="EED39" s="2343"/>
      <c r="EEE39" s="2343"/>
      <c r="EEF39" s="2343"/>
      <c r="EEG39" s="2343"/>
      <c r="EEH39" s="2343"/>
      <c r="EEI39" s="2343"/>
      <c r="EEJ39" s="2343"/>
      <c r="EEK39" s="2343"/>
      <c r="EEL39" s="2343"/>
      <c r="EEM39" s="2343"/>
      <c r="EEN39" s="2343"/>
      <c r="EEO39" s="2343"/>
      <c r="EEP39" s="2343"/>
      <c r="EEQ39" s="2343"/>
      <c r="EER39" s="2343"/>
      <c r="EES39" s="2343"/>
      <c r="EET39" s="2343"/>
      <c r="EEU39" s="2343"/>
      <c r="EEV39" s="2343"/>
      <c r="EEW39" s="2343"/>
      <c r="EEX39" s="2343"/>
      <c r="EEY39" s="2343"/>
      <c r="EEZ39" s="2343"/>
      <c r="EFA39" s="2343"/>
      <c r="EFB39" s="2343"/>
      <c r="EFC39" s="2343"/>
      <c r="EFD39" s="2343"/>
      <c r="EFE39" s="2343"/>
      <c r="EFF39" s="2343"/>
      <c r="EFG39" s="2343"/>
      <c r="EFH39" s="2343"/>
      <c r="EFI39" s="2343"/>
      <c r="EFJ39" s="2343"/>
      <c r="EFK39" s="2343"/>
      <c r="EFL39" s="2343"/>
      <c r="EFM39" s="2343"/>
      <c r="EFN39" s="2343"/>
      <c r="EFO39" s="2343"/>
      <c r="EFP39" s="2343"/>
      <c r="EFQ39" s="2343"/>
      <c r="EFR39" s="2343"/>
      <c r="EFS39" s="2343"/>
      <c r="EFT39" s="2343"/>
      <c r="EFU39" s="2343"/>
      <c r="EFV39" s="2343"/>
      <c r="EFW39" s="2343"/>
      <c r="EFX39" s="2343"/>
      <c r="EFY39" s="2343"/>
      <c r="EFZ39" s="2343"/>
      <c r="EGA39" s="2343"/>
      <c r="EGB39" s="2343"/>
      <c r="EGC39" s="2343"/>
      <c r="EGD39" s="2343"/>
      <c r="EGE39" s="2343"/>
      <c r="EGF39" s="2343"/>
      <c r="EGG39" s="2343"/>
      <c r="EGH39" s="2343"/>
      <c r="EGI39" s="2343"/>
      <c r="EGJ39" s="2343"/>
      <c r="EGK39" s="2343"/>
      <c r="EGL39" s="2343"/>
      <c r="EGM39" s="2343"/>
      <c r="EGN39" s="2343"/>
      <c r="EGO39" s="2343"/>
      <c r="EGP39" s="2343"/>
      <c r="EGQ39" s="2343"/>
      <c r="EGR39" s="2343"/>
      <c r="EGS39" s="2343"/>
      <c r="EGT39" s="2343"/>
      <c r="EGU39" s="2343"/>
      <c r="EGV39" s="2343"/>
      <c r="EGW39" s="2343"/>
      <c r="EGX39" s="2343"/>
      <c r="EGY39" s="2343"/>
      <c r="EGZ39" s="2343"/>
      <c r="EHA39" s="2343"/>
      <c r="EHB39" s="2343"/>
      <c r="EHC39" s="2343"/>
      <c r="EHD39" s="2343"/>
      <c r="EHE39" s="2343"/>
      <c r="EHF39" s="2343"/>
      <c r="EHG39" s="2343"/>
      <c r="EHH39" s="2343"/>
      <c r="EHI39" s="2343"/>
      <c r="EHJ39" s="2343"/>
      <c r="EHK39" s="2343"/>
      <c r="EHL39" s="2343"/>
      <c r="EHM39" s="2343"/>
      <c r="EHN39" s="2343"/>
      <c r="EHO39" s="2343"/>
      <c r="EHP39" s="2343"/>
      <c r="EHQ39" s="2343"/>
      <c r="EHR39" s="2343"/>
      <c r="EHS39" s="2343"/>
      <c r="EHT39" s="2343"/>
      <c r="EHU39" s="2343"/>
      <c r="EHV39" s="2343"/>
      <c r="EHW39" s="2343"/>
      <c r="EHX39" s="2343"/>
      <c r="EHY39" s="2343"/>
      <c r="EHZ39" s="2343"/>
      <c r="EIA39" s="2343"/>
      <c r="EIB39" s="2343"/>
      <c r="EIC39" s="2343"/>
      <c r="EID39" s="2343"/>
      <c r="EIE39" s="2343"/>
      <c r="EIF39" s="2343"/>
      <c r="EIG39" s="2343"/>
      <c r="EIH39" s="2343"/>
      <c r="EII39" s="2343"/>
      <c r="EIJ39" s="2343"/>
      <c r="EIK39" s="2343"/>
      <c r="EIL39" s="2343"/>
      <c r="EIM39" s="2343"/>
      <c r="EIN39" s="2343"/>
      <c r="EIO39" s="2343"/>
      <c r="EIP39" s="2343"/>
      <c r="EIQ39" s="2343"/>
      <c r="EIR39" s="2343"/>
      <c r="EIS39" s="2343"/>
      <c r="EIT39" s="2343"/>
      <c r="EIU39" s="2343"/>
      <c r="EIV39" s="2343"/>
      <c r="EIW39" s="2343"/>
      <c r="EIX39" s="2343"/>
      <c r="EIY39" s="2343"/>
      <c r="EIZ39" s="2343"/>
      <c r="EJA39" s="2343"/>
      <c r="EJB39" s="2343"/>
      <c r="EJC39" s="2343"/>
      <c r="EJD39" s="2343"/>
      <c r="EJE39" s="2343"/>
      <c r="EJF39" s="2343"/>
      <c r="EJG39" s="2343"/>
      <c r="EJH39" s="2343"/>
      <c r="EJI39" s="2343"/>
      <c r="EJJ39" s="2343"/>
      <c r="EJK39" s="2343"/>
      <c r="EJL39" s="2343"/>
      <c r="EJM39" s="2343"/>
      <c r="EJN39" s="2343"/>
      <c r="EJO39" s="2343"/>
      <c r="EJP39" s="2343"/>
      <c r="EJQ39" s="2343"/>
      <c r="EJR39" s="2343"/>
      <c r="EJS39" s="2343"/>
      <c r="EJT39" s="2343"/>
      <c r="EJU39" s="2343"/>
      <c r="EJV39" s="2343"/>
      <c r="EJW39" s="2343"/>
      <c r="EJX39" s="2343"/>
      <c r="EJY39" s="2343"/>
      <c r="EJZ39" s="2343"/>
      <c r="EKA39" s="2343"/>
      <c r="EKB39" s="2343"/>
      <c r="EKC39" s="2343"/>
      <c r="EKD39" s="2343"/>
      <c r="EKE39" s="2343"/>
      <c r="EKF39" s="2343"/>
      <c r="EKG39" s="2343"/>
      <c r="EKH39" s="2343"/>
      <c r="EKI39" s="2343"/>
      <c r="EKJ39" s="2343"/>
      <c r="EKK39" s="2343"/>
      <c r="EKL39" s="2343"/>
      <c r="EKM39" s="2343"/>
      <c r="EKN39" s="2343"/>
      <c r="EKO39" s="2343"/>
      <c r="EKP39" s="2343"/>
      <c r="EKQ39" s="2343"/>
      <c r="EKR39" s="2343"/>
      <c r="EKS39" s="2343"/>
      <c r="EKT39" s="2343"/>
      <c r="EKU39" s="2343"/>
      <c r="EKV39" s="2343"/>
      <c r="EKW39" s="2343"/>
      <c r="EKX39" s="2343"/>
      <c r="EKY39" s="2343"/>
      <c r="EKZ39" s="2343"/>
      <c r="ELA39" s="2343"/>
      <c r="ELB39" s="2343"/>
      <c r="ELC39" s="2343"/>
      <c r="ELD39" s="2343"/>
      <c r="ELE39" s="2343"/>
      <c r="ELF39" s="2343"/>
      <c r="ELG39" s="2343"/>
      <c r="ELH39" s="2343"/>
      <c r="ELI39" s="2343"/>
      <c r="ELJ39" s="2343"/>
      <c r="ELK39" s="2343"/>
      <c r="ELL39" s="2343"/>
      <c r="ELM39" s="2343"/>
      <c r="ELN39" s="2343"/>
      <c r="ELO39" s="2343"/>
      <c r="ELP39" s="2343"/>
      <c r="ELQ39" s="2343"/>
      <c r="ELR39" s="2343"/>
      <c r="ELS39" s="2343"/>
      <c r="ELT39" s="2343"/>
      <c r="ELU39" s="2343"/>
      <c r="ELV39" s="2343"/>
      <c r="ELW39" s="2343"/>
      <c r="ELX39" s="2343"/>
      <c r="ELY39" s="2343"/>
      <c r="ELZ39" s="2343"/>
      <c r="EMA39" s="2343"/>
      <c r="EMB39" s="2343"/>
      <c r="EMC39" s="2343"/>
      <c r="EMD39" s="2343"/>
      <c r="EME39" s="2343"/>
      <c r="EMF39" s="2343"/>
      <c r="EMG39" s="2343"/>
      <c r="EMH39" s="2343"/>
      <c r="EMI39" s="2343"/>
      <c r="EMJ39" s="2343"/>
      <c r="EMK39" s="2343"/>
      <c r="EML39" s="2343"/>
      <c r="EMM39" s="2343"/>
      <c r="EMN39" s="2343"/>
      <c r="EMO39" s="2343"/>
      <c r="EMP39" s="2343"/>
      <c r="EMQ39" s="2343"/>
      <c r="EMR39" s="2343"/>
      <c r="EMS39" s="2343"/>
      <c r="EMT39" s="2343"/>
      <c r="EMU39" s="2343"/>
      <c r="EMV39" s="2343"/>
      <c r="EMW39" s="2343"/>
      <c r="EMX39" s="2343"/>
      <c r="EMY39" s="2343"/>
      <c r="EMZ39" s="2343"/>
      <c r="ENA39" s="2343"/>
      <c r="ENB39" s="2343"/>
      <c r="ENC39" s="2343"/>
      <c r="END39" s="2343"/>
      <c r="ENE39" s="2343"/>
      <c r="ENF39" s="2343"/>
      <c r="ENG39" s="2343"/>
      <c r="ENH39" s="2343"/>
      <c r="ENI39" s="2343"/>
      <c r="ENJ39" s="2343"/>
      <c r="ENK39" s="2343"/>
      <c r="ENL39" s="2343"/>
      <c r="ENM39" s="2343"/>
      <c r="ENN39" s="2343"/>
      <c r="ENO39" s="2343"/>
      <c r="ENP39" s="2343"/>
      <c r="ENQ39" s="2343"/>
      <c r="ENR39" s="2343"/>
      <c r="ENS39" s="2343"/>
      <c r="ENT39" s="2343"/>
      <c r="ENU39" s="2343"/>
      <c r="ENV39" s="2343"/>
      <c r="ENW39" s="2343"/>
      <c r="ENX39" s="2343"/>
      <c r="ENY39" s="2343"/>
      <c r="ENZ39" s="2343"/>
      <c r="EOA39" s="2343"/>
      <c r="EOB39" s="2343"/>
      <c r="EOC39" s="2343"/>
      <c r="EOD39" s="2343"/>
      <c r="EOE39" s="2343"/>
      <c r="EOF39" s="2343"/>
      <c r="EOG39" s="2343"/>
      <c r="EOH39" s="2343"/>
      <c r="EOI39" s="2343"/>
      <c r="EOJ39" s="2343"/>
      <c r="EOK39" s="2343"/>
      <c r="EOL39" s="2343"/>
      <c r="EOM39" s="2343"/>
      <c r="EON39" s="2343"/>
      <c r="EOO39" s="2343"/>
      <c r="EOP39" s="2343"/>
      <c r="EOQ39" s="2343"/>
      <c r="EOR39" s="2343"/>
      <c r="EOS39" s="2343"/>
      <c r="EOT39" s="2343"/>
      <c r="EOU39" s="2343"/>
      <c r="EOV39" s="2343"/>
      <c r="EOW39" s="2343"/>
      <c r="EOX39" s="2343"/>
      <c r="EOY39" s="2343"/>
      <c r="EOZ39" s="2343"/>
      <c r="EPA39" s="2343"/>
      <c r="EPB39" s="2343"/>
      <c r="EPC39" s="2343"/>
      <c r="EPD39" s="2343"/>
      <c r="EPE39" s="2343"/>
      <c r="EPF39" s="2343"/>
      <c r="EPG39" s="2343"/>
      <c r="EPH39" s="2343"/>
      <c r="EPI39" s="2343"/>
      <c r="EPJ39" s="2343"/>
      <c r="EPK39" s="2343"/>
      <c r="EPL39" s="2343"/>
      <c r="EPM39" s="2343"/>
      <c r="EPN39" s="2343"/>
      <c r="EPO39" s="2343"/>
      <c r="EPP39" s="2343"/>
      <c r="EPQ39" s="2343"/>
      <c r="EPR39" s="2343"/>
      <c r="EPS39" s="2343"/>
      <c r="EPT39" s="2343"/>
      <c r="EPU39" s="2343"/>
      <c r="EPV39" s="2343"/>
      <c r="EPW39" s="2343"/>
      <c r="EPX39" s="2343"/>
      <c r="EPY39" s="2343"/>
      <c r="EPZ39" s="2343"/>
      <c r="EQA39" s="2343"/>
      <c r="EQB39" s="2343"/>
      <c r="EQC39" s="2343"/>
      <c r="EQD39" s="2343"/>
      <c r="EQE39" s="2343"/>
      <c r="EQF39" s="2343"/>
      <c r="EQG39" s="2343"/>
      <c r="EQH39" s="2343"/>
      <c r="EQI39" s="2343"/>
      <c r="EQJ39" s="2343"/>
      <c r="EQK39" s="2343"/>
      <c r="EQL39" s="2343"/>
      <c r="EQM39" s="2343"/>
      <c r="EQN39" s="2343"/>
      <c r="EQO39" s="2343"/>
      <c r="EQP39" s="2343"/>
      <c r="EQQ39" s="2343"/>
      <c r="EQR39" s="2343"/>
      <c r="EQS39" s="2343"/>
      <c r="EQT39" s="2343"/>
      <c r="EQU39" s="2343"/>
      <c r="EQV39" s="2343"/>
      <c r="EQW39" s="2343"/>
      <c r="EQX39" s="2343"/>
      <c r="EQY39" s="2343"/>
      <c r="EQZ39" s="2343"/>
      <c r="ERA39" s="2343"/>
      <c r="ERB39" s="2343"/>
      <c r="ERC39" s="2343"/>
      <c r="ERD39" s="2343"/>
      <c r="ERE39" s="2343"/>
      <c r="ERF39" s="2343"/>
      <c r="ERG39" s="2343"/>
      <c r="ERH39" s="2343"/>
      <c r="ERI39" s="2343"/>
      <c r="ERJ39" s="2343"/>
      <c r="ERK39" s="2343"/>
      <c r="ERL39" s="2343"/>
      <c r="ERM39" s="2343"/>
      <c r="ERN39" s="2343"/>
      <c r="ERO39" s="2343"/>
      <c r="ERP39" s="2343"/>
      <c r="ERQ39" s="2343"/>
      <c r="ERR39" s="2343"/>
      <c r="ERS39" s="2343"/>
      <c r="ERT39" s="2343"/>
      <c r="ERU39" s="2343"/>
      <c r="ERV39" s="2343"/>
      <c r="ERW39" s="2343"/>
      <c r="ERX39" s="2343"/>
      <c r="ERY39" s="2343"/>
      <c r="ERZ39" s="2343"/>
      <c r="ESA39" s="2343"/>
      <c r="ESB39" s="2343"/>
      <c r="ESC39" s="2343"/>
      <c r="ESD39" s="2343"/>
      <c r="ESE39" s="2343"/>
      <c r="ESF39" s="2343"/>
      <c r="ESG39" s="2343"/>
      <c r="ESH39" s="2343"/>
      <c r="ESI39" s="2343"/>
      <c r="ESJ39" s="2343"/>
      <c r="ESK39" s="2343"/>
      <c r="ESL39" s="2343"/>
      <c r="ESM39" s="2343"/>
      <c r="ESN39" s="2343"/>
      <c r="ESO39" s="2343"/>
      <c r="ESP39" s="2343"/>
      <c r="ESQ39" s="2343"/>
      <c r="ESR39" s="2343"/>
      <c r="ESS39" s="2343"/>
      <c r="EST39" s="2343"/>
      <c r="ESU39" s="2343"/>
      <c r="ESV39" s="2343"/>
      <c r="ESW39" s="2343"/>
      <c r="ESX39" s="2343"/>
      <c r="ESY39" s="2343"/>
      <c r="ESZ39" s="2343"/>
      <c r="ETA39" s="2343"/>
      <c r="ETB39" s="2343"/>
      <c r="ETC39" s="2343"/>
      <c r="ETD39" s="2343"/>
      <c r="ETE39" s="2343"/>
      <c r="ETF39" s="2343"/>
      <c r="ETG39" s="2343"/>
      <c r="ETH39" s="2343"/>
      <c r="ETI39" s="2343"/>
      <c r="ETJ39" s="2343"/>
      <c r="ETK39" s="2343"/>
      <c r="ETL39" s="2343"/>
      <c r="ETM39" s="2343"/>
      <c r="ETN39" s="2343"/>
      <c r="ETO39" s="2343"/>
      <c r="ETP39" s="2343"/>
      <c r="ETQ39" s="2343"/>
      <c r="ETR39" s="2343"/>
      <c r="ETS39" s="2343"/>
      <c r="ETT39" s="2343"/>
      <c r="ETU39" s="2343"/>
      <c r="ETV39" s="2343"/>
      <c r="ETW39" s="2343"/>
      <c r="ETX39" s="2343"/>
      <c r="ETY39" s="2343"/>
      <c r="ETZ39" s="2343"/>
      <c r="EUA39" s="2343"/>
      <c r="EUB39" s="2343"/>
      <c r="EUC39" s="2343"/>
      <c r="EUD39" s="2343"/>
      <c r="EUE39" s="2343"/>
      <c r="EUF39" s="2343"/>
      <c r="EUG39" s="2343"/>
      <c r="EUH39" s="2343"/>
      <c r="EUI39" s="2343"/>
      <c r="EUJ39" s="2343"/>
      <c r="EUK39" s="2343"/>
      <c r="EUL39" s="2343"/>
      <c r="EUM39" s="2343"/>
      <c r="EUN39" s="2343"/>
      <c r="EUO39" s="2343"/>
      <c r="EUP39" s="2343"/>
      <c r="EUQ39" s="2343"/>
      <c r="EUR39" s="2343"/>
      <c r="EUS39" s="2343"/>
      <c r="EUT39" s="2343"/>
      <c r="EUU39" s="2343"/>
      <c r="EUV39" s="2343"/>
      <c r="EUW39" s="2343"/>
      <c r="EUX39" s="2343"/>
      <c r="EUY39" s="2343"/>
      <c r="EUZ39" s="2343"/>
      <c r="EVA39" s="2343"/>
      <c r="EVB39" s="2343"/>
      <c r="EVC39" s="2343"/>
      <c r="EVD39" s="2343"/>
      <c r="EVE39" s="2343"/>
      <c r="EVF39" s="2343"/>
      <c r="EVG39" s="2343"/>
      <c r="EVH39" s="2343"/>
      <c r="EVI39" s="2343"/>
      <c r="EVJ39" s="2343"/>
      <c r="EVK39" s="2343"/>
      <c r="EVL39" s="2343"/>
      <c r="EVM39" s="2343"/>
      <c r="EVN39" s="2343"/>
      <c r="EVO39" s="2343"/>
      <c r="EVP39" s="2343"/>
      <c r="EVQ39" s="2343"/>
      <c r="EVR39" s="2343"/>
      <c r="EVS39" s="2343"/>
      <c r="EVT39" s="2343"/>
      <c r="EVU39" s="2343"/>
      <c r="EVV39" s="2343"/>
      <c r="EVW39" s="2343"/>
      <c r="EVX39" s="2343"/>
      <c r="EVY39" s="2343"/>
      <c r="EVZ39" s="2343"/>
      <c r="EWA39" s="2343"/>
      <c r="EWB39" s="2343"/>
      <c r="EWC39" s="2343"/>
      <c r="EWD39" s="2343"/>
      <c r="EWE39" s="2343"/>
      <c r="EWF39" s="2343"/>
      <c r="EWG39" s="2343"/>
      <c r="EWH39" s="2343"/>
      <c r="EWI39" s="2343"/>
      <c r="EWJ39" s="2343"/>
      <c r="EWK39" s="2343"/>
      <c r="EWL39" s="2343"/>
      <c r="EWM39" s="2343"/>
      <c r="EWN39" s="2343"/>
      <c r="EWO39" s="2343"/>
      <c r="EWP39" s="2343"/>
      <c r="EWQ39" s="2343"/>
      <c r="EWR39" s="2343"/>
      <c r="EWS39" s="2343"/>
      <c r="EWT39" s="2343"/>
      <c r="EWU39" s="2343"/>
      <c r="EWV39" s="2343"/>
      <c r="EWW39" s="2343"/>
      <c r="EWX39" s="2343"/>
      <c r="EWY39" s="2343"/>
      <c r="EWZ39" s="2343"/>
      <c r="EXA39" s="2343"/>
      <c r="EXB39" s="2343"/>
      <c r="EXC39" s="2343"/>
      <c r="EXD39" s="2343"/>
      <c r="EXE39" s="2343"/>
      <c r="EXF39" s="2343"/>
      <c r="EXG39" s="2343"/>
      <c r="EXH39" s="2343"/>
      <c r="EXI39" s="2343"/>
      <c r="EXJ39" s="2343"/>
      <c r="EXK39" s="2343"/>
      <c r="EXL39" s="2343"/>
      <c r="EXM39" s="2343"/>
      <c r="EXN39" s="2343"/>
      <c r="EXO39" s="2343"/>
      <c r="EXP39" s="2343"/>
      <c r="EXQ39" s="2343"/>
      <c r="EXR39" s="2343"/>
      <c r="EXS39" s="2343"/>
      <c r="EXT39" s="2343"/>
      <c r="EXU39" s="2343"/>
      <c r="EXV39" s="2343"/>
      <c r="EXW39" s="2343"/>
      <c r="EXX39" s="2343"/>
      <c r="EXY39" s="2343"/>
      <c r="EXZ39" s="2343"/>
      <c r="EYA39" s="2343"/>
      <c r="EYB39" s="2343"/>
      <c r="EYC39" s="2343"/>
      <c r="EYD39" s="2343"/>
      <c r="EYE39" s="2343"/>
      <c r="EYF39" s="2343"/>
      <c r="EYG39" s="2343"/>
      <c r="EYH39" s="2343"/>
      <c r="EYI39" s="2343"/>
      <c r="EYJ39" s="2343"/>
      <c r="EYK39" s="2343"/>
      <c r="EYL39" s="2343"/>
      <c r="EYM39" s="2343"/>
      <c r="EYN39" s="2343"/>
      <c r="EYO39" s="2343"/>
      <c r="EYP39" s="2343"/>
      <c r="EYQ39" s="2343"/>
      <c r="EYR39" s="2343"/>
      <c r="EYS39" s="2343"/>
      <c r="EYT39" s="2343"/>
      <c r="EYU39" s="2343"/>
      <c r="EYV39" s="2343"/>
      <c r="EYW39" s="2343"/>
      <c r="EYX39" s="2343"/>
      <c r="EYY39" s="2343"/>
      <c r="EYZ39" s="2343"/>
      <c r="EZA39" s="2343"/>
      <c r="EZB39" s="2343"/>
      <c r="EZC39" s="2343"/>
      <c r="EZD39" s="2343"/>
      <c r="EZE39" s="2343"/>
      <c r="EZF39" s="2343"/>
      <c r="EZG39" s="2343"/>
      <c r="EZH39" s="2343"/>
      <c r="EZI39" s="2343"/>
      <c r="EZJ39" s="2343"/>
      <c r="EZK39" s="2343"/>
      <c r="EZL39" s="2343"/>
      <c r="EZM39" s="2343"/>
      <c r="EZN39" s="2343"/>
      <c r="EZO39" s="2343"/>
      <c r="EZP39" s="2343"/>
      <c r="EZQ39" s="2343"/>
      <c r="EZR39" s="2343"/>
      <c r="EZS39" s="2343"/>
      <c r="EZT39" s="2343"/>
      <c r="EZU39" s="2343"/>
      <c r="EZV39" s="2343"/>
      <c r="EZW39" s="2343"/>
      <c r="EZX39" s="2343"/>
      <c r="EZY39" s="2343"/>
      <c r="EZZ39" s="2343"/>
      <c r="FAA39" s="2343"/>
      <c r="FAB39" s="2343"/>
      <c r="FAC39" s="2343"/>
      <c r="FAD39" s="2343"/>
      <c r="FAE39" s="2343"/>
      <c r="FAF39" s="2343"/>
      <c r="FAG39" s="2343"/>
      <c r="FAH39" s="2343"/>
      <c r="FAI39" s="2343"/>
      <c r="FAJ39" s="2343"/>
      <c r="FAK39" s="2343"/>
      <c r="FAL39" s="2343"/>
      <c r="FAM39" s="2343"/>
      <c r="FAN39" s="2343"/>
      <c r="FAO39" s="2343"/>
      <c r="FAP39" s="2343"/>
      <c r="FAQ39" s="2343"/>
      <c r="FAR39" s="2343"/>
      <c r="FAS39" s="2343"/>
      <c r="FAT39" s="2343"/>
      <c r="FAU39" s="2343"/>
      <c r="FAV39" s="2343"/>
      <c r="FAW39" s="2343"/>
      <c r="FAX39" s="2343"/>
      <c r="FAY39" s="2343"/>
      <c r="FAZ39" s="2343"/>
      <c r="FBA39" s="2343"/>
      <c r="FBB39" s="2343"/>
      <c r="FBC39" s="2343"/>
      <c r="FBD39" s="2343"/>
      <c r="FBE39" s="2343"/>
      <c r="FBF39" s="2343"/>
      <c r="FBG39" s="2343"/>
      <c r="FBH39" s="2343"/>
      <c r="FBI39" s="2343"/>
      <c r="FBJ39" s="2343"/>
      <c r="FBK39" s="2343"/>
      <c r="FBL39" s="2343"/>
      <c r="FBM39" s="2343"/>
      <c r="FBN39" s="2343"/>
      <c r="FBO39" s="2343"/>
      <c r="FBP39" s="2343"/>
      <c r="FBQ39" s="2343"/>
      <c r="FBR39" s="2343"/>
      <c r="FBS39" s="2343"/>
      <c r="FBT39" s="2343"/>
      <c r="FBU39" s="2343"/>
      <c r="FBV39" s="2343"/>
      <c r="FBW39" s="2343"/>
      <c r="FBX39" s="2343"/>
      <c r="FBY39" s="2343"/>
      <c r="FBZ39" s="2343"/>
      <c r="FCA39" s="2343"/>
      <c r="FCB39" s="2343"/>
      <c r="FCC39" s="2343"/>
      <c r="FCD39" s="2343"/>
      <c r="FCE39" s="2343"/>
      <c r="FCF39" s="2343"/>
      <c r="FCG39" s="2343"/>
      <c r="FCH39" s="2343"/>
      <c r="FCI39" s="2343"/>
      <c r="FCJ39" s="2343"/>
      <c r="FCK39" s="2343"/>
      <c r="FCL39" s="2343"/>
      <c r="FCM39" s="2343"/>
      <c r="FCN39" s="2343"/>
      <c r="FCO39" s="2343"/>
      <c r="FCP39" s="2343"/>
      <c r="FCQ39" s="2343"/>
      <c r="FCR39" s="2343"/>
      <c r="FCS39" s="2343"/>
      <c r="FCT39" s="2343"/>
      <c r="FCU39" s="2343"/>
      <c r="FCV39" s="2343"/>
      <c r="FCW39" s="2343"/>
      <c r="FCX39" s="2343"/>
      <c r="FCY39" s="2343"/>
      <c r="FCZ39" s="2343"/>
      <c r="FDA39" s="2343"/>
      <c r="FDB39" s="2343"/>
      <c r="FDC39" s="2343"/>
      <c r="FDD39" s="2343"/>
      <c r="FDE39" s="2343"/>
      <c r="FDF39" s="2343"/>
      <c r="FDG39" s="2343"/>
      <c r="FDH39" s="2343"/>
      <c r="FDI39" s="2343"/>
      <c r="FDJ39" s="2343"/>
      <c r="FDK39" s="2343"/>
      <c r="FDL39" s="2343"/>
      <c r="FDM39" s="2343"/>
      <c r="FDN39" s="2343"/>
      <c r="FDO39" s="2343"/>
      <c r="FDP39" s="2343"/>
      <c r="FDQ39" s="2343"/>
      <c r="FDR39" s="2343"/>
      <c r="FDS39" s="2343"/>
      <c r="FDT39" s="2343"/>
      <c r="FDU39" s="2343"/>
      <c r="FDV39" s="2343"/>
      <c r="FDW39" s="2343"/>
      <c r="FDX39" s="2343"/>
      <c r="FDY39" s="2343"/>
      <c r="FDZ39" s="2343"/>
      <c r="FEA39" s="2343"/>
      <c r="FEB39" s="2343"/>
      <c r="FEC39" s="2343"/>
      <c r="FED39" s="2343"/>
      <c r="FEE39" s="2343"/>
      <c r="FEF39" s="2343"/>
      <c r="FEG39" s="2343"/>
      <c r="FEH39" s="2343"/>
      <c r="FEI39" s="2343"/>
      <c r="FEJ39" s="2343"/>
      <c r="FEK39" s="2343"/>
      <c r="FEL39" s="2343"/>
      <c r="FEM39" s="2343"/>
      <c r="FEN39" s="2343"/>
      <c r="FEO39" s="2343"/>
      <c r="FEP39" s="2343"/>
      <c r="FEQ39" s="2343"/>
      <c r="FER39" s="2343"/>
      <c r="FES39" s="2343"/>
      <c r="FET39" s="2343"/>
      <c r="FEU39" s="2343"/>
      <c r="FEV39" s="2343"/>
      <c r="FEW39" s="2343"/>
      <c r="FEX39" s="2343"/>
      <c r="FEY39" s="2343"/>
      <c r="FEZ39" s="2343"/>
      <c r="FFA39" s="2343"/>
      <c r="FFB39" s="2343"/>
      <c r="FFC39" s="2343"/>
      <c r="FFD39" s="2343"/>
      <c r="FFE39" s="2343"/>
      <c r="FFF39" s="2343"/>
      <c r="FFG39" s="2343"/>
      <c r="FFH39" s="2343"/>
      <c r="FFI39" s="2343"/>
      <c r="FFJ39" s="2343"/>
      <c r="FFK39" s="2343"/>
      <c r="FFL39" s="2343"/>
      <c r="FFM39" s="2343"/>
      <c r="FFN39" s="2343"/>
      <c r="FFO39" s="2343"/>
      <c r="FFP39" s="2343"/>
      <c r="FFQ39" s="2343"/>
      <c r="FFR39" s="2343"/>
      <c r="FFS39" s="2343"/>
      <c r="FFT39" s="2343"/>
      <c r="FFU39" s="2343"/>
      <c r="FFV39" s="2343"/>
      <c r="FFW39" s="2343"/>
      <c r="FFX39" s="2343"/>
      <c r="FFY39" s="2343"/>
      <c r="FFZ39" s="2343"/>
      <c r="FGA39" s="2343"/>
      <c r="FGB39" s="2343"/>
      <c r="FGC39" s="2343"/>
      <c r="FGD39" s="2343"/>
      <c r="FGE39" s="2343"/>
      <c r="FGF39" s="2343"/>
      <c r="FGG39" s="2343"/>
      <c r="FGH39" s="2343"/>
      <c r="FGI39" s="2343"/>
      <c r="FGJ39" s="2343"/>
      <c r="FGK39" s="2343"/>
      <c r="FGL39" s="2343"/>
      <c r="FGM39" s="2343"/>
      <c r="FGN39" s="2343"/>
      <c r="FGO39" s="2343"/>
      <c r="FGP39" s="2343"/>
      <c r="FGQ39" s="2343"/>
      <c r="FGR39" s="2343"/>
      <c r="FGS39" s="2343"/>
      <c r="FGT39" s="2343"/>
      <c r="FGU39" s="2343"/>
      <c r="FGV39" s="2343"/>
      <c r="FGW39" s="2343"/>
      <c r="FGX39" s="2343"/>
      <c r="FGY39" s="2343"/>
      <c r="FGZ39" s="2343"/>
      <c r="FHA39" s="2343"/>
      <c r="FHB39" s="2343"/>
      <c r="FHC39" s="2343"/>
      <c r="FHD39" s="2343"/>
      <c r="FHE39" s="2343"/>
      <c r="FHF39" s="2343"/>
      <c r="FHG39" s="2343"/>
      <c r="FHH39" s="2343"/>
      <c r="FHI39" s="2343"/>
      <c r="FHJ39" s="2343"/>
      <c r="FHK39" s="2343"/>
      <c r="FHL39" s="2343"/>
      <c r="FHM39" s="2343"/>
      <c r="FHN39" s="2343"/>
      <c r="FHO39" s="2343"/>
      <c r="FHP39" s="2343"/>
      <c r="FHQ39" s="2343"/>
      <c r="FHR39" s="2343"/>
      <c r="FHS39" s="2343"/>
      <c r="FHT39" s="2343"/>
      <c r="FHU39" s="2343"/>
      <c r="FHV39" s="2343"/>
      <c r="FHW39" s="2343"/>
      <c r="FHX39" s="2343"/>
      <c r="FHY39" s="2343"/>
      <c r="FHZ39" s="2343"/>
      <c r="FIA39" s="2343"/>
      <c r="FIB39" s="2343"/>
      <c r="FIC39" s="2343"/>
      <c r="FID39" s="2343"/>
      <c r="FIE39" s="2343"/>
      <c r="FIF39" s="2343"/>
      <c r="FIG39" s="2343"/>
      <c r="FIH39" s="2343"/>
      <c r="FII39" s="2343"/>
      <c r="FIJ39" s="2343"/>
      <c r="FIK39" s="2343"/>
      <c r="FIL39" s="2343"/>
      <c r="FIM39" s="2343"/>
      <c r="FIN39" s="2343"/>
      <c r="FIO39" s="2343"/>
      <c r="FIP39" s="2343"/>
      <c r="FIQ39" s="2343"/>
      <c r="FIR39" s="2343"/>
      <c r="FIS39" s="2343"/>
      <c r="FIT39" s="2343"/>
      <c r="FIU39" s="2343"/>
      <c r="FIV39" s="2343"/>
      <c r="FIW39" s="2343"/>
      <c r="FIX39" s="2343"/>
      <c r="FIY39" s="2343"/>
      <c r="FIZ39" s="2343"/>
      <c r="FJA39" s="2343"/>
      <c r="FJB39" s="2343"/>
      <c r="FJC39" s="2343"/>
      <c r="FJD39" s="2343"/>
      <c r="FJE39" s="2343"/>
      <c r="FJF39" s="2343"/>
      <c r="FJG39" s="2343"/>
      <c r="FJH39" s="2343"/>
      <c r="FJI39" s="2343"/>
      <c r="FJJ39" s="2343"/>
      <c r="FJK39" s="2343"/>
      <c r="FJL39" s="2343"/>
      <c r="FJM39" s="2343"/>
      <c r="FJN39" s="2343"/>
      <c r="FJO39" s="2343"/>
      <c r="FJP39" s="2343"/>
      <c r="FJQ39" s="2343"/>
      <c r="FJR39" s="2343"/>
      <c r="FJS39" s="2343"/>
      <c r="FJT39" s="2343"/>
      <c r="FJU39" s="2343"/>
      <c r="FJV39" s="2343"/>
      <c r="FJW39" s="2343"/>
      <c r="FJX39" s="2343"/>
      <c r="FJY39" s="2343"/>
      <c r="FJZ39" s="2343"/>
      <c r="FKA39" s="2343"/>
      <c r="FKB39" s="2343"/>
      <c r="FKC39" s="2343"/>
      <c r="FKD39" s="2343"/>
      <c r="FKE39" s="2343"/>
      <c r="FKF39" s="2343"/>
      <c r="FKG39" s="2343"/>
      <c r="FKH39" s="2343"/>
      <c r="FKI39" s="2343"/>
      <c r="FKJ39" s="2343"/>
      <c r="FKK39" s="2343"/>
      <c r="FKL39" s="2343"/>
      <c r="FKM39" s="2343"/>
      <c r="FKN39" s="2343"/>
      <c r="FKO39" s="2343"/>
      <c r="FKP39" s="2343"/>
      <c r="FKQ39" s="2343"/>
      <c r="FKR39" s="2343"/>
      <c r="FKS39" s="2343"/>
      <c r="FKT39" s="2343"/>
      <c r="FKU39" s="2343"/>
      <c r="FKV39" s="2343"/>
      <c r="FKW39" s="2343"/>
      <c r="FKX39" s="2343"/>
      <c r="FKY39" s="2343"/>
      <c r="FKZ39" s="2343"/>
      <c r="FLA39" s="2343"/>
      <c r="FLB39" s="2343"/>
      <c r="FLC39" s="2343"/>
      <c r="FLD39" s="2343"/>
      <c r="FLE39" s="2343"/>
      <c r="FLF39" s="2343"/>
      <c r="FLG39" s="2343"/>
      <c r="FLH39" s="2343"/>
      <c r="FLI39" s="2343"/>
      <c r="FLJ39" s="2343"/>
      <c r="FLK39" s="2343"/>
      <c r="FLL39" s="2343"/>
      <c r="FLM39" s="2343"/>
      <c r="FLN39" s="2343"/>
      <c r="FLO39" s="2343"/>
      <c r="FLP39" s="2343"/>
      <c r="FLQ39" s="2343"/>
      <c r="FLR39" s="2343"/>
      <c r="FLS39" s="2343"/>
      <c r="FLT39" s="2343"/>
      <c r="FLU39" s="2343"/>
      <c r="FLV39" s="2343"/>
      <c r="FLW39" s="2343"/>
      <c r="FLX39" s="2343"/>
      <c r="FLY39" s="2343"/>
      <c r="FLZ39" s="2343"/>
      <c r="FMA39" s="2343"/>
      <c r="FMB39" s="2343"/>
      <c r="FMC39" s="2343"/>
      <c r="FMD39" s="2343"/>
      <c r="FME39" s="2343"/>
      <c r="FMF39" s="2343"/>
      <c r="FMG39" s="2343"/>
      <c r="FMH39" s="2343"/>
      <c r="FMI39" s="2343"/>
      <c r="FMJ39" s="2343"/>
      <c r="FMK39" s="2343"/>
      <c r="FML39" s="2343"/>
      <c r="FMM39" s="2343"/>
      <c r="FMN39" s="2343"/>
      <c r="FMO39" s="2343"/>
      <c r="FMP39" s="2343"/>
      <c r="FMQ39" s="2343"/>
      <c r="FMR39" s="2343"/>
      <c r="FMS39" s="2343"/>
      <c r="FMT39" s="2343"/>
      <c r="FMU39" s="2343"/>
      <c r="FMV39" s="2343"/>
      <c r="FMW39" s="2343"/>
      <c r="FMX39" s="2343"/>
      <c r="FMY39" s="2343"/>
      <c r="FMZ39" s="2343"/>
      <c r="FNA39" s="2343"/>
      <c r="FNB39" s="2343"/>
      <c r="FNC39" s="2343"/>
      <c r="FND39" s="2343"/>
      <c r="FNE39" s="2343"/>
      <c r="FNF39" s="2343"/>
      <c r="FNG39" s="2343"/>
      <c r="FNH39" s="2343"/>
      <c r="FNI39" s="2343"/>
      <c r="FNJ39" s="2343"/>
      <c r="FNK39" s="2343"/>
      <c r="FNL39" s="2343"/>
      <c r="FNM39" s="2343"/>
      <c r="FNN39" s="2343"/>
      <c r="FNO39" s="2343"/>
      <c r="FNP39" s="2343"/>
      <c r="FNQ39" s="2343"/>
      <c r="FNR39" s="2343"/>
      <c r="FNS39" s="2343"/>
      <c r="FNT39" s="2343"/>
      <c r="FNU39" s="2343"/>
      <c r="FNV39" s="2343"/>
      <c r="FNW39" s="2343"/>
      <c r="FNX39" s="2343"/>
      <c r="FNY39" s="2343"/>
      <c r="FNZ39" s="2343"/>
      <c r="FOA39" s="2343"/>
      <c r="FOB39" s="2343"/>
      <c r="FOC39" s="2343"/>
      <c r="FOD39" s="2343"/>
      <c r="FOE39" s="2343"/>
      <c r="FOF39" s="2343"/>
      <c r="FOG39" s="2343"/>
      <c r="FOH39" s="2343"/>
      <c r="FOI39" s="2343"/>
      <c r="FOJ39" s="2343"/>
      <c r="FOK39" s="2343"/>
      <c r="FOL39" s="2343"/>
      <c r="FOM39" s="2343"/>
      <c r="FON39" s="2343"/>
      <c r="FOO39" s="2343"/>
      <c r="FOP39" s="2343"/>
      <c r="FOQ39" s="2343"/>
      <c r="FOR39" s="2343"/>
      <c r="FOS39" s="2343"/>
      <c r="FOT39" s="2343"/>
      <c r="FOU39" s="2343"/>
      <c r="FOV39" s="2343"/>
      <c r="FOW39" s="2343"/>
      <c r="FOX39" s="2343"/>
      <c r="FOY39" s="2343"/>
      <c r="FOZ39" s="2343"/>
      <c r="FPA39" s="2343"/>
      <c r="FPB39" s="2343"/>
      <c r="FPC39" s="2343"/>
      <c r="FPD39" s="2343"/>
      <c r="FPE39" s="2343"/>
      <c r="FPF39" s="2343"/>
      <c r="FPG39" s="2343"/>
      <c r="FPH39" s="2343"/>
      <c r="FPI39" s="2343"/>
      <c r="FPJ39" s="2343"/>
      <c r="FPK39" s="2343"/>
      <c r="FPL39" s="2343"/>
      <c r="FPM39" s="2343"/>
      <c r="FPN39" s="2343"/>
      <c r="FPO39" s="2343"/>
      <c r="FPP39" s="2343"/>
      <c r="FPQ39" s="2343"/>
      <c r="FPR39" s="2343"/>
      <c r="FPS39" s="2343"/>
      <c r="FPT39" s="2343"/>
      <c r="FPU39" s="2343"/>
      <c r="FPV39" s="2343"/>
      <c r="FPW39" s="2343"/>
      <c r="FPX39" s="2343"/>
      <c r="FPY39" s="2343"/>
      <c r="FPZ39" s="2343"/>
      <c r="FQA39" s="2343"/>
      <c r="FQB39" s="2343"/>
      <c r="FQC39" s="2343"/>
      <c r="FQD39" s="2343"/>
      <c r="FQE39" s="2343"/>
      <c r="FQF39" s="2343"/>
      <c r="FQG39" s="2343"/>
      <c r="FQH39" s="2343"/>
      <c r="FQI39" s="2343"/>
      <c r="FQJ39" s="2343"/>
      <c r="FQK39" s="2343"/>
      <c r="FQL39" s="2343"/>
      <c r="FQM39" s="2343"/>
      <c r="FQN39" s="2343"/>
      <c r="FQO39" s="2343"/>
      <c r="FQP39" s="2343"/>
      <c r="FQQ39" s="2343"/>
      <c r="FQR39" s="2343"/>
      <c r="FQS39" s="2343"/>
      <c r="FQT39" s="2343"/>
      <c r="FQU39" s="2343"/>
      <c r="FQV39" s="2343"/>
      <c r="FQW39" s="2343"/>
      <c r="FQX39" s="2343"/>
      <c r="FQY39" s="2343"/>
      <c r="FQZ39" s="2343"/>
      <c r="FRA39" s="2343"/>
      <c r="FRB39" s="2343"/>
      <c r="FRC39" s="2343"/>
      <c r="FRD39" s="2343"/>
      <c r="FRE39" s="2343"/>
      <c r="FRF39" s="2343"/>
      <c r="FRG39" s="2343"/>
      <c r="FRH39" s="2343"/>
      <c r="FRI39" s="2343"/>
      <c r="FRJ39" s="2343"/>
      <c r="FRK39" s="2343"/>
      <c r="FRL39" s="2343"/>
      <c r="FRM39" s="2343"/>
      <c r="FRN39" s="2343"/>
      <c r="FRO39" s="2343"/>
      <c r="FRP39" s="2343"/>
      <c r="FRQ39" s="2343"/>
      <c r="FRR39" s="2343"/>
      <c r="FRS39" s="2343"/>
      <c r="FRT39" s="2343"/>
      <c r="FRU39" s="2343"/>
      <c r="FRV39" s="2343"/>
      <c r="FRW39" s="2343"/>
      <c r="FRX39" s="2343"/>
      <c r="FRY39" s="2343"/>
      <c r="FRZ39" s="2343"/>
      <c r="FSA39" s="2343"/>
      <c r="FSB39" s="2343"/>
      <c r="FSC39" s="2343"/>
      <c r="FSD39" s="2343"/>
      <c r="FSE39" s="2343"/>
      <c r="FSF39" s="2343"/>
      <c r="FSG39" s="2343"/>
      <c r="FSH39" s="2343"/>
      <c r="FSI39" s="2343"/>
      <c r="FSJ39" s="2343"/>
      <c r="FSK39" s="2343"/>
      <c r="FSL39" s="2343"/>
      <c r="FSM39" s="2343"/>
      <c r="FSN39" s="2343"/>
      <c r="FSO39" s="2343"/>
      <c r="FSP39" s="2343"/>
      <c r="FSQ39" s="2343"/>
      <c r="FSR39" s="2343"/>
      <c r="FSS39" s="2343"/>
      <c r="FST39" s="2343"/>
      <c r="FSU39" s="2343"/>
      <c r="FSV39" s="2343"/>
      <c r="FSW39" s="2343"/>
      <c r="FSX39" s="2343"/>
      <c r="FSY39" s="2343"/>
      <c r="FSZ39" s="2343"/>
      <c r="FTA39" s="2343"/>
      <c r="FTB39" s="2343"/>
      <c r="FTC39" s="2343"/>
      <c r="FTD39" s="2343"/>
      <c r="FTE39" s="2343"/>
      <c r="FTF39" s="2343"/>
      <c r="FTG39" s="2343"/>
      <c r="FTH39" s="2343"/>
      <c r="FTI39" s="2343"/>
      <c r="FTJ39" s="2343"/>
      <c r="FTK39" s="2343"/>
      <c r="FTL39" s="2343"/>
      <c r="FTM39" s="2343"/>
      <c r="FTN39" s="2343"/>
      <c r="FTO39" s="2343"/>
      <c r="FTP39" s="2343"/>
      <c r="FTQ39" s="2343"/>
      <c r="FTR39" s="2343"/>
      <c r="FTS39" s="2343"/>
      <c r="FTT39" s="2343"/>
      <c r="FTU39" s="2343"/>
      <c r="FTV39" s="2343"/>
      <c r="FTW39" s="2343"/>
      <c r="FTX39" s="2343"/>
      <c r="FTY39" s="2343"/>
      <c r="FTZ39" s="2343"/>
      <c r="FUA39" s="2343"/>
      <c r="FUB39" s="2343"/>
      <c r="FUC39" s="2343"/>
      <c r="FUD39" s="2343"/>
      <c r="FUE39" s="2343"/>
      <c r="FUF39" s="2343"/>
      <c r="FUG39" s="2343"/>
      <c r="FUH39" s="2343"/>
      <c r="FUI39" s="2343"/>
      <c r="FUJ39" s="2343"/>
      <c r="FUK39" s="2343"/>
      <c r="FUL39" s="2343"/>
      <c r="FUM39" s="2343"/>
      <c r="FUN39" s="2343"/>
      <c r="FUO39" s="2343"/>
      <c r="FUP39" s="2343"/>
      <c r="FUQ39" s="2343"/>
      <c r="FUR39" s="2343"/>
      <c r="FUS39" s="2343"/>
      <c r="FUT39" s="2343"/>
      <c r="FUU39" s="2343"/>
      <c r="FUV39" s="2343"/>
      <c r="FUW39" s="2343"/>
      <c r="FUX39" s="2343"/>
      <c r="FUY39" s="2343"/>
      <c r="FUZ39" s="2343"/>
      <c r="FVA39" s="2343"/>
      <c r="FVB39" s="2343"/>
      <c r="FVC39" s="2343"/>
      <c r="FVD39" s="2343"/>
      <c r="FVE39" s="2343"/>
      <c r="FVF39" s="2343"/>
      <c r="FVG39" s="2343"/>
      <c r="FVH39" s="2343"/>
      <c r="FVI39" s="2343"/>
      <c r="FVJ39" s="2343"/>
      <c r="FVK39" s="2343"/>
      <c r="FVL39" s="2343"/>
      <c r="FVM39" s="2343"/>
      <c r="FVN39" s="2343"/>
      <c r="FVO39" s="2343"/>
      <c r="FVP39" s="2343"/>
      <c r="FVQ39" s="2343"/>
      <c r="FVR39" s="2343"/>
      <c r="FVS39" s="2343"/>
      <c r="FVT39" s="2343"/>
      <c r="FVU39" s="2343"/>
      <c r="FVV39" s="2343"/>
      <c r="FVW39" s="2343"/>
      <c r="FVX39" s="2343"/>
      <c r="FVY39" s="2343"/>
      <c r="FVZ39" s="2343"/>
      <c r="FWA39" s="2343"/>
      <c r="FWB39" s="2343"/>
      <c r="FWC39" s="2343"/>
      <c r="FWD39" s="2343"/>
      <c r="FWE39" s="2343"/>
      <c r="FWF39" s="2343"/>
      <c r="FWG39" s="2343"/>
      <c r="FWH39" s="2343"/>
      <c r="FWI39" s="2343"/>
      <c r="FWJ39" s="2343"/>
      <c r="FWK39" s="2343"/>
      <c r="FWL39" s="2343"/>
      <c r="FWM39" s="2343"/>
      <c r="FWN39" s="2343"/>
      <c r="FWO39" s="2343"/>
      <c r="FWP39" s="2343"/>
      <c r="FWQ39" s="2343"/>
      <c r="FWR39" s="2343"/>
      <c r="FWS39" s="2343"/>
      <c r="FWT39" s="2343"/>
      <c r="FWU39" s="2343"/>
      <c r="FWV39" s="2343"/>
      <c r="FWW39" s="2343"/>
      <c r="FWX39" s="2343"/>
      <c r="FWY39" s="2343"/>
      <c r="FWZ39" s="2343"/>
      <c r="FXA39" s="2343"/>
      <c r="FXB39" s="2343"/>
      <c r="FXC39" s="2343"/>
      <c r="FXD39" s="2343"/>
      <c r="FXE39" s="2343"/>
      <c r="FXF39" s="2343"/>
      <c r="FXG39" s="2343"/>
      <c r="FXH39" s="2343"/>
      <c r="FXI39" s="2343"/>
      <c r="FXJ39" s="2343"/>
      <c r="FXK39" s="2343"/>
      <c r="FXL39" s="2343"/>
      <c r="FXM39" s="2343"/>
      <c r="FXN39" s="2343"/>
      <c r="FXO39" s="2343"/>
      <c r="FXP39" s="2343"/>
      <c r="FXQ39" s="2343"/>
      <c r="FXR39" s="2343"/>
      <c r="FXS39" s="2343"/>
      <c r="FXT39" s="2343"/>
      <c r="FXU39" s="2343"/>
      <c r="FXV39" s="2343"/>
      <c r="FXW39" s="2343"/>
      <c r="FXX39" s="2343"/>
      <c r="FXY39" s="2343"/>
      <c r="FXZ39" s="2343"/>
      <c r="FYA39" s="2343"/>
      <c r="FYB39" s="2343"/>
      <c r="FYC39" s="2343"/>
      <c r="FYD39" s="2343"/>
      <c r="FYE39" s="2343"/>
      <c r="FYF39" s="2343"/>
      <c r="FYG39" s="2343"/>
      <c r="FYH39" s="2343"/>
      <c r="FYI39" s="2343"/>
      <c r="FYJ39" s="2343"/>
      <c r="FYK39" s="2343"/>
      <c r="FYL39" s="2343"/>
      <c r="FYM39" s="2343"/>
      <c r="FYN39" s="2343"/>
      <c r="FYO39" s="2343"/>
      <c r="FYP39" s="2343"/>
      <c r="FYQ39" s="2343"/>
      <c r="FYR39" s="2343"/>
      <c r="FYS39" s="2343"/>
      <c r="FYT39" s="2343"/>
      <c r="FYU39" s="2343"/>
      <c r="FYV39" s="2343"/>
      <c r="FYW39" s="2343"/>
      <c r="FYX39" s="2343"/>
      <c r="FYY39" s="2343"/>
      <c r="FYZ39" s="2343"/>
      <c r="FZA39" s="2343"/>
      <c r="FZB39" s="2343"/>
      <c r="FZC39" s="2343"/>
      <c r="FZD39" s="2343"/>
      <c r="FZE39" s="2343"/>
      <c r="FZF39" s="2343"/>
      <c r="FZG39" s="2343"/>
      <c r="FZH39" s="2343"/>
      <c r="FZI39" s="2343"/>
      <c r="FZJ39" s="2343"/>
      <c r="FZK39" s="2343"/>
      <c r="FZL39" s="2343"/>
      <c r="FZM39" s="2343"/>
      <c r="FZN39" s="2343"/>
      <c r="FZO39" s="2343"/>
      <c r="FZP39" s="2343"/>
      <c r="FZQ39" s="2343"/>
      <c r="FZR39" s="2343"/>
      <c r="FZS39" s="2343"/>
      <c r="FZT39" s="2343"/>
      <c r="FZU39" s="2343"/>
      <c r="FZV39" s="2343"/>
      <c r="FZW39" s="2343"/>
      <c r="FZX39" s="2343"/>
      <c r="FZY39" s="2343"/>
      <c r="FZZ39" s="2343"/>
      <c r="GAA39" s="2343"/>
      <c r="GAB39" s="2343"/>
      <c r="GAC39" s="2343"/>
      <c r="GAD39" s="2343"/>
      <c r="GAE39" s="2343"/>
      <c r="GAF39" s="2343"/>
      <c r="GAG39" s="2343"/>
      <c r="GAH39" s="2343"/>
      <c r="GAI39" s="2343"/>
      <c r="GAJ39" s="2343"/>
      <c r="GAK39" s="2343"/>
      <c r="GAL39" s="2343"/>
      <c r="GAM39" s="2343"/>
      <c r="GAN39" s="2343"/>
      <c r="GAO39" s="2343"/>
      <c r="GAP39" s="2343"/>
      <c r="GAQ39" s="2343"/>
      <c r="GAR39" s="2343"/>
      <c r="GAS39" s="2343"/>
      <c r="GAT39" s="2343"/>
      <c r="GAU39" s="2343"/>
      <c r="GAV39" s="2343"/>
      <c r="GAW39" s="2343"/>
      <c r="GAX39" s="2343"/>
      <c r="GAY39" s="2343"/>
      <c r="GAZ39" s="2343"/>
      <c r="GBA39" s="2343"/>
      <c r="GBB39" s="2343"/>
      <c r="GBC39" s="2343"/>
      <c r="GBD39" s="2343"/>
      <c r="GBE39" s="2343"/>
      <c r="GBF39" s="2343"/>
      <c r="GBG39" s="2343"/>
      <c r="GBH39" s="2343"/>
      <c r="GBI39" s="2343"/>
      <c r="GBJ39" s="2343"/>
      <c r="GBK39" s="2343"/>
      <c r="GBL39" s="2343"/>
      <c r="GBM39" s="2343"/>
      <c r="GBN39" s="2343"/>
      <c r="GBO39" s="2343"/>
      <c r="GBP39" s="2343"/>
      <c r="GBQ39" s="2343"/>
      <c r="GBR39" s="2343"/>
      <c r="GBS39" s="2343"/>
      <c r="GBT39" s="2343"/>
      <c r="GBU39" s="2343"/>
      <c r="GBV39" s="2343"/>
      <c r="GBW39" s="2343"/>
      <c r="GBX39" s="2343"/>
      <c r="GBY39" s="2343"/>
      <c r="GBZ39" s="2343"/>
      <c r="GCA39" s="2343"/>
      <c r="GCB39" s="2343"/>
      <c r="GCC39" s="2343"/>
      <c r="GCD39" s="2343"/>
      <c r="GCE39" s="2343"/>
      <c r="GCF39" s="2343"/>
      <c r="GCG39" s="2343"/>
      <c r="GCH39" s="2343"/>
      <c r="GCI39" s="2343"/>
      <c r="GCJ39" s="2343"/>
      <c r="GCK39" s="2343"/>
      <c r="GCL39" s="2343"/>
      <c r="GCM39" s="2343"/>
      <c r="GCN39" s="2343"/>
      <c r="GCO39" s="2343"/>
      <c r="GCP39" s="2343"/>
      <c r="GCQ39" s="2343"/>
      <c r="GCR39" s="2343"/>
      <c r="GCS39" s="2343"/>
      <c r="GCT39" s="2343"/>
      <c r="GCU39" s="2343"/>
      <c r="GCV39" s="2343"/>
      <c r="GCW39" s="2343"/>
      <c r="GCX39" s="2343"/>
      <c r="GCY39" s="2343"/>
      <c r="GCZ39" s="2343"/>
      <c r="GDA39" s="2343"/>
      <c r="GDB39" s="2343"/>
      <c r="GDC39" s="2343"/>
      <c r="GDD39" s="2343"/>
      <c r="GDE39" s="2343"/>
      <c r="GDF39" s="2343"/>
      <c r="GDG39" s="2343"/>
      <c r="GDH39" s="2343"/>
      <c r="GDI39" s="2343"/>
      <c r="GDJ39" s="2343"/>
      <c r="GDK39" s="2343"/>
      <c r="GDL39" s="2343"/>
      <c r="GDM39" s="2343"/>
      <c r="GDN39" s="2343"/>
      <c r="GDO39" s="2343"/>
      <c r="GDP39" s="2343"/>
      <c r="GDQ39" s="2343"/>
      <c r="GDR39" s="2343"/>
      <c r="GDS39" s="2343"/>
      <c r="GDT39" s="2343"/>
      <c r="GDU39" s="2343"/>
      <c r="GDV39" s="2343"/>
      <c r="GDW39" s="2343"/>
      <c r="GDX39" s="2343"/>
      <c r="GDY39" s="2343"/>
      <c r="GDZ39" s="2343"/>
      <c r="GEA39" s="2343"/>
      <c r="GEB39" s="2343"/>
      <c r="GEC39" s="2343"/>
      <c r="GED39" s="2343"/>
      <c r="GEE39" s="2343"/>
      <c r="GEF39" s="2343"/>
      <c r="GEG39" s="2343"/>
      <c r="GEH39" s="2343"/>
      <c r="GEI39" s="2343"/>
      <c r="GEJ39" s="2343"/>
      <c r="GEK39" s="2343"/>
      <c r="GEL39" s="2343"/>
      <c r="GEM39" s="2343"/>
      <c r="GEN39" s="2343"/>
      <c r="GEO39" s="2343"/>
      <c r="GEP39" s="2343"/>
      <c r="GEQ39" s="2343"/>
      <c r="GER39" s="2343"/>
      <c r="GES39" s="2343"/>
      <c r="GET39" s="2343"/>
      <c r="GEU39" s="2343"/>
      <c r="GEV39" s="2343"/>
      <c r="GEW39" s="2343"/>
      <c r="GEX39" s="2343"/>
      <c r="GEY39" s="2343"/>
      <c r="GEZ39" s="2343"/>
      <c r="GFA39" s="2343"/>
      <c r="GFB39" s="2343"/>
      <c r="GFC39" s="2343"/>
      <c r="GFD39" s="2343"/>
      <c r="GFE39" s="2343"/>
      <c r="GFF39" s="2343"/>
      <c r="GFG39" s="2343"/>
      <c r="GFH39" s="2343"/>
      <c r="GFI39" s="2343"/>
      <c r="GFJ39" s="2343"/>
      <c r="GFK39" s="2343"/>
      <c r="GFL39" s="2343"/>
      <c r="GFM39" s="2343"/>
      <c r="GFN39" s="2343"/>
      <c r="GFO39" s="2343"/>
      <c r="GFP39" s="2343"/>
      <c r="GFQ39" s="2343"/>
      <c r="GFR39" s="2343"/>
      <c r="GFS39" s="2343"/>
      <c r="GFT39" s="2343"/>
      <c r="GFU39" s="2343"/>
      <c r="GFV39" s="2343"/>
      <c r="GFW39" s="2343"/>
      <c r="GFX39" s="2343"/>
      <c r="GFY39" s="2343"/>
      <c r="GFZ39" s="2343"/>
      <c r="GGA39" s="2343"/>
      <c r="GGB39" s="2343"/>
      <c r="GGC39" s="2343"/>
      <c r="GGD39" s="2343"/>
      <c r="GGE39" s="2343"/>
      <c r="GGF39" s="2343"/>
      <c r="GGG39" s="2343"/>
      <c r="GGH39" s="2343"/>
      <c r="GGI39" s="2343"/>
      <c r="GGJ39" s="2343"/>
      <c r="GGK39" s="2343"/>
      <c r="GGL39" s="2343"/>
      <c r="GGM39" s="2343"/>
      <c r="GGN39" s="2343"/>
      <c r="GGO39" s="2343"/>
      <c r="GGP39" s="2343"/>
      <c r="GGQ39" s="2343"/>
      <c r="GGR39" s="2343"/>
      <c r="GGS39" s="2343"/>
      <c r="GGT39" s="2343"/>
      <c r="GGU39" s="2343"/>
      <c r="GGV39" s="2343"/>
      <c r="GGW39" s="2343"/>
      <c r="GGX39" s="2343"/>
      <c r="GGY39" s="2343"/>
      <c r="GGZ39" s="2343"/>
      <c r="GHA39" s="2343"/>
      <c r="GHB39" s="2343"/>
      <c r="GHC39" s="2343"/>
      <c r="GHD39" s="2343"/>
      <c r="GHE39" s="2343"/>
      <c r="GHF39" s="2343"/>
      <c r="GHG39" s="2343"/>
      <c r="GHH39" s="2343"/>
      <c r="GHI39" s="2343"/>
      <c r="GHJ39" s="2343"/>
      <c r="GHK39" s="2343"/>
      <c r="GHL39" s="2343"/>
      <c r="GHM39" s="2343"/>
      <c r="GHN39" s="2343"/>
      <c r="GHO39" s="2343"/>
      <c r="GHP39" s="2343"/>
      <c r="GHQ39" s="2343"/>
      <c r="GHR39" s="2343"/>
      <c r="GHS39" s="2343"/>
      <c r="GHT39" s="2343"/>
      <c r="GHU39" s="2343"/>
      <c r="GHV39" s="2343"/>
      <c r="GHW39" s="2343"/>
      <c r="GHX39" s="2343"/>
      <c r="GHY39" s="2343"/>
      <c r="GHZ39" s="2343"/>
      <c r="GIA39" s="2343"/>
      <c r="GIB39" s="2343"/>
      <c r="GIC39" s="2343"/>
      <c r="GID39" s="2343"/>
      <c r="GIE39" s="2343"/>
      <c r="GIF39" s="2343"/>
      <c r="GIG39" s="2343"/>
      <c r="GIH39" s="2343"/>
      <c r="GII39" s="2343"/>
      <c r="GIJ39" s="2343"/>
      <c r="GIK39" s="2343"/>
      <c r="GIL39" s="2343"/>
      <c r="GIM39" s="2343"/>
      <c r="GIN39" s="2343"/>
      <c r="GIO39" s="2343"/>
      <c r="GIP39" s="2343"/>
      <c r="GIQ39" s="2343"/>
      <c r="GIR39" s="2343"/>
      <c r="GIS39" s="2343"/>
      <c r="GIT39" s="2343"/>
      <c r="GIU39" s="2343"/>
      <c r="GIV39" s="2343"/>
      <c r="GIW39" s="2343"/>
      <c r="GIX39" s="2343"/>
      <c r="GIY39" s="2343"/>
      <c r="GIZ39" s="2343"/>
      <c r="GJA39" s="2343"/>
      <c r="GJB39" s="2343"/>
      <c r="GJC39" s="2343"/>
      <c r="GJD39" s="2343"/>
      <c r="GJE39" s="2343"/>
      <c r="GJF39" s="2343"/>
      <c r="GJG39" s="2343"/>
      <c r="GJH39" s="2343"/>
      <c r="GJI39" s="2343"/>
      <c r="GJJ39" s="2343"/>
      <c r="GJK39" s="2343"/>
      <c r="GJL39" s="2343"/>
      <c r="GJM39" s="2343"/>
      <c r="GJN39" s="2343"/>
      <c r="GJO39" s="2343"/>
      <c r="GJP39" s="2343"/>
      <c r="GJQ39" s="2343"/>
      <c r="GJR39" s="2343"/>
      <c r="GJS39" s="2343"/>
      <c r="GJT39" s="2343"/>
      <c r="GJU39" s="2343"/>
      <c r="GJV39" s="2343"/>
      <c r="GJW39" s="2343"/>
      <c r="GJX39" s="2343"/>
      <c r="GJY39" s="2343"/>
      <c r="GJZ39" s="2343"/>
      <c r="GKA39" s="2343"/>
      <c r="GKB39" s="2343"/>
      <c r="GKC39" s="2343"/>
      <c r="GKD39" s="2343"/>
      <c r="GKE39" s="2343"/>
      <c r="GKF39" s="2343"/>
      <c r="GKG39" s="2343"/>
      <c r="GKH39" s="2343"/>
      <c r="GKI39" s="2343"/>
      <c r="GKJ39" s="2343"/>
      <c r="GKK39" s="2343"/>
      <c r="GKL39" s="2343"/>
      <c r="GKM39" s="2343"/>
      <c r="GKN39" s="2343"/>
      <c r="GKO39" s="2343"/>
      <c r="GKP39" s="2343"/>
      <c r="GKQ39" s="2343"/>
      <c r="GKR39" s="2343"/>
      <c r="GKS39" s="2343"/>
      <c r="GKT39" s="2343"/>
      <c r="GKU39" s="2343"/>
      <c r="GKV39" s="2343"/>
      <c r="GKW39" s="2343"/>
      <c r="GKX39" s="2343"/>
      <c r="GKY39" s="2343"/>
      <c r="GKZ39" s="2343"/>
      <c r="GLA39" s="2343"/>
      <c r="GLB39" s="2343"/>
      <c r="GLC39" s="2343"/>
      <c r="GLD39" s="2343"/>
      <c r="GLE39" s="2343"/>
      <c r="GLF39" s="2343"/>
      <c r="GLG39" s="2343"/>
      <c r="GLH39" s="2343"/>
      <c r="GLI39" s="2343"/>
      <c r="GLJ39" s="2343"/>
      <c r="GLK39" s="2343"/>
      <c r="GLL39" s="2343"/>
      <c r="GLM39" s="2343"/>
      <c r="GLN39" s="2343"/>
      <c r="GLO39" s="2343"/>
      <c r="GLP39" s="2343"/>
      <c r="GLQ39" s="2343"/>
      <c r="GLR39" s="2343"/>
      <c r="GLS39" s="2343"/>
      <c r="GLT39" s="2343"/>
      <c r="GLU39" s="2343"/>
      <c r="GLV39" s="2343"/>
      <c r="GLW39" s="2343"/>
      <c r="GLX39" s="2343"/>
      <c r="GLY39" s="2343"/>
      <c r="GLZ39" s="2343"/>
      <c r="GMA39" s="2343"/>
      <c r="GMB39" s="2343"/>
      <c r="GMC39" s="2343"/>
      <c r="GMD39" s="2343"/>
      <c r="GME39" s="2343"/>
      <c r="GMF39" s="2343"/>
      <c r="GMG39" s="2343"/>
      <c r="GMH39" s="2343"/>
      <c r="GMI39" s="2343"/>
      <c r="GMJ39" s="2343"/>
      <c r="GMK39" s="2343"/>
      <c r="GML39" s="2343"/>
      <c r="GMM39" s="2343"/>
      <c r="GMN39" s="2343"/>
      <c r="GMO39" s="2343"/>
      <c r="GMP39" s="2343"/>
      <c r="GMQ39" s="2343"/>
      <c r="GMR39" s="2343"/>
      <c r="GMS39" s="2343"/>
      <c r="GMT39" s="2343"/>
      <c r="GMU39" s="2343"/>
      <c r="GMV39" s="2343"/>
      <c r="GMW39" s="2343"/>
      <c r="GMX39" s="2343"/>
      <c r="GMY39" s="2343"/>
      <c r="GMZ39" s="2343"/>
      <c r="GNA39" s="2343"/>
      <c r="GNB39" s="2343"/>
      <c r="GNC39" s="2343"/>
      <c r="GND39" s="2343"/>
      <c r="GNE39" s="2343"/>
      <c r="GNF39" s="2343"/>
      <c r="GNG39" s="2343"/>
      <c r="GNH39" s="2343"/>
      <c r="GNI39" s="2343"/>
      <c r="GNJ39" s="2343"/>
      <c r="GNK39" s="2343"/>
      <c r="GNL39" s="2343"/>
      <c r="GNM39" s="2343"/>
      <c r="GNN39" s="2343"/>
      <c r="GNO39" s="2343"/>
      <c r="GNP39" s="2343"/>
      <c r="GNQ39" s="2343"/>
      <c r="GNR39" s="2343"/>
      <c r="GNS39" s="2343"/>
      <c r="GNT39" s="2343"/>
      <c r="GNU39" s="2343"/>
      <c r="GNV39" s="2343"/>
      <c r="GNW39" s="2343"/>
      <c r="GNX39" s="2343"/>
      <c r="GNY39" s="2343"/>
      <c r="GNZ39" s="2343"/>
      <c r="GOA39" s="2343"/>
      <c r="GOB39" s="2343"/>
      <c r="GOC39" s="2343"/>
      <c r="GOD39" s="2343"/>
      <c r="GOE39" s="2343"/>
      <c r="GOF39" s="2343"/>
      <c r="GOG39" s="2343"/>
      <c r="GOH39" s="2343"/>
      <c r="GOI39" s="2343"/>
      <c r="GOJ39" s="2343"/>
      <c r="GOK39" s="2343"/>
      <c r="GOL39" s="2343"/>
      <c r="GOM39" s="2343"/>
      <c r="GON39" s="2343"/>
      <c r="GOO39" s="2343"/>
      <c r="GOP39" s="2343"/>
      <c r="GOQ39" s="2343"/>
      <c r="GOR39" s="2343"/>
      <c r="GOS39" s="2343"/>
      <c r="GOT39" s="2343"/>
      <c r="GOU39" s="2343"/>
      <c r="GOV39" s="2343"/>
      <c r="GOW39" s="2343"/>
      <c r="GOX39" s="2343"/>
      <c r="GOY39" s="2343"/>
      <c r="GOZ39" s="2343"/>
      <c r="GPA39" s="2343"/>
      <c r="GPB39" s="2343"/>
      <c r="GPC39" s="2343"/>
      <c r="GPD39" s="2343"/>
      <c r="GPE39" s="2343"/>
      <c r="GPF39" s="2343"/>
      <c r="GPG39" s="2343"/>
      <c r="GPH39" s="2343"/>
      <c r="GPI39" s="2343"/>
      <c r="GPJ39" s="2343"/>
      <c r="GPK39" s="2343"/>
      <c r="GPL39" s="2343"/>
      <c r="GPM39" s="2343"/>
      <c r="GPN39" s="2343"/>
      <c r="GPO39" s="2343"/>
      <c r="GPP39" s="2343"/>
      <c r="GPQ39" s="2343"/>
      <c r="GPR39" s="2343"/>
      <c r="GPS39" s="2343"/>
      <c r="GPT39" s="2343"/>
      <c r="GPU39" s="2343"/>
      <c r="GPV39" s="2343"/>
      <c r="GPW39" s="2343"/>
      <c r="GPX39" s="2343"/>
      <c r="GPY39" s="2343"/>
      <c r="GPZ39" s="2343"/>
      <c r="GQA39" s="2343"/>
      <c r="GQB39" s="2343"/>
      <c r="GQC39" s="2343"/>
      <c r="GQD39" s="2343"/>
      <c r="GQE39" s="2343"/>
      <c r="GQF39" s="2343"/>
      <c r="GQG39" s="2343"/>
      <c r="GQH39" s="2343"/>
      <c r="GQI39" s="2343"/>
      <c r="GQJ39" s="2343"/>
      <c r="GQK39" s="2343"/>
      <c r="GQL39" s="2343"/>
      <c r="GQM39" s="2343"/>
      <c r="GQN39" s="2343"/>
      <c r="GQO39" s="2343"/>
      <c r="GQP39" s="2343"/>
      <c r="GQQ39" s="2343"/>
      <c r="GQR39" s="2343"/>
      <c r="GQS39" s="2343"/>
      <c r="GQT39" s="2343"/>
      <c r="GQU39" s="2343"/>
      <c r="GQV39" s="2343"/>
      <c r="GQW39" s="2343"/>
      <c r="GQX39" s="2343"/>
      <c r="GQY39" s="2343"/>
      <c r="GQZ39" s="2343"/>
      <c r="GRA39" s="2343"/>
      <c r="GRB39" s="2343"/>
      <c r="GRC39" s="2343"/>
      <c r="GRD39" s="2343"/>
      <c r="GRE39" s="2343"/>
      <c r="GRF39" s="2343"/>
      <c r="GRG39" s="2343"/>
      <c r="GRH39" s="2343"/>
      <c r="GRI39" s="2343"/>
      <c r="GRJ39" s="2343"/>
      <c r="GRK39" s="2343"/>
      <c r="GRL39" s="2343"/>
      <c r="GRM39" s="2343"/>
      <c r="GRN39" s="2343"/>
      <c r="GRO39" s="2343"/>
      <c r="GRP39" s="2343"/>
      <c r="GRQ39" s="2343"/>
      <c r="GRR39" s="2343"/>
      <c r="GRS39" s="2343"/>
      <c r="GRT39" s="2343"/>
      <c r="GRU39" s="2343"/>
      <c r="GRV39" s="2343"/>
      <c r="GRW39" s="2343"/>
      <c r="GRX39" s="2343"/>
      <c r="GRY39" s="2343"/>
      <c r="GRZ39" s="2343"/>
      <c r="GSA39" s="2343"/>
      <c r="GSB39" s="2343"/>
      <c r="GSC39" s="2343"/>
      <c r="GSD39" s="2343"/>
      <c r="GSE39" s="2343"/>
      <c r="GSF39" s="2343"/>
      <c r="GSG39" s="2343"/>
      <c r="GSH39" s="2343"/>
      <c r="GSI39" s="2343"/>
      <c r="GSJ39" s="2343"/>
      <c r="GSK39" s="2343"/>
      <c r="GSL39" s="2343"/>
      <c r="GSM39" s="2343"/>
      <c r="GSN39" s="2343"/>
      <c r="GSO39" s="2343"/>
      <c r="GSP39" s="2343"/>
      <c r="GSQ39" s="2343"/>
      <c r="GSR39" s="2343"/>
      <c r="GSS39" s="2343"/>
      <c r="GST39" s="2343"/>
      <c r="GSU39" s="2343"/>
      <c r="GSV39" s="2343"/>
      <c r="GSW39" s="2343"/>
      <c r="GSX39" s="2343"/>
      <c r="GSY39" s="2343"/>
      <c r="GSZ39" s="2343"/>
      <c r="GTA39" s="2343"/>
      <c r="GTB39" s="2343"/>
      <c r="GTC39" s="2343"/>
      <c r="GTD39" s="2343"/>
      <c r="GTE39" s="2343"/>
      <c r="GTF39" s="2343"/>
      <c r="GTG39" s="2343"/>
      <c r="GTH39" s="2343"/>
      <c r="GTI39" s="2343"/>
      <c r="GTJ39" s="2343"/>
      <c r="GTK39" s="2343"/>
      <c r="GTL39" s="2343"/>
      <c r="GTM39" s="2343"/>
      <c r="GTN39" s="2343"/>
      <c r="GTO39" s="2343"/>
      <c r="GTP39" s="2343"/>
      <c r="GTQ39" s="2343"/>
      <c r="GTR39" s="2343"/>
      <c r="GTS39" s="2343"/>
      <c r="GTT39" s="2343"/>
      <c r="GTU39" s="2343"/>
      <c r="GTV39" s="2343"/>
      <c r="GTW39" s="2343"/>
      <c r="GTX39" s="2343"/>
      <c r="GTY39" s="2343"/>
      <c r="GTZ39" s="2343"/>
      <c r="GUA39" s="2343"/>
      <c r="GUB39" s="2343"/>
      <c r="GUC39" s="2343"/>
      <c r="GUD39" s="2343"/>
      <c r="GUE39" s="2343"/>
      <c r="GUF39" s="2343"/>
      <c r="GUG39" s="2343"/>
      <c r="GUH39" s="2343"/>
      <c r="GUI39" s="2343"/>
      <c r="GUJ39" s="2343"/>
      <c r="GUK39" s="2343"/>
      <c r="GUL39" s="2343"/>
      <c r="GUM39" s="2343"/>
      <c r="GUN39" s="2343"/>
      <c r="GUO39" s="2343"/>
      <c r="GUP39" s="2343"/>
      <c r="GUQ39" s="2343"/>
      <c r="GUR39" s="2343"/>
      <c r="GUS39" s="2343"/>
      <c r="GUT39" s="2343"/>
      <c r="GUU39" s="2343"/>
      <c r="GUV39" s="2343"/>
      <c r="GUW39" s="2343"/>
      <c r="GUX39" s="2343"/>
      <c r="GUY39" s="2343"/>
      <c r="GUZ39" s="2343"/>
      <c r="GVA39" s="2343"/>
      <c r="GVB39" s="2343"/>
      <c r="GVC39" s="2343"/>
      <c r="GVD39" s="2343"/>
      <c r="GVE39" s="2343"/>
      <c r="GVF39" s="2343"/>
      <c r="GVG39" s="2343"/>
      <c r="GVH39" s="2343"/>
      <c r="GVI39" s="2343"/>
      <c r="GVJ39" s="2343"/>
      <c r="GVK39" s="2343"/>
      <c r="GVL39" s="2343"/>
      <c r="GVM39" s="2343"/>
      <c r="GVN39" s="2343"/>
      <c r="GVO39" s="2343"/>
      <c r="GVP39" s="2343"/>
      <c r="GVQ39" s="2343"/>
      <c r="GVR39" s="2343"/>
      <c r="GVS39" s="2343"/>
      <c r="GVT39" s="2343"/>
      <c r="GVU39" s="2343"/>
      <c r="GVV39" s="2343"/>
      <c r="GVW39" s="2343"/>
      <c r="GVX39" s="2343"/>
      <c r="GVY39" s="2343"/>
      <c r="GVZ39" s="2343"/>
      <c r="GWA39" s="2343"/>
      <c r="GWB39" s="2343"/>
      <c r="GWC39" s="2343"/>
      <c r="GWD39" s="2343"/>
      <c r="GWE39" s="2343"/>
      <c r="GWF39" s="2343"/>
      <c r="GWG39" s="2343"/>
      <c r="GWH39" s="2343"/>
      <c r="GWI39" s="2343"/>
      <c r="GWJ39" s="2343"/>
      <c r="GWK39" s="2343"/>
      <c r="GWL39" s="2343"/>
      <c r="GWM39" s="2343"/>
      <c r="GWN39" s="2343"/>
      <c r="GWO39" s="2343"/>
      <c r="GWP39" s="2343"/>
      <c r="GWQ39" s="2343"/>
      <c r="GWR39" s="2343"/>
      <c r="GWS39" s="2343"/>
      <c r="GWT39" s="2343"/>
      <c r="GWU39" s="2343"/>
      <c r="GWV39" s="2343"/>
      <c r="GWW39" s="2343"/>
      <c r="GWX39" s="2343"/>
      <c r="GWY39" s="2343"/>
      <c r="GWZ39" s="2343"/>
      <c r="GXA39" s="2343"/>
      <c r="GXB39" s="2343"/>
      <c r="GXC39" s="2343"/>
      <c r="GXD39" s="2343"/>
      <c r="GXE39" s="2343"/>
      <c r="GXF39" s="2343"/>
      <c r="GXG39" s="2343"/>
      <c r="GXH39" s="2343"/>
      <c r="GXI39" s="2343"/>
      <c r="GXJ39" s="2343"/>
      <c r="GXK39" s="2343"/>
      <c r="GXL39" s="2343"/>
      <c r="GXM39" s="2343"/>
      <c r="GXN39" s="2343"/>
      <c r="GXO39" s="2343"/>
      <c r="GXP39" s="2343"/>
      <c r="GXQ39" s="2343"/>
      <c r="GXR39" s="2343"/>
      <c r="GXS39" s="2343"/>
      <c r="GXT39" s="2343"/>
      <c r="GXU39" s="2343"/>
      <c r="GXV39" s="2343"/>
      <c r="GXW39" s="2343"/>
      <c r="GXX39" s="2343"/>
      <c r="GXY39" s="2343"/>
      <c r="GXZ39" s="2343"/>
      <c r="GYA39" s="2343"/>
      <c r="GYB39" s="2343"/>
      <c r="GYC39" s="2343"/>
      <c r="GYD39" s="2343"/>
      <c r="GYE39" s="2343"/>
      <c r="GYF39" s="2343"/>
      <c r="GYG39" s="2343"/>
      <c r="GYH39" s="2343"/>
      <c r="GYI39" s="2343"/>
      <c r="GYJ39" s="2343"/>
      <c r="GYK39" s="2343"/>
      <c r="GYL39" s="2343"/>
      <c r="GYM39" s="2343"/>
      <c r="GYN39" s="2343"/>
      <c r="GYO39" s="2343"/>
      <c r="GYP39" s="2343"/>
      <c r="GYQ39" s="2343"/>
      <c r="GYR39" s="2343"/>
      <c r="GYS39" s="2343"/>
      <c r="GYT39" s="2343"/>
      <c r="GYU39" s="2343"/>
      <c r="GYV39" s="2343"/>
      <c r="GYW39" s="2343"/>
      <c r="GYX39" s="2343"/>
      <c r="GYY39" s="2343"/>
      <c r="GYZ39" s="2343"/>
      <c r="GZA39" s="2343"/>
      <c r="GZB39" s="2343"/>
      <c r="GZC39" s="2343"/>
      <c r="GZD39" s="2343"/>
      <c r="GZE39" s="2343"/>
      <c r="GZF39" s="2343"/>
      <c r="GZG39" s="2343"/>
      <c r="GZH39" s="2343"/>
      <c r="GZI39" s="2343"/>
      <c r="GZJ39" s="2343"/>
      <c r="GZK39" s="2343"/>
      <c r="GZL39" s="2343"/>
      <c r="GZM39" s="2343"/>
      <c r="GZN39" s="2343"/>
      <c r="GZO39" s="2343"/>
      <c r="GZP39" s="2343"/>
      <c r="GZQ39" s="2343"/>
      <c r="GZR39" s="2343"/>
      <c r="GZS39" s="2343"/>
      <c r="GZT39" s="2343"/>
      <c r="GZU39" s="2343"/>
      <c r="GZV39" s="2343"/>
      <c r="GZW39" s="2343"/>
      <c r="GZX39" s="2343"/>
      <c r="GZY39" s="2343"/>
      <c r="GZZ39" s="2343"/>
      <c r="HAA39" s="2343"/>
      <c r="HAB39" s="2343"/>
      <c r="HAC39" s="2343"/>
      <c r="HAD39" s="2343"/>
      <c r="HAE39" s="2343"/>
      <c r="HAF39" s="2343"/>
      <c r="HAG39" s="2343"/>
      <c r="HAH39" s="2343"/>
      <c r="HAI39" s="2343"/>
      <c r="HAJ39" s="2343"/>
      <c r="HAK39" s="2343"/>
      <c r="HAL39" s="2343"/>
      <c r="HAM39" s="2343"/>
      <c r="HAN39" s="2343"/>
      <c r="HAO39" s="2343"/>
      <c r="HAP39" s="2343"/>
      <c r="HAQ39" s="2343"/>
      <c r="HAR39" s="2343"/>
      <c r="HAS39" s="2343"/>
      <c r="HAT39" s="2343"/>
      <c r="HAU39" s="2343"/>
      <c r="HAV39" s="2343"/>
      <c r="HAW39" s="2343"/>
      <c r="HAX39" s="2343"/>
      <c r="HAY39" s="2343"/>
      <c r="HAZ39" s="2343"/>
      <c r="HBA39" s="2343"/>
      <c r="HBB39" s="2343"/>
      <c r="HBC39" s="2343"/>
      <c r="HBD39" s="2343"/>
      <c r="HBE39" s="2343"/>
      <c r="HBF39" s="2343"/>
      <c r="HBG39" s="2343"/>
      <c r="HBH39" s="2343"/>
      <c r="HBI39" s="2343"/>
      <c r="HBJ39" s="2343"/>
      <c r="HBK39" s="2343"/>
      <c r="HBL39" s="2343"/>
      <c r="HBM39" s="2343"/>
      <c r="HBN39" s="2343"/>
      <c r="HBO39" s="2343"/>
      <c r="HBP39" s="2343"/>
      <c r="HBQ39" s="2343"/>
      <c r="HBR39" s="2343"/>
      <c r="HBS39" s="2343"/>
      <c r="HBT39" s="2343"/>
      <c r="HBU39" s="2343"/>
      <c r="HBV39" s="2343"/>
      <c r="HBW39" s="2343"/>
      <c r="HBX39" s="2343"/>
      <c r="HBY39" s="2343"/>
      <c r="HBZ39" s="2343"/>
      <c r="HCA39" s="2343"/>
      <c r="HCB39" s="2343"/>
      <c r="HCC39" s="2343"/>
      <c r="HCD39" s="2343"/>
      <c r="HCE39" s="2343"/>
      <c r="HCF39" s="2343"/>
      <c r="HCG39" s="2343"/>
      <c r="HCH39" s="2343"/>
      <c r="HCI39" s="2343"/>
      <c r="HCJ39" s="2343"/>
      <c r="HCK39" s="2343"/>
      <c r="HCL39" s="2343"/>
      <c r="HCM39" s="2343"/>
      <c r="HCN39" s="2343"/>
      <c r="HCO39" s="2343"/>
      <c r="HCP39" s="2343"/>
      <c r="HCQ39" s="2343"/>
      <c r="HCR39" s="2343"/>
      <c r="HCS39" s="2343"/>
      <c r="HCT39" s="2343"/>
      <c r="HCU39" s="2343"/>
      <c r="HCV39" s="2343"/>
      <c r="HCW39" s="2343"/>
      <c r="HCX39" s="2343"/>
      <c r="HCY39" s="2343"/>
      <c r="HCZ39" s="2343"/>
      <c r="HDA39" s="2343"/>
      <c r="HDB39" s="2343"/>
      <c r="HDC39" s="2343"/>
      <c r="HDD39" s="2343"/>
      <c r="HDE39" s="2343"/>
      <c r="HDF39" s="2343"/>
      <c r="HDG39" s="2343"/>
      <c r="HDH39" s="2343"/>
      <c r="HDI39" s="2343"/>
      <c r="HDJ39" s="2343"/>
      <c r="HDK39" s="2343"/>
      <c r="HDL39" s="2343"/>
      <c r="HDM39" s="2343"/>
      <c r="HDN39" s="2343"/>
      <c r="HDO39" s="2343"/>
      <c r="HDP39" s="2343"/>
      <c r="HDQ39" s="2343"/>
      <c r="HDR39" s="2343"/>
      <c r="HDS39" s="2343"/>
      <c r="HDT39" s="2343"/>
      <c r="HDU39" s="2343"/>
      <c r="HDV39" s="2343"/>
      <c r="HDW39" s="2343"/>
      <c r="HDX39" s="2343"/>
      <c r="HDY39" s="2343"/>
      <c r="HDZ39" s="2343"/>
      <c r="HEA39" s="2343"/>
      <c r="HEB39" s="2343"/>
      <c r="HEC39" s="2343"/>
      <c r="HED39" s="2343"/>
      <c r="HEE39" s="2343"/>
      <c r="HEF39" s="2343"/>
      <c r="HEG39" s="2343"/>
      <c r="HEH39" s="2343"/>
      <c r="HEI39" s="2343"/>
      <c r="HEJ39" s="2343"/>
      <c r="HEK39" s="2343"/>
      <c r="HEL39" s="2343"/>
      <c r="HEM39" s="2343"/>
      <c r="HEN39" s="2343"/>
      <c r="HEO39" s="2343"/>
      <c r="HEP39" s="2343"/>
      <c r="HEQ39" s="2343"/>
      <c r="HER39" s="2343"/>
      <c r="HES39" s="2343"/>
      <c r="HET39" s="2343"/>
      <c r="HEU39" s="2343"/>
      <c r="HEV39" s="2343"/>
      <c r="HEW39" s="2343"/>
      <c r="HEX39" s="2343"/>
      <c r="HEY39" s="2343"/>
      <c r="HEZ39" s="2343"/>
      <c r="HFA39" s="2343"/>
      <c r="HFB39" s="2343"/>
      <c r="HFC39" s="2343"/>
      <c r="HFD39" s="2343"/>
      <c r="HFE39" s="2343"/>
      <c r="HFF39" s="2343"/>
      <c r="HFG39" s="2343"/>
      <c r="HFH39" s="2343"/>
      <c r="HFI39" s="2343"/>
      <c r="HFJ39" s="2343"/>
      <c r="HFK39" s="2343"/>
      <c r="HFL39" s="2343"/>
      <c r="HFM39" s="2343"/>
      <c r="HFN39" s="2343"/>
      <c r="HFO39" s="2343"/>
      <c r="HFP39" s="2343"/>
      <c r="HFQ39" s="2343"/>
      <c r="HFR39" s="2343"/>
      <c r="HFS39" s="2343"/>
      <c r="HFT39" s="2343"/>
      <c r="HFU39" s="2343"/>
      <c r="HFV39" s="2343"/>
      <c r="HFW39" s="2343"/>
      <c r="HFX39" s="2343"/>
      <c r="HFY39" s="2343"/>
      <c r="HFZ39" s="2343"/>
      <c r="HGA39" s="2343"/>
      <c r="HGB39" s="2343"/>
      <c r="HGC39" s="2343"/>
      <c r="HGD39" s="2343"/>
      <c r="HGE39" s="2343"/>
      <c r="HGF39" s="2343"/>
      <c r="HGG39" s="2343"/>
      <c r="HGH39" s="2343"/>
      <c r="HGI39" s="2343"/>
      <c r="HGJ39" s="2343"/>
      <c r="HGK39" s="2343"/>
      <c r="HGL39" s="2343"/>
      <c r="HGM39" s="2343"/>
      <c r="HGN39" s="2343"/>
      <c r="HGO39" s="2343"/>
      <c r="HGP39" s="2343"/>
      <c r="HGQ39" s="2343"/>
      <c r="HGR39" s="2343"/>
      <c r="HGS39" s="2343"/>
      <c r="HGT39" s="2343"/>
      <c r="HGU39" s="2343"/>
      <c r="HGV39" s="2343"/>
      <c r="HGW39" s="2343"/>
      <c r="HGX39" s="2343"/>
      <c r="HGY39" s="2343"/>
      <c r="HGZ39" s="2343"/>
      <c r="HHA39" s="2343"/>
      <c r="HHB39" s="2343"/>
      <c r="HHC39" s="2343"/>
      <c r="HHD39" s="2343"/>
      <c r="HHE39" s="2343"/>
      <c r="HHF39" s="2343"/>
      <c r="HHG39" s="2343"/>
      <c r="HHH39" s="2343"/>
      <c r="HHI39" s="2343"/>
      <c r="HHJ39" s="2343"/>
      <c r="HHK39" s="2343"/>
      <c r="HHL39" s="2343"/>
      <c r="HHM39" s="2343"/>
      <c r="HHN39" s="2343"/>
      <c r="HHO39" s="2343"/>
      <c r="HHP39" s="2343"/>
      <c r="HHQ39" s="2343"/>
      <c r="HHR39" s="2343"/>
      <c r="HHS39" s="2343"/>
      <c r="HHT39" s="2343"/>
      <c r="HHU39" s="2343"/>
      <c r="HHV39" s="2343"/>
      <c r="HHW39" s="2343"/>
      <c r="HHX39" s="2343"/>
      <c r="HHY39" s="2343"/>
      <c r="HHZ39" s="2343"/>
      <c r="HIA39" s="2343"/>
      <c r="HIB39" s="2343"/>
      <c r="HIC39" s="2343"/>
      <c r="HID39" s="2343"/>
      <c r="HIE39" s="2343"/>
      <c r="HIF39" s="2343"/>
      <c r="HIG39" s="2343"/>
      <c r="HIH39" s="2343"/>
      <c r="HII39" s="2343"/>
      <c r="HIJ39" s="2343"/>
      <c r="HIK39" s="2343"/>
      <c r="HIL39" s="2343"/>
      <c r="HIM39" s="2343"/>
      <c r="HIN39" s="2343"/>
      <c r="HIO39" s="2343"/>
      <c r="HIP39" s="2343"/>
      <c r="HIQ39" s="2343"/>
      <c r="HIR39" s="2343"/>
      <c r="HIS39" s="2343"/>
      <c r="HIT39" s="2343"/>
      <c r="HIU39" s="2343"/>
      <c r="HIV39" s="2343"/>
      <c r="HIW39" s="2343"/>
      <c r="HIX39" s="2343"/>
      <c r="HIY39" s="2343"/>
      <c r="HIZ39" s="2343"/>
      <c r="HJA39" s="2343"/>
      <c r="HJB39" s="2343"/>
      <c r="HJC39" s="2343"/>
      <c r="HJD39" s="2343"/>
      <c r="HJE39" s="2343"/>
      <c r="HJF39" s="2343"/>
      <c r="HJG39" s="2343"/>
      <c r="HJH39" s="2343"/>
      <c r="HJI39" s="2343"/>
      <c r="HJJ39" s="2343"/>
      <c r="HJK39" s="2343"/>
      <c r="HJL39" s="2343"/>
      <c r="HJM39" s="2343"/>
      <c r="HJN39" s="2343"/>
      <c r="HJO39" s="2343"/>
      <c r="HJP39" s="2343"/>
      <c r="HJQ39" s="2343"/>
      <c r="HJR39" s="2343"/>
      <c r="HJS39" s="2343"/>
      <c r="HJT39" s="2343"/>
      <c r="HJU39" s="2343"/>
      <c r="HJV39" s="2343"/>
      <c r="HJW39" s="2343"/>
      <c r="HJX39" s="2343"/>
      <c r="HJY39" s="2343"/>
      <c r="HJZ39" s="2343"/>
      <c r="HKA39" s="2343"/>
      <c r="HKB39" s="2343"/>
      <c r="HKC39" s="2343"/>
      <c r="HKD39" s="2343"/>
      <c r="HKE39" s="2343"/>
      <c r="HKF39" s="2343"/>
      <c r="HKG39" s="2343"/>
      <c r="HKH39" s="2343"/>
      <c r="HKI39" s="2343"/>
      <c r="HKJ39" s="2343"/>
      <c r="HKK39" s="2343"/>
      <c r="HKL39" s="2343"/>
      <c r="HKM39" s="2343"/>
      <c r="HKN39" s="2343"/>
      <c r="HKO39" s="2343"/>
      <c r="HKP39" s="2343"/>
      <c r="HKQ39" s="2343"/>
      <c r="HKR39" s="2343"/>
      <c r="HKS39" s="2343"/>
      <c r="HKT39" s="2343"/>
      <c r="HKU39" s="2343"/>
      <c r="HKV39" s="2343"/>
      <c r="HKW39" s="2343"/>
      <c r="HKX39" s="2343"/>
      <c r="HKY39" s="2343"/>
      <c r="HKZ39" s="2343"/>
      <c r="HLA39" s="2343"/>
      <c r="HLB39" s="2343"/>
      <c r="HLC39" s="2343"/>
      <c r="HLD39" s="2343"/>
      <c r="HLE39" s="2343"/>
      <c r="HLF39" s="2343"/>
      <c r="HLG39" s="2343"/>
      <c r="HLH39" s="2343"/>
      <c r="HLI39" s="2343"/>
      <c r="HLJ39" s="2343"/>
      <c r="HLK39" s="2343"/>
      <c r="HLL39" s="2343"/>
      <c r="HLM39" s="2343"/>
      <c r="HLN39" s="2343"/>
      <c r="HLO39" s="2343"/>
      <c r="HLP39" s="2343"/>
      <c r="HLQ39" s="2343"/>
      <c r="HLR39" s="2343"/>
      <c r="HLS39" s="2343"/>
      <c r="HLT39" s="2343"/>
      <c r="HLU39" s="2343"/>
      <c r="HLV39" s="2343"/>
      <c r="HLW39" s="2343"/>
      <c r="HLX39" s="2343"/>
      <c r="HLY39" s="2343"/>
      <c r="HLZ39" s="2343"/>
      <c r="HMA39" s="2343"/>
      <c r="HMB39" s="2343"/>
      <c r="HMC39" s="2343"/>
      <c r="HMD39" s="2343"/>
      <c r="HME39" s="2343"/>
      <c r="HMF39" s="2343"/>
      <c r="HMG39" s="2343"/>
      <c r="HMH39" s="2343"/>
      <c r="HMI39" s="2343"/>
      <c r="HMJ39" s="2343"/>
      <c r="HMK39" s="2343"/>
      <c r="HML39" s="2343"/>
      <c r="HMM39" s="2343"/>
      <c r="HMN39" s="2343"/>
      <c r="HMO39" s="2343"/>
      <c r="HMP39" s="2343"/>
      <c r="HMQ39" s="2343"/>
      <c r="HMR39" s="2343"/>
      <c r="HMS39" s="2343"/>
      <c r="HMT39" s="2343"/>
      <c r="HMU39" s="2343"/>
      <c r="HMV39" s="2343"/>
      <c r="HMW39" s="2343"/>
      <c r="HMX39" s="2343"/>
      <c r="HMY39" s="2343"/>
      <c r="HMZ39" s="2343"/>
      <c r="HNA39" s="2343"/>
      <c r="HNB39" s="2343"/>
      <c r="HNC39" s="2343"/>
      <c r="HND39" s="2343"/>
      <c r="HNE39" s="2343"/>
      <c r="HNF39" s="2343"/>
      <c r="HNG39" s="2343"/>
      <c r="HNH39" s="2343"/>
      <c r="HNI39" s="2343"/>
      <c r="HNJ39" s="2343"/>
      <c r="HNK39" s="2343"/>
      <c r="HNL39" s="2343"/>
      <c r="HNM39" s="2343"/>
      <c r="HNN39" s="2343"/>
      <c r="HNO39" s="2343"/>
      <c r="HNP39" s="2343"/>
      <c r="HNQ39" s="2343"/>
      <c r="HNR39" s="2343"/>
      <c r="HNS39" s="2343"/>
      <c r="HNT39" s="2343"/>
      <c r="HNU39" s="2343"/>
      <c r="HNV39" s="2343"/>
      <c r="HNW39" s="2343"/>
      <c r="HNX39" s="2343"/>
      <c r="HNY39" s="2343"/>
      <c r="HNZ39" s="2343"/>
      <c r="HOA39" s="2343"/>
      <c r="HOB39" s="2343"/>
      <c r="HOC39" s="2343"/>
      <c r="HOD39" s="2343"/>
      <c r="HOE39" s="2343"/>
      <c r="HOF39" s="2343"/>
      <c r="HOG39" s="2343"/>
      <c r="HOH39" s="2343"/>
      <c r="HOI39" s="2343"/>
      <c r="HOJ39" s="2343"/>
      <c r="HOK39" s="2343"/>
      <c r="HOL39" s="2343"/>
      <c r="HOM39" s="2343"/>
      <c r="HON39" s="2343"/>
      <c r="HOO39" s="2343"/>
      <c r="HOP39" s="2343"/>
      <c r="HOQ39" s="2343"/>
      <c r="HOR39" s="2343"/>
      <c r="HOS39" s="2343"/>
      <c r="HOT39" s="2343"/>
      <c r="HOU39" s="2343"/>
      <c r="HOV39" s="2343"/>
      <c r="HOW39" s="2343"/>
      <c r="HOX39" s="2343"/>
      <c r="HOY39" s="2343"/>
      <c r="HOZ39" s="2343"/>
      <c r="HPA39" s="2343"/>
      <c r="HPB39" s="2343"/>
      <c r="HPC39" s="2343"/>
      <c r="HPD39" s="2343"/>
      <c r="HPE39" s="2343"/>
      <c r="HPF39" s="2343"/>
      <c r="HPG39" s="2343"/>
      <c r="HPH39" s="2343"/>
      <c r="HPI39" s="2343"/>
      <c r="HPJ39" s="2343"/>
      <c r="HPK39" s="2343"/>
      <c r="HPL39" s="2343"/>
      <c r="HPM39" s="2343"/>
      <c r="HPN39" s="2343"/>
      <c r="HPO39" s="2343"/>
      <c r="HPP39" s="2343"/>
      <c r="HPQ39" s="2343"/>
      <c r="HPR39" s="2343"/>
      <c r="HPS39" s="2343"/>
      <c r="HPT39" s="2343"/>
      <c r="HPU39" s="2343"/>
      <c r="HPV39" s="2343"/>
      <c r="HPW39" s="2343"/>
      <c r="HPX39" s="2343"/>
      <c r="HPY39" s="2343"/>
      <c r="HPZ39" s="2343"/>
      <c r="HQA39" s="2343"/>
      <c r="HQB39" s="2343"/>
      <c r="HQC39" s="2343"/>
      <c r="HQD39" s="2343"/>
      <c r="HQE39" s="2343"/>
      <c r="HQF39" s="2343"/>
      <c r="HQG39" s="2343"/>
      <c r="HQH39" s="2343"/>
      <c r="HQI39" s="2343"/>
      <c r="HQJ39" s="2343"/>
      <c r="HQK39" s="2343"/>
      <c r="HQL39" s="2343"/>
      <c r="HQM39" s="2343"/>
      <c r="HQN39" s="2343"/>
      <c r="HQO39" s="2343"/>
      <c r="HQP39" s="2343"/>
      <c r="HQQ39" s="2343"/>
      <c r="HQR39" s="2343"/>
      <c r="HQS39" s="2343"/>
      <c r="HQT39" s="2343"/>
      <c r="HQU39" s="2343"/>
      <c r="HQV39" s="2343"/>
      <c r="HQW39" s="2343"/>
      <c r="HQX39" s="2343"/>
      <c r="HQY39" s="2343"/>
      <c r="HQZ39" s="2343"/>
      <c r="HRA39" s="2343"/>
      <c r="HRB39" s="2343"/>
      <c r="HRC39" s="2343"/>
      <c r="HRD39" s="2343"/>
      <c r="HRE39" s="2343"/>
      <c r="HRF39" s="2343"/>
      <c r="HRG39" s="2343"/>
      <c r="HRH39" s="2343"/>
      <c r="HRI39" s="2343"/>
      <c r="HRJ39" s="2343"/>
      <c r="HRK39" s="2343"/>
      <c r="HRL39" s="2343"/>
      <c r="HRM39" s="2343"/>
      <c r="HRN39" s="2343"/>
      <c r="HRO39" s="2343"/>
      <c r="HRP39" s="2343"/>
      <c r="HRQ39" s="2343"/>
      <c r="HRR39" s="2343"/>
      <c r="HRS39" s="2343"/>
      <c r="HRT39" s="2343"/>
      <c r="HRU39" s="2343"/>
      <c r="HRV39" s="2343"/>
      <c r="HRW39" s="2343"/>
      <c r="HRX39" s="2343"/>
      <c r="HRY39" s="2343"/>
      <c r="HRZ39" s="2343"/>
      <c r="HSA39" s="2343"/>
      <c r="HSB39" s="2343"/>
      <c r="HSC39" s="2343"/>
      <c r="HSD39" s="2343"/>
      <c r="HSE39" s="2343"/>
      <c r="HSF39" s="2343"/>
      <c r="HSG39" s="2343"/>
      <c r="HSH39" s="2343"/>
      <c r="HSI39" s="2343"/>
      <c r="HSJ39" s="2343"/>
      <c r="HSK39" s="2343"/>
      <c r="HSL39" s="2343"/>
      <c r="HSM39" s="2343"/>
      <c r="HSN39" s="2343"/>
      <c r="HSO39" s="2343"/>
      <c r="HSP39" s="2343"/>
      <c r="HSQ39" s="2343"/>
      <c r="HSR39" s="2343"/>
      <c r="HSS39" s="2343"/>
      <c r="HST39" s="2343"/>
      <c r="HSU39" s="2343"/>
      <c r="HSV39" s="2343"/>
      <c r="HSW39" s="2343"/>
      <c r="HSX39" s="2343"/>
      <c r="HSY39" s="2343"/>
      <c r="HSZ39" s="2343"/>
      <c r="HTA39" s="2343"/>
      <c r="HTB39" s="2343"/>
      <c r="HTC39" s="2343"/>
      <c r="HTD39" s="2343"/>
      <c r="HTE39" s="2343"/>
      <c r="HTF39" s="2343"/>
      <c r="HTG39" s="2343"/>
      <c r="HTH39" s="2343"/>
      <c r="HTI39" s="2343"/>
      <c r="HTJ39" s="2343"/>
      <c r="HTK39" s="2343"/>
      <c r="HTL39" s="2343"/>
      <c r="HTM39" s="2343"/>
      <c r="HTN39" s="2343"/>
      <c r="HTO39" s="2343"/>
      <c r="HTP39" s="2343"/>
      <c r="HTQ39" s="2343"/>
      <c r="HTR39" s="2343"/>
      <c r="HTS39" s="2343"/>
      <c r="HTT39" s="2343"/>
      <c r="HTU39" s="2343"/>
      <c r="HTV39" s="2343"/>
      <c r="HTW39" s="2343"/>
      <c r="HTX39" s="2343"/>
      <c r="HTY39" s="2343"/>
      <c r="HTZ39" s="2343"/>
      <c r="HUA39" s="2343"/>
      <c r="HUB39" s="2343"/>
      <c r="HUC39" s="2343"/>
      <c r="HUD39" s="2343"/>
      <c r="HUE39" s="2343"/>
      <c r="HUF39" s="2343"/>
      <c r="HUG39" s="2343"/>
      <c r="HUH39" s="2343"/>
      <c r="HUI39" s="2343"/>
      <c r="HUJ39" s="2343"/>
      <c r="HUK39" s="2343"/>
      <c r="HUL39" s="2343"/>
      <c r="HUM39" s="2343"/>
      <c r="HUN39" s="2343"/>
      <c r="HUO39" s="2343"/>
      <c r="HUP39" s="2343"/>
      <c r="HUQ39" s="2343"/>
      <c r="HUR39" s="2343"/>
      <c r="HUS39" s="2343"/>
      <c r="HUT39" s="2343"/>
      <c r="HUU39" s="2343"/>
      <c r="HUV39" s="2343"/>
      <c r="HUW39" s="2343"/>
      <c r="HUX39" s="2343"/>
      <c r="HUY39" s="2343"/>
      <c r="HUZ39" s="2343"/>
      <c r="HVA39" s="2343"/>
      <c r="HVB39" s="2343"/>
      <c r="HVC39" s="2343"/>
      <c r="HVD39" s="2343"/>
      <c r="HVE39" s="2343"/>
      <c r="HVF39" s="2343"/>
      <c r="HVG39" s="2343"/>
      <c r="HVH39" s="2343"/>
      <c r="HVI39" s="2343"/>
      <c r="HVJ39" s="2343"/>
      <c r="HVK39" s="2343"/>
      <c r="HVL39" s="2343"/>
      <c r="HVM39" s="2343"/>
      <c r="HVN39" s="2343"/>
      <c r="HVO39" s="2343"/>
      <c r="HVP39" s="2343"/>
      <c r="HVQ39" s="2343"/>
      <c r="HVR39" s="2343"/>
      <c r="HVS39" s="2343"/>
      <c r="HVT39" s="2343"/>
      <c r="HVU39" s="2343"/>
      <c r="HVV39" s="2343"/>
      <c r="HVW39" s="2343"/>
      <c r="HVX39" s="2343"/>
      <c r="HVY39" s="2343"/>
      <c r="HVZ39" s="2343"/>
      <c r="HWA39" s="2343"/>
      <c r="HWB39" s="2343"/>
      <c r="HWC39" s="2343"/>
      <c r="HWD39" s="2343"/>
      <c r="HWE39" s="2343"/>
      <c r="HWF39" s="2343"/>
      <c r="HWG39" s="2343"/>
      <c r="HWH39" s="2343"/>
      <c r="HWI39" s="2343"/>
      <c r="HWJ39" s="2343"/>
      <c r="HWK39" s="2343"/>
      <c r="HWL39" s="2343"/>
      <c r="HWM39" s="2343"/>
      <c r="HWN39" s="2343"/>
      <c r="HWO39" s="2343"/>
      <c r="HWP39" s="2343"/>
      <c r="HWQ39" s="2343"/>
      <c r="HWR39" s="2343"/>
      <c r="HWS39" s="2343"/>
      <c r="HWT39" s="2343"/>
      <c r="HWU39" s="2343"/>
      <c r="HWV39" s="2343"/>
      <c r="HWW39" s="2343"/>
      <c r="HWX39" s="2343"/>
      <c r="HWY39" s="2343"/>
      <c r="HWZ39" s="2343"/>
      <c r="HXA39" s="2343"/>
      <c r="HXB39" s="2343"/>
      <c r="HXC39" s="2343"/>
      <c r="HXD39" s="2343"/>
      <c r="HXE39" s="2343"/>
      <c r="HXF39" s="2343"/>
      <c r="HXG39" s="2343"/>
      <c r="HXH39" s="2343"/>
      <c r="HXI39" s="2343"/>
      <c r="HXJ39" s="2343"/>
      <c r="HXK39" s="2343"/>
      <c r="HXL39" s="2343"/>
      <c r="HXM39" s="2343"/>
      <c r="HXN39" s="2343"/>
      <c r="HXO39" s="2343"/>
      <c r="HXP39" s="2343"/>
      <c r="HXQ39" s="2343"/>
      <c r="HXR39" s="2343"/>
      <c r="HXS39" s="2343"/>
      <c r="HXT39" s="2343"/>
      <c r="HXU39" s="2343"/>
      <c r="HXV39" s="2343"/>
      <c r="HXW39" s="2343"/>
      <c r="HXX39" s="2343"/>
      <c r="HXY39" s="2343"/>
      <c r="HXZ39" s="2343"/>
      <c r="HYA39" s="2343"/>
      <c r="HYB39" s="2343"/>
      <c r="HYC39" s="2343"/>
      <c r="HYD39" s="2343"/>
      <c r="HYE39" s="2343"/>
      <c r="HYF39" s="2343"/>
      <c r="HYG39" s="2343"/>
      <c r="HYH39" s="2343"/>
      <c r="HYI39" s="2343"/>
      <c r="HYJ39" s="2343"/>
      <c r="HYK39" s="2343"/>
      <c r="HYL39" s="2343"/>
      <c r="HYM39" s="2343"/>
      <c r="HYN39" s="2343"/>
      <c r="HYO39" s="2343"/>
      <c r="HYP39" s="2343"/>
      <c r="HYQ39" s="2343"/>
      <c r="HYR39" s="2343"/>
      <c r="HYS39" s="2343"/>
      <c r="HYT39" s="2343"/>
      <c r="HYU39" s="2343"/>
      <c r="HYV39" s="2343"/>
      <c r="HYW39" s="2343"/>
      <c r="HYX39" s="2343"/>
      <c r="HYY39" s="2343"/>
      <c r="HYZ39" s="2343"/>
      <c r="HZA39" s="2343"/>
      <c r="HZB39" s="2343"/>
      <c r="HZC39" s="2343"/>
      <c r="HZD39" s="2343"/>
      <c r="HZE39" s="2343"/>
      <c r="HZF39" s="2343"/>
      <c r="HZG39" s="2343"/>
      <c r="HZH39" s="2343"/>
      <c r="HZI39" s="2343"/>
      <c r="HZJ39" s="2343"/>
      <c r="HZK39" s="2343"/>
      <c r="HZL39" s="2343"/>
      <c r="HZM39" s="2343"/>
      <c r="HZN39" s="2343"/>
      <c r="HZO39" s="2343"/>
      <c r="HZP39" s="2343"/>
      <c r="HZQ39" s="2343"/>
      <c r="HZR39" s="2343"/>
      <c r="HZS39" s="2343"/>
      <c r="HZT39" s="2343"/>
      <c r="HZU39" s="2343"/>
      <c r="HZV39" s="2343"/>
      <c r="HZW39" s="2343"/>
      <c r="HZX39" s="2343"/>
      <c r="HZY39" s="2343"/>
      <c r="HZZ39" s="2343"/>
      <c r="IAA39" s="2343"/>
      <c r="IAB39" s="2343"/>
      <c r="IAC39" s="2343"/>
      <c r="IAD39" s="2343"/>
      <c r="IAE39" s="2343"/>
      <c r="IAF39" s="2343"/>
      <c r="IAG39" s="2343"/>
      <c r="IAH39" s="2343"/>
      <c r="IAI39" s="2343"/>
      <c r="IAJ39" s="2343"/>
      <c r="IAK39" s="2343"/>
      <c r="IAL39" s="2343"/>
      <c r="IAM39" s="2343"/>
      <c r="IAN39" s="2343"/>
      <c r="IAO39" s="2343"/>
      <c r="IAP39" s="2343"/>
      <c r="IAQ39" s="2343"/>
      <c r="IAR39" s="2343"/>
      <c r="IAS39" s="2343"/>
      <c r="IAT39" s="2343"/>
      <c r="IAU39" s="2343"/>
      <c r="IAV39" s="2343"/>
      <c r="IAW39" s="2343"/>
      <c r="IAX39" s="2343"/>
      <c r="IAY39" s="2343"/>
      <c r="IAZ39" s="2343"/>
      <c r="IBA39" s="2343"/>
      <c r="IBB39" s="2343"/>
      <c r="IBC39" s="2343"/>
      <c r="IBD39" s="2343"/>
      <c r="IBE39" s="2343"/>
      <c r="IBF39" s="2343"/>
      <c r="IBG39" s="2343"/>
      <c r="IBH39" s="2343"/>
      <c r="IBI39" s="2343"/>
      <c r="IBJ39" s="2343"/>
      <c r="IBK39" s="2343"/>
      <c r="IBL39" s="2343"/>
      <c r="IBM39" s="2343"/>
      <c r="IBN39" s="2343"/>
      <c r="IBO39" s="2343"/>
      <c r="IBP39" s="2343"/>
      <c r="IBQ39" s="2343"/>
      <c r="IBR39" s="2343"/>
      <c r="IBS39" s="2343"/>
      <c r="IBT39" s="2343"/>
      <c r="IBU39" s="2343"/>
      <c r="IBV39" s="2343"/>
      <c r="IBW39" s="2343"/>
      <c r="IBX39" s="2343"/>
      <c r="IBY39" s="2343"/>
      <c r="IBZ39" s="2343"/>
      <c r="ICA39" s="2343"/>
      <c r="ICB39" s="2343"/>
      <c r="ICC39" s="2343"/>
      <c r="ICD39" s="2343"/>
      <c r="ICE39" s="2343"/>
      <c r="ICF39" s="2343"/>
      <c r="ICG39" s="2343"/>
      <c r="ICH39" s="2343"/>
      <c r="ICI39" s="2343"/>
      <c r="ICJ39" s="2343"/>
      <c r="ICK39" s="2343"/>
      <c r="ICL39" s="2343"/>
      <c r="ICM39" s="2343"/>
      <c r="ICN39" s="2343"/>
      <c r="ICO39" s="2343"/>
      <c r="ICP39" s="2343"/>
      <c r="ICQ39" s="2343"/>
      <c r="ICR39" s="2343"/>
      <c r="ICS39" s="2343"/>
      <c r="ICT39" s="2343"/>
      <c r="ICU39" s="2343"/>
      <c r="ICV39" s="2343"/>
      <c r="ICW39" s="2343"/>
      <c r="ICX39" s="2343"/>
      <c r="ICY39" s="2343"/>
      <c r="ICZ39" s="2343"/>
      <c r="IDA39" s="2343"/>
      <c r="IDB39" s="2343"/>
      <c r="IDC39" s="2343"/>
      <c r="IDD39" s="2343"/>
      <c r="IDE39" s="2343"/>
      <c r="IDF39" s="2343"/>
      <c r="IDG39" s="2343"/>
      <c r="IDH39" s="2343"/>
      <c r="IDI39" s="2343"/>
      <c r="IDJ39" s="2343"/>
      <c r="IDK39" s="2343"/>
      <c r="IDL39" s="2343"/>
      <c r="IDM39" s="2343"/>
      <c r="IDN39" s="2343"/>
      <c r="IDO39" s="2343"/>
      <c r="IDP39" s="2343"/>
      <c r="IDQ39" s="2343"/>
      <c r="IDR39" s="2343"/>
      <c r="IDS39" s="2343"/>
      <c r="IDT39" s="2343"/>
      <c r="IDU39" s="2343"/>
      <c r="IDV39" s="2343"/>
      <c r="IDW39" s="2343"/>
      <c r="IDX39" s="2343"/>
      <c r="IDY39" s="2343"/>
      <c r="IDZ39" s="2343"/>
      <c r="IEA39" s="2343"/>
      <c r="IEB39" s="2343"/>
      <c r="IEC39" s="2343"/>
      <c r="IED39" s="2343"/>
      <c r="IEE39" s="2343"/>
      <c r="IEF39" s="2343"/>
      <c r="IEG39" s="2343"/>
      <c r="IEH39" s="2343"/>
      <c r="IEI39" s="2343"/>
      <c r="IEJ39" s="2343"/>
      <c r="IEK39" s="2343"/>
      <c r="IEL39" s="2343"/>
      <c r="IEM39" s="2343"/>
      <c r="IEN39" s="2343"/>
      <c r="IEO39" s="2343"/>
      <c r="IEP39" s="2343"/>
      <c r="IEQ39" s="2343"/>
      <c r="IER39" s="2343"/>
      <c r="IES39" s="2343"/>
      <c r="IET39" s="2343"/>
      <c r="IEU39" s="2343"/>
      <c r="IEV39" s="2343"/>
      <c r="IEW39" s="2343"/>
      <c r="IEX39" s="2343"/>
      <c r="IEY39" s="2343"/>
      <c r="IEZ39" s="2343"/>
      <c r="IFA39" s="2343"/>
      <c r="IFB39" s="2343"/>
      <c r="IFC39" s="2343"/>
      <c r="IFD39" s="2343"/>
      <c r="IFE39" s="2343"/>
      <c r="IFF39" s="2343"/>
      <c r="IFG39" s="2343"/>
      <c r="IFH39" s="2343"/>
      <c r="IFI39" s="2343"/>
      <c r="IFJ39" s="2343"/>
      <c r="IFK39" s="2343"/>
      <c r="IFL39" s="2343"/>
      <c r="IFM39" s="2343"/>
      <c r="IFN39" s="2343"/>
      <c r="IFO39" s="2343"/>
      <c r="IFP39" s="2343"/>
      <c r="IFQ39" s="2343"/>
      <c r="IFR39" s="2343"/>
      <c r="IFS39" s="2343"/>
      <c r="IFT39" s="2343"/>
      <c r="IFU39" s="2343"/>
      <c r="IFV39" s="2343"/>
      <c r="IFW39" s="2343"/>
      <c r="IFX39" s="2343"/>
      <c r="IFY39" s="2343"/>
      <c r="IFZ39" s="2343"/>
      <c r="IGA39" s="2343"/>
      <c r="IGB39" s="2343"/>
      <c r="IGC39" s="2343"/>
      <c r="IGD39" s="2343"/>
      <c r="IGE39" s="2343"/>
      <c r="IGF39" s="2343"/>
      <c r="IGG39" s="2343"/>
      <c r="IGH39" s="2343"/>
      <c r="IGI39" s="2343"/>
      <c r="IGJ39" s="2343"/>
      <c r="IGK39" s="2343"/>
      <c r="IGL39" s="2343"/>
      <c r="IGM39" s="2343"/>
      <c r="IGN39" s="2343"/>
      <c r="IGO39" s="2343"/>
      <c r="IGP39" s="2343"/>
      <c r="IGQ39" s="2343"/>
      <c r="IGR39" s="2343"/>
      <c r="IGS39" s="2343"/>
      <c r="IGT39" s="2343"/>
      <c r="IGU39" s="2343"/>
      <c r="IGV39" s="2343"/>
      <c r="IGW39" s="2343"/>
      <c r="IGX39" s="2343"/>
      <c r="IGY39" s="2343"/>
      <c r="IGZ39" s="2343"/>
      <c r="IHA39" s="2343"/>
      <c r="IHB39" s="2343"/>
      <c r="IHC39" s="2343"/>
      <c r="IHD39" s="2343"/>
      <c r="IHE39" s="2343"/>
      <c r="IHF39" s="2343"/>
      <c r="IHG39" s="2343"/>
      <c r="IHH39" s="2343"/>
      <c r="IHI39" s="2343"/>
      <c r="IHJ39" s="2343"/>
      <c r="IHK39" s="2343"/>
      <c r="IHL39" s="2343"/>
      <c r="IHM39" s="2343"/>
      <c r="IHN39" s="2343"/>
      <c r="IHO39" s="2343"/>
      <c r="IHP39" s="2343"/>
      <c r="IHQ39" s="2343"/>
      <c r="IHR39" s="2343"/>
      <c r="IHS39" s="2343"/>
      <c r="IHT39" s="2343"/>
      <c r="IHU39" s="2343"/>
      <c r="IHV39" s="2343"/>
      <c r="IHW39" s="2343"/>
      <c r="IHX39" s="2343"/>
      <c r="IHY39" s="2343"/>
      <c r="IHZ39" s="2343"/>
      <c r="IIA39" s="2343"/>
      <c r="IIB39" s="2343"/>
      <c r="IIC39" s="2343"/>
      <c r="IID39" s="2343"/>
      <c r="IIE39" s="2343"/>
      <c r="IIF39" s="2343"/>
      <c r="IIG39" s="2343"/>
      <c r="IIH39" s="2343"/>
      <c r="III39" s="2343"/>
      <c r="IIJ39" s="2343"/>
      <c r="IIK39" s="2343"/>
      <c r="IIL39" s="2343"/>
      <c r="IIM39" s="2343"/>
      <c r="IIN39" s="2343"/>
      <c r="IIO39" s="2343"/>
      <c r="IIP39" s="2343"/>
      <c r="IIQ39" s="2343"/>
      <c r="IIR39" s="2343"/>
      <c r="IIS39" s="2343"/>
      <c r="IIT39" s="2343"/>
      <c r="IIU39" s="2343"/>
      <c r="IIV39" s="2343"/>
      <c r="IIW39" s="2343"/>
      <c r="IIX39" s="2343"/>
      <c r="IIY39" s="2343"/>
      <c r="IIZ39" s="2343"/>
      <c r="IJA39" s="2343"/>
      <c r="IJB39" s="2343"/>
      <c r="IJC39" s="2343"/>
      <c r="IJD39" s="2343"/>
      <c r="IJE39" s="2343"/>
      <c r="IJF39" s="2343"/>
      <c r="IJG39" s="2343"/>
      <c r="IJH39" s="2343"/>
      <c r="IJI39" s="2343"/>
      <c r="IJJ39" s="2343"/>
      <c r="IJK39" s="2343"/>
      <c r="IJL39" s="2343"/>
      <c r="IJM39" s="2343"/>
      <c r="IJN39" s="2343"/>
      <c r="IJO39" s="2343"/>
      <c r="IJP39" s="2343"/>
      <c r="IJQ39" s="2343"/>
      <c r="IJR39" s="2343"/>
      <c r="IJS39" s="2343"/>
      <c r="IJT39" s="2343"/>
      <c r="IJU39" s="2343"/>
      <c r="IJV39" s="2343"/>
      <c r="IJW39" s="2343"/>
      <c r="IJX39" s="2343"/>
      <c r="IJY39" s="2343"/>
      <c r="IJZ39" s="2343"/>
      <c r="IKA39" s="2343"/>
      <c r="IKB39" s="2343"/>
      <c r="IKC39" s="2343"/>
      <c r="IKD39" s="2343"/>
      <c r="IKE39" s="2343"/>
      <c r="IKF39" s="2343"/>
      <c r="IKG39" s="2343"/>
      <c r="IKH39" s="2343"/>
      <c r="IKI39" s="2343"/>
      <c r="IKJ39" s="2343"/>
      <c r="IKK39" s="2343"/>
      <c r="IKL39" s="2343"/>
      <c r="IKM39" s="2343"/>
      <c r="IKN39" s="2343"/>
      <c r="IKO39" s="2343"/>
      <c r="IKP39" s="2343"/>
      <c r="IKQ39" s="2343"/>
      <c r="IKR39" s="2343"/>
      <c r="IKS39" s="2343"/>
      <c r="IKT39" s="2343"/>
      <c r="IKU39" s="2343"/>
      <c r="IKV39" s="2343"/>
      <c r="IKW39" s="2343"/>
      <c r="IKX39" s="2343"/>
      <c r="IKY39" s="2343"/>
      <c r="IKZ39" s="2343"/>
      <c r="ILA39" s="2343"/>
      <c r="ILB39" s="2343"/>
      <c r="ILC39" s="2343"/>
      <c r="ILD39" s="2343"/>
      <c r="ILE39" s="2343"/>
      <c r="ILF39" s="2343"/>
      <c r="ILG39" s="2343"/>
      <c r="ILH39" s="2343"/>
      <c r="ILI39" s="2343"/>
      <c r="ILJ39" s="2343"/>
      <c r="ILK39" s="2343"/>
      <c r="ILL39" s="2343"/>
      <c r="ILM39" s="2343"/>
      <c r="ILN39" s="2343"/>
      <c r="ILO39" s="2343"/>
      <c r="ILP39" s="2343"/>
      <c r="ILQ39" s="2343"/>
      <c r="ILR39" s="2343"/>
      <c r="ILS39" s="2343"/>
      <c r="ILT39" s="2343"/>
      <c r="ILU39" s="2343"/>
      <c r="ILV39" s="2343"/>
      <c r="ILW39" s="2343"/>
      <c r="ILX39" s="2343"/>
      <c r="ILY39" s="2343"/>
      <c r="ILZ39" s="2343"/>
      <c r="IMA39" s="2343"/>
      <c r="IMB39" s="2343"/>
      <c r="IMC39" s="2343"/>
      <c r="IMD39" s="2343"/>
      <c r="IME39" s="2343"/>
      <c r="IMF39" s="2343"/>
      <c r="IMG39" s="2343"/>
      <c r="IMH39" s="2343"/>
      <c r="IMI39" s="2343"/>
      <c r="IMJ39" s="2343"/>
      <c r="IMK39" s="2343"/>
      <c r="IML39" s="2343"/>
      <c r="IMM39" s="2343"/>
      <c r="IMN39" s="2343"/>
      <c r="IMO39" s="2343"/>
      <c r="IMP39" s="2343"/>
      <c r="IMQ39" s="2343"/>
      <c r="IMR39" s="2343"/>
      <c r="IMS39" s="2343"/>
      <c r="IMT39" s="2343"/>
      <c r="IMU39" s="2343"/>
      <c r="IMV39" s="2343"/>
      <c r="IMW39" s="2343"/>
      <c r="IMX39" s="2343"/>
      <c r="IMY39" s="2343"/>
      <c r="IMZ39" s="2343"/>
      <c r="INA39" s="2343"/>
      <c r="INB39" s="2343"/>
      <c r="INC39" s="2343"/>
      <c r="IND39" s="2343"/>
      <c r="INE39" s="2343"/>
      <c r="INF39" s="2343"/>
      <c r="ING39" s="2343"/>
      <c r="INH39" s="2343"/>
      <c r="INI39" s="2343"/>
      <c r="INJ39" s="2343"/>
      <c r="INK39" s="2343"/>
      <c r="INL39" s="2343"/>
      <c r="INM39" s="2343"/>
      <c r="INN39" s="2343"/>
      <c r="INO39" s="2343"/>
      <c r="INP39" s="2343"/>
      <c r="INQ39" s="2343"/>
      <c r="INR39" s="2343"/>
      <c r="INS39" s="2343"/>
      <c r="INT39" s="2343"/>
      <c r="INU39" s="2343"/>
      <c r="INV39" s="2343"/>
      <c r="INW39" s="2343"/>
      <c r="INX39" s="2343"/>
      <c r="INY39" s="2343"/>
      <c r="INZ39" s="2343"/>
      <c r="IOA39" s="2343"/>
      <c r="IOB39" s="2343"/>
      <c r="IOC39" s="2343"/>
      <c r="IOD39" s="2343"/>
      <c r="IOE39" s="2343"/>
      <c r="IOF39" s="2343"/>
      <c r="IOG39" s="2343"/>
      <c r="IOH39" s="2343"/>
      <c r="IOI39" s="2343"/>
      <c r="IOJ39" s="2343"/>
      <c r="IOK39" s="2343"/>
      <c r="IOL39" s="2343"/>
      <c r="IOM39" s="2343"/>
      <c r="ION39" s="2343"/>
      <c r="IOO39" s="2343"/>
      <c r="IOP39" s="2343"/>
      <c r="IOQ39" s="2343"/>
      <c r="IOR39" s="2343"/>
      <c r="IOS39" s="2343"/>
      <c r="IOT39" s="2343"/>
      <c r="IOU39" s="2343"/>
      <c r="IOV39" s="2343"/>
      <c r="IOW39" s="2343"/>
      <c r="IOX39" s="2343"/>
      <c r="IOY39" s="2343"/>
      <c r="IOZ39" s="2343"/>
      <c r="IPA39" s="2343"/>
      <c r="IPB39" s="2343"/>
      <c r="IPC39" s="2343"/>
      <c r="IPD39" s="2343"/>
      <c r="IPE39" s="2343"/>
      <c r="IPF39" s="2343"/>
      <c r="IPG39" s="2343"/>
      <c r="IPH39" s="2343"/>
      <c r="IPI39" s="2343"/>
      <c r="IPJ39" s="2343"/>
      <c r="IPK39" s="2343"/>
      <c r="IPL39" s="2343"/>
      <c r="IPM39" s="2343"/>
      <c r="IPN39" s="2343"/>
      <c r="IPO39" s="2343"/>
      <c r="IPP39" s="2343"/>
      <c r="IPQ39" s="2343"/>
      <c r="IPR39" s="2343"/>
      <c r="IPS39" s="2343"/>
      <c r="IPT39" s="2343"/>
      <c r="IPU39" s="2343"/>
      <c r="IPV39" s="2343"/>
      <c r="IPW39" s="2343"/>
      <c r="IPX39" s="2343"/>
      <c r="IPY39" s="2343"/>
      <c r="IPZ39" s="2343"/>
      <c r="IQA39" s="2343"/>
      <c r="IQB39" s="2343"/>
      <c r="IQC39" s="2343"/>
      <c r="IQD39" s="2343"/>
      <c r="IQE39" s="2343"/>
      <c r="IQF39" s="2343"/>
      <c r="IQG39" s="2343"/>
      <c r="IQH39" s="2343"/>
      <c r="IQI39" s="2343"/>
      <c r="IQJ39" s="2343"/>
      <c r="IQK39" s="2343"/>
      <c r="IQL39" s="2343"/>
      <c r="IQM39" s="2343"/>
      <c r="IQN39" s="2343"/>
      <c r="IQO39" s="2343"/>
      <c r="IQP39" s="2343"/>
      <c r="IQQ39" s="2343"/>
      <c r="IQR39" s="2343"/>
      <c r="IQS39" s="2343"/>
      <c r="IQT39" s="2343"/>
      <c r="IQU39" s="2343"/>
      <c r="IQV39" s="2343"/>
      <c r="IQW39" s="2343"/>
      <c r="IQX39" s="2343"/>
      <c r="IQY39" s="2343"/>
      <c r="IQZ39" s="2343"/>
      <c r="IRA39" s="2343"/>
      <c r="IRB39" s="2343"/>
      <c r="IRC39" s="2343"/>
      <c r="IRD39" s="2343"/>
      <c r="IRE39" s="2343"/>
      <c r="IRF39" s="2343"/>
      <c r="IRG39" s="2343"/>
      <c r="IRH39" s="2343"/>
      <c r="IRI39" s="2343"/>
      <c r="IRJ39" s="2343"/>
      <c r="IRK39" s="2343"/>
      <c r="IRL39" s="2343"/>
      <c r="IRM39" s="2343"/>
      <c r="IRN39" s="2343"/>
      <c r="IRO39" s="2343"/>
      <c r="IRP39" s="2343"/>
      <c r="IRQ39" s="2343"/>
      <c r="IRR39" s="2343"/>
      <c r="IRS39" s="2343"/>
      <c r="IRT39" s="2343"/>
      <c r="IRU39" s="2343"/>
      <c r="IRV39" s="2343"/>
      <c r="IRW39" s="2343"/>
      <c r="IRX39" s="2343"/>
      <c r="IRY39" s="2343"/>
      <c r="IRZ39" s="2343"/>
      <c r="ISA39" s="2343"/>
      <c r="ISB39" s="2343"/>
      <c r="ISC39" s="2343"/>
      <c r="ISD39" s="2343"/>
      <c r="ISE39" s="2343"/>
      <c r="ISF39" s="2343"/>
      <c r="ISG39" s="2343"/>
      <c r="ISH39" s="2343"/>
      <c r="ISI39" s="2343"/>
      <c r="ISJ39" s="2343"/>
      <c r="ISK39" s="2343"/>
      <c r="ISL39" s="2343"/>
      <c r="ISM39" s="2343"/>
      <c r="ISN39" s="2343"/>
      <c r="ISO39" s="2343"/>
      <c r="ISP39" s="2343"/>
      <c r="ISQ39" s="2343"/>
      <c r="ISR39" s="2343"/>
      <c r="ISS39" s="2343"/>
      <c r="IST39" s="2343"/>
      <c r="ISU39" s="2343"/>
      <c r="ISV39" s="2343"/>
      <c r="ISW39" s="2343"/>
      <c r="ISX39" s="2343"/>
      <c r="ISY39" s="2343"/>
      <c r="ISZ39" s="2343"/>
      <c r="ITA39" s="2343"/>
      <c r="ITB39" s="2343"/>
      <c r="ITC39" s="2343"/>
      <c r="ITD39" s="2343"/>
      <c r="ITE39" s="2343"/>
      <c r="ITF39" s="2343"/>
      <c r="ITG39" s="2343"/>
      <c r="ITH39" s="2343"/>
      <c r="ITI39" s="2343"/>
      <c r="ITJ39" s="2343"/>
      <c r="ITK39" s="2343"/>
      <c r="ITL39" s="2343"/>
      <c r="ITM39" s="2343"/>
      <c r="ITN39" s="2343"/>
      <c r="ITO39" s="2343"/>
      <c r="ITP39" s="2343"/>
      <c r="ITQ39" s="2343"/>
      <c r="ITR39" s="2343"/>
      <c r="ITS39" s="2343"/>
      <c r="ITT39" s="2343"/>
      <c r="ITU39" s="2343"/>
      <c r="ITV39" s="2343"/>
      <c r="ITW39" s="2343"/>
      <c r="ITX39" s="2343"/>
      <c r="ITY39" s="2343"/>
      <c r="ITZ39" s="2343"/>
      <c r="IUA39" s="2343"/>
      <c r="IUB39" s="2343"/>
      <c r="IUC39" s="2343"/>
      <c r="IUD39" s="2343"/>
      <c r="IUE39" s="2343"/>
      <c r="IUF39" s="2343"/>
      <c r="IUG39" s="2343"/>
      <c r="IUH39" s="2343"/>
      <c r="IUI39" s="2343"/>
      <c r="IUJ39" s="2343"/>
      <c r="IUK39" s="2343"/>
      <c r="IUL39" s="2343"/>
      <c r="IUM39" s="2343"/>
      <c r="IUN39" s="2343"/>
      <c r="IUO39" s="2343"/>
      <c r="IUP39" s="2343"/>
      <c r="IUQ39" s="2343"/>
      <c r="IUR39" s="2343"/>
      <c r="IUS39" s="2343"/>
      <c r="IUT39" s="2343"/>
      <c r="IUU39" s="2343"/>
      <c r="IUV39" s="2343"/>
      <c r="IUW39" s="2343"/>
      <c r="IUX39" s="2343"/>
      <c r="IUY39" s="2343"/>
      <c r="IUZ39" s="2343"/>
      <c r="IVA39" s="2343"/>
      <c r="IVB39" s="2343"/>
      <c r="IVC39" s="2343"/>
      <c r="IVD39" s="2343"/>
      <c r="IVE39" s="2343"/>
      <c r="IVF39" s="2343"/>
      <c r="IVG39" s="2343"/>
      <c r="IVH39" s="2343"/>
      <c r="IVI39" s="2343"/>
      <c r="IVJ39" s="2343"/>
      <c r="IVK39" s="2343"/>
      <c r="IVL39" s="2343"/>
      <c r="IVM39" s="2343"/>
      <c r="IVN39" s="2343"/>
      <c r="IVO39" s="2343"/>
      <c r="IVP39" s="2343"/>
      <c r="IVQ39" s="2343"/>
      <c r="IVR39" s="2343"/>
      <c r="IVS39" s="2343"/>
      <c r="IVT39" s="2343"/>
      <c r="IVU39" s="2343"/>
      <c r="IVV39" s="2343"/>
      <c r="IVW39" s="2343"/>
      <c r="IVX39" s="2343"/>
      <c r="IVY39" s="2343"/>
      <c r="IVZ39" s="2343"/>
      <c r="IWA39" s="2343"/>
      <c r="IWB39" s="2343"/>
      <c r="IWC39" s="2343"/>
      <c r="IWD39" s="2343"/>
      <c r="IWE39" s="2343"/>
      <c r="IWF39" s="2343"/>
      <c r="IWG39" s="2343"/>
      <c r="IWH39" s="2343"/>
      <c r="IWI39" s="2343"/>
      <c r="IWJ39" s="2343"/>
      <c r="IWK39" s="2343"/>
      <c r="IWL39" s="2343"/>
      <c r="IWM39" s="2343"/>
      <c r="IWN39" s="2343"/>
      <c r="IWO39" s="2343"/>
      <c r="IWP39" s="2343"/>
      <c r="IWQ39" s="2343"/>
      <c r="IWR39" s="2343"/>
      <c r="IWS39" s="2343"/>
      <c r="IWT39" s="2343"/>
      <c r="IWU39" s="2343"/>
      <c r="IWV39" s="2343"/>
      <c r="IWW39" s="2343"/>
      <c r="IWX39" s="2343"/>
      <c r="IWY39" s="2343"/>
      <c r="IWZ39" s="2343"/>
      <c r="IXA39" s="2343"/>
      <c r="IXB39" s="2343"/>
      <c r="IXC39" s="2343"/>
      <c r="IXD39" s="2343"/>
      <c r="IXE39" s="2343"/>
      <c r="IXF39" s="2343"/>
      <c r="IXG39" s="2343"/>
      <c r="IXH39" s="2343"/>
      <c r="IXI39" s="2343"/>
      <c r="IXJ39" s="2343"/>
      <c r="IXK39" s="2343"/>
      <c r="IXL39" s="2343"/>
      <c r="IXM39" s="2343"/>
      <c r="IXN39" s="2343"/>
      <c r="IXO39" s="2343"/>
      <c r="IXP39" s="2343"/>
      <c r="IXQ39" s="2343"/>
      <c r="IXR39" s="2343"/>
      <c r="IXS39" s="2343"/>
      <c r="IXT39" s="2343"/>
      <c r="IXU39" s="2343"/>
      <c r="IXV39" s="2343"/>
      <c r="IXW39" s="2343"/>
      <c r="IXX39" s="2343"/>
      <c r="IXY39" s="2343"/>
      <c r="IXZ39" s="2343"/>
      <c r="IYA39" s="2343"/>
      <c r="IYB39" s="2343"/>
      <c r="IYC39" s="2343"/>
      <c r="IYD39" s="2343"/>
      <c r="IYE39" s="2343"/>
      <c r="IYF39" s="2343"/>
      <c r="IYG39" s="2343"/>
      <c r="IYH39" s="2343"/>
      <c r="IYI39" s="2343"/>
      <c r="IYJ39" s="2343"/>
      <c r="IYK39" s="2343"/>
      <c r="IYL39" s="2343"/>
      <c r="IYM39" s="2343"/>
      <c r="IYN39" s="2343"/>
      <c r="IYO39" s="2343"/>
      <c r="IYP39" s="2343"/>
      <c r="IYQ39" s="2343"/>
      <c r="IYR39" s="2343"/>
      <c r="IYS39" s="2343"/>
      <c r="IYT39" s="2343"/>
      <c r="IYU39" s="2343"/>
      <c r="IYV39" s="2343"/>
      <c r="IYW39" s="2343"/>
      <c r="IYX39" s="2343"/>
      <c r="IYY39" s="2343"/>
      <c r="IYZ39" s="2343"/>
      <c r="IZA39" s="2343"/>
      <c r="IZB39" s="2343"/>
      <c r="IZC39" s="2343"/>
      <c r="IZD39" s="2343"/>
      <c r="IZE39" s="2343"/>
      <c r="IZF39" s="2343"/>
      <c r="IZG39" s="2343"/>
      <c r="IZH39" s="2343"/>
      <c r="IZI39" s="2343"/>
      <c r="IZJ39" s="2343"/>
      <c r="IZK39" s="2343"/>
      <c r="IZL39" s="2343"/>
      <c r="IZM39" s="2343"/>
      <c r="IZN39" s="2343"/>
      <c r="IZO39" s="2343"/>
      <c r="IZP39" s="2343"/>
      <c r="IZQ39" s="2343"/>
      <c r="IZR39" s="2343"/>
      <c r="IZS39" s="2343"/>
      <c r="IZT39" s="2343"/>
      <c r="IZU39" s="2343"/>
      <c r="IZV39" s="2343"/>
      <c r="IZW39" s="2343"/>
      <c r="IZX39" s="2343"/>
      <c r="IZY39" s="2343"/>
      <c r="IZZ39" s="2343"/>
      <c r="JAA39" s="2343"/>
      <c r="JAB39" s="2343"/>
      <c r="JAC39" s="2343"/>
      <c r="JAD39" s="2343"/>
      <c r="JAE39" s="2343"/>
      <c r="JAF39" s="2343"/>
      <c r="JAG39" s="2343"/>
      <c r="JAH39" s="2343"/>
      <c r="JAI39" s="2343"/>
      <c r="JAJ39" s="2343"/>
      <c r="JAK39" s="2343"/>
      <c r="JAL39" s="2343"/>
      <c r="JAM39" s="2343"/>
      <c r="JAN39" s="2343"/>
      <c r="JAO39" s="2343"/>
      <c r="JAP39" s="2343"/>
      <c r="JAQ39" s="2343"/>
      <c r="JAR39" s="2343"/>
      <c r="JAS39" s="2343"/>
      <c r="JAT39" s="2343"/>
      <c r="JAU39" s="2343"/>
      <c r="JAV39" s="2343"/>
      <c r="JAW39" s="2343"/>
      <c r="JAX39" s="2343"/>
      <c r="JAY39" s="2343"/>
      <c r="JAZ39" s="2343"/>
      <c r="JBA39" s="2343"/>
      <c r="JBB39" s="2343"/>
      <c r="JBC39" s="2343"/>
      <c r="JBD39" s="2343"/>
      <c r="JBE39" s="2343"/>
      <c r="JBF39" s="2343"/>
      <c r="JBG39" s="2343"/>
      <c r="JBH39" s="2343"/>
      <c r="JBI39" s="2343"/>
      <c r="JBJ39" s="2343"/>
      <c r="JBK39" s="2343"/>
      <c r="JBL39" s="2343"/>
      <c r="JBM39" s="2343"/>
      <c r="JBN39" s="2343"/>
      <c r="JBO39" s="2343"/>
      <c r="JBP39" s="2343"/>
      <c r="JBQ39" s="2343"/>
      <c r="JBR39" s="2343"/>
      <c r="JBS39" s="2343"/>
      <c r="JBT39" s="2343"/>
      <c r="JBU39" s="2343"/>
      <c r="JBV39" s="2343"/>
      <c r="JBW39" s="2343"/>
      <c r="JBX39" s="2343"/>
      <c r="JBY39" s="2343"/>
      <c r="JBZ39" s="2343"/>
      <c r="JCA39" s="2343"/>
      <c r="JCB39" s="2343"/>
      <c r="JCC39" s="2343"/>
      <c r="JCD39" s="2343"/>
      <c r="JCE39" s="2343"/>
      <c r="JCF39" s="2343"/>
      <c r="JCG39" s="2343"/>
      <c r="JCH39" s="2343"/>
      <c r="JCI39" s="2343"/>
      <c r="JCJ39" s="2343"/>
      <c r="JCK39" s="2343"/>
      <c r="JCL39" s="2343"/>
      <c r="JCM39" s="2343"/>
      <c r="JCN39" s="2343"/>
      <c r="JCO39" s="2343"/>
      <c r="JCP39" s="2343"/>
      <c r="JCQ39" s="2343"/>
      <c r="JCR39" s="2343"/>
      <c r="JCS39" s="2343"/>
      <c r="JCT39" s="2343"/>
      <c r="JCU39" s="2343"/>
      <c r="JCV39" s="2343"/>
      <c r="JCW39" s="2343"/>
      <c r="JCX39" s="2343"/>
      <c r="JCY39" s="2343"/>
      <c r="JCZ39" s="2343"/>
      <c r="JDA39" s="2343"/>
      <c r="JDB39" s="2343"/>
      <c r="JDC39" s="2343"/>
      <c r="JDD39" s="2343"/>
      <c r="JDE39" s="2343"/>
      <c r="JDF39" s="2343"/>
      <c r="JDG39" s="2343"/>
      <c r="JDH39" s="2343"/>
      <c r="JDI39" s="2343"/>
      <c r="JDJ39" s="2343"/>
      <c r="JDK39" s="2343"/>
      <c r="JDL39" s="2343"/>
      <c r="JDM39" s="2343"/>
      <c r="JDN39" s="2343"/>
      <c r="JDO39" s="2343"/>
      <c r="JDP39" s="2343"/>
      <c r="JDQ39" s="2343"/>
      <c r="JDR39" s="2343"/>
      <c r="JDS39" s="2343"/>
      <c r="JDT39" s="2343"/>
      <c r="JDU39" s="2343"/>
      <c r="JDV39" s="2343"/>
      <c r="JDW39" s="2343"/>
      <c r="JDX39" s="2343"/>
      <c r="JDY39" s="2343"/>
      <c r="JDZ39" s="2343"/>
      <c r="JEA39" s="2343"/>
      <c r="JEB39" s="2343"/>
      <c r="JEC39" s="2343"/>
      <c r="JED39" s="2343"/>
      <c r="JEE39" s="2343"/>
      <c r="JEF39" s="2343"/>
      <c r="JEG39" s="2343"/>
      <c r="JEH39" s="2343"/>
      <c r="JEI39" s="2343"/>
      <c r="JEJ39" s="2343"/>
      <c r="JEK39" s="2343"/>
      <c r="JEL39" s="2343"/>
      <c r="JEM39" s="2343"/>
      <c r="JEN39" s="2343"/>
      <c r="JEO39" s="2343"/>
      <c r="JEP39" s="2343"/>
      <c r="JEQ39" s="2343"/>
      <c r="JER39" s="2343"/>
      <c r="JES39" s="2343"/>
      <c r="JET39" s="2343"/>
      <c r="JEU39" s="2343"/>
      <c r="JEV39" s="2343"/>
      <c r="JEW39" s="2343"/>
      <c r="JEX39" s="2343"/>
      <c r="JEY39" s="2343"/>
      <c r="JEZ39" s="2343"/>
      <c r="JFA39" s="2343"/>
      <c r="JFB39" s="2343"/>
      <c r="JFC39" s="2343"/>
      <c r="JFD39" s="2343"/>
      <c r="JFE39" s="2343"/>
      <c r="JFF39" s="2343"/>
      <c r="JFG39" s="2343"/>
      <c r="JFH39" s="2343"/>
      <c r="JFI39" s="2343"/>
      <c r="JFJ39" s="2343"/>
      <c r="JFK39" s="2343"/>
      <c r="JFL39" s="2343"/>
      <c r="JFM39" s="2343"/>
      <c r="JFN39" s="2343"/>
      <c r="JFO39" s="2343"/>
      <c r="JFP39" s="2343"/>
      <c r="JFQ39" s="2343"/>
      <c r="JFR39" s="2343"/>
      <c r="JFS39" s="2343"/>
      <c r="JFT39" s="2343"/>
      <c r="JFU39" s="2343"/>
      <c r="JFV39" s="2343"/>
      <c r="JFW39" s="2343"/>
      <c r="JFX39" s="2343"/>
      <c r="JFY39" s="2343"/>
      <c r="JFZ39" s="2343"/>
      <c r="JGA39" s="2343"/>
      <c r="JGB39" s="2343"/>
      <c r="JGC39" s="2343"/>
      <c r="JGD39" s="2343"/>
      <c r="JGE39" s="2343"/>
      <c r="JGF39" s="2343"/>
      <c r="JGG39" s="2343"/>
      <c r="JGH39" s="2343"/>
      <c r="JGI39" s="2343"/>
      <c r="JGJ39" s="2343"/>
      <c r="JGK39" s="2343"/>
      <c r="JGL39" s="2343"/>
      <c r="JGM39" s="2343"/>
      <c r="JGN39" s="2343"/>
      <c r="JGO39" s="2343"/>
      <c r="JGP39" s="2343"/>
      <c r="JGQ39" s="2343"/>
      <c r="JGR39" s="2343"/>
      <c r="JGS39" s="2343"/>
      <c r="JGT39" s="2343"/>
      <c r="JGU39" s="2343"/>
      <c r="JGV39" s="2343"/>
      <c r="JGW39" s="2343"/>
      <c r="JGX39" s="2343"/>
      <c r="JGY39" s="2343"/>
      <c r="JGZ39" s="2343"/>
      <c r="JHA39" s="2343"/>
      <c r="JHB39" s="2343"/>
      <c r="JHC39" s="2343"/>
      <c r="JHD39" s="2343"/>
      <c r="JHE39" s="2343"/>
      <c r="JHF39" s="2343"/>
      <c r="JHG39" s="2343"/>
      <c r="JHH39" s="2343"/>
      <c r="JHI39" s="2343"/>
      <c r="JHJ39" s="2343"/>
      <c r="JHK39" s="2343"/>
      <c r="JHL39" s="2343"/>
      <c r="JHM39" s="2343"/>
      <c r="JHN39" s="2343"/>
      <c r="JHO39" s="2343"/>
      <c r="JHP39" s="2343"/>
      <c r="JHQ39" s="2343"/>
      <c r="JHR39" s="2343"/>
      <c r="JHS39" s="2343"/>
      <c r="JHT39" s="2343"/>
      <c r="JHU39" s="2343"/>
      <c r="JHV39" s="2343"/>
      <c r="JHW39" s="2343"/>
      <c r="JHX39" s="2343"/>
      <c r="JHY39" s="2343"/>
      <c r="JHZ39" s="2343"/>
      <c r="JIA39" s="2343"/>
      <c r="JIB39" s="2343"/>
      <c r="JIC39" s="2343"/>
      <c r="JID39" s="2343"/>
      <c r="JIE39" s="2343"/>
      <c r="JIF39" s="2343"/>
      <c r="JIG39" s="2343"/>
      <c r="JIH39" s="2343"/>
      <c r="JII39" s="2343"/>
      <c r="JIJ39" s="2343"/>
      <c r="JIK39" s="2343"/>
      <c r="JIL39" s="2343"/>
      <c r="JIM39" s="2343"/>
      <c r="JIN39" s="2343"/>
      <c r="JIO39" s="2343"/>
      <c r="JIP39" s="2343"/>
      <c r="JIQ39" s="2343"/>
      <c r="JIR39" s="2343"/>
      <c r="JIS39" s="2343"/>
      <c r="JIT39" s="2343"/>
      <c r="JIU39" s="2343"/>
      <c r="JIV39" s="2343"/>
      <c r="JIW39" s="2343"/>
      <c r="JIX39" s="2343"/>
      <c r="JIY39" s="2343"/>
      <c r="JIZ39" s="2343"/>
      <c r="JJA39" s="2343"/>
      <c r="JJB39" s="2343"/>
      <c r="JJC39" s="2343"/>
      <c r="JJD39" s="2343"/>
      <c r="JJE39" s="2343"/>
      <c r="JJF39" s="2343"/>
      <c r="JJG39" s="2343"/>
      <c r="JJH39" s="2343"/>
      <c r="JJI39" s="2343"/>
      <c r="JJJ39" s="2343"/>
      <c r="JJK39" s="2343"/>
      <c r="JJL39" s="2343"/>
      <c r="JJM39" s="2343"/>
      <c r="JJN39" s="2343"/>
      <c r="JJO39" s="2343"/>
      <c r="JJP39" s="2343"/>
      <c r="JJQ39" s="2343"/>
      <c r="JJR39" s="2343"/>
      <c r="JJS39" s="2343"/>
      <c r="JJT39" s="2343"/>
      <c r="JJU39" s="2343"/>
      <c r="JJV39" s="2343"/>
      <c r="JJW39" s="2343"/>
      <c r="JJX39" s="2343"/>
      <c r="JJY39" s="2343"/>
      <c r="JJZ39" s="2343"/>
      <c r="JKA39" s="2343"/>
      <c r="JKB39" s="2343"/>
      <c r="JKC39" s="2343"/>
      <c r="JKD39" s="2343"/>
      <c r="JKE39" s="2343"/>
      <c r="JKF39" s="2343"/>
      <c r="JKG39" s="2343"/>
      <c r="JKH39" s="2343"/>
      <c r="JKI39" s="2343"/>
      <c r="JKJ39" s="2343"/>
      <c r="JKK39" s="2343"/>
      <c r="JKL39" s="2343"/>
      <c r="JKM39" s="2343"/>
      <c r="JKN39" s="2343"/>
      <c r="JKO39" s="2343"/>
      <c r="JKP39" s="2343"/>
      <c r="JKQ39" s="2343"/>
      <c r="JKR39" s="2343"/>
      <c r="JKS39" s="2343"/>
      <c r="JKT39" s="2343"/>
      <c r="JKU39" s="2343"/>
      <c r="JKV39" s="2343"/>
      <c r="JKW39" s="2343"/>
      <c r="JKX39" s="2343"/>
      <c r="JKY39" s="2343"/>
      <c r="JKZ39" s="2343"/>
      <c r="JLA39" s="2343"/>
      <c r="JLB39" s="2343"/>
      <c r="JLC39" s="2343"/>
      <c r="JLD39" s="2343"/>
      <c r="JLE39" s="2343"/>
      <c r="JLF39" s="2343"/>
      <c r="JLG39" s="2343"/>
      <c r="JLH39" s="2343"/>
      <c r="JLI39" s="2343"/>
      <c r="JLJ39" s="2343"/>
      <c r="JLK39" s="2343"/>
      <c r="JLL39" s="2343"/>
      <c r="JLM39" s="2343"/>
      <c r="JLN39" s="2343"/>
      <c r="JLO39" s="2343"/>
      <c r="JLP39" s="2343"/>
      <c r="JLQ39" s="2343"/>
      <c r="JLR39" s="2343"/>
      <c r="JLS39" s="2343"/>
      <c r="JLT39" s="2343"/>
      <c r="JLU39" s="2343"/>
      <c r="JLV39" s="2343"/>
      <c r="JLW39" s="2343"/>
      <c r="JLX39" s="2343"/>
      <c r="JLY39" s="2343"/>
      <c r="JLZ39" s="2343"/>
      <c r="JMA39" s="2343"/>
      <c r="JMB39" s="2343"/>
      <c r="JMC39" s="2343"/>
      <c r="JMD39" s="2343"/>
      <c r="JME39" s="2343"/>
      <c r="JMF39" s="2343"/>
      <c r="JMG39" s="2343"/>
      <c r="JMH39" s="2343"/>
      <c r="JMI39" s="2343"/>
      <c r="JMJ39" s="2343"/>
      <c r="JMK39" s="2343"/>
      <c r="JML39" s="2343"/>
      <c r="JMM39" s="2343"/>
      <c r="JMN39" s="2343"/>
      <c r="JMO39" s="2343"/>
      <c r="JMP39" s="2343"/>
      <c r="JMQ39" s="2343"/>
      <c r="JMR39" s="2343"/>
      <c r="JMS39" s="2343"/>
      <c r="JMT39" s="2343"/>
      <c r="JMU39" s="2343"/>
      <c r="JMV39" s="2343"/>
      <c r="JMW39" s="2343"/>
      <c r="JMX39" s="2343"/>
      <c r="JMY39" s="2343"/>
      <c r="JMZ39" s="2343"/>
      <c r="JNA39" s="2343"/>
      <c r="JNB39" s="2343"/>
      <c r="JNC39" s="2343"/>
      <c r="JND39" s="2343"/>
      <c r="JNE39" s="2343"/>
      <c r="JNF39" s="2343"/>
      <c r="JNG39" s="2343"/>
      <c r="JNH39" s="2343"/>
      <c r="JNI39" s="2343"/>
      <c r="JNJ39" s="2343"/>
      <c r="JNK39" s="2343"/>
      <c r="JNL39" s="2343"/>
      <c r="JNM39" s="2343"/>
      <c r="JNN39" s="2343"/>
      <c r="JNO39" s="2343"/>
      <c r="JNP39" s="2343"/>
      <c r="JNQ39" s="2343"/>
      <c r="JNR39" s="2343"/>
      <c r="JNS39" s="2343"/>
      <c r="JNT39" s="2343"/>
      <c r="JNU39" s="2343"/>
      <c r="JNV39" s="2343"/>
      <c r="JNW39" s="2343"/>
      <c r="JNX39" s="2343"/>
      <c r="JNY39" s="2343"/>
      <c r="JNZ39" s="2343"/>
      <c r="JOA39" s="2343"/>
      <c r="JOB39" s="2343"/>
      <c r="JOC39" s="2343"/>
      <c r="JOD39" s="2343"/>
      <c r="JOE39" s="2343"/>
      <c r="JOF39" s="2343"/>
      <c r="JOG39" s="2343"/>
      <c r="JOH39" s="2343"/>
      <c r="JOI39" s="2343"/>
      <c r="JOJ39" s="2343"/>
      <c r="JOK39" s="2343"/>
      <c r="JOL39" s="2343"/>
      <c r="JOM39" s="2343"/>
      <c r="JON39" s="2343"/>
      <c r="JOO39" s="2343"/>
      <c r="JOP39" s="2343"/>
      <c r="JOQ39" s="2343"/>
      <c r="JOR39" s="2343"/>
      <c r="JOS39" s="2343"/>
      <c r="JOT39" s="2343"/>
      <c r="JOU39" s="2343"/>
      <c r="JOV39" s="2343"/>
      <c r="JOW39" s="2343"/>
      <c r="JOX39" s="2343"/>
      <c r="JOY39" s="2343"/>
      <c r="JOZ39" s="2343"/>
      <c r="JPA39" s="2343"/>
      <c r="JPB39" s="2343"/>
      <c r="JPC39" s="2343"/>
      <c r="JPD39" s="2343"/>
      <c r="JPE39" s="2343"/>
      <c r="JPF39" s="2343"/>
      <c r="JPG39" s="2343"/>
      <c r="JPH39" s="2343"/>
      <c r="JPI39" s="2343"/>
      <c r="JPJ39" s="2343"/>
      <c r="JPK39" s="2343"/>
      <c r="JPL39" s="2343"/>
      <c r="JPM39" s="2343"/>
      <c r="JPN39" s="2343"/>
      <c r="JPO39" s="2343"/>
      <c r="JPP39" s="2343"/>
      <c r="JPQ39" s="2343"/>
      <c r="JPR39" s="2343"/>
      <c r="JPS39" s="2343"/>
      <c r="JPT39" s="2343"/>
      <c r="JPU39" s="2343"/>
      <c r="JPV39" s="2343"/>
      <c r="JPW39" s="2343"/>
      <c r="JPX39" s="2343"/>
      <c r="JPY39" s="2343"/>
      <c r="JPZ39" s="2343"/>
      <c r="JQA39" s="2343"/>
      <c r="JQB39" s="2343"/>
      <c r="JQC39" s="2343"/>
      <c r="JQD39" s="2343"/>
      <c r="JQE39" s="2343"/>
      <c r="JQF39" s="2343"/>
      <c r="JQG39" s="2343"/>
      <c r="JQH39" s="2343"/>
      <c r="JQI39" s="2343"/>
      <c r="JQJ39" s="2343"/>
      <c r="JQK39" s="2343"/>
      <c r="JQL39" s="2343"/>
      <c r="JQM39" s="2343"/>
      <c r="JQN39" s="2343"/>
      <c r="JQO39" s="2343"/>
      <c r="JQP39" s="2343"/>
      <c r="JQQ39" s="2343"/>
      <c r="JQR39" s="2343"/>
      <c r="JQS39" s="2343"/>
      <c r="JQT39" s="2343"/>
      <c r="JQU39" s="2343"/>
      <c r="JQV39" s="2343"/>
      <c r="JQW39" s="2343"/>
      <c r="JQX39" s="2343"/>
      <c r="JQY39" s="2343"/>
      <c r="JQZ39" s="2343"/>
      <c r="JRA39" s="2343"/>
      <c r="JRB39" s="2343"/>
      <c r="JRC39" s="2343"/>
      <c r="JRD39" s="2343"/>
      <c r="JRE39" s="2343"/>
      <c r="JRF39" s="2343"/>
      <c r="JRG39" s="2343"/>
      <c r="JRH39" s="2343"/>
      <c r="JRI39" s="2343"/>
      <c r="JRJ39" s="2343"/>
      <c r="JRK39" s="2343"/>
      <c r="JRL39" s="2343"/>
      <c r="JRM39" s="2343"/>
      <c r="JRN39" s="2343"/>
      <c r="JRO39" s="2343"/>
      <c r="JRP39" s="2343"/>
      <c r="JRQ39" s="2343"/>
      <c r="JRR39" s="2343"/>
      <c r="JRS39" s="2343"/>
      <c r="JRT39" s="2343"/>
      <c r="JRU39" s="2343"/>
      <c r="JRV39" s="2343"/>
      <c r="JRW39" s="2343"/>
      <c r="JRX39" s="2343"/>
      <c r="JRY39" s="2343"/>
      <c r="JRZ39" s="2343"/>
      <c r="JSA39" s="2343"/>
      <c r="JSB39" s="2343"/>
      <c r="JSC39" s="2343"/>
      <c r="JSD39" s="2343"/>
      <c r="JSE39" s="2343"/>
      <c r="JSF39" s="2343"/>
      <c r="JSG39" s="2343"/>
      <c r="JSH39" s="2343"/>
      <c r="JSI39" s="2343"/>
      <c r="JSJ39" s="2343"/>
      <c r="JSK39" s="2343"/>
      <c r="JSL39" s="2343"/>
      <c r="JSM39" s="2343"/>
      <c r="JSN39" s="2343"/>
      <c r="JSO39" s="2343"/>
      <c r="JSP39" s="2343"/>
      <c r="JSQ39" s="2343"/>
      <c r="JSR39" s="2343"/>
      <c r="JSS39" s="2343"/>
      <c r="JST39" s="2343"/>
      <c r="JSU39" s="2343"/>
      <c r="JSV39" s="2343"/>
      <c r="JSW39" s="2343"/>
      <c r="JSX39" s="2343"/>
      <c r="JSY39" s="2343"/>
      <c r="JSZ39" s="2343"/>
      <c r="JTA39" s="2343"/>
      <c r="JTB39" s="2343"/>
      <c r="JTC39" s="2343"/>
      <c r="JTD39" s="2343"/>
      <c r="JTE39" s="2343"/>
      <c r="JTF39" s="2343"/>
      <c r="JTG39" s="2343"/>
      <c r="JTH39" s="2343"/>
      <c r="JTI39" s="2343"/>
      <c r="JTJ39" s="2343"/>
      <c r="JTK39" s="2343"/>
      <c r="JTL39" s="2343"/>
      <c r="JTM39" s="2343"/>
      <c r="JTN39" s="2343"/>
      <c r="JTO39" s="2343"/>
      <c r="JTP39" s="2343"/>
      <c r="JTQ39" s="2343"/>
      <c r="JTR39" s="2343"/>
      <c r="JTS39" s="2343"/>
      <c r="JTT39" s="2343"/>
      <c r="JTU39" s="2343"/>
      <c r="JTV39" s="2343"/>
      <c r="JTW39" s="2343"/>
      <c r="JTX39" s="2343"/>
      <c r="JTY39" s="2343"/>
      <c r="JTZ39" s="2343"/>
      <c r="JUA39" s="2343"/>
      <c r="JUB39" s="2343"/>
      <c r="JUC39" s="2343"/>
      <c r="JUD39" s="2343"/>
      <c r="JUE39" s="2343"/>
      <c r="JUF39" s="2343"/>
      <c r="JUG39" s="2343"/>
      <c r="JUH39" s="2343"/>
      <c r="JUI39" s="2343"/>
      <c r="JUJ39" s="2343"/>
      <c r="JUK39" s="2343"/>
      <c r="JUL39" s="2343"/>
      <c r="JUM39" s="2343"/>
      <c r="JUN39" s="2343"/>
      <c r="JUO39" s="2343"/>
      <c r="JUP39" s="2343"/>
      <c r="JUQ39" s="2343"/>
      <c r="JUR39" s="2343"/>
      <c r="JUS39" s="2343"/>
      <c r="JUT39" s="2343"/>
      <c r="JUU39" s="2343"/>
      <c r="JUV39" s="2343"/>
      <c r="JUW39" s="2343"/>
      <c r="JUX39" s="2343"/>
      <c r="JUY39" s="2343"/>
      <c r="JUZ39" s="2343"/>
      <c r="JVA39" s="2343"/>
      <c r="JVB39" s="2343"/>
      <c r="JVC39" s="2343"/>
      <c r="JVD39" s="2343"/>
      <c r="JVE39" s="2343"/>
      <c r="JVF39" s="2343"/>
      <c r="JVG39" s="2343"/>
      <c r="JVH39" s="2343"/>
      <c r="JVI39" s="2343"/>
      <c r="JVJ39" s="2343"/>
      <c r="JVK39" s="2343"/>
      <c r="JVL39" s="2343"/>
      <c r="JVM39" s="2343"/>
      <c r="JVN39" s="2343"/>
      <c r="JVO39" s="2343"/>
      <c r="JVP39" s="2343"/>
      <c r="JVQ39" s="2343"/>
      <c r="JVR39" s="2343"/>
      <c r="JVS39" s="2343"/>
      <c r="JVT39" s="2343"/>
      <c r="JVU39" s="2343"/>
      <c r="JVV39" s="2343"/>
      <c r="JVW39" s="2343"/>
      <c r="JVX39" s="2343"/>
      <c r="JVY39" s="2343"/>
      <c r="JVZ39" s="2343"/>
      <c r="JWA39" s="2343"/>
      <c r="JWB39" s="2343"/>
      <c r="JWC39" s="2343"/>
      <c r="JWD39" s="2343"/>
      <c r="JWE39" s="2343"/>
      <c r="JWF39" s="2343"/>
      <c r="JWG39" s="2343"/>
      <c r="JWH39" s="2343"/>
      <c r="JWI39" s="2343"/>
      <c r="JWJ39" s="2343"/>
      <c r="JWK39" s="2343"/>
      <c r="JWL39" s="2343"/>
      <c r="JWM39" s="2343"/>
      <c r="JWN39" s="2343"/>
      <c r="JWO39" s="2343"/>
      <c r="JWP39" s="2343"/>
      <c r="JWQ39" s="2343"/>
      <c r="JWR39" s="2343"/>
      <c r="JWS39" s="2343"/>
      <c r="JWT39" s="2343"/>
      <c r="JWU39" s="2343"/>
      <c r="JWV39" s="2343"/>
      <c r="JWW39" s="2343"/>
      <c r="JWX39" s="2343"/>
      <c r="JWY39" s="2343"/>
      <c r="JWZ39" s="2343"/>
      <c r="JXA39" s="2343"/>
      <c r="JXB39" s="2343"/>
      <c r="JXC39" s="2343"/>
      <c r="JXD39" s="2343"/>
      <c r="JXE39" s="2343"/>
      <c r="JXF39" s="2343"/>
      <c r="JXG39" s="2343"/>
      <c r="JXH39" s="2343"/>
      <c r="JXI39" s="2343"/>
      <c r="JXJ39" s="2343"/>
      <c r="JXK39" s="2343"/>
      <c r="JXL39" s="2343"/>
      <c r="JXM39" s="2343"/>
      <c r="JXN39" s="2343"/>
      <c r="JXO39" s="2343"/>
      <c r="JXP39" s="2343"/>
      <c r="JXQ39" s="2343"/>
      <c r="JXR39" s="2343"/>
      <c r="JXS39" s="2343"/>
      <c r="JXT39" s="2343"/>
      <c r="JXU39" s="2343"/>
      <c r="JXV39" s="2343"/>
      <c r="JXW39" s="2343"/>
      <c r="JXX39" s="2343"/>
      <c r="JXY39" s="2343"/>
      <c r="JXZ39" s="2343"/>
      <c r="JYA39" s="2343"/>
      <c r="JYB39" s="2343"/>
      <c r="JYC39" s="2343"/>
      <c r="JYD39" s="2343"/>
      <c r="JYE39" s="2343"/>
      <c r="JYF39" s="2343"/>
      <c r="JYG39" s="2343"/>
      <c r="JYH39" s="2343"/>
      <c r="JYI39" s="2343"/>
      <c r="JYJ39" s="2343"/>
      <c r="JYK39" s="2343"/>
      <c r="JYL39" s="2343"/>
      <c r="JYM39" s="2343"/>
      <c r="JYN39" s="2343"/>
      <c r="JYO39" s="2343"/>
      <c r="JYP39" s="2343"/>
      <c r="JYQ39" s="2343"/>
      <c r="JYR39" s="2343"/>
      <c r="JYS39" s="2343"/>
      <c r="JYT39" s="2343"/>
      <c r="JYU39" s="2343"/>
      <c r="JYV39" s="2343"/>
      <c r="JYW39" s="2343"/>
      <c r="JYX39" s="2343"/>
      <c r="JYY39" s="2343"/>
      <c r="JYZ39" s="2343"/>
      <c r="JZA39" s="2343"/>
      <c r="JZB39" s="2343"/>
      <c r="JZC39" s="2343"/>
      <c r="JZD39" s="2343"/>
      <c r="JZE39" s="2343"/>
      <c r="JZF39" s="2343"/>
      <c r="JZG39" s="2343"/>
      <c r="JZH39" s="2343"/>
      <c r="JZI39" s="2343"/>
      <c r="JZJ39" s="2343"/>
      <c r="JZK39" s="2343"/>
      <c r="JZL39" s="2343"/>
      <c r="JZM39" s="2343"/>
      <c r="JZN39" s="2343"/>
      <c r="JZO39" s="2343"/>
      <c r="JZP39" s="2343"/>
      <c r="JZQ39" s="2343"/>
      <c r="JZR39" s="2343"/>
      <c r="JZS39" s="2343"/>
      <c r="JZT39" s="2343"/>
      <c r="JZU39" s="2343"/>
      <c r="JZV39" s="2343"/>
      <c r="JZW39" s="2343"/>
      <c r="JZX39" s="2343"/>
      <c r="JZY39" s="2343"/>
      <c r="JZZ39" s="2343"/>
      <c r="KAA39" s="2343"/>
      <c r="KAB39" s="2343"/>
      <c r="KAC39" s="2343"/>
      <c r="KAD39" s="2343"/>
      <c r="KAE39" s="2343"/>
      <c r="KAF39" s="2343"/>
      <c r="KAG39" s="2343"/>
      <c r="KAH39" s="2343"/>
      <c r="KAI39" s="2343"/>
      <c r="KAJ39" s="2343"/>
      <c r="KAK39" s="2343"/>
      <c r="KAL39" s="2343"/>
      <c r="KAM39" s="2343"/>
      <c r="KAN39" s="2343"/>
      <c r="KAO39" s="2343"/>
      <c r="KAP39" s="2343"/>
      <c r="KAQ39" s="2343"/>
      <c r="KAR39" s="2343"/>
      <c r="KAS39" s="2343"/>
      <c r="KAT39" s="2343"/>
      <c r="KAU39" s="2343"/>
      <c r="KAV39" s="2343"/>
      <c r="KAW39" s="2343"/>
      <c r="KAX39" s="2343"/>
      <c r="KAY39" s="2343"/>
      <c r="KAZ39" s="2343"/>
      <c r="KBA39" s="2343"/>
      <c r="KBB39" s="2343"/>
      <c r="KBC39" s="2343"/>
      <c r="KBD39" s="2343"/>
      <c r="KBE39" s="2343"/>
      <c r="KBF39" s="2343"/>
      <c r="KBG39" s="2343"/>
      <c r="KBH39" s="2343"/>
      <c r="KBI39" s="2343"/>
      <c r="KBJ39" s="2343"/>
      <c r="KBK39" s="2343"/>
      <c r="KBL39" s="2343"/>
      <c r="KBM39" s="2343"/>
      <c r="KBN39" s="2343"/>
      <c r="KBO39" s="2343"/>
      <c r="KBP39" s="2343"/>
      <c r="KBQ39" s="2343"/>
      <c r="KBR39" s="2343"/>
      <c r="KBS39" s="2343"/>
      <c r="KBT39" s="2343"/>
      <c r="KBU39" s="2343"/>
      <c r="KBV39" s="2343"/>
      <c r="KBW39" s="2343"/>
      <c r="KBX39" s="2343"/>
      <c r="KBY39" s="2343"/>
      <c r="KBZ39" s="2343"/>
      <c r="KCA39" s="2343"/>
      <c r="KCB39" s="2343"/>
      <c r="KCC39" s="2343"/>
      <c r="KCD39" s="2343"/>
      <c r="KCE39" s="2343"/>
      <c r="KCF39" s="2343"/>
      <c r="KCG39" s="2343"/>
      <c r="KCH39" s="2343"/>
      <c r="KCI39" s="2343"/>
      <c r="KCJ39" s="2343"/>
      <c r="KCK39" s="2343"/>
      <c r="KCL39" s="2343"/>
      <c r="KCM39" s="2343"/>
      <c r="KCN39" s="2343"/>
      <c r="KCO39" s="2343"/>
      <c r="KCP39" s="2343"/>
      <c r="KCQ39" s="2343"/>
      <c r="KCR39" s="2343"/>
      <c r="KCS39" s="2343"/>
      <c r="KCT39" s="2343"/>
      <c r="KCU39" s="2343"/>
      <c r="KCV39" s="2343"/>
      <c r="KCW39" s="2343"/>
      <c r="KCX39" s="2343"/>
      <c r="KCY39" s="2343"/>
      <c r="KCZ39" s="2343"/>
      <c r="KDA39" s="2343"/>
      <c r="KDB39" s="2343"/>
      <c r="KDC39" s="2343"/>
      <c r="KDD39" s="2343"/>
      <c r="KDE39" s="2343"/>
      <c r="KDF39" s="2343"/>
      <c r="KDG39" s="2343"/>
      <c r="KDH39" s="2343"/>
      <c r="KDI39" s="2343"/>
      <c r="KDJ39" s="2343"/>
      <c r="KDK39" s="2343"/>
      <c r="KDL39" s="2343"/>
      <c r="KDM39" s="2343"/>
      <c r="KDN39" s="2343"/>
      <c r="KDO39" s="2343"/>
      <c r="KDP39" s="2343"/>
      <c r="KDQ39" s="2343"/>
      <c r="KDR39" s="2343"/>
      <c r="KDS39" s="2343"/>
      <c r="KDT39" s="2343"/>
      <c r="KDU39" s="2343"/>
      <c r="KDV39" s="2343"/>
      <c r="KDW39" s="2343"/>
      <c r="KDX39" s="2343"/>
      <c r="KDY39" s="2343"/>
      <c r="KDZ39" s="2343"/>
      <c r="KEA39" s="2343"/>
      <c r="KEB39" s="2343"/>
      <c r="KEC39" s="2343"/>
      <c r="KED39" s="2343"/>
      <c r="KEE39" s="2343"/>
      <c r="KEF39" s="2343"/>
      <c r="KEG39" s="2343"/>
      <c r="KEH39" s="2343"/>
      <c r="KEI39" s="2343"/>
      <c r="KEJ39" s="2343"/>
      <c r="KEK39" s="2343"/>
      <c r="KEL39" s="2343"/>
      <c r="KEM39" s="2343"/>
      <c r="KEN39" s="2343"/>
      <c r="KEO39" s="2343"/>
      <c r="KEP39" s="2343"/>
      <c r="KEQ39" s="2343"/>
      <c r="KER39" s="2343"/>
      <c r="KES39" s="2343"/>
      <c r="KET39" s="2343"/>
      <c r="KEU39" s="2343"/>
      <c r="KEV39" s="2343"/>
      <c r="KEW39" s="2343"/>
      <c r="KEX39" s="2343"/>
      <c r="KEY39" s="2343"/>
      <c r="KEZ39" s="2343"/>
      <c r="KFA39" s="2343"/>
      <c r="KFB39" s="2343"/>
      <c r="KFC39" s="2343"/>
      <c r="KFD39" s="2343"/>
      <c r="KFE39" s="2343"/>
      <c r="KFF39" s="2343"/>
      <c r="KFG39" s="2343"/>
      <c r="KFH39" s="2343"/>
      <c r="KFI39" s="2343"/>
      <c r="KFJ39" s="2343"/>
      <c r="KFK39" s="2343"/>
      <c r="KFL39" s="2343"/>
      <c r="KFM39" s="2343"/>
      <c r="KFN39" s="2343"/>
      <c r="KFO39" s="2343"/>
      <c r="KFP39" s="2343"/>
      <c r="KFQ39" s="2343"/>
      <c r="KFR39" s="2343"/>
      <c r="KFS39" s="2343"/>
      <c r="KFT39" s="2343"/>
      <c r="KFU39" s="2343"/>
      <c r="KFV39" s="2343"/>
      <c r="KFW39" s="2343"/>
      <c r="KFX39" s="2343"/>
      <c r="KFY39" s="2343"/>
      <c r="KFZ39" s="2343"/>
      <c r="KGA39" s="2343"/>
      <c r="KGB39" s="2343"/>
      <c r="KGC39" s="2343"/>
      <c r="KGD39" s="2343"/>
      <c r="KGE39" s="2343"/>
      <c r="KGF39" s="2343"/>
      <c r="KGG39" s="2343"/>
      <c r="KGH39" s="2343"/>
      <c r="KGI39" s="2343"/>
      <c r="KGJ39" s="2343"/>
      <c r="KGK39" s="2343"/>
      <c r="KGL39" s="2343"/>
      <c r="KGM39" s="2343"/>
      <c r="KGN39" s="2343"/>
      <c r="KGO39" s="2343"/>
      <c r="KGP39" s="2343"/>
      <c r="KGQ39" s="2343"/>
      <c r="KGR39" s="2343"/>
      <c r="KGS39" s="2343"/>
      <c r="KGT39" s="2343"/>
      <c r="KGU39" s="2343"/>
      <c r="KGV39" s="2343"/>
      <c r="KGW39" s="2343"/>
      <c r="KGX39" s="2343"/>
      <c r="KGY39" s="2343"/>
      <c r="KGZ39" s="2343"/>
      <c r="KHA39" s="2343"/>
      <c r="KHB39" s="2343"/>
      <c r="KHC39" s="2343"/>
      <c r="KHD39" s="2343"/>
      <c r="KHE39" s="2343"/>
      <c r="KHF39" s="2343"/>
      <c r="KHG39" s="2343"/>
      <c r="KHH39" s="2343"/>
      <c r="KHI39" s="2343"/>
      <c r="KHJ39" s="2343"/>
      <c r="KHK39" s="2343"/>
      <c r="KHL39" s="2343"/>
      <c r="KHM39" s="2343"/>
      <c r="KHN39" s="2343"/>
      <c r="KHO39" s="2343"/>
      <c r="KHP39" s="2343"/>
      <c r="KHQ39" s="2343"/>
      <c r="KHR39" s="2343"/>
      <c r="KHS39" s="2343"/>
      <c r="KHT39" s="2343"/>
      <c r="KHU39" s="2343"/>
      <c r="KHV39" s="2343"/>
      <c r="KHW39" s="2343"/>
      <c r="KHX39" s="2343"/>
      <c r="KHY39" s="2343"/>
      <c r="KHZ39" s="2343"/>
      <c r="KIA39" s="2343"/>
      <c r="KIB39" s="2343"/>
      <c r="KIC39" s="2343"/>
      <c r="KID39" s="2343"/>
      <c r="KIE39" s="2343"/>
      <c r="KIF39" s="2343"/>
      <c r="KIG39" s="2343"/>
      <c r="KIH39" s="2343"/>
      <c r="KII39" s="2343"/>
      <c r="KIJ39" s="2343"/>
      <c r="KIK39" s="2343"/>
      <c r="KIL39" s="2343"/>
      <c r="KIM39" s="2343"/>
      <c r="KIN39" s="2343"/>
      <c r="KIO39" s="2343"/>
      <c r="KIP39" s="2343"/>
      <c r="KIQ39" s="2343"/>
      <c r="KIR39" s="2343"/>
      <c r="KIS39" s="2343"/>
      <c r="KIT39" s="2343"/>
      <c r="KIU39" s="2343"/>
      <c r="KIV39" s="2343"/>
      <c r="KIW39" s="2343"/>
      <c r="KIX39" s="2343"/>
      <c r="KIY39" s="2343"/>
      <c r="KIZ39" s="2343"/>
      <c r="KJA39" s="2343"/>
      <c r="KJB39" s="2343"/>
      <c r="KJC39" s="2343"/>
      <c r="KJD39" s="2343"/>
      <c r="KJE39" s="2343"/>
      <c r="KJF39" s="2343"/>
      <c r="KJG39" s="2343"/>
      <c r="KJH39" s="2343"/>
      <c r="KJI39" s="2343"/>
      <c r="KJJ39" s="2343"/>
      <c r="KJK39" s="2343"/>
      <c r="KJL39" s="2343"/>
      <c r="KJM39" s="2343"/>
      <c r="KJN39" s="2343"/>
      <c r="KJO39" s="2343"/>
      <c r="KJP39" s="2343"/>
      <c r="KJQ39" s="2343"/>
      <c r="KJR39" s="2343"/>
      <c r="KJS39" s="2343"/>
      <c r="KJT39" s="2343"/>
      <c r="KJU39" s="2343"/>
      <c r="KJV39" s="2343"/>
      <c r="KJW39" s="2343"/>
      <c r="KJX39" s="2343"/>
      <c r="KJY39" s="2343"/>
      <c r="KJZ39" s="2343"/>
      <c r="KKA39" s="2343"/>
      <c r="KKB39" s="2343"/>
      <c r="KKC39" s="2343"/>
      <c r="KKD39" s="2343"/>
      <c r="KKE39" s="2343"/>
      <c r="KKF39" s="2343"/>
      <c r="KKG39" s="2343"/>
      <c r="KKH39" s="2343"/>
      <c r="KKI39" s="2343"/>
      <c r="KKJ39" s="2343"/>
      <c r="KKK39" s="2343"/>
      <c r="KKL39" s="2343"/>
      <c r="KKM39" s="2343"/>
      <c r="KKN39" s="2343"/>
      <c r="KKO39" s="2343"/>
      <c r="KKP39" s="2343"/>
      <c r="KKQ39" s="2343"/>
      <c r="KKR39" s="2343"/>
      <c r="KKS39" s="2343"/>
      <c r="KKT39" s="2343"/>
      <c r="KKU39" s="2343"/>
      <c r="KKV39" s="2343"/>
      <c r="KKW39" s="2343"/>
      <c r="KKX39" s="2343"/>
      <c r="KKY39" s="2343"/>
      <c r="KKZ39" s="2343"/>
      <c r="KLA39" s="2343"/>
      <c r="KLB39" s="2343"/>
      <c r="KLC39" s="2343"/>
      <c r="KLD39" s="2343"/>
      <c r="KLE39" s="2343"/>
      <c r="KLF39" s="2343"/>
      <c r="KLG39" s="2343"/>
      <c r="KLH39" s="2343"/>
      <c r="KLI39" s="2343"/>
      <c r="KLJ39" s="2343"/>
      <c r="KLK39" s="2343"/>
      <c r="KLL39" s="2343"/>
      <c r="KLM39" s="2343"/>
      <c r="KLN39" s="2343"/>
      <c r="KLO39" s="2343"/>
      <c r="KLP39" s="2343"/>
      <c r="KLQ39" s="2343"/>
      <c r="KLR39" s="2343"/>
      <c r="KLS39" s="2343"/>
      <c r="KLT39" s="2343"/>
      <c r="KLU39" s="2343"/>
      <c r="KLV39" s="2343"/>
      <c r="KLW39" s="2343"/>
      <c r="KLX39" s="2343"/>
      <c r="KLY39" s="2343"/>
      <c r="KLZ39" s="2343"/>
      <c r="KMA39" s="2343"/>
      <c r="KMB39" s="2343"/>
      <c r="KMC39" s="2343"/>
      <c r="KMD39" s="2343"/>
      <c r="KME39" s="2343"/>
      <c r="KMF39" s="2343"/>
      <c r="KMG39" s="2343"/>
      <c r="KMH39" s="2343"/>
      <c r="KMI39" s="2343"/>
      <c r="KMJ39" s="2343"/>
      <c r="KMK39" s="2343"/>
      <c r="KML39" s="2343"/>
      <c r="KMM39" s="2343"/>
      <c r="KMN39" s="2343"/>
      <c r="KMO39" s="2343"/>
      <c r="KMP39" s="2343"/>
      <c r="KMQ39" s="2343"/>
      <c r="KMR39" s="2343"/>
      <c r="KMS39" s="2343"/>
      <c r="KMT39" s="2343"/>
      <c r="KMU39" s="2343"/>
      <c r="KMV39" s="2343"/>
      <c r="KMW39" s="2343"/>
      <c r="KMX39" s="2343"/>
      <c r="KMY39" s="2343"/>
      <c r="KMZ39" s="2343"/>
      <c r="KNA39" s="2343"/>
      <c r="KNB39" s="2343"/>
      <c r="KNC39" s="2343"/>
      <c r="KND39" s="2343"/>
      <c r="KNE39" s="2343"/>
      <c r="KNF39" s="2343"/>
      <c r="KNG39" s="2343"/>
      <c r="KNH39" s="2343"/>
      <c r="KNI39" s="2343"/>
      <c r="KNJ39" s="2343"/>
      <c r="KNK39" s="2343"/>
      <c r="KNL39" s="2343"/>
      <c r="KNM39" s="2343"/>
      <c r="KNN39" s="2343"/>
      <c r="KNO39" s="2343"/>
      <c r="KNP39" s="2343"/>
      <c r="KNQ39" s="2343"/>
      <c r="KNR39" s="2343"/>
      <c r="KNS39" s="2343"/>
      <c r="KNT39" s="2343"/>
      <c r="KNU39" s="2343"/>
      <c r="KNV39" s="2343"/>
      <c r="KNW39" s="2343"/>
      <c r="KNX39" s="2343"/>
      <c r="KNY39" s="2343"/>
      <c r="KNZ39" s="2343"/>
      <c r="KOA39" s="2343"/>
      <c r="KOB39" s="2343"/>
      <c r="KOC39" s="2343"/>
      <c r="KOD39" s="2343"/>
      <c r="KOE39" s="2343"/>
      <c r="KOF39" s="2343"/>
      <c r="KOG39" s="2343"/>
      <c r="KOH39" s="2343"/>
      <c r="KOI39" s="2343"/>
      <c r="KOJ39" s="2343"/>
      <c r="KOK39" s="2343"/>
      <c r="KOL39" s="2343"/>
      <c r="KOM39" s="2343"/>
      <c r="KON39" s="2343"/>
      <c r="KOO39" s="2343"/>
      <c r="KOP39" s="2343"/>
      <c r="KOQ39" s="2343"/>
      <c r="KOR39" s="2343"/>
      <c r="KOS39" s="2343"/>
      <c r="KOT39" s="2343"/>
      <c r="KOU39" s="2343"/>
      <c r="KOV39" s="2343"/>
      <c r="KOW39" s="2343"/>
      <c r="KOX39" s="2343"/>
      <c r="KOY39" s="2343"/>
      <c r="KOZ39" s="2343"/>
      <c r="KPA39" s="2343"/>
      <c r="KPB39" s="2343"/>
      <c r="KPC39" s="2343"/>
      <c r="KPD39" s="2343"/>
      <c r="KPE39" s="2343"/>
      <c r="KPF39" s="2343"/>
      <c r="KPG39" s="2343"/>
      <c r="KPH39" s="2343"/>
      <c r="KPI39" s="2343"/>
      <c r="KPJ39" s="2343"/>
      <c r="KPK39" s="2343"/>
      <c r="KPL39" s="2343"/>
      <c r="KPM39" s="2343"/>
      <c r="KPN39" s="2343"/>
      <c r="KPO39" s="2343"/>
      <c r="KPP39" s="2343"/>
      <c r="KPQ39" s="2343"/>
      <c r="KPR39" s="2343"/>
      <c r="KPS39" s="2343"/>
      <c r="KPT39" s="2343"/>
      <c r="KPU39" s="2343"/>
      <c r="KPV39" s="2343"/>
      <c r="KPW39" s="2343"/>
      <c r="KPX39" s="2343"/>
      <c r="KPY39" s="2343"/>
      <c r="KPZ39" s="2343"/>
      <c r="KQA39" s="2343"/>
      <c r="KQB39" s="2343"/>
      <c r="KQC39" s="2343"/>
      <c r="KQD39" s="2343"/>
      <c r="KQE39" s="2343"/>
      <c r="KQF39" s="2343"/>
      <c r="KQG39" s="2343"/>
      <c r="KQH39" s="2343"/>
      <c r="KQI39" s="2343"/>
      <c r="KQJ39" s="2343"/>
      <c r="KQK39" s="2343"/>
      <c r="KQL39" s="2343"/>
      <c r="KQM39" s="2343"/>
      <c r="KQN39" s="2343"/>
      <c r="KQO39" s="2343"/>
      <c r="KQP39" s="2343"/>
      <c r="KQQ39" s="2343"/>
      <c r="KQR39" s="2343"/>
      <c r="KQS39" s="2343"/>
      <c r="KQT39" s="2343"/>
      <c r="KQU39" s="2343"/>
      <c r="KQV39" s="2343"/>
      <c r="KQW39" s="2343"/>
      <c r="KQX39" s="2343"/>
      <c r="KQY39" s="2343"/>
      <c r="KQZ39" s="2343"/>
      <c r="KRA39" s="2343"/>
      <c r="KRB39" s="2343"/>
      <c r="KRC39" s="2343"/>
      <c r="KRD39" s="2343"/>
      <c r="KRE39" s="2343"/>
      <c r="KRF39" s="2343"/>
      <c r="KRG39" s="2343"/>
      <c r="KRH39" s="2343"/>
      <c r="KRI39" s="2343"/>
      <c r="KRJ39" s="2343"/>
      <c r="KRK39" s="2343"/>
      <c r="KRL39" s="2343"/>
      <c r="KRM39" s="2343"/>
      <c r="KRN39" s="2343"/>
      <c r="KRO39" s="2343"/>
      <c r="KRP39" s="2343"/>
      <c r="KRQ39" s="2343"/>
      <c r="KRR39" s="2343"/>
      <c r="KRS39" s="2343"/>
      <c r="KRT39" s="2343"/>
      <c r="KRU39" s="2343"/>
      <c r="KRV39" s="2343"/>
      <c r="KRW39" s="2343"/>
      <c r="KRX39" s="2343"/>
      <c r="KRY39" s="2343"/>
      <c r="KRZ39" s="2343"/>
      <c r="KSA39" s="2343"/>
      <c r="KSB39" s="2343"/>
      <c r="KSC39" s="2343"/>
      <c r="KSD39" s="2343"/>
      <c r="KSE39" s="2343"/>
      <c r="KSF39" s="2343"/>
      <c r="KSG39" s="2343"/>
      <c r="KSH39" s="2343"/>
      <c r="KSI39" s="2343"/>
      <c r="KSJ39" s="2343"/>
      <c r="KSK39" s="2343"/>
      <c r="KSL39" s="2343"/>
      <c r="KSM39" s="2343"/>
      <c r="KSN39" s="2343"/>
      <c r="KSO39" s="2343"/>
      <c r="KSP39" s="2343"/>
      <c r="KSQ39" s="2343"/>
      <c r="KSR39" s="2343"/>
      <c r="KSS39" s="2343"/>
      <c r="KST39" s="2343"/>
      <c r="KSU39" s="2343"/>
      <c r="KSV39" s="2343"/>
      <c r="KSW39" s="2343"/>
      <c r="KSX39" s="2343"/>
      <c r="KSY39" s="2343"/>
      <c r="KSZ39" s="2343"/>
      <c r="KTA39" s="2343"/>
      <c r="KTB39" s="2343"/>
      <c r="KTC39" s="2343"/>
      <c r="KTD39" s="2343"/>
      <c r="KTE39" s="2343"/>
      <c r="KTF39" s="2343"/>
      <c r="KTG39" s="2343"/>
      <c r="KTH39" s="2343"/>
      <c r="KTI39" s="2343"/>
      <c r="KTJ39" s="2343"/>
      <c r="KTK39" s="2343"/>
      <c r="KTL39" s="2343"/>
      <c r="KTM39" s="2343"/>
      <c r="KTN39" s="2343"/>
      <c r="KTO39" s="2343"/>
      <c r="KTP39" s="2343"/>
      <c r="KTQ39" s="2343"/>
      <c r="KTR39" s="2343"/>
      <c r="KTS39" s="2343"/>
      <c r="KTT39" s="2343"/>
      <c r="KTU39" s="2343"/>
      <c r="KTV39" s="2343"/>
      <c r="KTW39" s="2343"/>
      <c r="KTX39" s="2343"/>
      <c r="KTY39" s="2343"/>
      <c r="KTZ39" s="2343"/>
      <c r="KUA39" s="2343"/>
      <c r="KUB39" s="2343"/>
      <c r="KUC39" s="2343"/>
      <c r="KUD39" s="2343"/>
      <c r="KUE39" s="2343"/>
      <c r="KUF39" s="2343"/>
      <c r="KUG39" s="2343"/>
      <c r="KUH39" s="2343"/>
      <c r="KUI39" s="2343"/>
      <c r="KUJ39" s="2343"/>
      <c r="KUK39" s="2343"/>
      <c r="KUL39" s="2343"/>
      <c r="KUM39" s="2343"/>
      <c r="KUN39" s="2343"/>
      <c r="KUO39" s="2343"/>
      <c r="KUP39" s="2343"/>
      <c r="KUQ39" s="2343"/>
      <c r="KUR39" s="2343"/>
      <c r="KUS39" s="2343"/>
      <c r="KUT39" s="2343"/>
      <c r="KUU39" s="2343"/>
      <c r="KUV39" s="2343"/>
      <c r="KUW39" s="2343"/>
      <c r="KUX39" s="2343"/>
      <c r="KUY39" s="2343"/>
      <c r="KUZ39" s="2343"/>
      <c r="KVA39" s="2343"/>
      <c r="KVB39" s="2343"/>
      <c r="KVC39" s="2343"/>
      <c r="KVD39" s="2343"/>
      <c r="KVE39" s="2343"/>
      <c r="KVF39" s="2343"/>
      <c r="KVG39" s="2343"/>
      <c r="KVH39" s="2343"/>
      <c r="KVI39" s="2343"/>
      <c r="KVJ39" s="2343"/>
      <c r="KVK39" s="2343"/>
      <c r="KVL39" s="2343"/>
      <c r="KVM39" s="2343"/>
      <c r="KVN39" s="2343"/>
      <c r="KVO39" s="2343"/>
      <c r="KVP39" s="2343"/>
      <c r="KVQ39" s="2343"/>
      <c r="KVR39" s="2343"/>
      <c r="KVS39" s="2343"/>
      <c r="KVT39" s="2343"/>
      <c r="KVU39" s="2343"/>
      <c r="KVV39" s="2343"/>
      <c r="KVW39" s="2343"/>
      <c r="KVX39" s="2343"/>
      <c r="KVY39" s="2343"/>
      <c r="KVZ39" s="2343"/>
      <c r="KWA39" s="2343"/>
      <c r="KWB39" s="2343"/>
      <c r="KWC39" s="2343"/>
      <c r="KWD39" s="2343"/>
      <c r="KWE39" s="2343"/>
      <c r="KWF39" s="2343"/>
      <c r="KWG39" s="2343"/>
      <c r="KWH39" s="2343"/>
      <c r="KWI39" s="2343"/>
      <c r="KWJ39" s="2343"/>
      <c r="KWK39" s="2343"/>
      <c r="KWL39" s="2343"/>
      <c r="KWM39" s="2343"/>
      <c r="KWN39" s="2343"/>
      <c r="KWO39" s="2343"/>
      <c r="KWP39" s="2343"/>
      <c r="KWQ39" s="2343"/>
      <c r="KWR39" s="2343"/>
      <c r="KWS39" s="2343"/>
      <c r="KWT39" s="2343"/>
      <c r="KWU39" s="2343"/>
      <c r="KWV39" s="2343"/>
      <c r="KWW39" s="2343"/>
      <c r="KWX39" s="2343"/>
      <c r="KWY39" s="2343"/>
      <c r="KWZ39" s="2343"/>
      <c r="KXA39" s="2343"/>
      <c r="KXB39" s="2343"/>
      <c r="KXC39" s="2343"/>
      <c r="KXD39" s="2343"/>
      <c r="KXE39" s="2343"/>
      <c r="KXF39" s="2343"/>
      <c r="KXG39" s="2343"/>
      <c r="KXH39" s="2343"/>
      <c r="KXI39" s="2343"/>
      <c r="KXJ39" s="2343"/>
      <c r="KXK39" s="2343"/>
      <c r="KXL39" s="2343"/>
      <c r="KXM39" s="2343"/>
      <c r="KXN39" s="2343"/>
      <c r="KXO39" s="2343"/>
      <c r="KXP39" s="2343"/>
      <c r="KXQ39" s="2343"/>
      <c r="KXR39" s="2343"/>
      <c r="KXS39" s="2343"/>
      <c r="KXT39" s="2343"/>
      <c r="KXU39" s="2343"/>
      <c r="KXV39" s="2343"/>
      <c r="KXW39" s="2343"/>
      <c r="KXX39" s="2343"/>
      <c r="KXY39" s="2343"/>
      <c r="KXZ39" s="2343"/>
      <c r="KYA39" s="2343"/>
      <c r="KYB39" s="2343"/>
      <c r="KYC39" s="2343"/>
      <c r="KYD39" s="2343"/>
      <c r="KYE39" s="2343"/>
      <c r="KYF39" s="2343"/>
      <c r="KYG39" s="2343"/>
      <c r="KYH39" s="2343"/>
      <c r="KYI39" s="2343"/>
      <c r="KYJ39" s="2343"/>
      <c r="KYK39" s="2343"/>
      <c r="KYL39" s="2343"/>
      <c r="KYM39" s="2343"/>
      <c r="KYN39" s="2343"/>
      <c r="KYO39" s="2343"/>
      <c r="KYP39" s="2343"/>
      <c r="KYQ39" s="2343"/>
      <c r="KYR39" s="2343"/>
      <c r="KYS39" s="2343"/>
      <c r="KYT39" s="2343"/>
      <c r="KYU39" s="2343"/>
      <c r="KYV39" s="2343"/>
      <c r="KYW39" s="2343"/>
      <c r="KYX39" s="2343"/>
      <c r="KYY39" s="2343"/>
      <c r="KYZ39" s="2343"/>
      <c r="KZA39" s="2343"/>
      <c r="KZB39" s="2343"/>
      <c r="KZC39" s="2343"/>
      <c r="KZD39" s="2343"/>
      <c r="KZE39" s="2343"/>
      <c r="KZF39" s="2343"/>
      <c r="KZG39" s="2343"/>
      <c r="KZH39" s="2343"/>
      <c r="KZI39" s="2343"/>
      <c r="KZJ39" s="2343"/>
      <c r="KZK39" s="2343"/>
      <c r="KZL39" s="2343"/>
      <c r="KZM39" s="2343"/>
      <c r="KZN39" s="2343"/>
      <c r="KZO39" s="2343"/>
      <c r="KZP39" s="2343"/>
      <c r="KZQ39" s="2343"/>
      <c r="KZR39" s="2343"/>
      <c r="KZS39" s="2343"/>
      <c r="KZT39" s="2343"/>
      <c r="KZU39" s="2343"/>
      <c r="KZV39" s="2343"/>
      <c r="KZW39" s="2343"/>
      <c r="KZX39" s="2343"/>
      <c r="KZY39" s="2343"/>
      <c r="KZZ39" s="2343"/>
      <c r="LAA39" s="2343"/>
      <c r="LAB39" s="2343"/>
      <c r="LAC39" s="2343"/>
      <c r="LAD39" s="2343"/>
      <c r="LAE39" s="2343"/>
      <c r="LAF39" s="2343"/>
      <c r="LAG39" s="2343"/>
      <c r="LAH39" s="2343"/>
      <c r="LAI39" s="2343"/>
      <c r="LAJ39" s="2343"/>
      <c r="LAK39" s="2343"/>
      <c r="LAL39" s="2343"/>
      <c r="LAM39" s="2343"/>
      <c r="LAN39" s="2343"/>
      <c r="LAO39" s="2343"/>
      <c r="LAP39" s="2343"/>
      <c r="LAQ39" s="2343"/>
      <c r="LAR39" s="2343"/>
      <c r="LAS39" s="2343"/>
      <c r="LAT39" s="2343"/>
      <c r="LAU39" s="2343"/>
      <c r="LAV39" s="2343"/>
      <c r="LAW39" s="2343"/>
      <c r="LAX39" s="2343"/>
      <c r="LAY39" s="2343"/>
      <c r="LAZ39" s="2343"/>
      <c r="LBA39" s="2343"/>
      <c r="LBB39" s="2343"/>
      <c r="LBC39" s="2343"/>
      <c r="LBD39" s="2343"/>
      <c r="LBE39" s="2343"/>
      <c r="LBF39" s="2343"/>
      <c r="LBG39" s="2343"/>
      <c r="LBH39" s="2343"/>
      <c r="LBI39" s="2343"/>
      <c r="LBJ39" s="2343"/>
      <c r="LBK39" s="2343"/>
      <c r="LBL39" s="2343"/>
      <c r="LBM39" s="2343"/>
      <c r="LBN39" s="2343"/>
      <c r="LBO39" s="2343"/>
      <c r="LBP39" s="2343"/>
      <c r="LBQ39" s="2343"/>
      <c r="LBR39" s="2343"/>
      <c r="LBS39" s="2343"/>
      <c r="LBT39" s="2343"/>
      <c r="LBU39" s="2343"/>
      <c r="LBV39" s="2343"/>
      <c r="LBW39" s="2343"/>
      <c r="LBX39" s="2343"/>
      <c r="LBY39" s="2343"/>
      <c r="LBZ39" s="2343"/>
      <c r="LCA39" s="2343"/>
      <c r="LCB39" s="2343"/>
      <c r="LCC39" s="2343"/>
      <c r="LCD39" s="2343"/>
      <c r="LCE39" s="2343"/>
      <c r="LCF39" s="2343"/>
      <c r="LCG39" s="2343"/>
      <c r="LCH39" s="2343"/>
      <c r="LCI39" s="2343"/>
      <c r="LCJ39" s="2343"/>
      <c r="LCK39" s="2343"/>
      <c r="LCL39" s="2343"/>
      <c r="LCM39" s="2343"/>
      <c r="LCN39" s="2343"/>
      <c r="LCO39" s="2343"/>
      <c r="LCP39" s="2343"/>
      <c r="LCQ39" s="2343"/>
      <c r="LCR39" s="2343"/>
      <c r="LCS39" s="2343"/>
      <c r="LCT39" s="2343"/>
      <c r="LCU39" s="2343"/>
      <c r="LCV39" s="2343"/>
      <c r="LCW39" s="2343"/>
      <c r="LCX39" s="2343"/>
      <c r="LCY39" s="2343"/>
      <c r="LCZ39" s="2343"/>
      <c r="LDA39" s="2343"/>
      <c r="LDB39" s="2343"/>
      <c r="LDC39" s="2343"/>
      <c r="LDD39" s="2343"/>
      <c r="LDE39" s="2343"/>
      <c r="LDF39" s="2343"/>
      <c r="LDG39" s="2343"/>
      <c r="LDH39" s="2343"/>
      <c r="LDI39" s="2343"/>
      <c r="LDJ39" s="2343"/>
      <c r="LDK39" s="2343"/>
      <c r="LDL39" s="2343"/>
      <c r="LDM39" s="2343"/>
      <c r="LDN39" s="2343"/>
      <c r="LDO39" s="2343"/>
      <c r="LDP39" s="2343"/>
      <c r="LDQ39" s="2343"/>
      <c r="LDR39" s="2343"/>
      <c r="LDS39" s="2343"/>
      <c r="LDT39" s="2343"/>
      <c r="LDU39" s="2343"/>
      <c r="LDV39" s="2343"/>
      <c r="LDW39" s="2343"/>
      <c r="LDX39" s="2343"/>
      <c r="LDY39" s="2343"/>
      <c r="LDZ39" s="2343"/>
      <c r="LEA39" s="2343"/>
      <c r="LEB39" s="2343"/>
      <c r="LEC39" s="2343"/>
      <c r="LED39" s="2343"/>
      <c r="LEE39" s="2343"/>
      <c r="LEF39" s="2343"/>
      <c r="LEG39" s="2343"/>
      <c r="LEH39" s="2343"/>
      <c r="LEI39" s="2343"/>
      <c r="LEJ39" s="2343"/>
      <c r="LEK39" s="2343"/>
      <c r="LEL39" s="2343"/>
      <c r="LEM39" s="2343"/>
      <c r="LEN39" s="2343"/>
      <c r="LEO39" s="2343"/>
      <c r="LEP39" s="2343"/>
      <c r="LEQ39" s="2343"/>
      <c r="LER39" s="2343"/>
      <c r="LES39" s="2343"/>
      <c r="LET39" s="2343"/>
      <c r="LEU39" s="2343"/>
      <c r="LEV39" s="2343"/>
      <c r="LEW39" s="2343"/>
      <c r="LEX39" s="2343"/>
      <c r="LEY39" s="2343"/>
      <c r="LEZ39" s="2343"/>
      <c r="LFA39" s="2343"/>
      <c r="LFB39" s="2343"/>
      <c r="LFC39" s="2343"/>
      <c r="LFD39" s="2343"/>
      <c r="LFE39" s="2343"/>
      <c r="LFF39" s="2343"/>
      <c r="LFG39" s="2343"/>
      <c r="LFH39" s="2343"/>
      <c r="LFI39" s="2343"/>
      <c r="LFJ39" s="2343"/>
      <c r="LFK39" s="2343"/>
      <c r="LFL39" s="2343"/>
      <c r="LFM39" s="2343"/>
      <c r="LFN39" s="2343"/>
      <c r="LFO39" s="2343"/>
      <c r="LFP39" s="2343"/>
      <c r="LFQ39" s="2343"/>
      <c r="LFR39" s="2343"/>
      <c r="LFS39" s="2343"/>
      <c r="LFT39" s="2343"/>
      <c r="LFU39" s="2343"/>
      <c r="LFV39" s="2343"/>
      <c r="LFW39" s="2343"/>
      <c r="LFX39" s="2343"/>
      <c r="LFY39" s="2343"/>
      <c r="LFZ39" s="2343"/>
      <c r="LGA39" s="2343"/>
      <c r="LGB39" s="2343"/>
      <c r="LGC39" s="2343"/>
      <c r="LGD39" s="2343"/>
      <c r="LGE39" s="2343"/>
      <c r="LGF39" s="2343"/>
      <c r="LGG39" s="2343"/>
      <c r="LGH39" s="2343"/>
      <c r="LGI39" s="2343"/>
      <c r="LGJ39" s="2343"/>
      <c r="LGK39" s="2343"/>
      <c r="LGL39" s="2343"/>
      <c r="LGM39" s="2343"/>
      <c r="LGN39" s="2343"/>
      <c r="LGO39" s="2343"/>
      <c r="LGP39" s="2343"/>
      <c r="LGQ39" s="2343"/>
      <c r="LGR39" s="2343"/>
      <c r="LGS39" s="2343"/>
      <c r="LGT39" s="2343"/>
      <c r="LGU39" s="2343"/>
      <c r="LGV39" s="2343"/>
      <c r="LGW39" s="2343"/>
      <c r="LGX39" s="2343"/>
      <c r="LGY39" s="2343"/>
      <c r="LGZ39" s="2343"/>
      <c r="LHA39" s="2343"/>
      <c r="LHB39" s="2343"/>
      <c r="LHC39" s="2343"/>
      <c r="LHD39" s="2343"/>
      <c r="LHE39" s="2343"/>
      <c r="LHF39" s="2343"/>
      <c r="LHG39" s="2343"/>
      <c r="LHH39" s="2343"/>
      <c r="LHI39" s="2343"/>
      <c r="LHJ39" s="2343"/>
      <c r="LHK39" s="2343"/>
      <c r="LHL39" s="2343"/>
      <c r="LHM39" s="2343"/>
      <c r="LHN39" s="2343"/>
      <c r="LHO39" s="2343"/>
      <c r="LHP39" s="2343"/>
      <c r="LHQ39" s="2343"/>
      <c r="LHR39" s="2343"/>
      <c r="LHS39" s="2343"/>
      <c r="LHT39" s="2343"/>
      <c r="LHU39" s="2343"/>
      <c r="LHV39" s="2343"/>
      <c r="LHW39" s="2343"/>
      <c r="LHX39" s="2343"/>
      <c r="LHY39" s="2343"/>
      <c r="LHZ39" s="2343"/>
      <c r="LIA39" s="2343"/>
      <c r="LIB39" s="2343"/>
      <c r="LIC39" s="2343"/>
      <c r="LID39" s="2343"/>
      <c r="LIE39" s="2343"/>
      <c r="LIF39" s="2343"/>
      <c r="LIG39" s="2343"/>
      <c r="LIH39" s="2343"/>
      <c r="LII39" s="2343"/>
      <c r="LIJ39" s="2343"/>
      <c r="LIK39" s="2343"/>
      <c r="LIL39" s="2343"/>
      <c r="LIM39" s="2343"/>
      <c r="LIN39" s="2343"/>
      <c r="LIO39" s="2343"/>
      <c r="LIP39" s="2343"/>
      <c r="LIQ39" s="2343"/>
      <c r="LIR39" s="2343"/>
      <c r="LIS39" s="2343"/>
      <c r="LIT39" s="2343"/>
      <c r="LIU39" s="2343"/>
      <c r="LIV39" s="2343"/>
      <c r="LIW39" s="2343"/>
      <c r="LIX39" s="2343"/>
      <c r="LIY39" s="2343"/>
      <c r="LIZ39" s="2343"/>
      <c r="LJA39" s="2343"/>
      <c r="LJB39" s="2343"/>
      <c r="LJC39" s="2343"/>
      <c r="LJD39" s="2343"/>
      <c r="LJE39" s="2343"/>
      <c r="LJF39" s="2343"/>
      <c r="LJG39" s="2343"/>
      <c r="LJH39" s="2343"/>
      <c r="LJI39" s="2343"/>
      <c r="LJJ39" s="2343"/>
      <c r="LJK39" s="2343"/>
      <c r="LJL39" s="2343"/>
      <c r="LJM39" s="2343"/>
      <c r="LJN39" s="2343"/>
      <c r="LJO39" s="2343"/>
      <c r="LJP39" s="2343"/>
      <c r="LJQ39" s="2343"/>
      <c r="LJR39" s="2343"/>
      <c r="LJS39" s="2343"/>
      <c r="LJT39" s="2343"/>
      <c r="LJU39" s="2343"/>
      <c r="LJV39" s="2343"/>
      <c r="LJW39" s="2343"/>
      <c r="LJX39" s="2343"/>
      <c r="LJY39" s="2343"/>
      <c r="LJZ39" s="2343"/>
      <c r="LKA39" s="2343"/>
      <c r="LKB39" s="2343"/>
      <c r="LKC39" s="2343"/>
      <c r="LKD39" s="2343"/>
      <c r="LKE39" s="2343"/>
      <c r="LKF39" s="2343"/>
      <c r="LKG39" s="2343"/>
      <c r="LKH39" s="2343"/>
      <c r="LKI39" s="2343"/>
      <c r="LKJ39" s="2343"/>
      <c r="LKK39" s="2343"/>
      <c r="LKL39" s="2343"/>
      <c r="LKM39" s="2343"/>
      <c r="LKN39" s="2343"/>
      <c r="LKO39" s="2343"/>
      <c r="LKP39" s="2343"/>
      <c r="LKQ39" s="2343"/>
      <c r="LKR39" s="2343"/>
      <c r="LKS39" s="2343"/>
      <c r="LKT39" s="2343"/>
      <c r="LKU39" s="2343"/>
      <c r="LKV39" s="2343"/>
      <c r="LKW39" s="2343"/>
      <c r="LKX39" s="2343"/>
      <c r="LKY39" s="2343"/>
      <c r="LKZ39" s="2343"/>
      <c r="LLA39" s="2343"/>
      <c r="LLB39" s="2343"/>
      <c r="LLC39" s="2343"/>
      <c r="LLD39" s="2343"/>
      <c r="LLE39" s="2343"/>
      <c r="LLF39" s="2343"/>
      <c r="LLG39" s="2343"/>
      <c r="LLH39" s="2343"/>
      <c r="LLI39" s="2343"/>
      <c r="LLJ39" s="2343"/>
      <c r="LLK39" s="2343"/>
      <c r="LLL39" s="2343"/>
      <c r="LLM39" s="2343"/>
      <c r="LLN39" s="2343"/>
      <c r="LLO39" s="2343"/>
      <c r="LLP39" s="2343"/>
      <c r="LLQ39" s="2343"/>
      <c r="LLR39" s="2343"/>
      <c r="LLS39" s="2343"/>
      <c r="LLT39" s="2343"/>
      <c r="LLU39" s="2343"/>
      <c r="LLV39" s="2343"/>
      <c r="LLW39" s="2343"/>
      <c r="LLX39" s="2343"/>
      <c r="LLY39" s="2343"/>
      <c r="LLZ39" s="2343"/>
      <c r="LMA39" s="2343"/>
      <c r="LMB39" s="2343"/>
      <c r="LMC39" s="2343"/>
      <c r="LMD39" s="2343"/>
      <c r="LME39" s="2343"/>
      <c r="LMF39" s="2343"/>
      <c r="LMG39" s="2343"/>
      <c r="LMH39" s="2343"/>
      <c r="LMI39" s="2343"/>
      <c r="LMJ39" s="2343"/>
      <c r="LMK39" s="2343"/>
      <c r="LML39" s="2343"/>
      <c r="LMM39" s="2343"/>
      <c r="LMN39" s="2343"/>
      <c r="LMO39" s="2343"/>
      <c r="LMP39" s="2343"/>
      <c r="LMQ39" s="2343"/>
      <c r="LMR39" s="2343"/>
      <c r="LMS39" s="2343"/>
      <c r="LMT39" s="2343"/>
      <c r="LMU39" s="2343"/>
      <c r="LMV39" s="2343"/>
      <c r="LMW39" s="2343"/>
      <c r="LMX39" s="2343"/>
      <c r="LMY39" s="2343"/>
      <c r="LMZ39" s="2343"/>
      <c r="LNA39" s="2343"/>
      <c r="LNB39" s="2343"/>
      <c r="LNC39" s="2343"/>
      <c r="LND39" s="2343"/>
      <c r="LNE39" s="2343"/>
      <c r="LNF39" s="2343"/>
      <c r="LNG39" s="2343"/>
      <c r="LNH39" s="2343"/>
      <c r="LNI39" s="2343"/>
      <c r="LNJ39" s="2343"/>
      <c r="LNK39" s="2343"/>
      <c r="LNL39" s="2343"/>
      <c r="LNM39" s="2343"/>
      <c r="LNN39" s="2343"/>
      <c r="LNO39" s="2343"/>
      <c r="LNP39" s="2343"/>
      <c r="LNQ39" s="2343"/>
      <c r="LNR39" s="2343"/>
      <c r="LNS39" s="2343"/>
      <c r="LNT39" s="2343"/>
      <c r="LNU39" s="2343"/>
      <c r="LNV39" s="2343"/>
      <c r="LNW39" s="2343"/>
      <c r="LNX39" s="2343"/>
      <c r="LNY39" s="2343"/>
      <c r="LNZ39" s="2343"/>
      <c r="LOA39" s="2343"/>
      <c r="LOB39" s="2343"/>
      <c r="LOC39" s="2343"/>
      <c r="LOD39" s="2343"/>
      <c r="LOE39" s="2343"/>
      <c r="LOF39" s="2343"/>
      <c r="LOG39" s="2343"/>
      <c r="LOH39" s="2343"/>
      <c r="LOI39" s="2343"/>
      <c r="LOJ39" s="2343"/>
      <c r="LOK39" s="2343"/>
      <c r="LOL39" s="2343"/>
      <c r="LOM39" s="2343"/>
      <c r="LON39" s="2343"/>
      <c r="LOO39" s="2343"/>
      <c r="LOP39" s="2343"/>
      <c r="LOQ39" s="2343"/>
      <c r="LOR39" s="2343"/>
      <c r="LOS39" s="2343"/>
      <c r="LOT39" s="2343"/>
      <c r="LOU39" s="2343"/>
      <c r="LOV39" s="2343"/>
      <c r="LOW39" s="2343"/>
      <c r="LOX39" s="2343"/>
      <c r="LOY39" s="2343"/>
      <c r="LOZ39" s="2343"/>
      <c r="LPA39" s="2343"/>
      <c r="LPB39" s="2343"/>
      <c r="LPC39" s="2343"/>
      <c r="LPD39" s="2343"/>
      <c r="LPE39" s="2343"/>
      <c r="LPF39" s="2343"/>
      <c r="LPG39" s="2343"/>
      <c r="LPH39" s="2343"/>
      <c r="LPI39" s="2343"/>
      <c r="LPJ39" s="2343"/>
      <c r="LPK39" s="2343"/>
      <c r="LPL39" s="2343"/>
      <c r="LPM39" s="2343"/>
      <c r="LPN39" s="2343"/>
      <c r="LPO39" s="2343"/>
      <c r="LPP39" s="2343"/>
      <c r="LPQ39" s="2343"/>
      <c r="LPR39" s="2343"/>
      <c r="LPS39" s="2343"/>
      <c r="LPT39" s="2343"/>
      <c r="LPU39" s="2343"/>
      <c r="LPV39" s="2343"/>
      <c r="LPW39" s="2343"/>
      <c r="LPX39" s="2343"/>
      <c r="LPY39" s="2343"/>
      <c r="LPZ39" s="2343"/>
      <c r="LQA39" s="2343"/>
      <c r="LQB39" s="2343"/>
      <c r="LQC39" s="2343"/>
      <c r="LQD39" s="2343"/>
      <c r="LQE39" s="2343"/>
      <c r="LQF39" s="2343"/>
      <c r="LQG39" s="2343"/>
      <c r="LQH39" s="2343"/>
      <c r="LQI39" s="2343"/>
      <c r="LQJ39" s="2343"/>
      <c r="LQK39" s="2343"/>
      <c r="LQL39" s="2343"/>
      <c r="LQM39" s="2343"/>
      <c r="LQN39" s="2343"/>
      <c r="LQO39" s="2343"/>
      <c r="LQP39" s="2343"/>
      <c r="LQQ39" s="2343"/>
      <c r="LQR39" s="2343"/>
      <c r="LQS39" s="2343"/>
      <c r="LQT39" s="2343"/>
      <c r="LQU39" s="2343"/>
      <c r="LQV39" s="2343"/>
      <c r="LQW39" s="2343"/>
      <c r="LQX39" s="2343"/>
      <c r="LQY39" s="2343"/>
      <c r="LQZ39" s="2343"/>
      <c r="LRA39" s="2343"/>
      <c r="LRB39" s="2343"/>
      <c r="LRC39" s="2343"/>
      <c r="LRD39" s="2343"/>
      <c r="LRE39" s="2343"/>
      <c r="LRF39" s="2343"/>
      <c r="LRG39" s="2343"/>
      <c r="LRH39" s="2343"/>
      <c r="LRI39" s="2343"/>
      <c r="LRJ39" s="2343"/>
      <c r="LRK39" s="2343"/>
      <c r="LRL39" s="2343"/>
      <c r="LRM39" s="2343"/>
      <c r="LRN39" s="2343"/>
      <c r="LRO39" s="2343"/>
      <c r="LRP39" s="2343"/>
      <c r="LRQ39" s="2343"/>
      <c r="LRR39" s="2343"/>
      <c r="LRS39" s="2343"/>
      <c r="LRT39" s="2343"/>
      <c r="LRU39" s="2343"/>
      <c r="LRV39" s="2343"/>
      <c r="LRW39" s="2343"/>
      <c r="LRX39" s="2343"/>
      <c r="LRY39" s="2343"/>
      <c r="LRZ39" s="2343"/>
      <c r="LSA39" s="2343"/>
      <c r="LSB39" s="2343"/>
      <c r="LSC39" s="2343"/>
      <c r="LSD39" s="2343"/>
      <c r="LSE39" s="2343"/>
      <c r="LSF39" s="2343"/>
      <c r="LSG39" s="2343"/>
      <c r="LSH39" s="2343"/>
      <c r="LSI39" s="2343"/>
      <c r="LSJ39" s="2343"/>
      <c r="LSK39" s="2343"/>
      <c r="LSL39" s="2343"/>
      <c r="LSM39" s="2343"/>
      <c r="LSN39" s="2343"/>
      <c r="LSO39" s="2343"/>
      <c r="LSP39" s="2343"/>
      <c r="LSQ39" s="2343"/>
      <c r="LSR39" s="2343"/>
      <c r="LSS39" s="2343"/>
      <c r="LST39" s="2343"/>
      <c r="LSU39" s="2343"/>
      <c r="LSV39" s="2343"/>
      <c r="LSW39" s="2343"/>
      <c r="LSX39" s="2343"/>
      <c r="LSY39" s="2343"/>
      <c r="LSZ39" s="2343"/>
      <c r="LTA39" s="2343"/>
      <c r="LTB39" s="2343"/>
      <c r="LTC39" s="2343"/>
      <c r="LTD39" s="2343"/>
      <c r="LTE39" s="2343"/>
      <c r="LTF39" s="2343"/>
      <c r="LTG39" s="2343"/>
      <c r="LTH39" s="2343"/>
      <c r="LTI39" s="2343"/>
      <c r="LTJ39" s="2343"/>
      <c r="LTK39" s="2343"/>
      <c r="LTL39" s="2343"/>
      <c r="LTM39" s="2343"/>
      <c r="LTN39" s="2343"/>
      <c r="LTO39" s="2343"/>
      <c r="LTP39" s="2343"/>
      <c r="LTQ39" s="2343"/>
      <c r="LTR39" s="2343"/>
      <c r="LTS39" s="2343"/>
      <c r="LTT39" s="2343"/>
      <c r="LTU39" s="2343"/>
      <c r="LTV39" s="2343"/>
      <c r="LTW39" s="2343"/>
      <c r="LTX39" s="2343"/>
      <c r="LTY39" s="2343"/>
      <c r="LTZ39" s="2343"/>
      <c r="LUA39" s="2343"/>
      <c r="LUB39" s="2343"/>
      <c r="LUC39" s="2343"/>
      <c r="LUD39" s="2343"/>
      <c r="LUE39" s="2343"/>
      <c r="LUF39" s="2343"/>
      <c r="LUG39" s="2343"/>
      <c r="LUH39" s="2343"/>
      <c r="LUI39" s="2343"/>
      <c r="LUJ39" s="2343"/>
      <c r="LUK39" s="2343"/>
      <c r="LUL39" s="2343"/>
      <c r="LUM39" s="2343"/>
      <c r="LUN39" s="2343"/>
      <c r="LUO39" s="2343"/>
      <c r="LUP39" s="2343"/>
      <c r="LUQ39" s="2343"/>
      <c r="LUR39" s="2343"/>
      <c r="LUS39" s="2343"/>
      <c r="LUT39" s="2343"/>
      <c r="LUU39" s="2343"/>
      <c r="LUV39" s="2343"/>
      <c r="LUW39" s="2343"/>
      <c r="LUX39" s="2343"/>
      <c r="LUY39" s="2343"/>
      <c r="LUZ39" s="2343"/>
      <c r="LVA39" s="2343"/>
      <c r="LVB39" s="2343"/>
      <c r="LVC39" s="2343"/>
      <c r="LVD39" s="2343"/>
      <c r="LVE39" s="2343"/>
      <c r="LVF39" s="2343"/>
      <c r="LVG39" s="2343"/>
      <c r="LVH39" s="2343"/>
      <c r="LVI39" s="2343"/>
      <c r="LVJ39" s="2343"/>
      <c r="LVK39" s="2343"/>
      <c r="LVL39" s="2343"/>
      <c r="LVM39" s="2343"/>
      <c r="LVN39" s="2343"/>
      <c r="LVO39" s="2343"/>
      <c r="LVP39" s="2343"/>
      <c r="LVQ39" s="2343"/>
      <c r="LVR39" s="2343"/>
      <c r="LVS39" s="2343"/>
      <c r="LVT39" s="2343"/>
      <c r="LVU39" s="2343"/>
      <c r="LVV39" s="2343"/>
      <c r="LVW39" s="2343"/>
      <c r="LVX39" s="2343"/>
      <c r="LVY39" s="2343"/>
      <c r="LVZ39" s="2343"/>
      <c r="LWA39" s="2343"/>
      <c r="LWB39" s="2343"/>
      <c r="LWC39" s="2343"/>
      <c r="LWD39" s="2343"/>
      <c r="LWE39" s="2343"/>
      <c r="LWF39" s="2343"/>
      <c r="LWG39" s="2343"/>
      <c r="LWH39" s="2343"/>
      <c r="LWI39" s="2343"/>
      <c r="LWJ39" s="2343"/>
      <c r="LWK39" s="2343"/>
      <c r="LWL39" s="2343"/>
      <c r="LWM39" s="2343"/>
      <c r="LWN39" s="2343"/>
      <c r="LWO39" s="2343"/>
      <c r="LWP39" s="2343"/>
      <c r="LWQ39" s="2343"/>
      <c r="LWR39" s="2343"/>
      <c r="LWS39" s="2343"/>
      <c r="LWT39" s="2343"/>
      <c r="LWU39" s="2343"/>
      <c r="LWV39" s="2343"/>
      <c r="LWW39" s="2343"/>
      <c r="LWX39" s="2343"/>
      <c r="LWY39" s="2343"/>
      <c r="LWZ39" s="2343"/>
      <c r="LXA39" s="2343"/>
      <c r="LXB39" s="2343"/>
      <c r="LXC39" s="2343"/>
      <c r="LXD39" s="2343"/>
      <c r="LXE39" s="2343"/>
      <c r="LXF39" s="2343"/>
      <c r="LXG39" s="2343"/>
      <c r="LXH39" s="2343"/>
      <c r="LXI39" s="2343"/>
      <c r="LXJ39" s="2343"/>
      <c r="LXK39" s="2343"/>
      <c r="LXL39" s="2343"/>
      <c r="LXM39" s="2343"/>
      <c r="LXN39" s="2343"/>
      <c r="LXO39" s="2343"/>
      <c r="LXP39" s="2343"/>
      <c r="LXQ39" s="2343"/>
      <c r="LXR39" s="2343"/>
      <c r="LXS39" s="2343"/>
      <c r="LXT39" s="2343"/>
      <c r="LXU39" s="2343"/>
      <c r="LXV39" s="2343"/>
      <c r="LXW39" s="2343"/>
      <c r="LXX39" s="2343"/>
      <c r="LXY39" s="2343"/>
      <c r="LXZ39" s="2343"/>
      <c r="LYA39" s="2343"/>
      <c r="LYB39" s="2343"/>
      <c r="LYC39" s="2343"/>
      <c r="LYD39" s="2343"/>
      <c r="LYE39" s="2343"/>
      <c r="LYF39" s="2343"/>
      <c r="LYG39" s="2343"/>
      <c r="LYH39" s="2343"/>
      <c r="LYI39" s="2343"/>
      <c r="LYJ39" s="2343"/>
      <c r="LYK39" s="2343"/>
      <c r="LYL39" s="2343"/>
      <c r="LYM39" s="2343"/>
      <c r="LYN39" s="2343"/>
      <c r="LYO39" s="2343"/>
      <c r="LYP39" s="2343"/>
      <c r="LYQ39" s="2343"/>
      <c r="LYR39" s="2343"/>
      <c r="LYS39" s="2343"/>
      <c r="LYT39" s="2343"/>
      <c r="LYU39" s="2343"/>
      <c r="LYV39" s="2343"/>
      <c r="LYW39" s="2343"/>
      <c r="LYX39" s="2343"/>
      <c r="LYY39" s="2343"/>
      <c r="LYZ39" s="2343"/>
      <c r="LZA39" s="2343"/>
      <c r="LZB39" s="2343"/>
      <c r="LZC39" s="2343"/>
      <c r="LZD39" s="2343"/>
      <c r="LZE39" s="2343"/>
      <c r="LZF39" s="2343"/>
      <c r="LZG39" s="2343"/>
      <c r="LZH39" s="2343"/>
      <c r="LZI39" s="2343"/>
      <c r="LZJ39" s="2343"/>
      <c r="LZK39" s="2343"/>
      <c r="LZL39" s="2343"/>
      <c r="LZM39" s="2343"/>
      <c r="LZN39" s="2343"/>
      <c r="LZO39" s="2343"/>
      <c r="LZP39" s="2343"/>
      <c r="LZQ39" s="2343"/>
      <c r="LZR39" s="2343"/>
      <c r="LZS39" s="2343"/>
      <c r="LZT39" s="2343"/>
      <c r="LZU39" s="2343"/>
      <c r="LZV39" s="2343"/>
      <c r="LZW39" s="2343"/>
      <c r="LZX39" s="2343"/>
      <c r="LZY39" s="2343"/>
      <c r="LZZ39" s="2343"/>
      <c r="MAA39" s="2343"/>
      <c r="MAB39" s="2343"/>
      <c r="MAC39" s="2343"/>
      <c r="MAD39" s="2343"/>
      <c r="MAE39" s="2343"/>
      <c r="MAF39" s="2343"/>
      <c r="MAG39" s="2343"/>
      <c r="MAH39" s="2343"/>
      <c r="MAI39" s="2343"/>
      <c r="MAJ39" s="2343"/>
      <c r="MAK39" s="2343"/>
      <c r="MAL39" s="2343"/>
      <c r="MAM39" s="2343"/>
      <c r="MAN39" s="2343"/>
      <c r="MAO39" s="2343"/>
      <c r="MAP39" s="2343"/>
      <c r="MAQ39" s="2343"/>
      <c r="MAR39" s="2343"/>
      <c r="MAS39" s="2343"/>
      <c r="MAT39" s="2343"/>
      <c r="MAU39" s="2343"/>
      <c r="MAV39" s="2343"/>
      <c r="MAW39" s="2343"/>
      <c r="MAX39" s="2343"/>
      <c r="MAY39" s="2343"/>
      <c r="MAZ39" s="2343"/>
      <c r="MBA39" s="2343"/>
      <c r="MBB39" s="2343"/>
      <c r="MBC39" s="2343"/>
      <c r="MBD39" s="2343"/>
      <c r="MBE39" s="2343"/>
      <c r="MBF39" s="2343"/>
      <c r="MBG39" s="2343"/>
      <c r="MBH39" s="2343"/>
      <c r="MBI39" s="2343"/>
      <c r="MBJ39" s="2343"/>
      <c r="MBK39" s="2343"/>
      <c r="MBL39" s="2343"/>
      <c r="MBM39" s="2343"/>
      <c r="MBN39" s="2343"/>
      <c r="MBO39" s="2343"/>
      <c r="MBP39" s="2343"/>
      <c r="MBQ39" s="2343"/>
      <c r="MBR39" s="2343"/>
      <c r="MBS39" s="2343"/>
      <c r="MBT39" s="2343"/>
      <c r="MBU39" s="2343"/>
      <c r="MBV39" s="2343"/>
      <c r="MBW39" s="2343"/>
      <c r="MBX39" s="2343"/>
      <c r="MBY39" s="2343"/>
      <c r="MBZ39" s="2343"/>
      <c r="MCA39" s="2343"/>
      <c r="MCB39" s="2343"/>
      <c r="MCC39" s="2343"/>
      <c r="MCD39" s="2343"/>
      <c r="MCE39" s="2343"/>
      <c r="MCF39" s="2343"/>
      <c r="MCG39" s="2343"/>
      <c r="MCH39" s="2343"/>
      <c r="MCI39" s="2343"/>
      <c r="MCJ39" s="2343"/>
      <c r="MCK39" s="2343"/>
      <c r="MCL39" s="2343"/>
      <c r="MCM39" s="2343"/>
      <c r="MCN39" s="2343"/>
      <c r="MCO39" s="2343"/>
      <c r="MCP39" s="2343"/>
      <c r="MCQ39" s="2343"/>
      <c r="MCR39" s="2343"/>
      <c r="MCS39" s="2343"/>
      <c r="MCT39" s="2343"/>
      <c r="MCU39" s="2343"/>
      <c r="MCV39" s="2343"/>
      <c r="MCW39" s="2343"/>
      <c r="MCX39" s="2343"/>
      <c r="MCY39" s="2343"/>
      <c r="MCZ39" s="2343"/>
      <c r="MDA39" s="2343"/>
      <c r="MDB39" s="2343"/>
      <c r="MDC39" s="2343"/>
      <c r="MDD39" s="2343"/>
      <c r="MDE39" s="2343"/>
      <c r="MDF39" s="2343"/>
      <c r="MDG39" s="2343"/>
      <c r="MDH39" s="2343"/>
      <c r="MDI39" s="2343"/>
      <c r="MDJ39" s="2343"/>
      <c r="MDK39" s="2343"/>
      <c r="MDL39" s="2343"/>
      <c r="MDM39" s="2343"/>
      <c r="MDN39" s="2343"/>
      <c r="MDO39" s="2343"/>
      <c r="MDP39" s="2343"/>
      <c r="MDQ39" s="2343"/>
      <c r="MDR39" s="2343"/>
      <c r="MDS39" s="2343"/>
      <c r="MDT39" s="2343"/>
      <c r="MDU39" s="2343"/>
      <c r="MDV39" s="2343"/>
      <c r="MDW39" s="2343"/>
      <c r="MDX39" s="2343"/>
      <c r="MDY39" s="2343"/>
      <c r="MDZ39" s="2343"/>
      <c r="MEA39" s="2343"/>
      <c r="MEB39" s="2343"/>
      <c r="MEC39" s="2343"/>
      <c r="MED39" s="2343"/>
      <c r="MEE39" s="2343"/>
      <c r="MEF39" s="2343"/>
      <c r="MEG39" s="2343"/>
      <c r="MEH39" s="2343"/>
      <c r="MEI39" s="2343"/>
      <c r="MEJ39" s="2343"/>
      <c r="MEK39" s="2343"/>
      <c r="MEL39" s="2343"/>
      <c r="MEM39" s="2343"/>
      <c r="MEN39" s="2343"/>
      <c r="MEO39" s="2343"/>
      <c r="MEP39" s="2343"/>
      <c r="MEQ39" s="2343"/>
      <c r="MER39" s="2343"/>
      <c r="MES39" s="2343"/>
      <c r="MET39" s="2343"/>
      <c r="MEU39" s="2343"/>
      <c r="MEV39" s="2343"/>
      <c r="MEW39" s="2343"/>
      <c r="MEX39" s="2343"/>
      <c r="MEY39" s="2343"/>
      <c r="MEZ39" s="2343"/>
      <c r="MFA39" s="2343"/>
      <c r="MFB39" s="2343"/>
      <c r="MFC39" s="2343"/>
      <c r="MFD39" s="2343"/>
      <c r="MFE39" s="2343"/>
      <c r="MFF39" s="2343"/>
      <c r="MFG39" s="2343"/>
      <c r="MFH39" s="2343"/>
      <c r="MFI39" s="2343"/>
      <c r="MFJ39" s="2343"/>
      <c r="MFK39" s="2343"/>
      <c r="MFL39" s="2343"/>
      <c r="MFM39" s="2343"/>
      <c r="MFN39" s="2343"/>
      <c r="MFO39" s="2343"/>
      <c r="MFP39" s="2343"/>
      <c r="MFQ39" s="2343"/>
      <c r="MFR39" s="2343"/>
      <c r="MFS39" s="2343"/>
      <c r="MFT39" s="2343"/>
      <c r="MFU39" s="2343"/>
      <c r="MFV39" s="2343"/>
      <c r="MFW39" s="2343"/>
      <c r="MFX39" s="2343"/>
      <c r="MFY39" s="2343"/>
      <c r="MFZ39" s="2343"/>
      <c r="MGA39" s="2343"/>
      <c r="MGB39" s="2343"/>
      <c r="MGC39" s="2343"/>
      <c r="MGD39" s="2343"/>
      <c r="MGE39" s="2343"/>
      <c r="MGF39" s="2343"/>
      <c r="MGG39" s="2343"/>
      <c r="MGH39" s="2343"/>
      <c r="MGI39" s="2343"/>
      <c r="MGJ39" s="2343"/>
      <c r="MGK39" s="2343"/>
      <c r="MGL39" s="2343"/>
      <c r="MGM39" s="2343"/>
      <c r="MGN39" s="2343"/>
      <c r="MGO39" s="2343"/>
      <c r="MGP39" s="2343"/>
      <c r="MGQ39" s="2343"/>
      <c r="MGR39" s="2343"/>
      <c r="MGS39" s="2343"/>
      <c r="MGT39" s="2343"/>
      <c r="MGU39" s="2343"/>
      <c r="MGV39" s="2343"/>
      <c r="MGW39" s="2343"/>
      <c r="MGX39" s="2343"/>
      <c r="MGY39" s="2343"/>
      <c r="MGZ39" s="2343"/>
      <c r="MHA39" s="2343"/>
      <c r="MHB39" s="2343"/>
      <c r="MHC39" s="2343"/>
      <c r="MHD39" s="2343"/>
      <c r="MHE39" s="2343"/>
      <c r="MHF39" s="2343"/>
      <c r="MHG39" s="2343"/>
      <c r="MHH39" s="2343"/>
      <c r="MHI39" s="2343"/>
      <c r="MHJ39" s="2343"/>
      <c r="MHK39" s="2343"/>
      <c r="MHL39" s="2343"/>
      <c r="MHM39" s="2343"/>
      <c r="MHN39" s="2343"/>
      <c r="MHO39" s="2343"/>
      <c r="MHP39" s="2343"/>
      <c r="MHQ39" s="2343"/>
      <c r="MHR39" s="2343"/>
      <c r="MHS39" s="2343"/>
      <c r="MHT39" s="2343"/>
      <c r="MHU39" s="2343"/>
      <c r="MHV39" s="2343"/>
      <c r="MHW39" s="2343"/>
      <c r="MHX39" s="2343"/>
      <c r="MHY39" s="2343"/>
      <c r="MHZ39" s="2343"/>
      <c r="MIA39" s="2343"/>
      <c r="MIB39" s="2343"/>
      <c r="MIC39" s="2343"/>
      <c r="MID39" s="2343"/>
      <c r="MIE39" s="2343"/>
      <c r="MIF39" s="2343"/>
      <c r="MIG39" s="2343"/>
      <c r="MIH39" s="2343"/>
      <c r="MII39" s="2343"/>
      <c r="MIJ39" s="2343"/>
      <c r="MIK39" s="2343"/>
      <c r="MIL39" s="2343"/>
      <c r="MIM39" s="2343"/>
      <c r="MIN39" s="2343"/>
      <c r="MIO39" s="2343"/>
      <c r="MIP39" s="2343"/>
      <c r="MIQ39" s="2343"/>
      <c r="MIR39" s="2343"/>
      <c r="MIS39" s="2343"/>
      <c r="MIT39" s="2343"/>
      <c r="MIU39" s="2343"/>
      <c r="MIV39" s="2343"/>
      <c r="MIW39" s="2343"/>
      <c r="MIX39" s="2343"/>
      <c r="MIY39" s="2343"/>
      <c r="MIZ39" s="2343"/>
      <c r="MJA39" s="2343"/>
      <c r="MJB39" s="2343"/>
      <c r="MJC39" s="2343"/>
      <c r="MJD39" s="2343"/>
      <c r="MJE39" s="2343"/>
      <c r="MJF39" s="2343"/>
      <c r="MJG39" s="2343"/>
      <c r="MJH39" s="2343"/>
      <c r="MJI39" s="2343"/>
      <c r="MJJ39" s="2343"/>
      <c r="MJK39" s="2343"/>
      <c r="MJL39" s="2343"/>
      <c r="MJM39" s="2343"/>
      <c r="MJN39" s="2343"/>
      <c r="MJO39" s="2343"/>
      <c r="MJP39" s="2343"/>
      <c r="MJQ39" s="2343"/>
      <c r="MJR39" s="2343"/>
      <c r="MJS39" s="2343"/>
      <c r="MJT39" s="2343"/>
      <c r="MJU39" s="2343"/>
      <c r="MJV39" s="2343"/>
      <c r="MJW39" s="2343"/>
      <c r="MJX39" s="2343"/>
      <c r="MJY39" s="2343"/>
      <c r="MJZ39" s="2343"/>
      <c r="MKA39" s="2343"/>
      <c r="MKB39" s="2343"/>
      <c r="MKC39" s="2343"/>
      <c r="MKD39" s="2343"/>
      <c r="MKE39" s="2343"/>
      <c r="MKF39" s="2343"/>
      <c r="MKG39" s="2343"/>
      <c r="MKH39" s="2343"/>
      <c r="MKI39" s="2343"/>
      <c r="MKJ39" s="2343"/>
      <c r="MKK39" s="2343"/>
      <c r="MKL39" s="2343"/>
      <c r="MKM39" s="2343"/>
      <c r="MKN39" s="2343"/>
      <c r="MKO39" s="2343"/>
      <c r="MKP39" s="2343"/>
      <c r="MKQ39" s="2343"/>
      <c r="MKR39" s="2343"/>
      <c r="MKS39" s="2343"/>
      <c r="MKT39" s="2343"/>
      <c r="MKU39" s="2343"/>
      <c r="MKV39" s="2343"/>
      <c r="MKW39" s="2343"/>
      <c r="MKX39" s="2343"/>
      <c r="MKY39" s="2343"/>
      <c r="MKZ39" s="2343"/>
      <c r="MLA39" s="2343"/>
      <c r="MLB39" s="2343"/>
      <c r="MLC39" s="2343"/>
      <c r="MLD39" s="2343"/>
      <c r="MLE39" s="2343"/>
      <c r="MLF39" s="2343"/>
      <c r="MLG39" s="2343"/>
      <c r="MLH39" s="2343"/>
      <c r="MLI39" s="2343"/>
      <c r="MLJ39" s="2343"/>
      <c r="MLK39" s="2343"/>
      <c r="MLL39" s="2343"/>
      <c r="MLM39" s="2343"/>
      <c r="MLN39" s="2343"/>
      <c r="MLO39" s="2343"/>
      <c r="MLP39" s="2343"/>
      <c r="MLQ39" s="2343"/>
      <c r="MLR39" s="2343"/>
      <c r="MLS39" s="2343"/>
      <c r="MLT39" s="2343"/>
      <c r="MLU39" s="2343"/>
      <c r="MLV39" s="2343"/>
      <c r="MLW39" s="2343"/>
      <c r="MLX39" s="2343"/>
      <c r="MLY39" s="2343"/>
      <c r="MLZ39" s="2343"/>
      <c r="MMA39" s="2343"/>
      <c r="MMB39" s="2343"/>
      <c r="MMC39" s="2343"/>
      <c r="MMD39" s="2343"/>
      <c r="MME39" s="2343"/>
      <c r="MMF39" s="2343"/>
      <c r="MMG39" s="2343"/>
      <c r="MMH39" s="2343"/>
      <c r="MMI39" s="2343"/>
      <c r="MMJ39" s="2343"/>
      <c r="MMK39" s="2343"/>
      <c r="MML39" s="2343"/>
      <c r="MMM39" s="2343"/>
      <c r="MMN39" s="2343"/>
      <c r="MMO39" s="2343"/>
      <c r="MMP39" s="2343"/>
      <c r="MMQ39" s="2343"/>
      <c r="MMR39" s="2343"/>
      <c r="MMS39" s="2343"/>
      <c r="MMT39" s="2343"/>
      <c r="MMU39" s="2343"/>
      <c r="MMV39" s="2343"/>
      <c r="MMW39" s="2343"/>
      <c r="MMX39" s="2343"/>
      <c r="MMY39" s="2343"/>
      <c r="MMZ39" s="2343"/>
      <c r="MNA39" s="2343"/>
      <c r="MNB39" s="2343"/>
      <c r="MNC39" s="2343"/>
      <c r="MND39" s="2343"/>
      <c r="MNE39" s="2343"/>
      <c r="MNF39" s="2343"/>
      <c r="MNG39" s="2343"/>
      <c r="MNH39" s="2343"/>
      <c r="MNI39" s="2343"/>
      <c r="MNJ39" s="2343"/>
      <c r="MNK39" s="2343"/>
      <c r="MNL39" s="2343"/>
      <c r="MNM39" s="2343"/>
      <c r="MNN39" s="2343"/>
      <c r="MNO39" s="2343"/>
      <c r="MNP39" s="2343"/>
      <c r="MNQ39" s="2343"/>
      <c r="MNR39" s="2343"/>
      <c r="MNS39" s="2343"/>
      <c r="MNT39" s="2343"/>
      <c r="MNU39" s="2343"/>
      <c r="MNV39" s="2343"/>
      <c r="MNW39" s="2343"/>
      <c r="MNX39" s="2343"/>
      <c r="MNY39" s="2343"/>
      <c r="MNZ39" s="2343"/>
      <c r="MOA39" s="2343"/>
      <c r="MOB39" s="2343"/>
      <c r="MOC39" s="2343"/>
      <c r="MOD39" s="2343"/>
      <c r="MOE39" s="2343"/>
      <c r="MOF39" s="2343"/>
      <c r="MOG39" s="2343"/>
      <c r="MOH39" s="2343"/>
      <c r="MOI39" s="2343"/>
      <c r="MOJ39" s="2343"/>
      <c r="MOK39" s="2343"/>
      <c r="MOL39" s="2343"/>
      <c r="MOM39" s="2343"/>
      <c r="MON39" s="2343"/>
      <c r="MOO39" s="2343"/>
      <c r="MOP39" s="2343"/>
      <c r="MOQ39" s="2343"/>
      <c r="MOR39" s="2343"/>
      <c r="MOS39" s="2343"/>
      <c r="MOT39" s="2343"/>
      <c r="MOU39" s="2343"/>
      <c r="MOV39" s="2343"/>
      <c r="MOW39" s="2343"/>
      <c r="MOX39" s="2343"/>
      <c r="MOY39" s="2343"/>
      <c r="MOZ39" s="2343"/>
      <c r="MPA39" s="2343"/>
      <c r="MPB39" s="2343"/>
      <c r="MPC39" s="2343"/>
      <c r="MPD39" s="2343"/>
      <c r="MPE39" s="2343"/>
      <c r="MPF39" s="2343"/>
      <c r="MPG39" s="2343"/>
      <c r="MPH39" s="2343"/>
      <c r="MPI39" s="2343"/>
      <c r="MPJ39" s="2343"/>
      <c r="MPK39" s="2343"/>
      <c r="MPL39" s="2343"/>
      <c r="MPM39" s="2343"/>
      <c r="MPN39" s="2343"/>
      <c r="MPO39" s="2343"/>
      <c r="MPP39" s="2343"/>
      <c r="MPQ39" s="2343"/>
      <c r="MPR39" s="2343"/>
      <c r="MPS39" s="2343"/>
      <c r="MPT39" s="2343"/>
      <c r="MPU39" s="2343"/>
      <c r="MPV39" s="2343"/>
      <c r="MPW39" s="2343"/>
      <c r="MPX39" s="2343"/>
      <c r="MPY39" s="2343"/>
      <c r="MPZ39" s="2343"/>
      <c r="MQA39" s="2343"/>
      <c r="MQB39" s="2343"/>
      <c r="MQC39" s="2343"/>
      <c r="MQD39" s="2343"/>
      <c r="MQE39" s="2343"/>
      <c r="MQF39" s="2343"/>
      <c r="MQG39" s="2343"/>
      <c r="MQH39" s="2343"/>
      <c r="MQI39" s="2343"/>
      <c r="MQJ39" s="2343"/>
      <c r="MQK39" s="2343"/>
      <c r="MQL39" s="2343"/>
      <c r="MQM39" s="2343"/>
      <c r="MQN39" s="2343"/>
      <c r="MQO39" s="2343"/>
      <c r="MQP39" s="2343"/>
      <c r="MQQ39" s="2343"/>
      <c r="MQR39" s="2343"/>
      <c r="MQS39" s="2343"/>
      <c r="MQT39" s="2343"/>
      <c r="MQU39" s="2343"/>
      <c r="MQV39" s="2343"/>
      <c r="MQW39" s="2343"/>
      <c r="MQX39" s="2343"/>
      <c r="MQY39" s="2343"/>
      <c r="MQZ39" s="2343"/>
      <c r="MRA39" s="2343"/>
      <c r="MRB39" s="2343"/>
      <c r="MRC39" s="2343"/>
      <c r="MRD39" s="2343"/>
      <c r="MRE39" s="2343"/>
      <c r="MRF39" s="2343"/>
      <c r="MRG39" s="2343"/>
      <c r="MRH39" s="2343"/>
      <c r="MRI39" s="2343"/>
      <c r="MRJ39" s="2343"/>
      <c r="MRK39" s="2343"/>
      <c r="MRL39" s="2343"/>
      <c r="MRM39" s="2343"/>
      <c r="MRN39" s="2343"/>
      <c r="MRO39" s="2343"/>
      <c r="MRP39" s="2343"/>
      <c r="MRQ39" s="2343"/>
      <c r="MRR39" s="2343"/>
      <c r="MRS39" s="2343"/>
      <c r="MRT39" s="2343"/>
      <c r="MRU39" s="2343"/>
      <c r="MRV39" s="2343"/>
      <c r="MRW39" s="2343"/>
      <c r="MRX39" s="2343"/>
      <c r="MRY39" s="2343"/>
      <c r="MRZ39" s="2343"/>
      <c r="MSA39" s="2343"/>
      <c r="MSB39" s="2343"/>
      <c r="MSC39" s="2343"/>
      <c r="MSD39" s="2343"/>
      <c r="MSE39" s="2343"/>
      <c r="MSF39" s="2343"/>
      <c r="MSG39" s="2343"/>
      <c r="MSH39" s="2343"/>
      <c r="MSI39" s="2343"/>
      <c r="MSJ39" s="2343"/>
      <c r="MSK39" s="2343"/>
      <c r="MSL39" s="2343"/>
      <c r="MSM39" s="2343"/>
      <c r="MSN39" s="2343"/>
      <c r="MSO39" s="2343"/>
      <c r="MSP39" s="2343"/>
      <c r="MSQ39" s="2343"/>
      <c r="MSR39" s="2343"/>
      <c r="MSS39" s="2343"/>
      <c r="MST39" s="2343"/>
      <c r="MSU39" s="2343"/>
      <c r="MSV39" s="2343"/>
      <c r="MSW39" s="2343"/>
      <c r="MSX39" s="2343"/>
      <c r="MSY39" s="2343"/>
      <c r="MSZ39" s="2343"/>
      <c r="MTA39" s="2343"/>
      <c r="MTB39" s="2343"/>
      <c r="MTC39" s="2343"/>
      <c r="MTD39" s="2343"/>
      <c r="MTE39" s="2343"/>
      <c r="MTF39" s="2343"/>
      <c r="MTG39" s="2343"/>
      <c r="MTH39" s="2343"/>
      <c r="MTI39" s="2343"/>
      <c r="MTJ39" s="2343"/>
      <c r="MTK39" s="2343"/>
      <c r="MTL39" s="2343"/>
      <c r="MTM39" s="2343"/>
      <c r="MTN39" s="2343"/>
      <c r="MTO39" s="2343"/>
      <c r="MTP39" s="2343"/>
      <c r="MTQ39" s="2343"/>
      <c r="MTR39" s="2343"/>
      <c r="MTS39" s="2343"/>
      <c r="MTT39" s="2343"/>
      <c r="MTU39" s="2343"/>
      <c r="MTV39" s="2343"/>
      <c r="MTW39" s="2343"/>
      <c r="MTX39" s="2343"/>
      <c r="MTY39" s="2343"/>
      <c r="MTZ39" s="2343"/>
      <c r="MUA39" s="2343"/>
      <c r="MUB39" s="2343"/>
      <c r="MUC39" s="2343"/>
      <c r="MUD39" s="2343"/>
      <c r="MUE39" s="2343"/>
      <c r="MUF39" s="2343"/>
      <c r="MUG39" s="2343"/>
      <c r="MUH39" s="2343"/>
      <c r="MUI39" s="2343"/>
      <c r="MUJ39" s="2343"/>
      <c r="MUK39" s="2343"/>
      <c r="MUL39" s="2343"/>
      <c r="MUM39" s="2343"/>
      <c r="MUN39" s="2343"/>
      <c r="MUO39" s="2343"/>
      <c r="MUP39" s="2343"/>
      <c r="MUQ39" s="2343"/>
      <c r="MUR39" s="2343"/>
      <c r="MUS39" s="2343"/>
      <c r="MUT39" s="2343"/>
      <c r="MUU39" s="2343"/>
      <c r="MUV39" s="2343"/>
      <c r="MUW39" s="2343"/>
      <c r="MUX39" s="2343"/>
      <c r="MUY39" s="2343"/>
      <c r="MUZ39" s="2343"/>
      <c r="MVA39" s="2343"/>
      <c r="MVB39" s="2343"/>
      <c r="MVC39" s="2343"/>
      <c r="MVD39" s="2343"/>
      <c r="MVE39" s="2343"/>
      <c r="MVF39" s="2343"/>
      <c r="MVG39" s="2343"/>
      <c r="MVH39" s="2343"/>
      <c r="MVI39" s="2343"/>
      <c r="MVJ39" s="2343"/>
      <c r="MVK39" s="2343"/>
      <c r="MVL39" s="2343"/>
      <c r="MVM39" s="2343"/>
      <c r="MVN39" s="2343"/>
      <c r="MVO39" s="2343"/>
      <c r="MVP39" s="2343"/>
      <c r="MVQ39" s="2343"/>
      <c r="MVR39" s="2343"/>
      <c r="MVS39" s="2343"/>
      <c r="MVT39" s="2343"/>
      <c r="MVU39" s="2343"/>
      <c r="MVV39" s="2343"/>
      <c r="MVW39" s="2343"/>
      <c r="MVX39" s="2343"/>
      <c r="MVY39" s="2343"/>
      <c r="MVZ39" s="2343"/>
      <c r="MWA39" s="2343"/>
      <c r="MWB39" s="2343"/>
      <c r="MWC39" s="2343"/>
      <c r="MWD39" s="2343"/>
      <c r="MWE39" s="2343"/>
      <c r="MWF39" s="2343"/>
      <c r="MWG39" s="2343"/>
      <c r="MWH39" s="2343"/>
      <c r="MWI39" s="2343"/>
      <c r="MWJ39" s="2343"/>
      <c r="MWK39" s="2343"/>
      <c r="MWL39" s="2343"/>
      <c r="MWM39" s="2343"/>
      <c r="MWN39" s="2343"/>
      <c r="MWO39" s="2343"/>
      <c r="MWP39" s="2343"/>
      <c r="MWQ39" s="2343"/>
      <c r="MWR39" s="2343"/>
      <c r="MWS39" s="2343"/>
      <c r="MWT39" s="2343"/>
      <c r="MWU39" s="2343"/>
      <c r="MWV39" s="2343"/>
      <c r="MWW39" s="2343"/>
      <c r="MWX39" s="2343"/>
      <c r="MWY39" s="2343"/>
      <c r="MWZ39" s="2343"/>
      <c r="MXA39" s="2343"/>
      <c r="MXB39" s="2343"/>
      <c r="MXC39" s="2343"/>
      <c r="MXD39" s="2343"/>
      <c r="MXE39" s="2343"/>
      <c r="MXF39" s="2343"/>
      <c r="MXG39" s="2343"/>
      <c r="MXH39" s="2343"/>
      <c r="MXI39" s="2343"/>
      <c r="MXJ39" s="2343"/>
      <c r="MXK39" s="2343"/>
      <c r="MXL39" s="2343"/>
      <c r="MXM39" s="2343"/>
      <c r="MXN39" s="2343"/>
      <c r="MXO39" s="2343"/>
      <c r="MXP39" s="2343"/>
      <c r="MXQ39" s="2343"/>
      <c r="MXR39" s="2343"/>
      <c r="MXS39" s="2343"/>
      <c r="MXT39" s="2343"/>
      <c r="MXU39" s="2343"/>
      <c r="MXV39" s="2343"/>
      <c r="MXW39" s="2343"/>
      <c r="MXX39" s="2343"/>
      <c r="MXY39" s="2343"/>
      <c r="MXZ39" s="2343"/>
      <c r="MYA39" s="2343"/>
      <c r="MYB39" s="2343"/>
      <c r="MYC39" s="2343"/>
      <c r="MYD39" s="2343"/>
      <c r="MYE39" s="2343"/>
      <c r="MYF39" s="2343"/>
      <c r="MYG39" s="2343"/>
      <c r="MYH39" s="2343"/>
      <c r="MYI39" s="2343"/>
      <c r="MYJ39" s="2343"/>
      <c r="MYK39" s="2343"/>
      <c r="MYL39" s="2343"/>
      <c r="MYM39" s="2343"/>
      <c r="MYN39" s="2343"/>
      <c r="MYO39" s="2343"/>
      <c r="MYP39" s="2343"/>
      <c r="MYQ39" s="2343"/>
      <c r="MYR39" s="2343"/>
      <c r="MYS39" s="2343"/>
      <c r="MYT39" s="2343"/>
      <c r="MYU39" s="2343"/>
      <c r="MYV39" s="2343"/>
      <c r="MYW39" s="2343"/>
      <c r="MYX39" s="2343"/>
      <c r="MYY39" s="2343"/>
      <c r="MYZ39" s="2343"/>
      <c r="MZA39" s="2343"/>
      <c r="MZB39" s="2343"/>
      <c r="MZC39" s="2343"/>
      <c r="MZD39" s="2343"/>
      <c r="MZE39" s="2343"/>
      <c r="MZF39" s="2343"/>
      <c r="MZG39" s="2343"/>
      <c r="MZH39" s="2343"/>
      <c r="MZI39" s="2343"/>
      <c r="MZJ39" s="2343"/>
      <c r="MZK39" s="2343"/>
      <c r="MZL39" s="2343"/>
      <c r="MZM39" s="2343"/>
      <c r="MZN39" s="2343"/>
      <c r="MZO39" s="2343"/>
      <c r="MZP39" s="2343"/>
      <c r="MZQ39" s="2343"/>
      <c r="MZR39" s="2343"/>
      <c r="MZS39" s="2343"/>
      <c r="MZT39" s="2343"/>
      <c r="MZU39" s="2343"/>
      <c r="MZV39" s="2343"/>
      <c r="MZW39" s="2343"/>
      <c r="MZX39" s="2343"/>
      <c r="MZY39" s="2343"/>
      <c r="MZZ39" s="2343"/>
      <c r="NAA39" s="2343"/>
      <c r="NAB39" s="2343"/>
      <c r="NAC39" s="2343"/>
      <c r="NAD39" s="2343"/>
      <c r="NAE39" s="2343"/>
      <c r="NAF39" s="2343"/>
      <c r="NAG39" s="2343"/>
      <c r="NAH39" s="2343"/>
      <c r="NAI39" s="2343"/>
      <c r="NAJ39" s="2343"/>
      <c r="NAK39" s="2343"/>
      <c r="NAL39" s="2343"/>
      <c r="NAM39" s="2343"/>
      <c r="NAN39" s="2343"/>
      <c r="NAO39" s="2343"/>
      <c r="NAP39" s="2343"/>
      <c r="NAQ39" s="2343"/>
      <c r="NAR39" s="2343"/>
      <c r="NAS39" s="2343"/>
      <c r="NAT39" s="2343"/>
      <c r="NAU39" s="2343"/>
      <c r="NAV39" s="2343"/>
      <c r="NAW39" s="2343"/>
      <c r="NAX39" s="2343"/>
      <c r="NAY39" s="2343"/>
      <c r="NAZ39" s="2343"/>
      <c r="NBA39" s="2343"/>
      <c r="NBB39" s="2343"/>
      <c r="NBC39" s="2343"/>
      <c r="NBD39" s="2343"/>
      <c r="NBE39" s="2343"/>
      <c r="NBF39" s="2343"/>
      <c r="NBG39" s="2343"/>
      <c r="NBH39" s="2343"/>
      <c r="NBI39" s="2343"/>
      <c r="NBJ39" s="2343"/>
      <c r="NBK39" s="2343"/>
      <c r="NBL39" s="2343"/>
      <c r="NBM39" s="2343"/>
      <c r="NBN39" s="2343"/>
      <c r="NBO39" s="2343"/>
      <c r="NBP39" s="2343"/>
      <c r="NBQ39" s="2343"/>
      <c r="NBR39" s="2343"/>
      <c r="NBS39" s="2343"/>
      <c r="NBT39" s="2343"/>
      <c r="NBU39" s="2343"/>
      <c r="NBV39" s="2343"/>
      <c r="NBW39" s="2343"/>
      <c r="NBX39" s="2343"/>
      <c r="NBY39" s="2343"/>
      <c r="NBZ39" s="2343"/>
      <c r="NCA39" s="2343"/>
      <c r="NCB39" s="2343"/>
      <c r="NCC39" s="2343"/>
      <c r="NCD39" s="2343"/>
      <c r="NCE39" s="2343"/>
      <c r="NCF39" s="2343"/>
      <c r="NCG39" s="2343"/>
      <c r="NCH39" s="2343"/>
      <c r="NCI39" s="2343"/>
      <c r="NCJ39" s="2343"/>
      <c r="NCK39" s="2343"/>
      <c r="NCL39" s="2343"/>
      <c r="NCM39" s="2343"/>
      <c r="NCN39" s="2343"/>
      <c r="NCO39" s="2343"/>
      <c r="NCP39" s="2343"/>
      <c r="NCQ39" s="2343"/>
      <c r="NCR39" s="2343"/>
      <c r="NCS39" s="2343"/>
      <c r="NCT39" s="2343"/>
      <c r="NCU39" s="2343"/>
      <c r="NCV39" s="2343"/>
      <c r="NCW39" s="2343"/>
      <c r="NCX39" s="2343"/>
      <c r="NCY39" s="2343"/>
      <c r="NCZ39" s="2343"/>
      <c r="NDA39" s="2343"/>
      <c r="NDB39" s="2343"/>
      <c r="NDC39" s="2343"/>
      <c r="NDD39" s="2343"/>
      <c r="NDE39" s="2343"/>
      <c r="NDF39" s="2343"/>
      <c r="NDG39" s="2343"/>
      <c r="NDH39" s="2343"/>
      <c r="NDI39" s="2343"/>
      <c r="NDJ39" s="2343"/>
      <c r="NDK39" s="2343"/>
      <c r="NDL39" s="2343"/>
      <c r="NDM39" s="2343"/>
      <c r="NDN39" s="2343"/>
      <c r="NDO39" s="2343"/>
      <c r="NDP39" s="2343"/>
      <c r="NDQ39" s="2343"/>
      <c r="NDR39" s="2343"/>
      <c r="NDS39" s="2343"/>
      <c r="NDT39" s="2343"/>
      <c r="NDU39" s="2343"/>
      <c r="NDV39" s="2343"/>
      <c r="NDW39" s="2343"/>
      <c r="NDX39" s="2343"/>
      <c r="NDY39" s="2343"/>
      <c r="NDZ39" s="2343"/>
      <c r="NEA39" s="2343"/>
      <c r="NEB39" s="2343"/>
      <c r="NEC39" s="2343"/>
      <c r="NED39" s="2343"/>
      <c r="NEE39" s="2343"/>
      <c r="NEF39" s="2343"/>
      <c r="NEG39" s="2343"/>
      <c r="NEH39" s="2343"/>
      <c r="NEI39" s="2343"/>
      <c r="NEJ39" s="2343"/>
      <c r="NEK39" s="2343"/>
      <c r="NEL39" s="2343"/>
      <c r="NEM39" s="2343"/>
      <c r="NEN39" s="2343"/>
      <c r="NEO39" s="2343"/>
      <c r="NEP39" s="2343"/>
      <c r="NEQ39" s="2343"/>
      <c r="NER39" s="2343"/>
      <c r="NES39" s="2343"/>
      <c r="NET39" s="2343"/>
      <c r="NEU39" s="2343"/>
      <c r="NEV39" s="2343"/>
      <c r="NEW39" s="2343"/>
      <c r="NEX39" s="2343"/>
      <c r="NEY39" s="2343"/>
      <c r="NEZ39" s="2343"/>
      <c r="NFA39" s="2343"/>
      <c r="NFB39" s="2343"/>
      <c r="NFC39" s="2343"/>
      <c r="NFD39" s="2343"/>
      <c r="NFE39" s="2343"/>
      <c r="NFF39" s="2343"/>
      <c r="NFG39" s="2343"/>
      <c r="NFH39" s="2343"/>
      <c r="NFI39" s="2343"/>
      <c r="NFJ39" s="2343"/>
      <c r="NFK39" s="2343"/>
      <c r="NFL39" s="2343"/>
      <c r="NFM39" s="2343"/>
      <c r="NFN39" s="2343"/>
      <c r="NFO39" s="2343"/>
      <c r="NFP39" s="2343"/>
      <c r="NFQ39" s="2343"/>
      <c r="NFR39" s="2343"/>
      <c r="NFS39" s="2343"/>
      <c r="NFT39" s="2343"/>
      <c r="NFU39" s="2343"/>
      <c r="NFV39" s="2343"/>
      <c r="NFW39" s="2343"/>
      <c r="NFX39" s="2343"/>
      <c r="NFY39" s="2343"/>
      <c r="NFZ39" s="2343"/>
      <c r="NGA39" s="2343"/>
      <c r="NGB39" s="2343"/>
      <c r="NGC39" s="2343"/>
      <c r="NGD39" s="2343"/>
      <c r="NGE39" s="2343"/>
      <c r="NGF39" s="2343"/>
      <c r="NGG39" s="2343"/>
      <c r="NGH39" s="2343"/>
      <c r="NGI39" s="2343"/>
      <c r="NGJ39" s="2343"/>
      <c r="NGK39" s="2343"/>
      <c r="NGL39" s="2343"/>
      <c r="NGM39" s="2343"/>
      <c r="NGN39" s="2343"/>
      <c r="NGO39" s="2343"/>
      <c r="NGP39" s="2343"/>
      <c r="NGQ39" s="2343"/>
      <c r="NGR39" s="2343"/>
      <c r="NGS39" s="2343"/>
      <c r="NGT39" s="2343"/>
      <c r="NGU39" s="2343"/>
      <c r="NGV39" s="2343"/>
      <c r="NGW39" s="2343"/>
      <c r="NGX39" s="2343"/>
      <c r="NGY39" s="2343"/>
      <c r="NGZ39" s="2343"/>
      <c r="NHA39" s="2343"/>
      <c r="NHB39" s="2343"/>
      <c r="NHC39" s="2343"/>
      <c r="NHD39" s="2343"/>
      <c r="NHE39" s="2343"/>
      <c r="NHF39" s="2343"/>
      <c r="NHG39" s="2343"/>
      <c r="NHH39" s="2343"/>
      <c r="NHI39" s="2343"/>
      <c r="NHJ39" s="2343"/>
      <c r="NHK39" s="2343"/>
      <c r="NHL39" s="2343"/>
      <c r="NHM39" s="2343"/>
      <c r="NHN39" s="2343"/>
      <c r="NHO39" s="2343"/>
      <c r="NHP39" s="2343"/>
      <c r="NHQ39" s="2343"/>
      <c r="NHR39" s="2343"/>
      <c r="NHS39" s="2343"/>
      <c r="NHT39" s="2343"/>
      <c r="NHU39" s="2343"/>
      <c r="NHV39" s="2343"/>
      <c r="NHW39" s="2343"/>
      <c r="NHX39" s="2343"/>
      <c r="NHY39" s="2343"/>
      <c r="NHZ39" s="2343"/>
      <c r="NIA39" s="2343"/>
      <c r="NIB39" s="2343"/>
      <c r="NIC39" s="2343"/>
      <c r="NID39" s="2343"/>
      <c r="NIE39" s="2343"/>
      <c r="NIF39" s="2343"/>
      <c r="NIG39" s="2343"/>
      <c r="NIH39" s="2343"/>
      <c r="NII39" s="2343"/>
      <c r="NIJ39" s="2343"/>
      <c r="NIK39" s="2343"/>
      <c r="NIL39" s="2343"/>
      <c r="NIM39" s="2343"/>
      <c r="NIN39" s="2343"/>
      <c r="NIO39" s="2343"/>
      <c r="NIP39" s="2343"/>
      <c r="NIQ39" s="2343"/>
      <c r="NIR39" s="2343"/>
      <c r="NIS39" s="2343"/>
      <c r="NIT39" s="2343"/>
      <c r="NIU39" s="2343"/>
      <c r="NIV39" s="2343"/>
      <c r="NIW39" s="2343"/>
      <c r="NIX39" s="2343"/>
      <c r="NIY39" s="2343"/>
      <c r="NIZ39" s="2343"/>
      <c r="NJA39" s="2343"/>
      <c r="NJB39" s="2343"/>
      <c r="NJC39" s="2343"/>
      <c r="NJD39" s="2343"/>
      <c r="NJE39" s="2343"/>
      <c r="NJF39" s="2343"/>
      <c r="NJG39" s="2343"/>
      <c r="NJH39" s="2343"/>
      <c r="NJI39" s="2343"/>
      <c r="NJJ39" s="2343"/>
      <c r="NJK39" s="2343"/>
      <c r="NJL39" s="2343"/>
      <c r="NJM39" s="2343"/>
      <c r="NJN39" s="2343"/>
      <c r="NJO39" s="2343"/>
      <c r="NJP39" s="2343"/>
      <c r="NJQ39" s="2343"/>
      <c r="NJR39" s="2343"/>
      <c r="NJS39" s="2343"/>
      <c r="NJT39" s="2343"/>
      <c r="NJU39" s="2343"/>
      <c r="NJV39" s="2343"/>
      <c r="NJW39" s="2343"/>
      <c r="NJX39" s="2343"/>
      <c r="NJY39" s="2343"/>
      <c r="NJZ39" s="2343"/>
      <c r="NKA39" s="2343"/>
      <c r="NKB39" s="2343"/>
      <c r="NKC39" s="2343"/>
      <c r="NKD39" s="2343"/>
      <c r="NKE39" s="2343"/>
      <c r="NKF39" s="2343"/>
      <c r="NKG39" s="2343"/>
      <c r="NKH39" s="2343"/>
      <c r="NKI39" s="2343"/>
      <c r="NKJ39" s="2343"/>
      <c r="NKK39" s="2343"/>
      <c r="NKL39" s="2343"/>
      <c r="NKM39" s="2343"/>
      <c r="NKN39" s="2343"/>
      <c r="NKO39" s="2343"/>
      <c r="NKP39" s="2343"/>
      <c r="NKQ39" s="2343"/>
      <c r="NKR39" s="2343"/>
      <c r="NKS39" s="2343"/>
      <c r="NKT39" s="2343"/>
      <c r="NKU39" s="2343"/>
      <c r="NKV39" s="2343"/>
      <c r="NKW39" s="2343"/>
      <c r="NKX39" s="2343"/>
      <c r="NKY39" s="2343"/>
      <c r="NKZ39" s="2343"/>
      <c r="NLA39" s="2343"/>
      <c r="NLB39" s="2343"/>
      <c r="NLC39" s="2343"/>
      <c r="NLD39" s="2343"/>
      <c r="NLE39" s="2343"/>
      <c r="NLF39" s="2343"/>
      <c r="NLG39" s="2343"/>
      <c r="NLH39" s="2343"/>
      <c r="NLI39" s="2343"/>
      <c r="NLJ39" s="2343"/>
      <c r="NLK39" s="2343"/>
      <c r="NLL39" s="2343"/>
      <c r="NLM39" s="2343"/>
      <c r="NLN39" s="2343"/>
      <c r="NLO39" s="2343"/>
      <c r="NLP39" s="2343"/>
      <c r="NLQ39" s="2343"/>
      <c r="NLR39" s="2343"/>
      <c r="NLS39" s="2343"/>
      <c r="NLT39" s="2343"/>
      <c r="NLU39" s="2343"/>
      <c r="NLV39" s="2343"/>
      <c r="NLW39" s="2343"/>
      <c r="NLX39" s="2343"/>
      <c r="NLY39" s="2343"/>
      <c r="NLZ39" s="2343"/>
      <c r="NMA39" s="2343"/>
      <c r="NMB39" s="2343"/>
      <c r="NMC39" s="2343"/>
      <c r="NMD39" s="2343"/>
      <c r="NME39" s="2343"/>
      <c r="NMF39" s="2343"/>
      <c r="NMG39" s="2343"/>
      <c r="NMH39" s="2343"/>
      <c r="NMI39" s="2343"/>
      <c r="NMJ39" s="2343"/>
      <c r="NMK39" s="2343"/>
      <c r="NML39" s="2343"/>
      <c r="NMM39" s="2343"/>
      <c r="NMN39" s="2343"/>
      <c r="NMO39" s="2343"/>
      <c r="NMP39" s="2343"/>
      <c r="NMQ39" s="2343"/>
      <c r="NMR39" s="2343"/>
      <c r="NMS39" s="2343"/>
      <c r="NMT39" s="2343"/>
      <c r="NMU39" s="2343"/>
      <c r="NMV39" s="2343"/>
      <c r="NMW39" s="2343"/>
      <c r="NMX39" s="2343"/>
      <c r="NMY39" s="2343"/>
      <c r="NMZ39" s="2343"/>
      <c r="NNA39" s="2343"/>
      <c r="NNB39" s="2343"/>
      <c r="NNC39" s="2343"/>
      <c r="NND39" s="2343"/>
      <c r="NNE39" s="2343"/>
      <c r="NNF39" s="2343"/>
      <c r="NNG39" s="2343"/>
      <c r="NNH39" s="2343"/>
      <c r="NNI39" s="2343"/>
      <c r="NNJ39" s="2343"/>
      <c r="NNK39" s="2343"/>
      <c r="NNL39" s="2343"/>
      <c r="NNM39" s="2343"/>
      <c r="NNN39" s="2343"/>
      <c r="NNO39" s="2343"/>
      <c r="NNP39" s="2343"/>
      <c r="NNQ39" s="2343"/>
      <c r="NNR39" s="2343"/>
      <c r="NNS39" s="2343"/>
      <c r="NNT39" s="2343"/>
      <c r="NNU39" s="2343"/>
      <c r="NNV39" s="2343"/>
      <c r="NNW39" s="2343"/>
      <c r="NNX39" s="2343"/>
      <c r="NNY39" s="2343"/>
      <c r="NNZ39" s="2343"/>
      <c r="NOA39" s="2343"/>
      <c r="NOB39" s="2343"/>
      <c r="NOC39" s="2343"/>
      <c r="NOD39" s="2343"/>
      <c r="NOE39" s="2343"/>
      <c r="NOF39" s="2343"/>
      <c r="NOG39" s="2343"/>
      <c r="NOH39" s="2343"/>
      <c r="NOI39" s="2343"/>
      <c r="NOJ39" s="2343"/>
      <c r="NOK39" s="2343"/>
      <c r="NOL39" s="2343"/>
      <c r="NOM39" s="2343"/>
      <c r="NON39" s="2343"/>
      <c r="NOO39" s="2343"/>
      <c r="NOP39" s="2343"/>
      <c r="NOQ39" s="2343"/>
      <c r="NOR39" s="2343"/>
      <c r="NOS39" s="2343"/>
      <c r="NOT39" s="2343"/>
      <c r="NOU39" s="2343"/>
      <c r="NOV39" s="2343"/>
      <c r="NOW39" s="2343"/>
      <c r="NOX39" s="2343"/>
      <c r="NOY39" s="2343"/>
      <c r="NOZ39" s="2343"/>
      <c r="NPA39" s="2343"/>
      <c r="NPB39" s="2343"/>
      <c r="NPC39" s="2343"/>
      <c r="NPD39" s="2343"/>
      <c r="NPE39" s="2343"/>
      <c r="NPF39" s="2343"/>
      <c r="NPG39" s="2343"/>
      <c r="NPH39" s="2343"/>
      <c r="NPI39" s="2343"/>
      <c r="NPJ39" s="2343"/>
      <c r="NPK39" s="2343"/>
      <c r="NPL39" s="2343"/>
      <c r="NPM39" s="2343"/>
      <c r="NPN39" s="2343"/>
      <c r="NPO39" s="2343"/>
      <c r="NPP39" s="2343"/>
      <c r="NPQ39" s="2343"/>
      <c r="NPR39" s="2343"/>
      <c r="NPS39" s="2343"/>
      <c r="NPT39" s="2343"/>
      <c r="NPU39" s="2343"/>
      <c r="NPV39" s="2343"/>
      <c r="NPW39" s="2343"/>
      <c r="NPX39" s="2343"/>
      <c r="NPY39" s="2343"/>
      <c r="NPZ39" s="2343"/>
      <c r="NQA39" s="2343"/>
      <c r="NQB39" s="2343"/>
      <c r="NQC39" s="2343"/>
      <c r="NQD39" s="2343"/>
      <c r="NQE39" s="2343"/>
      <c r="NQF39" s="2343"/>
      <c r="NQG39" s="2343"/>
      <c r="NQH39" s="2343"/>
      <c r="NQI39" s="2343"/>
      <c r="NQJ39" s="2343"/>
      <c r="NQK39" s="2343"/>
      <c r="NQL39" s="2343"/>
      <c r="NQM39" s="2343"/>
      <c r="NQN39" s="2343"/>
      <c r="NQO39" s="2343"/>
      <c r="NQP39" s="2343"/>
      <c r="NQQ39" s="2343"/>
      <c r="NQR39" s="2343"/>
      <c r="NQS39" s="2343"/>
      <c r="NQT39" s="2343"/>
      <c r="NQU39" s="2343"/>
      <c r="NQV39" s="2343"/>
      <c r="NQW39" s="2343"/>
      <c r="NQX39" s="2343"/>
      <c r="NQY39" s="2343"/>
      <c r="NQZ39" s="2343"/>
      <c r="NRA39" s="2343"/>
      <c r="NRB39" s="2343"/>
      <c r="NRC39" s="2343"/>
      <c r="NRD39" s="2343"/>
      <c r="NRE39" s="2343"/>
      <c r="NRF39" s="2343"/>
      <c r="NRG39" s="2343"/>
      <c r="NRH39" s="2343"/>
      <c r="NRI39" s="2343"/>
      <c r="NRJ39" s="2343"/>
      <c r="NRK39" s="2343"/>
      <c r="NRL39" s="2343"/>
      <c r="NRM39" s="2343"/>
      <c r="NRN39" s="2343"/>
      <c r="NRO39" s="2343"/>
      <c r="NRP39" s="2343"/>
      <c r="NRQ39" s="2343"/>
      <c r="NRR39" s="2343"/>
      <c r="NRS39" s="2343"/>
      <c r="NRT39" s="2343"/>
      <c r="NRU39" s="2343"/>
      <c r="NRV39" s="2343"/>
      <c r="NRW39" s="2343"/>
      <c r="NRX39" s="2343"/>
      <c r="NRY39" s="2343"/>
      <c r="NRZ39" s="2343"/>
      <c r="NSA39" s="2343"/>
      <c r="NSB39" s="2343"/>
      <c r="NSC39" s="2343"/>
      <c r="NSD39" s="2343"/>
      <c r="NSE39" s="2343"/>
      <c r="NSF39" s="2343"/>
      <c r="NSG39" s="2343"/>
      <c r="NSH39" s="2343"/>
      <c r="NSI39" s="2343"/>
      <c r="NSJ39" s="2343"/>
      <c r="NSK39" s="2343"/>
      <c r="NSL39" s="2343"/>
      <c r="NSM39" s="2343"/>
      <c r="NSN39" s="2343"/>
      <c r="NSO39" s="2343"/>
      <c r="NSP39" s="2343"/>
      <c r="NSQ39" s="2343"/>
      <c r="NSR39" s="2343"/>
      <c r="NSS39" s="2343"/>
      <c r="NST39" s="2343"/>
      <c r="NSU39" s="2343"/>
      <c r="NSV39" s="2343"/>
      <c r="NSW39" s="2343"/>
      <c r="NSX39" s="2343"/>
      <c r="NSY39" s="2343"/>
      <c r="NSZ39" s="2343"/>
      <c r="NTA39" s="2343"/>
      <c r="NTB39" s="2343"/>
      <c r="NTC39" s="2343"/>
      <c r="NTD39" s="2343"/>
      <c r="NTE39" s="2343"/>
      <c r="NTF39" s="2343"/>
      <c r="NTG39" s="2343"/>
      <c r="NTH39" s="2343"/>
      <c r="NTI39" s="2343"/>
      <c r="NTJ39" s="2343"/>
      <c r="NTK39" s="2343"/>
      <c r="NTL39" s="2343"/>
      <c r="NTM39" s="2343"/>
      <c r="NTN39" s="2343"/>
      <c r="NTO39" s="2343"/>
      <c r="NTP39" s="2343"/>
      <c r="NTQ39" s="2343"/>
      <c r="NTR39" s="2343"/>
      <c r="NTS39" s="2343"/>
      <c r="NTT39" s="2343"/>
      <c r="NTU39" s="2343"/>
      <c r="NTV39" s="2343"/>
      <c r="NTW39" s="2343"/>
      <c r="NTX39" s="2343"/>
      <c r="NTY39" s="2343"/>
      <c r="NTZ39" s="2343"/>
      <c r="NUA39" s="2343"/>
      <c r="NUB39" s="2343"/>
      <c r="NUC39" s="2343"/>
      <c r="NUD39" s="2343"/>
      <c r="NUE39" s="2343"/>
      <c r="NUF39" s="2343"/>
      <c r="NUG39" s="2343"/>
      <c r="NUH39" s="2343"/>
      <c r="NUI39" s="2343"/>
      <c r="NUJ39" s="2343"/>
      <c r="NUK39" s="2343"/>
      <c r="NUL39" s="2343"/>
      <c r="NUM39" s="2343"/>
      <c r="NUN39" s="2343"/>
      <c r="NUO39" s="2343"/>
      <c r="NUP39" s="2343"/>
      <c r="NUQ39" s="2343"/>
      <c r="NUR39" s="2343"/>
      <c r="NUS39" s="2343"/>
      <c r="NUT39" s="2343"/>
      <c r="NUU39" s="2343"/>
      <c r="NUV39" s="2343"/>
      <c r="NUW39" s="2343"/>
      <c r="NUX39" s="2343"/>
      <c r="NUY39" s="2343"/>
      <c r="NUZ39" s="2343"/>
      <c r="NVA39" s="2343"/>
      <c r="NVB39" s="2343"/>
      <c r="NVC39" s="2343"/>
      <c r="NVD39" s="2343"/>
      <c r="NVE39" s="2343"/>
      <c r="NVF39" s="2343"/>
      <c r="NVG39" s="2343"/>
      <c r="NVH39" s="2343"/>
      <c r="NVI39" s="2343"/>
      <c r="NVJ39" s="2343"/>
      <c r="NVK39" s="2343"/>
      <c r="NVL39" s="2343"/>
      <c r="NVM39" s="2343"/>
      <c r="NVN39" s="2343"/>
      <c r="NVO39" s="2343"/>
      <c r="NVP39" s="2343"/>
      <c r="NVQ39" s="2343"/>
      <c r="NVR39" s="2343"/>
      <c r="NVS39" s="2343"/>
      <c r="NVT39" s="2343"/>
      <c r="NVU39" s="2343"/>
      <c r="NVV39" s="2343"/>
      <c r="NVW39" s="2343"/>
      <c r="NVX39" s="2343"/>
      <c r="NVY39" s="2343"/>
      <c r="NVZ39" s="2343"/>
      <c r="NWA39" s="2343"/>
      <c r="NWB39" s="2343"/>
      <c r="NWC39" s="2343"/>
      <c r="NWD39" s="2343"/>
      <c r="NWE39" s="2343"/>
      <c r="NWF39" s="2343"/>
      <c r="NWG39" s="2343"/>
      <c r="NWH39" s="2343"/>
      <c r="NWI39" s="2343"/>
      <c r="NWJ39" s="2343"/>
      <c r="NWK39" s="2343"/>
      <c r="NWL39" s="2343"/>
      <c r="NWM39" s="2343"/>
      <c r="NWN39" s="2343"/>
      <c r="NWO39" s="2343"/>
      <c r="NWP39" s="2343"/>
      <c r="NWQ39" s="2343"/>
      <c r="NWR39" s="2343"/>
      <c r="NWS39" s="2343"/>
      <c r="NWT39" s="2343"/>
      <c r="NWU39" s="2343"/>
      <c r="NWV39" s="2343"/>
      <c r="NWW39" s="2343"/>
      <c r="NWX39" s="2343"/>
      <c r="NWY39" s="2343"/>
      <c r="NWZ39" s="2343"/>
      <c r="NXA39" s="2343"/>
      <c r="NXB39" s="2343"/>
      <c r="NXC39" s="2343"/>
      <c r="NXD39" s="2343"/>
      <c r="NXE39" s="2343"/>
      <c r="NXF39" s="2343"/>
      <c r="NXG39" s="2343"/>
      <c r="NXH39" s="2343"/>
      <c r="NXI39" s="2343"/>
      <c r="NXJ39" s="2343"/>
      <c r="NXK39" s="2343"/>
      <c r="NXL39" s="2343"/>
      <c r="NXM39" s="2343"/>
      <c r="NXN39" s="2343"/>
      <c r="NXO39" s="2343"/>
      <c r="NXP39" s="2343"/>
      <c r="NXQ39" s="2343"/>
      <c r="NXR39" s="2343"/>
      <c r="NXS39" s="2343"/>
      <c r="NXT39" s="2343"/>
      <c r="NXU39" s="2343"/>
      <c r="NXV39" s="2343"/>
      <c r="NXW39" s="2343"/>
      <c r="NXX39" s="2343"/>
      <c r="NXY39" s="2343"/>
      <c r="NXZ39" s="2343"/>
      <c r="NYA39" s="2343"/>
      <c r="NYB39" s="2343"/>
      <c r="NYC39" s="2343"/>
      <c r="NYD39" s="2343"/>
      <c r="NYE39" s="2343"/>
      <c r="NYF39" s="2343"/>
      <c r="NYG39" s="2343"/>
      <c r="NYH39" s="2343"/>
      <c r="NYI39" s="2343"/>
      <c r="NYJ39" s="2343"/>
      <c r="NYK39" s="2343"/>
      <c r="NYL39" s="2343"/>
      <c r="NYM39" s="2343"/>
      <c r="NYN39" s="2343"/>
      <c r="NYO39" s="2343"/>
      <c r="NYP39" s="2343"/>
      <c r="NYQ39" s="2343"/>
      <c r="NYR39" s="2343"/>
      <c r="NYS39" s="2343"/>
      <c r="NYT39" s="2343"/>
      <c r="NYU39" s="2343"/>
      <c r="NYV39" s="2343"/>
      <c r="NYW39" s="2343"/>
      <c r="NYX39" s="2343"/>
      <c r="NYY39" s="2343"/>
      <c r="NYZ39" s="2343"/>
      <c r="NZA39" s="2343"/>
      <c r="NZB39" s="2343"/>
      <c r="NZC39" s="2343"/>
      <c r="NZD39" s="2343"/>
      <c r="NZE39" s="2343"/>
      <c r="NZF39" s="2343"/>
      <c r="NZG39" s="2343"/>
      <c r="NZH39" s="2343"/>
      <c r="NZI39" s="2343"/>
      <c r="NZJ39" s="2343"/>
      <c r="NZK39" s="2343"/>
      <c r="NZL39" s="2343"/>
      <c r="NZM39" s="2343"/>
      <c r="NZN39" s="2343"/>
      <c r="NZO39" s="2343"/>
      <c r="NZP39" s="2343"/>
      <c r="NZQ39" s="2343"/>
      <c r="NZR39" s="2343"/>
      <c r="NZS39" s="2343"/>
      <c r="NZT39" s="2343"/>
      <c r="NZU39" s="2343"/>
      <c r="NZV39" s="2343"/>
      <c r="NZW39" s="2343"/>
      <c r="NZX39" s="2343"/>
      <c r="NZY39" s="2343"/>
      <c r="NZZ39" s="2343"/>
      <c r="OAA39" s="2343"/>
      <c r="OAB39" s="2343"/>
      <c r="OAC39" s="2343"/>
      <c r="OAD39" s="2343"/>
      <c r="OAE39" s="2343"/>
      <c r="OAF39" s="2343"/>
      <c r="OAG39" s="2343"/>
      <c r="OAH39" s="2343"/>
      <c r="OAI39" s="2343"/>
      <c r="OAJ39" s="2343"/>
      <c r="OAK39" s="2343"/>
      <c r="OAL39" s="2343"/>
      <c r="OAM39" s="2343"/>
      <c r="OAN39" s="2343"/>
      <c r="OAO39" s="2343"/>
      <c r="OAP39" s="2343"/>
      <c r="OAQ39" s="2343"/>
      <c r="OAR39" s="2343"/>
      <c r="OAS39" s="2343"/>
      <c r="OAT39" s="2343"/>
      <c r="OAU39" s="2343"/>
      <c r="OAV39" s="2343"/>
      <c r="OAW39" s="2343"/>
      <c r="OAX39" s="2343"/>
      <c r="OAY39" s="2343"/>
      <c r="OAZ39" s="2343"/>
      <c r="OBA39" s="2343"/>
      <c r="OBB39" s="2343"/>
      <c r="OBC39" s="2343"/>
      <c r="OBD39" s="2343"/>
      <c r="OBE39" s="2343"/>
      <c r="OBF39" s="2343"/>
      <c r="OBG39" s="2343"/>
      <c r="OBH39" s="2343"/>
      <c r="OBI39" s="2343"/>
      <c r="OBJ39" s="2343"/>
      <c r="OBK39" s="2343"/>
      <c r="OBL39" s="2343"/>
      <c r="OBM39" s="2343"/>
      <c r="OBN39" s="2343"/>
      <c r="OBO39" s="2343"/>
      <c r="OBP39" s="2343"/>
      <c r="OBQ39" s="2343"/>
      <c r="OBR39" s="2343"/>
      <c r="OBS39" s="2343"/>
      <c r="OBT39" s="2343"/>
      <c r="OBU39" s="2343"/>
      <c r="OBV39" s="2343"/>
      <c r="OBW39" s="2343"/>
      <c r="OBX39" s="2343"/>
      <c r="OBY39" s="2343"/>
      <c r="OBZ39" s="2343"/>
      <c r="OCA39" s="2343"/>
      <c r="OCB39" s="2343"/>
      <c r="OCC39" s="2343"/>
      <c r="OCD39" s="2343"/>
      <c r="OCE39" s="2343"/>
      <c r="OCF39" s="2343"/>
      <c r="OCG39" s="2343"/>
      <c r="OCH39" s="2343"/>
      <c r="OCI39" s="2343"/>
      <c r="OCJ39" s="2343"/>
      <c r="OCK39" s="2343"/>
      <c r="OCL39" s="2343"/>
      <c r="OCM39" s="2343"/>
      <c r="OCN39" s="2343"/>
      <c r="OCO39" s="2343"/>
      <c r="OCP39" s="2343"/>
      <c r="OCQ39" s="2343"/>
      <c r="OCR39" s="2343"/>
      <c r="OCS39" s="2343"/>
      <c r="OCT39" s="2343"/>
      <c r="OCU39" s="2343"/>
      <c r="OCV39" s="2343"/>
      <c r="OCW39" s="2343"/>
      <c r="OCX39" s="2343"/>
      <c r="OCY39" s="2343"/>
      <c r="OCZ39" s="2343"/>
      <c r="ODA39" s="2343"/>
      <c r="ODB39" s="2343"/>
      <c r="ODC39" s="2343"/>
      <c r="ODD39" s="2343"/>
      <c r="ODE39" s="2343"/>
      <c r="ODF39" s="2343"/>
      <c r="ODG39" s="2343"/>
      <c r="ODH39" s="2343"/>
      <c r="ODI39" s="2343"/>
      <c r="ODJ39" s="2343"/>
      <c r="ODK39" s="2343"/>
      <c r="ODL39" s="2343"/>
      <c r="ODM39" s="2343"/>
      <c r="ODN39" s="2343"/>
      <c r="ODO39" s="2343"/>
      <c r="ODP39" s="2343"/>
      <c r="ODQ39" s="2343"/>
      <c r="ODR39" s="2343"/>
      <c r="ODS39" s="2343"/>
      <c r="ODT39" s="2343"/>
      <c r="ODU39" s="2343"/>
      <c r="ODV39" s="2343"/>
      <c r="ODW39" s="2343"/>
      <c r="ODX39" s="2343"/>
      <c r="ODY39" s="2343"/>
      <c r="ODZ39" s="2343"/>
      <c r="OEA39" s="2343"/>
      <c r="OEB39" s="2343"/>
      <c r="OEC39" s="2343"/>
      <c r="OED39" s="2343"/>
      <c r="OEE39" s="2343"/>
      <c r="OEF39" s="2343"/>
      <c r="OEG39" s="2343"/>
      <c r="OEH39" s="2343"/>
      <c r="OEI39" s="2343"/>
      <c r="OEJ39" s="2343"/>
      <c r="OEK39" s="2343"/>
      <c r="OEL39" s="2343"/>
      <c r="OEM39" s="2343"/>
      <c r="OEN39" s="2343"/>
      <c r="OEO39" s="2343"/>
      <c r="OEP39" s="2343"/>
      <c r="OEQ39" s="2343"/>
      <c r="OER39" s="2343"/>
      <c r="OES39" s="2343"/>
      <c r="OET39" s="2343"/>
      <c r="OEU39" s="2343"/>
      <c r="OEV39" s="2343"/>
      <c r="OEW39" s="2343"/>
      <c r="OEX39" s="2343"/>
      <c r="OEY39" s="2343"/>
      <c r="OEZ39" s="2343"/>
      <c r="OFA39" s="2343"/>
      <c r="OFB39" s="2343"/>
      <c r="OFC39" s="2343"/>
      <c r="OFD39" s="2343"/>
      <c r="OFE39" s="2343"/>
      <c r="OFF39" s="2343"/>
      <c r="OFG39" s="2343"/>
      <c r="OFH39" s="2343"/>
      <c r="OFI39" s="2343"/>
      <c r="OFJ39" s="2343"/>
      <c r="OFK39" s="2343"/>
      <c r="OFL39" s="2343"/>
      <c r="OFM39" s="2343"/>
      <c r="OFN39" s="2343"/>
      <c r="OFO39" s="2343"/>
      <c r="OFP39" s="2343"/>
      <c r="OFQ39" s="2343"/>
      <c r="OFR39" s="2343"/>
      <c r="OFS39" s="2343"/>
      <c r="OFT39" s="2343"/>
      <c r="OFU39" s="2343"/>
      <c r="OFV39" s="2343"/>
      <c r="OFW39" s="2343"/>
      <c r="OFX39" s="2343"/>
      <c r="OFY39" s="2343"/>
      <c r="OFZ39" s="2343"/>
      <c r="OGA39" s="2343"/>
      <c r="OGB39" s="2343"/>
      <c r="OGC39" s="2343"/>
      <c r="OGD39" s="2343"/>
      <c r="OGE39" s="2343"/>
      <c r="OGF39" s="2343"/>
      <c r="OGG39" s="2343"/>
      <c r="OGH39" s="2343"/>
      <c r="OGI39" s="2343"/>
      <c r="OGJ39" s="2343"/>
      <c r="OGK39" s="2343"/>
      <c r="OGL39" s="2343"/>
      <c r="OGM39" s="2343"/>
      <c r="OGN39" s="2343"/>
      <c r="OGO39" s="2343"/>
      <c r="OGP39" s="2343"/>
      <c r="OGQ39" s="2343"/>
      <c r="OGR39" s="2343"/>
      <c r="OGS39" s="2343"/>
      <c r="OGT39" s="2343"/>
      <c r="OGU39" s="2343"/>
      <c r="OGV39" s="2343"/>
      <c r="OGW39" s="2343"/>
      <c r="OGX39" s="2343"/>
      <c r="OGY39" s="2343"/>
      <c r="OGZ39" s="2343"/>
      <c r="OHA39" s="2343"/>
      <c r="OHB39" s="2343"/>
      <c r="OHC39" s="2343"/>
      <c r="OHD39" s="2343"/>
      <c r="OHE39" s="2343"/>
      <c r="OHF39" s="2343"/>
      <c r="OHG39" s="2343"/>
      <c r="OHH39" s="2343"/>
      <c r="OHI39" s="2343"/>
      <c r="OHJ39" s="2343"/>
      <c r="OHK39" s="2343"/>
      <c r="OHL39" s="2343"/>
      <c r="OHM39" s="2343"/>
      <c r="OHN39" s="2343"/>
      <c r="OHO39" s="2343"/>
      <c r="OHP39" s="2343"/>
      <c r="OHQ39" s="2343"/>
      <c r="OHR39" s="2343"/>
      <c r="OHS39" s="2343"/>
      <c r="OHT39" s="2343"/>
      <c r="OHU39" s="2343"/>
      <c r="OHV39" s="2343"/>
      <c r="OHW39" s="2343"/>
      <c r="OHX39" s="2343"/>
      <c r="OHY39" s="2343"/>
      <c r="OHZ39" s="2343"/>
      <c r="OIA39" s="2343"/>
      <c r="OIB39" s="2343"/>
      <c r="OIC39" s="2343"/>
      <c r="OID39" s="2343"/>
      <c r="OIE39" s="2343"/>
      <c r="OIF39" s="2343"/>
      <c r="OIG39" s="2343"/>
      <c r="OIH39" s="2343"/>
      <c r="OII39" s="2343"/>
      <c r="OIJ39" s="2343"/>
      <c r="OIK39" s="2343"/>
      <c r="OIL39" s="2343"/>
      <c r="OIM39" s="2343"/>
      <c r="OIN39" s="2343"/>
      <c r="OIO39" s="2343"/>
      <c r="OIP39" s="2343"/>
      <c r="OIQ39" s="2343"/>
      <c r="OIR39" s="2343"/>
      <c r="OIS39" s="2343"/>
      <c r="OIT39" s="2343"/>
      <c r="OIU39" s="2343"/>
      <c r="OIV39" s="2343"/>
      <c r="OIW39" s="2343"/>
      <c r="OIX39" s="2343"/>
      <c r="OIY39" s="2343"/>
      <c r="OIZ39" s="2343"/>
      <c r="OJA39" s="2343"/>
      <c r="OJB39" s="2343"/>
      <c r="OJC39" s="2343"/>
      <c r="OJD39" s="2343"/>
      <c r="OJE39" s="2343"/>
      <c r="OJF39" s="2343"/>
      <c r="OJG39" s="2343"/>
      <c r="OJH39" s="2343"/>
      <c r="OJI39" s="2343"/>
      <c r="OJJ39" s="2343"/>
      <c r="OJK39" s="2343"/>
      <c r="OJL39" s="2343"/>
      <c r="OJM39" s="2343"/>
      <c r="OJN39" s="2343"/>
      <c r="OJO39" s="2343"/>
      <c r="OJP39" s="2343"/>
      <c r="OJQ39" s="2343"/>
      <c r="OJR39" s="2343"/>
      <c r="OJS39" s="2343"/>
      <c r="OJT39" s="2343"/>
      <c r="OJU39" s="2343"/>
      <c r="OJV39" s="2343"/>
      <c r="OJW39" s="2343"/>
      <c r="OJX39" s="2343"/>
      <c r="OJY39" s="2343"/>
      <c r="OJZ39" s="2343"/>
      <c r="OKA39" s="2343"/>
      <c r="OKB39" s="2343"/>
      <c r="OKC39" s="2343"/>
      <c r="OKD39" s="2343"/>
      <c r="OKE39" s="2343"/>
      <c r="OKF39" s="2343"/>
      <c r="OKG39" s="2343"/>
      <c r="OKH39" s="2343"/>
      <c r="OKI39" s="2343"/>
      <c r="OKJ39" s="2343"/>
      <c r="OKK39" s="2343"/>
      <c r="OKL39" s="2343"/>
      <c r="OKM39" s="2343"/>
      <c r="OKN39" s="2343"/>
      <c r="OKO39" s="2343"/>
      <c r="OKP39" s="2343"/>
      <c r="OKQ39" s="2343"/>
      <c r="OKR39" s="2343"/>
      <c r="OKS39" s="2343"/>
      <c r="OKT39" s="2343"/>
      <c r="OKU39" s="2343"/>
      <c r="OKV39" s="2343"/>
      <c r="OKW39" s="2343"/>
      <c r="OKX39" s="2343"/>
      <c r="OKY39" s="2343"/>
      <c r="OKZ39" s="2343"/>
      <c r="OLA39" s="2343"/>
      <c r="OLB39" s="2343"/>
      <c r="OLC39" s="2343"/>
      <c r="OLD39" s="2343"/>
      <c r="OLE39" s="2343"/>
      <c r="OLF39" s="2343"/>
      <c r="OLG39" s="2343"/>
      <c r="OLH39" s="2343"/>
      <c r="OLI39" s="2343"/>
      <c r="OLJ39" s="2343"/>
      <c r="OLK39" s="2343"/>
      <c r="OLL39" s="2343"/>
      <c r="OLM39" s="2343"/>
      <c r="OLN39" s="2343"/>
      <c r="OLO39" s="2343"/>
      <c r="OLP39" s="2343"/>
      <c r="OLQ39" s="2343"/>
      <c r="OLR39" s="2343"/>
      <c r="OLS39" s="2343"/>
      <c r="OLT39" s="2343"/>
      <c r="OLU39" s="2343"/>
      <c r="OLV39" s="2343"/>
      <c r="OLW39" s="2343"/>
      <c r="OLX39" s="2343"/>
      <c r="OLY39" s="2343"/>
      <c r="OLZ39" s="2343"/>
      <c r="OMA39" s="2343"/>
      <c r="OMB39" s="2343"/>
      <c r="OMC39" s="2343"/>
      <c r="OMD39" s="2343"/>
      <c r="OME39" s="2343"/>
      <c r="OMF39" s="2343"/>
      <c r="OMG39" s="2343"/>
      <c r="OMH39" s="2343"/>
      <c r="OMI39" s="2343"/>
      <c r="OMJ39" s="2343"/>
      <c r="OMK39" s="2343"/>
      <c r="OML39" s="2343"/>
      <c r="OMM39" s="2343"/>
      <c r="OMN39" s="2343"/>
      <c r="OMO39" s="2343"/>
      <c r="OMP39" s="2343"/>
      <c r="OMQ39" s="2343"/>
      <c r="OMR39" s="2343"/>
      <c r="OMS39" s="2343"/>
      <c r="OMT39" s="2343"/>
      <c r="OMU39" s="2343"/>
      <c r="OMV39" s="2343"/>
      <c r="OMW39" s="2343"/>
      <c r="OMX39" s="2343"/>
      <c r="OMY39" s="2343"/>
      <c r="OMZ39" s="2343"/>
      <c r="ONA39" s="2343"/>
      <c r="ONB39" s="2343"/>
      <c r="ONC39" s="2343"/>
      <c r="OND39" s="2343"/>
      <c r="ONE39" s="2343"/>
      <c r="ONF39" s="2343"/>
      <c r="ONG39" s="2343"/>
      <c r="ONH39" s="2343"/>
      <c r="ONI39" s="2343"/>
      <c r="ONJ39" s="2343"/>
      <c r="ONK39" s="2343"/>
      <c r="ONL39" s="2343"/>
      <c r="ONM39" s="2343"/>
      <c r="ONN39" s="2343"/>
      <c r="ONO39" s="2343"/>
      <c r="ONP39" s="2343"/>
      <c r="ONQ39" s="2343"/>
      <c r="ONR39" s="2343"/>
      <c r="ONS39" s="2343"/>
      <c r="ONT39" s="2343"/>
      <c r="ONU39" s="2343"/>
      <c r="ONV39" s="2343"/>
      <c r="ONW39" s="2343"/>
      <c r="ONX39" s="2343"/>
      <c r="ONY39" s="2343"/>
      <c r="ONZ39" s="2343"/>
      <c r="OOA39" s="2343"/>
      <c r="OOB39" s="2343"/>
      <c r="OOC39" s="2343"/>
      <c r="OOD39" s="2343"/>
      <c r="OOE39" s="2343"/>
      <c r="OOF39" s="2343"/>
      <c r="OOG39" s="2343"/>
      <c r="OOH39" s="2343"/>
      <c r="OOI39" s="2343"/>
      <c r="OOJ39" s="2343"/>
      <c r="OOK39" s="2343"/>
      <c r="OOL39" s="2343"/>
      <c r="OOM39" s="2343"/>
      <c r="OON39" s="2343"/>
      <c r="OOO39" s="2343"/>
      <c r="OOP39" s="2343"/>
      <c r="OOQ39" s="2343"/>
      <c r="OOR39" s="2343"/>
      <c r="OOS39" s="2343"/>
      <c r="OOT39" s="2343"/>
      <c r="OOU39" s="2343"/>
      <c r="OOV39" s="2343"/>
      <c r="OOW39" s="2343"/>
      <c r="OOX39" s="2343"/>
      <c r="OOY39" s="2343"/>
      <c r="OOZ39" s="2343"/>
      <c r="OPA39" s="2343"/>
      <c r="OPB39" s="2343"/>
      <c r="OPC39" s="2343"/>
      <c r="OPD39" s="2343"/>
      <c r="OPE39" s="2343"/>
      <c r="OPF39" s="2343"/>
      <c r="OPG39" s="2343"/>
      <c r="OPH39" s="2343"/>
      <c r="OPI39" s="2343"/>
      <c r="OPJ39" s="2343"/>
      <c r="OPK39" s="2343"/>
      <c r="OPL39" s="2343"/>
      <c r="OPM39" s="2343"/>
      <c r="OPN39" s="2343"/>
      <c r="OPO39" s="2343"/>
      <c r="OPP39" s="2343"/>
      <c r="OPQ39" s="2343"/>
      <c r="OPR39" s="2343"/>
      <c r="OPS39" s="2343"/>
      <c r="OPT39" s="2343"/>
      <c r="OPU39" s="2343"/>
      <c r="OPV39" s="2343"/>
      <c r="OPW39" s="2343"/>
      <c r="OPX39" s="2343"/>
      <c r="OPY39" s="2343"/>
      <c r="OPZ39" s="2343"/>
      <c r="OQA39" s="2343"/>
      <c r="OQB39" s="2343"/>
      <c r="OQC39" s="2343"/>
      <c r="OQD39" s="2343"/>
      <c r="OQE39" s="2343"/>
      <c r="OQF39" s="2343"/>
      <c r="OQG39" s="2343"/>
      <c r="OQH39" s="2343"/>
      <c r="OQI39" s="2343"/>
      <c r="OQJ39" s="2343"/>
      <c r="OQK39" s="2343"/>
      <c r="OQL39" s="2343"/>
      <c r="OQM39" s="2343"/>
      <c r="OQN39" s="2343"/>
      <c r="OQO39" s="2343"/>
      <c r="OQP39" s="2343"/>
      <c r="OQQ39" s="2343"/>
      <c r="OQR39" s="2343"/>
      <c r="OQS39" s="2343"/>
      <c r="OQT39" s="2343"/>
      <c r="OQU39" s="2343"/>
      <c r="OQV39" s="2343"/>
      <c r="OQW39" s="2343"/>
      <c r="OQX39" s="2343"/>
      <c r="OQY39" s="2343"/>
      <c r="OQZ39" s="2343"/>
      <c r="ORA39" s="2343"/>
      <c r="ORB39" s="2343"/>
      <c r="ORC39" s="2343"/>
      <c r="ORD39" s="2343"/>
      <c r="ORE39" s="2343"/>
      <c r="ORF39" s="2343"/>
      <c r="ORG39" s="2343"/>
      <c r="ORH39" s="2343"/>
      <c r="ORI39" s="2343"/>
      <c r="ORJ39" s="2343"/>
      <c r="ORK39" s="2343"/>
      <c r="ORL39" s="2343"/>
      <c r="ORM39" s="2343"/>
      <c r="ORN39" s="2343"/>
      <c r="ORO39" s="2343"/>
      <c r="ORP39" s="2343"/>
      <c r="ORQ39" s="2343"/>
      <c r="ORR39" s="2343"/>
      <c r="ORS39" s="2343"/>
      <c r="ORT39" s="2343"/>
      <c r="ORU39" s="2343"/>
      <c r="ORV39" s="2343"/>
      <c r="ORW39" s="2343"/>
      <c r="ORX39" s="2343"/>
      <c r="ORY39" s="2343"/>
      <c r="ORZ39" s="2343"/>
      <c r="OSA39" s="2343"/>
      <c r="OSB39" s="2343"/>
      <c r="OSC39" s="2343"/>
      <c r="OSD39" s="2343"/>
      <c r="OSE39" s="2343"/>
      <c r="OSF39" s="2343"/>
      <c r="OSG39" s="2343"/>
      <c r="OSH39" s="2343"/>
      <c r="OSI39" s="2343"/>
      <c r="OSJ39" s="2343"/>
      <c r="OSK39" s="2343"/>
      <c r="OSL39" s="2343"/>
      <c r="OSM39" s="2343"/>
      <c r="OSN39" s="2343"/>
      <c r="OSO39" s="2343"/>
      <c r="OSP39" s="2343"/>
      <c r="OSQ39" s="2343"/>
      <c r="OSR39" s="2343"/>
      <c r="OSS39" s="2343"/>
      <c r="OST39" s="2343"/>
      <c r="OSU39" s="2343"/>
      <c r="OSV39" s="2343"/>
      <c r="OSW39" s="2343"/>
      <c r="OSX39" s="2343"/>
      <c r="OSY39" s="2343"/>
      <c r="OSZ39" s="2343"/>
      <c r="OTA39" s="2343"/>
      <c r="OTB39" s="2343"/>
      <c r="OTC39" s="2343"/>
      <c r="OTD39" s="2343"/>
      <c r="OTE39" s="2343"/>
      <c r="OTF39" s="2343"/>
      <c r="OTG39" s="2343"/>
      <c r="OTH39" s="2343"/>
      <c r="OTI39" s="2343"/>
      <c r="OTJ39" s="2343"/>
      <c r="OTK39" s="2343"/>
      <c r="OTL39" s="2343"/>
      <c r="OTM39" s="2343"/>
      <c r="OTN39" s="2343"/>
      <c r="OTO39" s="2343"/>
      <c r="OTP39" s="2343"/>
      <c r="OTQ39" s="2343"/>
      <c r="OTR39" s="2343"/>
      <c r="OTS39" s="2343"/>
      <c r="OTT39" s="2343"/>
      <c r="OTU39" s="2343"/>
      <c r="OTV39" s="2343"/>
      <c r="OTW39" s="2343"/>
      <c r="OTX39" s="2343"/>
      <c r="OTY39" s="2343"/>
      <c r="OTZ39" s="2343"/>
      <c r="OUA39" s="2343"/>
      <c r="OUB39" s="2343"/>
      <c r="OUC39" s="2343"/>
      <c r="OUD39" s="2343"/>
      <c r="OUE39" s="2343"/>
      <c r="OUF39" s="2343"/>
      <c r="OUG39" s="2343"/>
      <c r="OUH39" s="2343"/>
      <c r="OUI39" s="2343"/>
      <c r="OUJ39" s="2343"/>
      <c r="OUK39" s="2343"/>
      <c r="OUL39" s="2343"/>
      <c r="OUM39" s="2343"/>
      <c r="OUN39" s="2343"/>
      <c r="OUO39" s="2343"/>
      <c r="OUP39" s="2343"/>
      <c r="OUQ39" s="2343"/>
      <c r="OUR39" s="2343"/>
      <c r="OUS39" s="2343"/>
      <c r="OUT39" s="2343"/>
      <c r="OUU39" s="2343"/>
      <c r="OUV39" s="2343"/>
      <c r="OUW39" s="2343"/>
      <c r="OUX39" s="2343"/>
      <c r="OUY39" s="2343"/>
      <c r="OUZ39" s="2343"/>
      <c r="OVA39" s="2343"/>
      <c r="OVB39" s="2343"/>
      <c r="OVC39" s="2343"/>
      <c r="OVD39" s="2343"/>
      <c r="OVE39" s="2343"/>
      <c r="OVF39" s="2343"/>
      <c r="OVG39" s="2343"/>
      <c r="OVH39" s="2343"/>
      <c r="OVI39" s="2343"/>
      <c r="OVJ39" s="2343"/>
      <c r="OVK39" s="2343"/>
      <c r="OVL39" s="2343"/>
      <c r="OVM39" s="2343"/>
      <c r="OVN39" s="2343"/>
      <c r="OVO39" s="2343"/>
      <c r="OVP39" s="2343"/>
      <c r="OVQ39" s="2343"/>
      <c r="OVR39" s="2343"/>
      <c r="OVS39" s="2343"/>
      <c r="OVT39" s="2343"/>
      <c r="OVU39" s="2343"/>
      <c r="OVV39" s="2343"/>
      <c r="OVW39" s="2343"/>
      <c r="OVX39" s="2343"/>
      <c r="OVY39" s="2343"/>
      <c r="OVZ39" s="2343"/>
      <c r="OWA39" s="2343"/>
      <c r="OWB39" s="2343"/>
      <c r="OWC39" s="2343"/>
      <c r="OWD39" s="2343"/>
      <c r="OWE39" s="2343"/>
      <c r="OWF39" s="2343"/>
      <c r="OWG39" s="2343"/>
      <c r="OWH39" s="2343"/>
      <c r="OWI39" s="2343"/>
      <c r="OWJ39" s="2343"/>
      <c r="OWK39" s="2343"/>
      <c r="OWL39" s="2343"/>
      <c r="OWM39" s="2343"/>
      <c r="OWN39" s="2343"/>
      <c r="OWO39" s="2343"/>
      <c r="OWP39" s="2343"/>
      <c r="OWQ39" s="2343"/>
      <c r="OWR39" s="2343"/>
      <c r="OWS39" s="2343"/>
      <c r="OWT39" s="2343"/>
      <c r="OWU39" s="2343"/>
      <c r="OWV39" s="2343"/>
      <c r="OWW39" s="2343"/>
      <c r="OWX39" s="2343"/>
      <c r="OWY39" s="2343"/>
      <c r="OWZ39" s="2343"/>
      <c r="OXA39" s="2343"/>
      <c r="OXB39" s="2343"/>
      <c r="OXC39" s="2343"/>
      <c r="OXD39" s="2343"/>
      <c r="OXE39" s="2343"/>
      <c r="OXF39" s="2343"/>
      <c r="OXG39" s="2343"/>
      <c r="OXH39" s="2343"/>
      <c r="OXI39" s="2343"/>
      <c r="OXJ39" s="2343"/>
      <c r="OXK39" s="2343"/>
      <c r="OXL39" s="2343"/>
      <c r="OXM39" s="2343"/>
      <c r="OXN39" s="2343"/>
      <c r="OXO39" s="2343"/>
      <c r="OXP39" s="2343"/>
      <c r="OXQ39" s="2343"/>
      <c r="OXR39" s="2343"/>
      <c r="OXS39" s="2343"/>
      <c r="OXT39" s="2343"/>
      <c r="OXU39" s="2343"/>
      <c r="OXV39" s="2343"/>
      <c r="OXW39" s="2343"/>
      <c r="OXX39" s="2343"/>
      <c r="OXY39" s="2343"/>
      <c r="OXZ39" s="2343"/>
      <c r="OYA39" s="2343"/>
      <c r="OYB39" s="2343"/>
      <c r="OYC39" s="2343"/>
      <c r="OYD39" s="2343"/>
      <c r="OYE39" s="2343"/>
      <c r="OYF39" s="2343"/>
      <c r="OYG39" s="2343"/>
      <c r="OYH39" s="2343"/>
      <c r="OYI39" s="2343"/>
      <c r="OYJ39" s="2343"/>
      <c r="OYK39" s="2343"/>
      <c r="OYL39" s="2343"/>
      <c r="OYM39" s="2343"/>
      <c r="OYN39" s="2343"/>
      <c r="OYO39" s="2343"/>
      <c r="OYP39" s="2343"/>
      <c r="OYQ39" s="2343"/>
      <c r="OYR39" s="2343"/>
      <c r="OYS39" s="2343"/>
      <c r="OYT39" s="2343"/>
      <c r="OYU39" s="2343"/>
      <c r="OYV39" s="2343"/>
      <c r="OYW39" s="2343"/>
      <c r="OYX39" s="2343"/>
      <c r="OYY39" s="2343"/>
      <c r="OYZ39" s="2343"/>
      <c r="OZA39" s="2343"/>
      <c r="OZB39" s="2343"/>
      <c r="OZC39" s="2343"/>
      <c r="OZD39" s="2343"/>
      <c r="OZE39" s="2343"/>
      <c r="OZF39" s="2343"/>
      <c r="OZG39" s="2343"/>
      <c r="OZH39" s="2343"/>
      <c r="OZI39" s="2343"/>
      <c r="OZJ39" s="2343"/>
      <c r="OZK39" s="2343"/>
      <c r="OZL39" s="2343"/>
      <c r="OZM39" s="2343"/>
      <c r="OZN39" s="2343"/>
      <c r="OZO39" s="2343"/>
      <c r="OZP39" s="2343"/>
      <c r="OZQ39" s="2343"/>
      <c r="OZR39" s="2343"/>
      <c r="OZS39" s="2343"/>
      <c r="OZT39" s="2343"/>
      <c r="OZU39" s="2343"/>
      <c r="OZV39" s="2343"/>
      <c r="OZW39" s="2343"/>
      <c r="OZX39" s="2343"/>
      <c r="OZY39" s="2343"/>
      <c r="OZZ39" s="2343"/>
      <c r="PAA39" s="2343"/>
      <c r="PAB39" s="2343"/>
      <c r="PAC39" s="2343"/>
      <c r="PAD39" s="2343"/>
      <c r="PAE39" s="2343"/>
      <c r="PAF39" s="2343"/>
      <c r="PAG39" s="2343"/>
      <c r="PAH39" s="2343"/>
      <c r="PAI39" s="2343"/>
      <c r="PAJ39" s="2343"/>
      <c r="PAK39" s="2343"/>
      <c r="PAL39" s="2343"/>
      <c r="PAM39" s="2343"/>
      <c r="PAN39" s="2343"/>
      <c r="PAO39" s="2343"/>
      <c r="PAP39" s="2343"/>
      <c r="PAQ39" s="2343"/>
      <c r="PAR39" s="2343"/>
      <c r="PAS39" s="2343"/>
      <c r="PAT39" s="2343"/>
      <c r="PAU39" s="2343"/>
      <c r="PAV39" s="2343"/>
      <c r="PAW39" s="2343"/>
      <c r="PAX39" s="2343"/>
      <c r="PAY39" s="2343"/>
      <c r="PAZ39" s="2343"/>
      <c r="PBA39" s="2343"/>
      <c r="PBB39" s="2343"/>
      <c r="PBC39" s="2343"/>
      <c r="PBD39" s="2343"/>
      <c r="PBE39" s="2343"/>
      <c r="PBF39" s="2343"/>
      <c r="PBG39" s="2343"/>
      <c r="PBH39" s="2343"/>
      <c r="PBI39" s="2343"/>
      <c r="PBJ39" s="2343"/>
      <c r="PBK39" s="2343"/>
      <c r="PBL39" s="2343"/>
      <c r="PBM39" s="2343"/>
      <c r="PBN39" s="2343"/>
      <c r="PBO39" s="2343"/>
      <c r="PBP39" s="2343"/>
      <c r="PBQ39" s="2343"/>
      <c r="PBR39" s="2343"/>
      <c r="PBS39" s="2343"/>
      <c r="PBT39" s="2343"/>
      <c r="PBU39" s="2343"/>
      <c r="PBV39" s="2343"/>
      <c r="PBW39" s="2343"/>
      <c r="PBX39" s="2343"/>
      <c r="PBY39" s="2343"/>
      <c r="PBZ39" s="2343"/>
      <c r="PCA39" s="2343"/>
      <c r="PCB39" s="2343"/>
      <c r="PCC39" s="2343"/>
      <c r="PCD39" s="2343"/>
      <c r="PCE39" s="2343"/>
      <c r="PCF39" s="2343"/>
      <c r="PCG39" s="2343"/>
      <c r="PCH39" s="2343"/>
      <c r="PCI39" s="2343"/>
      <c r="PCJ39" s="2343"/>
      <c r="PCK39" s="2343"/>
      <c r="PCL39" s="2343"/>
      <c r="PCM39" s="2343"/>
      <c r="PCN39" s="2343"/>
      <c r="PCO39" s="2343"/>
      <c r="PCP39" s="2343"/>
      <c r="PCQ39" s="2343"/>
      <c r="PCR39" s="2343"/>
      <c r="PCS39" s="2343"/>
      <c r="PCT39" s="2343"/>
      <c r="PCU39" s="2343"/>
      <c r="PCV39" s="2343"/>
      <c r="PCW39" s="2343"/>
      <c r="PCX39" s="2343"/>
      <c r="PCY39" s="2343"/>
      <c r="PCZ39" s="2343"/>
      <c r="PDA39" s="2343"/>
      <c r="PDB39" s="2343"/>
      <c r="PDC39" s="2343"/>
      <c r="PDD39" s="2343"/>
      <c r="PDE39" s="2343"/>
      <c r="PDF39" s="2343"/>
      <c r="PDG39" s="2343"/>
      <c r="PDH39" s="2343"/>
      <c r="PDI39" s="2343"/>
      <c r="PDJ39" s="2343"/>
      <c r="PDK39" s="2343"/>
      <c r="PDL39" s="2343"/>
      <c r="PDM39" s="2343"/>
      <c r="PDN39" s="2343"/>
      <c r="PDO39" s="2343"/>
      <c r="PDP39" s="2343"/>
      <c r="PDQ39" s="2343"/>
      <c r="PDR39" s="2343"/>
      <c r="PDS39" s="2343"/>
      <c r="PDT39" s="2343"/>
      <c r="PDU39" s="2343"/>
      <c r="PDV39" s="2343"/>
      <c r="PDW39" s="2343"/>
      <c r="PDX39" s="2343"/>
      <c r="PDY39" s="2343"/>
      <c r="PDZ39" s="2343"/>
      <c r="PEA39" s="2343"/>
      <c r="PEB39" s="2343"/>
      <c r="PEC39" s="2343"/>
      <c r="PED39" s="2343"/>
      <c r="PEE39" s="2343"/>
      <c r="PEF39" s="2343"/>
      <c r="PEG39" s="2343"/>
      <c r="PEH39" s="2343"/>
      <c r="PEI39" s="2343"/>
      <c r="PEJ39" s="2343"/>
      <c r="PEK39" s="2343"/>
      <c r="PEL39" s="2343"/>
      <c r="PEM39" s="2343"/>
      <c r="PEN39" s="2343"/>
      <c r="PEO39" s="2343"/>
      <c r="PEP39" s="2343"/>
      <c r="PEQ39" s="2343"/>
      <c r="PER39" s="2343"/>
      <c r="PES39" s="2343"/>
      <c r="PET39" s="2343"/>
      <c r="PEU39" s="2343"/>
      <c r="PEV39" s="2343"/>
      <c r="PEW39" s="2343"/>
      <c r="PEX39" s="2343"/>
      <c r="PEY39" s="2343"/>
      <c r="PEZ39" s="2343"/>
      <c r="PFA39" s="2343"/>
      <c r="PFB39" s="2343"/>
      <c r="PFC39" s="2343"/>
      <c r="PFD39" s="2343"/>
      <c r="PFE39" s="2343"/>
      <c r="PFF39" s="2343"/>
      <c r="PFG39" s="2343"/>
      <c r="PFH39" s="2343"/>
      <c r="PFI39" s="2343"/>
      <c r="PFJ39" s="2343"/>
      <c r="PFK39" s="2343"/>
      <c r="PFL39" s="2343"/>
      <c r="PFM39" s="2343"/>
      <c r="PFN39" s="2343"/>
      <c r="PFO39" s="2343"/>
      <c r="PFP39" s="2343"/>
      <c r="PFQ39" s="2343"/>
      <c r="PFR39" s="2343"/>
      <c r="PFS39" s="2343"/>
      <c r="PFT39" s="2343"/>
      <c r="PFU39" s="2343"/>
      <c r="PFV39" s="2343"/>
      <c r="PFW39" s="2343"/>
      <c r="PFX39" s="2343"/>
      <c r="PFY39" s="2343"/>
      <c r="PFZ39" s="2343"/>
      <c r="PGA39" s="2343"/>
      <c r="PGB39" s="2343"/>
      <c r="PGC39" s="2343"/>
      <c r="PGD39" s="2343"/>
      <c r="PGE39" s="2343"/>
      <c r="PGF39" s="2343"/>
      <c r="PGG39" s="2343"/>
      <c r="PGH39" s="2343"/>
      <c r="PGI39" s="2343"/>
      <c r="PGJ39" s="2343"/>
      <c r="PGK39" s="2343"/>
      <c r="PGL39" s="2343"/>
      <c r="PGM39" s="2343"/>
      <c r="PGN39" s="2343"/>
      <c r="PGO39" s="2343"/>
      <c r="PGP39" s="2343"/>
      <c r="PGQ39" s="2343"/>
      <c r="PGR39" s="2343"/>
      <c r="PGS39" s="2343"/>
      <c r="PGT39" s="2343"/>
      <c r="PGU39" s="2343"/>
      <c r="PGV39" s="2343"/>
      <c r="PGW39" s="2343"/>
      <c r="PGX39" s="2343"/>
      <c r="PGY39" s="2343"/>
      <c r="PGZ39" s="2343"/>
      <c r="PHA39" s="2343"/>
      <c r="PHB39" s="2343"/>
      <c r="PHC39" s="2343"/>
      <c r="PHD39" s="2343"/>
      <c r="PHE39" s="2343"/>
      <c r="PHF39" s="2343"/>
      <c r="PHG39" s="2343"/>
      <c r="PHH39" s="2343"/>
      <c r="PHI39" s="2343"/>
      <c r="PHJ39" s="2343"/>
      <c r="PHK39" s="2343"/>
      <c r="PHL39" s="2343"/>
      <c r="PHM39" s="2343"/>
      <c r="PHN39" s="2343"/>
      <c r="PHO39" s="2343"/>
      <c r="PHP39" s="2343"/>
      <c r="PHQ39" s="2343"/>
      <c r="PHR39" s="2343"/>
      <c r="PHS39" s="2343"/>
      <c r="PHT39" s="2343"/>
      <c r="PHU39" s="2343"/>
      <c r="PHV39" s="2343"/>
      <c r="PHW39" s="2343"/>
      <c r="PHX39" s="2343"/>
      <c r="PHY39" s="2343"/>
      <c r="PHZ39" s="2343"/>
      <c r="PIA39" s="2343"/>
      <c r="PIB39" s="2343"/>
      <c r="PIC39" s="2343"/>
      <c r="PID39" s="2343"/>
      <c r="PIE39" s="2343"/>
      <c r="PIF39" s="2343"/>
      <c r="PIG39" s="2343"/>
      <c r="PIH39" s="2343"/>
      <c r="PII39" s="2343"/>
      <c r="PIJ39" s="2343"/>
      <c r="PIK39" s="2343"/>
      <c r="PIL39" s="2343"/>
      <c r="PIM39" s="2343"/>
      <c r="PIN39" s="2343"/>
      <c r="PIO39" s="2343"/>
      <c r="PIP39" s="2343"/>
      <c r="PIQ39" s="2343"/>
      <c r="PIR39" s="2343"/>
      <c r="PIS39" s="2343"/>
      <c r="PIT39" s="2343"/>
      <c r="PIU39" s="2343"/>
      <c r="PIV39" s="2343"/>
      <c r="PIW39" s="2343"/>
      <c r="PIX39" s="2343"/>
      <c r="PIY39" s="2343"/>
      <c r="PIZ39" s="2343"/>
      <c r="PJA39" s="2343"/>
      <c r="PJB39" s="2343"/>
      <c r="PJC39" s="2343"/>
      <c r="PJD39" s="2343"/>
      <c r="PJE39" s="2343"/>
      <c r="PJF39" s="2343"/>
      <c r="PJG39" s="2343"/>
      <c r="PJH39" s="2343"/>
      <c r="PJI39" s="2343"/>
      <c r="PJJ39" s="2343"/>
      <c r="PJK39" s="2343"/>
      <c r="PJL39" s="2343"/>
      <c r="PJM39" s="2343"/>
      <c r="PJN39" s="2343"/>
      <c r="PJO39" s="2343"/>
      <c r="PJP39" s="2343"/>
      <c r="PJQ39" s="2343"/>
      <c r="PJR39" s="2343"/>
      <c r="PJS39" s="2343"/>
      <c r="PJT39" s="2343"/>
      <c r="PJU39" s="2343"/>
      <c r="PJV39" s="2343"/>
      <c r="PJW39" s="2343"/>
      <c r="PJX39" s="2343"/>
      <c r="PJY39" s="2343"/>
      <c r="PJZ39" s="2343"/>
      <c r="PKA39" s="2343"/>
      <c r="PKB39" s="2343"/>
      <c r="PKC39" s="2343"/>
      <c r="PKD39" s="2343"/>
      <c r="PKE39" s="2343"/>
      <c r="PKF39" s="2343"/>
      <c r="PKG39" s="2343"/>
      <c r="PKH39" s="2343"/>
      <c r="PKI39" s="2343"/>
      <c r="PKJ39" s="2343"/>
      <c r="PKK39" s="2343"/>
      <c r="PKL39" s="2343"/>
      <c r="PKM39" s="2343"/>
      <c r="PKN39" s="2343"/>
      <c r="PKO39" s="2343"/>
      <c r="PKP39" s="2343"/>
      <c r="PKQ39" s="2343"/>
      <c r="PKR39" s="2343"/>
      <c r="PKS39" s="2343"/>
      <c r="PKT39" s="2343"/>
      <c r="PKU39" s="2343"/>
      <c r="PKV39" s="2343"/>
      <c r="PKW39" s="2343"/>
      <c r="PKX39" s="2343"/>
      <c r="PKY39" s="2343"/>
      <c r="PKZ39" s="2343"/>
      <c r="PLA39" s="2343"/>
      <c r="PLB39" s="2343"/>
      <c r="PLC39" s="2343"/>
      <c r="PLD39" s="2343"/>
      <c r="PLE39" s="2343"/>
      <c r="PLF39" s="2343"/>
      <c r="PLG39" s="2343"/>
      <c r="PLH39" s="2343"/>
      <c r="PLI39" s="2343"/>
      <c r="PLJ39" s="2343"/>
      <c r="PLK39" s="2343"/>
      <c r="PLL39" s="2343"/>
      <c r="PLM39" s="2343"/>
      <c r="PLN39" s="2343"/>
      <c r="PLO39" s="2343"/>
      <c r="PLP39" s="2343"/>
      <c r="PLQ39" s="2343"/>
      <c r="PLR39" s="2343"/>
      <c r="PLS39" s="2343"/>
      <c r="PLT39" s="2343"/>
      <c r="PLU39" s="2343"/>
      <c r="PLV39" s="2343"/>
      <c r="PLW39" s="2343"/>
      <c r="PLX39" s="2343"/>
      <c r="PLY39" s="2343"/>
      <c r="PLZ39" s="2343"/>
      <c r="PMA39" s="2343"/>
      <c r="PMB39" s="2343"/>
      <c r="PMC39" s="2343"/>
      <c r="PMD39" s="2343"/>
      <c r="PME39" s="2343"/>
      <c r="PMF39" s="2343"/>
      <c r="PMG39" s="2343"/>
      <c r="PMH39" s="2343"/>
      <c r="PMI39" s="2343"/>
      <c r="PMJ39" s="2343"/>
      <c r="PMK39" s="2343"/>
      <c r="PML39" s="2343"/>
      <c r="PMM39" s="2343"/>
      <c r="PMN39" s="2343"/>
      <c r="PMO39" s="2343"/>
      <c r="PMP39" s="2343"/>
      <c r="PMQ39" s="2343"/>
      <c r="PMR39" s="2343"/>
      <c r="PMS39" s="2343"/>
      <c r="PMT39" s="2343"/>
      <c r="PMU39" s="2343"/>
      <c r="PMV39" s="2343"/>
      <c r="PMW39" s="2343"/>
      <c r="PMX39" s="2343"/>
      <c r="PMY39" s="2343"/>
      <c r="PMZ39" s="2343"/>
      <c r="PNA39" s="2343"/>
      <c r="PNB39" s="2343"/>
      <c r="PNC39" s="2343"/>
      <c r="PND39" s="2343"/>
      <c r="PNE39" s="2343"/>
      <c r="PNF39" s="2343"/>
      <c r="PNG39" s="2343"/>
      <c r="PNH39" s="2343"/>
      <c r="PNI39" s="2343"/>
      <c r="PNJ39" s="2343"/>
      <c r="PNK39" s="2343"/>
      <c r="PNL39" s="2343"/>
      <c r="PNM39" s="2343"/>
      <c r="PNN39" s="2343"/>
      <c r="PNO39" s="2343"/>
      <c r="PNP39" s="2343"/>
      <c r="PNQ39" s="2343"/>
      <c r="PNR39" s="2343"/>
      <c r="PNS39" s="2343"/>
      <c r="PNT39" s="2343"/>
      <c r="PNU39" s="2343"/>
      <c r="PNV39" s="2343"/>
      <c r="PNW39" s="2343"/>
      <c r="PNX39" s="2343"/>
      <c r="PNY39" s="2343"/>
      <c r="PNZ39" s="2343"/>
      <c r="POA39" s="2343"/>
      <c r="POB39" s="2343"/>
      <c r="POC39" s="2343"/>
      <c r="POD39" s="2343"/>
      <c r="POE39" s="2343"/>
      <c r="POF39" s="2343"/>
      <c r="POG39" s="2343"/>
      <c r="POH39" s="2343"/>
      <c r="POI39" s="2343"/>
      <c r="POJ39" s="2343"/>
      <c r="POK39" s="2343"/>
      <c r="POL39" s="2343"/>
      <c r="POM39" s="2343"/>
      <c r="PON39" s="2343"/>
      <c r="POO39" s="2343"/>
      <c r="POP39" s="2343"/>
      <c r="POQ39" s="2343"/>
      <c r="POR39" s="2343"/>
      <c r="POS39" s="2343"/>
      <c r="POT39" s="2343"/>
      <c r="POU39" s="2343"/>
      <c r="POV39" s="2343"/>
      <c r="POW39" s="2343"/>
      <c r="POX39" s="2343"/>
      <c r="POY39" s="2343"/>
      <c r="POZ39" s="2343"/>
      <c r="PPA39" s="2343"/>
      <c r="PPB39" s="2343"/>
      <c r="PPC39" s="2343"/>
      <c r="PPD39" s="2343"/>
      <c r="PPE39" s="2343"/>
      <c r="PPF39" s="2343"/>
      <c r="PPG39" s="2343"/>
      <c r="PPH39" s="2343"/>
      <c r="PPI39" s="2343"/>
      <c r="PPJ39" s="2343"/>
      <c r="PPK39" s="2343"/>
      <c r="PPL39" s="2343"/>
      <c r="PPM39" s="2343"/>
      <c r="PPN39" s="2343"/>
      <c r="PPO39" s="2343"/>
      <c r="PPP39" s="2343"/>
      <c r="PPQ39" s="2343"/>
      <c r="PPR39" s="2343"/>
      <c r="PPS39" s="2343"/>
      <c r="PPT39" s="2343"/>
      <c r="PPU39" s="2343"/>
      <c r="PPV39" s="2343"/>
      <c r="PPW39" s="2343"/>
      <c r="PPX39" s="2343"/>
      <c r="PPY39" s="2343"/>
      <c r="PPZ39" s="2343"/>
      <c r="PQA39" s="2343"/>
      <c r="PQB39" s="2343"/>
      <c r="PQC39" s="2343"/>
      <c r="PQD39" s="2343"/>
      <c r="PQE39" s="2343"/>
      <c r="PQF39" s="2343"/>
      <c r="PQG39" s="2343"/>
      <c r="PQH39" s="2343"/>
      <c r="PQI39" s="2343"/>
      <c r="PQJ39" s="2343"/>
      <c r="PQK39" s="2343"/>
      <c r="PQL39" s="2343"/>
      <c r="PQM39" s="2343"/>
      <c r="PQN39" s="2343"/>
      <c r="PQO39" s="2343"/>
      <c r="PQP39" s="2343"/>
      <c r="PQQ39" s="2343"/>
      <c r="PQR39" s="2343"/>
      <c r="PQS39" s="2343"/>
      <c r="PQT39" s="2343"/>
      <c r="PQU39" s="2343"/>
      <c r="PQV39" s="2343"/>
      <c r="PQW39" s="2343"/>
      <c r="PQX39" s="2343"/>
      <c r="PQY39" s="2343"/>
      <c r="PQZ39" s="2343"/>
      <c r="PRA39" s="2343"/>
      <c r="PRB39" s="2343"/>
      <c r="PRC39" s="2343"/>
      <c r="PRD39" s="2343"/>
      <c r="PRE39" s="2343"/>
      <c r="PRF39" s="2343"/>
      <c r="PRG39" s="2343"/>
      <c r="PRH39" s="2343"/>
      <c r="PRI39" s="2343"/>
      <c r="PRJ39" s="2343"/>
      <c r="PRK39" s="2343"/>
      <c r="PRL39" s="2343"/>
      <c r="PRM39" s="2343"/>
      <c r="PRN39" s="2343"/>
      <c r="PRO39" s="2343"/>
      <c r="PRP39" s="2343"/>
      <c r="PRQ39" s="2343"/>
      <c r="PRR39" s="2343"/>
      <c r="PRS39" s="2343"/>
      <c r="PRT39" s="2343"/>
      <c r="PRU39" s="2343"/>
      <c r="PRV39" s="2343"/>
      <c r="PRW39" s="2343"/>
      <c r="PRX39" s="2343"/>
      <c r="PRY39" s="2343"/>
      <c r="PRZ39" s="2343"/>
      <c r="PSA39" s="2343"/>
      <c r="PSB39" s="2343"/>
      <c r="PSC39" s="2343"/>
      <c r="PSD39" s="2343"/>
      <c r="PSE39" s="2343"/>
      <c r="PSF39" s="2343"/>
      <c r="PSG39" s="2343"/>
      <c r="PSH39" s="2343"/>
      <c r="PSI39" s="2343"/>
      <c r="PSJ39" s="2343"/>
      <c r="PSK39" s="2343"/>
      <c r="PSL39" s="2343"/>
      <c r="PSM39" s="2343"/>
      <c r="PSN39" s="2343"/>
      <c r="PSO39" s="2343"/>
      <c r="PSP39" s="2343"/>
      <c r="PSQ39" s="2343"/>
      <c r="PSR39" s="2343"/>
      <c r="PSS39" s="2343"/>
      <c r="PST39" s="2343"/>
      <c r="PSU39" s="2343"/>
      <c r="PSV39" s="2343"/>
      <c r="PSW39" s="2343"/>
      <c r="PSX39" s="2343"/>
      <c r="PSY39" s="2343"/>
      <c r="PSZ39" s="2343"/>
      <c r="PTA39" s="2343"/>
      <c r="PTB39" s="2343"/>
      <c r="PTC39" s="2343"/>
      <c r="PTD39" s="2343"/>
      <c r="PTE39" s="2343"/>
      <c r="PTF39" s="2343"/>
      <c r="PTG39" s="2343"/>
      <c r="PTH39" s="2343"/>
      <c r="PTI39" s="2343"/>
      <c r="PTJ39" s="2343"/>
      <c r="PTK39" s="2343"/>
      <c r="PTL39" s="2343"/>
      <c r="PTM39" s="2343"/>
      <c r="PTN39" s="2343"/>
      <c r="PTO39" s="2343"/>
      <c r="PTP39" s="2343"/>
      <c r="PTQ39" s="2343"/>
      <c r="PTR39" s="2343"/>
      <c r="PTS39" s="2343"/>
      <c r="PTT39" s="2343"/>
      <c r="PTU39" s="2343"/>
      <c r="PTV39" s="2343"/>
      <c r="PTW39" s="2343"/>
      <c r="PTX39" s="2343"/>
      <c r="PTY39" s="2343"/>
      <c r="PTZ39" s="2343"/>
      <c r="PUA39" s="2343"/>
      <c r="PUB39" s="2343"/>
      <c r="PUC39" s="2343"/>
      <c r="PUD39" s="2343"/>
      <c r="PUE39" s="2343"/>
      <c r="PUF39" s="2343"/>
      <c r="PUG39" s="2343"/>
      <c r="PUH39" s="2343"/>
      <c r="PUI39" s="2343"/>
      <c r="PUJ39" s="2343"/>
      <c r="PUK39" s="2343"/>
      <c r="PUL39" s="2343"/>
      <c r="PUM39" s="2343"/>
      <c r="PUN39" s="2343"/>
      <c r="PUO39" s="2343"/>
      <c r="PUP39" s="2343"/>
      <c r="PUQ39" s="2343"/>
      <c r="PUR39" s="2343"/>
      <c r="PUS39" s="2343"/>
      <c r="PUT39" s="2343"/>
      <c r="PUU39" s="2343"/>
      <c r="PUV39" s="2343"/>
      <c r="PUW39" s="2343"/>
      <c r="PUX39" s="2343"/>
      <c r="PUY39" s="2343"/>
      <c r="PUZ39" s="2343"/>
      <c r="PVA39" s="2343"/>
      <c r="PVB39" s="2343"/>
      <c r="PVC39" s="2343"/>
      <c r="PVD39" s="2343"/>
      <c r="PVE39" s="2343"/>
      <c r="PVF39" s="2343"/>
      <c r="PVG39" s="2343"/>
      <c r="PVH39" s="2343"/>
      <c r="PVI39" s="2343"/>
      <c r="PVJ39" s="2343"/>
      <c r="PVK39" s="2343"/>
      <c r="PVL39" s="2343"/>
      <c r="PVM39" s="2343"/>
      <c r="PVN39" s="2343"/>
      <c r="PVO39" s="2343"/>
      <c r="PVP39" s="2343"/>
      <c r="PVQ39" s="2343"/>
      <c r="PVR39" s="2343"/>
      <c r="PVS39" s="2343"/>
      <c r="PVT39" s="2343"/>
      <c r="PVU39" s="2343"/>
      <c r="PVV39" s="2343"/>
      <c r="PVW39" s="2343"/>
      <c r="PVX39" s="2343"/>
      <c r="PVY39" s="2343"/>
      <c r="PVZ39" s="2343"/>
      <c r="PWA39" s="2343"/>
      <c r="PWB39" s="2343"/>
      <c r="PWC39" s="2343"/>
      <c r="PWD39" s="2343"/>
      <c r="PWE39" s="2343"/>
      <c r="PWF39" s="2343"/>
      <c r="PWG39" s="2343"/>
      <c r="PWH39" s="2343"/>
      <c r="PWI39" s="2343"/>
      <c r="PWJ39" s="2343"/>
      <c r="PWK39" s="2343"/>
      <c r="PWL39" s="2343"/>
      <c r="PWM39" s="2343"/>
      <c r="PWN39" s="2343"/>
      <c r="PWO39" s="2343"/>
      <c r="PWP39" s="2343"/>
      <c r="PWQ39" s="2343"/>
      <c r="PWR39" s="2343"/>
      <c r="PWS39" s="2343"/>
      <c r="PWT39" s="2343"/>
      <c r="PWU39" s="2343"/>
      <c r="PWV39" s="2343"/>
      <c r="PWW39" s="2343"/>
      <c r="PWX39" s="2343"/>
      <c r="PWY39" s="2343"/>
      <c r="PWZ39" s="2343"/>
      <c r="PXA39" s="2343"/>
      <c r="PXB39" s="2343"/>
      <c r="PXC39" s="2343"/>
      <c r="PXD39" s="2343"/>
      <c r="PXE39" s="2343"/>
      <c r="PXF39" s="2343"/>
      <c r="PXG39" s="2343"/>
      <c r="PXH39" s="2343"/>
      <c r="PXI39" s="2343"/>
      <c r="PXJ39" s="2343"/>
      <c r="PXK39" s="2343"/>
      <c r="PXL39" s="2343"/>
      <c r="PXM39" s="2343"/>
      <c r="PXN39" s="2343"/>
      <c r="PXO39" s="2343"/>
      <c r="PXP39" s="2343"/>
      <c r="PXQ39" s="2343"/>
      <c r="PXR39" s="2343"/>
      <c r="PXS39" s="2343"/>
      <c r="PXT39" s="2343"/>
      <c r="PXU39" s="2343"/>
      <c r="PXV39" s="2343"/>
      <c r="PXW39" s="2343"/>
      <c r="PXX39" s="2343"/>
      <c r="PXY39" s="2343"/>
      <c r="PXZ39" s="2343"/>
      <c r="PYA39" s="2343"/>
      <c r="PYB39" s="2343"/>
      <c r="PYC39" s="2343"/>
      <c r="PYD39" s="2343"/>
      <c r="PYE39" s="2343"/>
      <c r="PYF39" s="2343"/>
      <c r="PYG39" s="2343"/>
      <c r="PYH39" s="2343"/>
      <c r="PYI39" s="2343"/>
      <c r="PYJ39" s="2343"/>
      <c r="PYK39" s="2343"/>
      <c r="PYL39" s="2343"/>
      <c r="PYM39" s="2343"/>
      <c r="PYN39" s="2343"/>
      <c r="PYO39" s="2343"/>
      <c r="PYP39" s="2343"/>
      <c r="PYQ39" s="2343"/>
      <c r="PYR39" s="2343"/>
      <c r="PYS39" s="2343"/>
      <c r="PYT39" s="2343"/>
      <c r="PYU39" s="2343"/>
      <c r="PYV39" s="2343"/>
      <c r="PYW39" s="2343"/>
      <c r="PYX39" s="2343"/>
      <c r="PYY39" s="2343"/>
      <c r="PYZ39" s="2343"/>
      <c r="PZA39" s="2343"/>
      <c r="PZB39" s="2343"/>
      <c r="PZC39" s="2343"/>
      <c r="PZD39" s="2343"/>
      <c r="PZE39" s="2343"/>
      <c r="PZF39" s="2343"/>
      <c r="PZG39" s="2343"/>
      <c r="PZH39" s="2343"/>
      <c r="PZI39" s="2343"/>
      <c r="PZJ39" s="2343"/>
      <c r="PZK39" s="2343"/>
      <c r="PZL39" s="2343"/>
      <c r="PZM39" s="2343"/>
      <c r="PZN39" s="2343"/>
      <c r="PZO39" s="2343"/>
      <c r="PZP39" s="2343"/>
      <c r="PZQ39" s="2343"/>
      <c r="PZR39" s="2343"/>
      <c r="PZS39" s="2343"/>
      <c r="PZT39" s="2343"/>
      <c r="PZU39" s="2343"/>
      <c r="PZV39" s="2343"/>
      <c r="PZW39" s="2343"/>
      <c r="PZX39" s="2343"/>
      <c r="PZY39" s="2343"/>
      <c r="PZZ39" s="2343"/>
      <c r="QAA39" s="2343"/>
      <c r="QAB39" s="2343"/>
      <c r="QAC39" s="2343"/>
      <c r="QAD39" s="2343"/>
      <c r="QAE39" s="2343"/>
      <c r="QAF39" s="2343"/>
      <c r="QAG39" s="2343"/>
      <c r="QAH39" s="2343"/>
      <c r="QAI39" s="2343"/>
      <c r="QAJ39" s="2343"/>
      <c r="QAK39" s="2343"/>
      <c r="QAL39" s="2343"/>
      <c r="QAM39" s="2343"/>
      <c r="QAN39" s="2343"/>
      <c r="QAO39" s="2343"/>
      <c r="QAP39" s="2343"/>
      <c r="QAQ39" s="2343"/>
      <c r="QAR39" s="2343"/>
      <c r="QAS39" s="2343"/>
      <c r="QAT39" s="2343"/>
      <c r="QAU39" s="2343"/>
      <c r="QAV39" s="2343"/>
      <c r="QAW39" s="2343"/>
      <c r="QAX39" s="2343"/>
      <c r="QAY39" s="2343"/>
      <c r="QAZ39" s="2343"/>
      <c r="QBA39" s="2343"/>
      <c r="QBB39" s="2343"/>
      <c r="QBC39" s="2343"/>
      <c r="QBD39" s="2343"/>
      <c r="QBE39" s="2343"/>
      <c r="QBF39" s="2343"/>
      <c r="QBG39" s="2343"/>
      <c r="QBH39" s="2343"/>
      <c r="QBI39" s="2343"/>
      <c r="QBJ39" s="2343"/>
      <c r="QBK39" s="2343"/>
      <c r="QBL39" s="2343"/>
      <c r="QBM39" s="2343"/>
      <c r="QBN39" s="2343"/>
      <c r="QBO39" s="2343"/>
      <c r="QBP39" s="2343"/>
      <c r="QBQ39" s="2343"/>
      <c r="QBR39" s="2343"/>
      <c r="QBS39" s="2343"/>
      <c r="QBT39" s="2343"/>
      <c r="QBU39" s="2343"/>
      <c r="QBV39" s="2343"/>
      <c r="QBW39" s="2343"/>
      <c r="QBX39" s="2343"/>
      <c r="QBY39" s="2343"/>
      <c r="QBZ39" s="2343"/>
      <c r="QCA39" s="2343"/>
      <c r="QCB39" s="2343"/>
      <c r="QCC39" s="2343"/>
      <c r="QCD39" s="2343"/>
      <c r="QCE39" s="2343"/>
      <c r="QCF39" s="2343"/>
      <c r="QCG39" s="2343"/>
      <c r="QCH39" s="2343"/>
      <c r="QCI39" s="2343"/>
      <c r="QCJ39" s="2343"/>
      <c r="QCK39" s="2343"/>
      <c r="QCL39" s="2343"/>
      <c r="QCM39" s="2343"/>
      <c r="QCN39" s="2343"/>
      <c r="QCO39" s="2343"/>
      <c r="QCP39" s="2343"/>
      <c r="QCQ39" s="2343"/>
      <c r="QCR39" s="2343"/>
      <c r="QCS39" s="2343"/>
      <c r="QCT39" s="2343"/>
      <c r="QCU39" s="2343"/>
      <c r="QCV39" s="2343"/>
      <c r="QCW39" s="2343"/>
      <c r="QCX39" s="2343"/>
      <c r="QCY39" s="2343"/>
      <c r="QCZ39" s="2343"/>
      <c r="QDA39" s="2343"/>
      <c r="QDB39" s="2343"/>
      <c r="QDC39" s="2343"/>
      <c r="QDD39" s="2343"/>
      <c r="QDE39" s="2343"/>
      <c r="QDF39" s="2343"/>
      <c r="QDG39" s="2343"/>
      <c r="QDH39" s="2343"/>
      <c r="QDI39" s="2343"/>
      <c r="QDJ39" s="2343"/>
      <c r="QDK39" s="2343"/>
      <c r="QDL39" s="2343"/>
      <c r="QDM39" s="2343"/>
      <c r="QDN39" s="2343"/>
      <c r="QDO39" s="2343"/>
      <c r="QDP39" s="2343"/>
      <c r="QDQ39" s="2343"/>
      <c r="QDR39" s="2343"/>
      <c r="QDS39" s="2343"/>
      <c r="QDT39" s="2343"/>
      <c r="QDU39" s="2343"/>
      <c r="QDV39" s="2343"/>
      <c r="QDW39" s="2343"/>
      <c r="QDX39" s="2343"/>
      <c r="QDY39" s="2343"/>
      <c r="QDZ39" s="2343"/>
      <c r="QEA39" s="2343"/>
      <c r="QEB39" s="2343"/>
      <c r="QEC39" s="2343"/>
      <c r="QED39" s="2343"/>
      <c r="QEE39" s="2343"/>
      <c r="QEF39" s="2343"/>
      <c r="QEG39" s="2343"/>
      <c r="QEH39" s="2343"/>
      <c r="QEI39" s="2343"/>
      <c r="QEJ39" s="2343"/>
      <c r="QEK39" s="2343"/>
      <c r="QEL39" s="2343"/>
      <c r="QEM39" s="2343"/>
      <c r="QEN39" s="2343"/>
      <c r="QEO39" s="2343"/>
      <c r="QEP39" s="2343"/>
      <c r="QEQ39" s="2343"/>
      <c r="QER39" s="2343"/>
      <c r="QES39" s="2343"/>
      <c r="QET39" s="2343"/>
      <c r="QEU39" s="2343"/>
      <c r="QEV39" s="2343"/>
      <c r="QEW39" s="2343"/>
      <c r="QEX39" s="2343"/>
      <c r="QEY39" s="2343"/>
      <c r="QEZ39" s="2343"/>
      <c r="QFA39" s="2343"/>
      <c r="QFB39" s="2343"/>
      <c r="QFC39" s="2343"/>
      <c r="QFD39" s="2343"/>
      <c r="QFE39" s="2343"/>
      <c r="QFF39" s="2343"/>
      <c r="QFG39" s="2343"/>
      <c r="QFH39" s="2343"/>
      <c r="QFI39" s="2343"/>
      <c r="QFJ39" s="2343"/>
      <c r="QFK39" s="2343"/>
      <c r="QFL39" s="2343"/>
      <c r="QFM39" s="2343"/>
      <c r="QFN39" s="2343"/>
      <c r="QFO39" s="2343"/>
      <c r="QFP39" s="2343"/>
      <c r="QFQ39" s="2343"/>
      <c r="QFR39" s="2343"/>
      <c r="QFS39" s="2343"/>
      <c r="QFT39" s="2343"/>
      <c r="QFU39" s="2343"/>
      <c r="QFV39" s="2343"/>
      <c r="QFW39" s="2343"/>
      <c r="QFX39" s="2343"/>
      <c r="QFY39" s="2343"/>
      <c r="QFZ39" s="2343"/>
      <c r="QGA39" s="2343"/>
      <c r="QGB39" s="2343"/>
      <c r="QGC39" s="2343"/>
      <c r="QGD39" s="2343"/>
      <c r="QGE39" s="2343"/>
      <c r="QGF39" s="2343"/>
      <c r="QGG39" s="2343"/>
      <c r="QGH39" s="2343"/>
      <c r="QGI39" s="2343"/>
      <c r="QGJ39" s="2343"/>
      <c r="QGK39" s="2343"/>
      <c r="QGL39" s="2343"/>
      <c r="QGM39" s="2343"/>
      <c r="QGN39" s="2343"/>
      <c r="QGO39" s="2343"/>
      <c r="QGP39" s="2343"/>
      <c r="QGQ39" s="2343"/>
      <c r="QGR39" s="2343"/>
      <c r="QGS39" s="2343"/>
      <c r="QGT39" s="2343"/>
      <c r="QGU39" s="2343"/>
      <c r="QGV39" s="2343"/>
      <c r="QGW39" s="2343"/>
      <c r="QGX39" s="2343"/>
      <c r="QGY39" s="2343"/>
      <c r="QGZ39" s="2343"/>
      <c r="QHA39" s="2343"/>
      <c r="QHB39" s="2343"/>
      <c r="QHC39" s="2343"/>
      <c r="QHD39" s="2343"/>
      <c r="QHE39" s="2343"/>
      <c r="QHF39" s="2343"/>
      <c r="QHG39" s="2343"/>
      <c r="QHH39" s="2343"/>
      <c r="QHI39" s="2343"/>
      <c r="QHJ39" s="2343"/>
      <c r="QHK39" s="2343"/>
      <c r="QHL39" s="2343"/>
      <c r="QHM39" s="2343"/>
      <c r="QHN39" s="2343"/>
      <c r="QHO39" s="2343"/>
      <c r="QHP39" s="2343"/>
      <c r="QHQ39" s="2343"/>
      <c r="QHR39" s="2343"/>
      <c r="QHS39" s="2343"/>
      <c r="QHT39" s="2343"/>
      <c r="QHU39" s="2343"/>
      <c r="QHV39" s="2343"/>
      <c r="QHW39" s="2343"/>
      <c r="QHX39" s="2343"/>
      <c r="QHY39" s="2343"/>
      <c r="QHZ39" s="2343"/>
      <c r="QIA39" s="2343"/>
      <c r="QIB39" s="2343"/>
      <c r="QIC39" s="2343"/>
      <c r="QID39" s="2343"/>
      <c r="QIE39" s="2343"/>
      <c r="QIF39" s="2343"/>
      <c r="QIG39" s="2343"/>
      <c r="QIH39" s="2343"/>
      <c r="QII39" s="2343"/>
      <c r="QIJ39" s="2343"/>
      <c r="QIK39" s="2343"/>
      <c r="QIL39" s="2343"/>
      <c r="QIM39" s="2343"/>
      <c r="QIN39" s="2343"/>
      <c r="QIO39" s="2343"/>
      <c r="QIP39" s="2343"/>
      <c r="QIQ39" s="2343"/>
      <c r="QIR39" s="2343"/>
      <c r="QIS39" s="2343"/>
      <c r="QIT39" s="2343"/>
      <c r="QIU39" s="2343"/>
      <c r="QIV39" s="2343"/>
      <c r="QIW39" s="2343"/>
      <c r="QIX39" s="2343"/>
      <c r="QIY39" s="2343"/>
      <c r="QIZ39" s="2343"/>
      <c r="QJA39" s="2343"/>
      <c r="QJB39" s="2343"/>
      <c r="QJC39" s="2343"/>
      <c r="QJD39" s="2343"/>
      <c r="QJE39" s="2343"/>
      <c r="QJF39" s="2343"/>
      <c r="QJG39" s="2343"/>
      <c r="QJH39" s="2343"/>
      <c r="QJI39" s="2343"/>
      <c r="QJJ39" s="2343"/>
      <c r="QJK39" s="2343"/>
      <c r="QJL39" s="2343"/>
      <c r="QJM39" s="2343"/>
      <c r="QJN39" s="2343"/>
      <c r="QJO39" s="2343"/>
      <c r="QJP39" s="2343"/>
      <c r="QJQ39" s="2343"/>
      <c r="QJR39" s="2343"/>
      <c r="QJS39" s="2343"/>
      <c r="QJT39" s="2343"/>
      <c r="QJU39" s="2343"/>
      <c r="QJV39" s="2343"/>
      <c r="QJW39" s="2343"/>
      <c r="QJX39" s="2343"/>
      <c r="QJY39" s="2343"/>
      <c r="QJZ39" s="2343"/>
      <c r="QKA39" s="2343"/>
      <c r="QKB39" s="2343"/>
      <c r="QKC39" s="2343"/>
      <c r="QKD39" s="2343"/>
      <c r="QKE39" s="2343"/>
      <c r="QKF39" s="2343"/>
      <c r="QKG39" s="2343"/>
      <c r="QKH39" s="2343"/>
      <c r="QKI39" s="2343"/>
      <c r="QKJ39" s="2343"/>
      <c r="QKK39" s="2343"/>
      <c r="QKL39" s="2343"/>
      <c r="QKM39" s="2343"/>
      <c r="QKN39" s="2343"/>
      <c r="QKO39" s="2343"/>
      <c r="QKP39" s="2343"/>
      <c r="QKQ39" s="2343"/>
      <c r="QKR39" s="2343"/>
      <c r="QKS39" s="2343"/>
      <c r="QKT39" s="2343"/>
      <c r="QKU39" s="2343"/>
      <c r="QKV39" s="2343"/>
      <c r="QKW39" s="2343"/>
      <c r="QKX39" s="2343"/>
      <c r="QKY39" s="2343"/>
      <c r="QKZ39" s="2343"/>
      <c r="QLA39" s="2343"/>
      <c r="QLB39" s="2343"/>
      <c r="QLC39" s="2343"/>
      <c r="QLD39" s="2343"/>
      <c r="QLE39" s="2343"/>
      <c r="QLF39" s="2343"/>
      <c r="QLG39" s="2343"/>
      <c r="QLH39" s="2343"/>
      <c r="QLI39" s="2343"/>
      <c r="QLJ39" s="2343"/>
      <c r="QLK39" s="2343"/>
      <c r="QLL39" s="2343"/>
      <c r="QLM39" s="2343"/>
      <c r="QLN39" s="2343"/>
      <c r="QLO39" s="2343"/>
      <c r="QLP39" s="2343"/>
      <c r="QLQ39" s="2343"/>
      <c r="QLR39" s="2343"/>
      <c r="QLS39" s="2343"/>
      <c r="QLT39" s="2343"/>
      <c r="QLU39" s="2343"/>
      <c r="QLV39" s="2343"/>
      <c r="QLW39" s="2343"/>
      <c r="QLX39" s="2343"/>
      <c r="QLY39" s="2343"/>
      <c r="QLZ39" s="2343"/>
      <c r="QMA39" s="2343"/>
      <c r="QMB39" s="2343"/>
      <c r="QMC39" s="2343"/>
      <c r="QMD39" s="2343"/>
      <c r="QME39" s="2343"/>
      <c r="QMF39" s="2343"/>
      <c r="QMG39" s="2343"/>
      <c r="QMH39" s="2343"/>
      <c r="QMI39" s="2343"/>
      <c r="QMJ39" s="2343"/>
      <c r="QMK39" s="2343"/>
      <c r="QML39" s="2343"/>
      <c r="QMM39" s="2343"/>
      <c r="QMN39" s="2343"/>
      <c r="QMO39" s="2343"/>
      <c r="QMP39" s="2343"/>
      <c r="QMQ39" s="2343"/>
      <c r="QMR39" s="2343"/>
      <c r="QMS39" s="2343"/>
      <c r="QMT39" s="2343"/>
      <c r="QMU39" s="2343"/>
      <c r="QMV39" s="2343"/>
      <c r="QMW39" s="2343"/>
      <c r="QMX39" s="2343"/>
      <c r="QMY39" s="2343"/>
      <c r="QMZ39" s="2343"/>
      <c r="QNA39" s="2343"/>
      <c r="QNB39" s="2343"/>
      <c r="QNC39" s="2343"/>
      <c r="QND39" s="2343"/>
      <c r="QNE39" s="2343"/>
      <c r="QNF39" s="2343"/>
      <c r="QNG39" s="2343"/>
      <c r="QNH39" s="2343"/>
      <c r="QNI39" s="2343"/>
      <c r="QNJ39" s="2343"/>
      <c r="QNK39" s="2343"/>
      <c r="QNL39" s="2343"/>
      <c r="QNM39" s="2343"/>
      <c r="QNN39" s="2343"/>
      <c r="QNO39" s="2343"/>
      <c r="QNP39" s="2343"/>
      <c r="QNQ39" s="2343"/>
      <c r="QNR39" s="2343"/>
      <c r="QNS39" s="2343"/>
      <c r="QNT39" s="2343"/>
      <c r="QNU39" s="2343"/>
      <c r="QNV39" s="2343"/>
      <c r="QNW39" s="2343"/>
      <c r="QNX39" s="2343"/>
      <c r="QNY39" s="2343"/>
      <c r="QNZ39" s="2343"/>
      <c r="QOA39" s="2343"/>
      <c r="QOB39" s="2343"/>
      <c r="QOC39" s="2343"/>
      <c r="QOD39" s="2343"/>
      <c r="QOE39" s="2343"/>
      <c r="QOF39" s="2343"/>
      <c r="QOG39" s="2343"/>
      <c r="QOH39" s="2343"/>
      <c r="QOI39" s="2343"/>
      <c r="QOJ39" s="2343"/>
      <c r="QOK39" s="2343"/>
      <c r="QOL39" s="2343"/>
      <c r="QOM39" s="2343"/>
      <c r="QON39" s="2343"/>
      <c r="QOO39" s="2343"/>
      <c r="QOP39" s="2343"/>
      <c r="QOQ39" s="2343"/>
      <c r="QOR39" s="2343"/>
      <c r="QOS39" s="2343"/>
      <c r="QOT39" s="2343"/>
      <c r="QOU39" s="2343"/>
      <c r="QOV39" s="2343"/>
      <c r="QOW39" s="2343"/>
      <c r="QOX39" s="2343"/>
      <c r="QOY39" s="2343"/>
      <c r="QOZ39" s="2343"/>
      <c r="QPA39" s="2343"/>
      <c r="QPB39" s="2343"/>
      <c r="QPC39" s="2343"/>
      <c r="QPD39" s="2343"/>
      <c r="QPE39" s="2343"/>
      <c r="QPF39" s="2343"/>
      <c r="QPG39" s="2343"/>
      <c r="QPH39" s="2343"/>
      <c r="QPI39" s="2343"/>
      <c r="QPJ39" s="2343"/>
      <c r="QPK39" s="2343"/>
      <c r="QPL39" s="2343"/>
      <c r="QPM39" s="2343"/>
      <c r="QPN39" s="2343"/>
      <c r="QPO39" s="2343"/>
      <c r="QPP39" s="2343"/>
      <c r="QPQ39" s="2343"/>
      <c r="QPR39" s="2343"/>
      <c r="QPS39" s="2343"/>
      <c r="QPT39" s="2343"/>
      <c r="QPU39" s="2343"/>
      <c r="QPV39" s="2343"/>
      <c r="QPW39" s="2343"/>
      <c r="QPX39" s="2343"/>
      <c r="QPY39" s="2343"/>
      <c r="QPZ39" s="2343"/>
      <c r="QQA39" s="2343"/>
      <c r="QQB39" s="2343"/>
      <c r="QQC39" s="2343"/>
      <c r="QQD39" s="2343"/>
      <c r="QQE39" s="2343"/>
      <c r="QQF39" s="2343"/>
      <c r="QQG39" s="2343"/>
      <c r="QQH39" s="2343"/>
      <c r="QQI39" s="2343"/>
      <c r="QQJ39" s="2343"/>
      <c r="QQK39" s="2343"/>
      <c r="QQL39" s="2343"/>
      <c r="QQM39" s="2343"/>
      <c r="QQN39" s="2343"/>
      <c r="QQO39" s="2343"/>
      <c r="QQP39" s="2343"/>
      <c r="QQQ39" s="2343"/>
      <c r="QQR39" s="2343"/>
      <c r="QQS39" s="2343"/>
      <c r="QQT39" s="2343"/>
      <c r="QQU39" s="2343"/>
      <c r="QQV39" s="2343"/>
      <c r="QQW39" s="2343"/>
      <c r="QQX39" s="2343"/>
      <c r="QQY39" s="2343"/>
      <c r="QQZ39" s="2343"/>
      <c r="QRA39" s="2343"/>
      <c r="QRB39" s="2343"/>
      <c r="QRC39" s="2343"/>
      <c r="QRD39" s="2343"/>
      <c r="QRE39" s="2343"/>
      <c r="QRF39" s="2343"/>
      <c r="QRG39" s="2343"/>
      <c r="QRH39" s="2343"/>
      <c r="QRI39" s="2343"/>
      <c r="QRJ39" s="2343"/>
      <c r="QRK39" s="2343"/>
      <c r="QRL39" s="2343"/>
      <c r="QRM39" s="2343"/>
      <c r="QRN39" s="2343"/>
      <c r="QRO39" s="2343"/>
      <c r="QRP39" s="2343"/>
      <c r="QRQ39" s="2343"/>
      <c r="QRR39" s="2343"/>
      <c r="QRS39" s="2343"/>
      <c r="QRT39" s="2343"/>
      <c r="QRU39" s="2343"/>
      <c r="QRV39" s="2343"/>
      <c r="QRW39" s="2343"/>
      <c r="QRX39" s="2343"/>
      <c r="QRY39" s="2343"/>
      <c r="QRZ39" s="2343"/>
      <c r="QSA39" s="2343"/>
      <c r="QSB39" s="2343"/>
      <c r="QSC39" s="2343"/>
      <c r="QSD39" s="2343"/>
      <c r="QSE39" s="2343"/>
      <c r="QSF39" s="2343"/>
      <c r="QSG39" s="2343"/>
      <c r="QSH39" s="2343"/>
      <c r="QSI39" s="2343"/>
      <c r="QSJ39" s="2343"/>
      <c r="QSK39" s="2343"/>
      <c r="QSL39" s="2343"/>
      <c r="QSM39" s="2343"/>
      <c r="QSN39" s="2343"/>
      <c r="QSO39" s="2343"/>
      <c r="QSP39" s="2343"/>
      <c r="QSQ39" s="2343"/>
      <c r="QSR39" s="2343"/>
      <c r="QSS39" s="2343"/>
      <c r="QST39" s="2343"/>
      <c r="QSU39" s="2343"/>
      <c r="QSV39" s="2343"/>
      <c r="QSW39" s="2343"/>
      <c r="QSX39" s="2343"/>
      <c r="QSY39" s="2343"/>
      <c r="QSZ39" s="2343"/>
      <c r="QTA39" s="2343"/>
      <c r="QTB39" s="2343"/>
      <c r="QTC39" s="2343"/>
      <c r="QTD39" s="2343"/>
      <c r="QTE39" s="2343"/>
      <c r="QTF39" s="2343"/>
      <c r="QTG39" s="2343"/>
      <c r="QTH39" s="2343"/>
      <c r="QTI39" s="2343"/>
      <c r="QTJ39" s="2343"/>
      <c r="QTK39" s="2343"/>
      <c r="QTL39" s="2343"/>
      <c r="QTM39" s="2343"/>
      <c r="QTN39" s="2343"/>
      <c r="QTO39" s="2343"/>
      <c r="QTP39" s="2343"/>
      <c r="QTQ39" s="2343"/>
      <c r="QTR39" s="2343"/>
      <c r="QTS39" s="2343"/>
      <c r="QTT39" s="2343"/>
      <c r="QTU39" s="2343"/>
      <c r="QTV39" s="2343"/>
      <c r="QTW39" s="2343"/>
      <c r="QTX39" s="2343"/>
      <c r="QTY39" s="2343"/>
      <c r="QTZ39" s="2343"/>
      <c r="QUA39" s="2343"/>
      <c r="QUB39" s="2343"/>
      <c r="QUC39" s="2343"/>
      <c r="QUD39" s="2343"/>
      <c r="QUE39" s="2343"/>
      <c r="QUF39" s="2343"/>
      <c r="QUG39" s="2343"/>
      <c r="QUH39" s="2343"/>
      <c r="QUI39" s="2343"/>
      <c r="QUJ39" s="2343"/>
      <c r="QUK39" s="2343"/>
      <c r="QUL39" s="2343"/>
      <c r="QUM39" s="2343"/>
      <c r="QUN39" s="2343"/>
      <c r="QUO39" s="2343"/>
      <c r="QUP39" s="2343"/>
      <c r="QUQ39" s="2343"/>
      <c r="QUR39" s="2343"/>
      <c r="QUS39" s="2343"/>
      <c r="QUT39" s="2343"/>
      <c r="QUU39" s="2343"/>
      <c r="QUV39" s="2343"/>
      <c r="QUW39" s="2343"/>
      <c r="QUX39" s="2343"/>
      <c r="QUY39" s="2343"/>
      <c r="QUZ39" s="2343"/>
      <c r="QVA39" s="2343"/>
      <c r="QVB39" s="2343"/>
      <c r="QVC39" s="2343"/>
      <c r="QVD39" s="2343"/>
      <c r="QVE39" s="2343"/>
      <c r="QVF39" s="2343"/>
      <c r="QVG39" s="2343"/>
      <c r="QVH39" s="2343"/>
      <c r="QVI39" s="2343"/>
      <c r="QVJ39" s="2343"/>
      <c r="QVK39" s="2343"/>
      <c r="QVL39" s="2343"/>
      <c r="QVM39" s="2343"/>
      <c r="QVN39" s="2343"/>
      <c r="QVO39" s="2343"/>
      <c r="QVP39" s="2343"/>
      <c r="QVQ39" s="2343"/>
      <c r="QVR39" s="2343"/>
      <c r="QVS39" s="2343"/>
      <c r="QVT39" s="2343"/>
      <c r="QVU39" s="2343"/>
      <c r="QVV39" s="2343"/>
      <c r="QVW39" s="2343"/>
      <c r="QVX39" s="2343"/>
      <c r="QVY39" s="2343"/>
      <c r="QVZ39" s="2343"/>
      <c r="QWA39" s="2343"/>
      <c r="QWB39" s="2343"/>
      <c r="QWC39" s="2343"/>
      <c r="QWD39" s="2343"/>
      <c r="QWE39" s="2343"/>
      <c r="QWF39" s="2343"/>
      <c r="QWG39" s="2343"/>
      <c r="QWH39" s="2343"/>
      <c r="QWI39" s="2343"/>
      <c r="QWJ39" s="2343"/>
      <c r="QWK39" s="2343"/>
      <c r="QWL39" s="2343"/>
      <c r="QWM39" s="2343"/>
      <c r="QWN39" s="2343"/>
      <c r="QWO39" s="2343"/>
      <c r="QWP39" s="2343"/>
      <c r="QWQ39" s="2343"/>
      <c r="QWR39" s="2343"/>
      <c r="QWS39" s="2343"/>
      <c r="QWT39" s="2343"/>
      <c r="QWU39" s="2343"/>
      <c r="QWV39" s="2343"/>
      <c r="QWW39" s="2343"/>
      <c r="QWX39" s="2343"/>
      <c r="QWY39" s="2343"/>
      <c r="QWZ39" s="2343"/>
      <c r="QXA39" s="2343"/>
      <c r="QXB39" s="2343"/>
      <c r="QXC39" s="2343"/>
      <c r="QXD39" s="2343"/>
      <c r="QXE39" s="2343"/>
      <c r="QXF39" s="2343"/>
      <c r="QXG39" s="2343"/>
      <c r="QXH39" s="2343"/>
      <c r="QXI39" s="2343"/>
      <c r="QXJ39" s="2343"/>
      <c r="QXK39" s="2343"/>
      <c r="QXL39" s="2343"/>
      <c r="QXM39" s="2343"/>
      <c r="QXN39" s="2343"/>
      <c r="QXO39" s="2343"/>
      <c r="QXP39" s="2343"/>
      <c r="QXQ39" s="2343"/>
      <c r="QXR39" s="2343"/>
      <c r="QXS39" s="2343"/>
      <c r="QXT39" s="2343"/>
      <c r="QXU39" s="2343"/>
      <c r="QXV39" s="2343"/>
      <c r="QXW39" s="2343"/>
      <c r="QXX39" s="2343"/>
      <c r="QXY39" s="2343"/>
      <c r="QXZ39" s="2343"/>
      <c r="QYA39" s="2343"/>
      <c r="QYB39" s="2343"/>
      <c r="QYC39" s="2343"/>
      <c r="QYD39" s="2343"/>
      <c r="QYE39" s="2343"/>
      <c r="QYF39" s="2343"/>
      <c r="QYG39" s="2343"/>
      <c r="QYH39" s="2343"/>
      <c r="QYI39" s="2343"/>
      <c r="QYJ39" s="2343"/>
      <c r="QYK39" s="2343"/>
      <c r="QYL39" s="2343"/>
      <c r="QYM39" s="2343"/>
      <c r="QYN39" s="2343"/>
      <c r="QYO39" s="2343"/>
      <c r="QYP39" s="2343"/>
      <c r="QYQ39" s="2343"/>
      <c r="QYR39" s="2343"/>
      <c r="QYS39" s="2343"/>
      <c r="QYT39" s="2343"/>
      <c r="QYU39" s="2343"/>
      <c r="QYV39" s="2343"/>
      <c r="QYW39" s="2343"/>
      <c r="QYX39" s="2343"/>
      <c r="QYY39" s="2343"/>
      <c r="QYZ39" s="2343"/>
      <c r="QZA39" s="2343"/>
      <c r="QZB39" s="2343"/>
      <c r="QZC39" s="2343"/>
      <c r="QZD39" s="2343"/>
      <c r="QZE39" s="2343"/>
      <c r="QZF39" s="2343"/>
      <c r="QZG39" s="2343"/>
      <c r="QZH39" s="2343"/>
      <c r="QZI39" s="2343"/>
      <c r="QZJ39" s="2343"/>
      <c r="QZK39" s="2343"/>
      <c r="QZL39" s="2343"/>
      <c r="QZM39" s="2343"/>
      <c r="QZN39" s="2343"/>
      <c r="QZO39" s="2343"/>
      <c r="QZP39" s="2343"/>
      <c r="QZQ39" s="2343"/>
      <c r="QZR39" s="2343"/>
      <c r="QZS39" s="2343"/>
      <c r="QZT39" s="2343"/>
      <c r="QZU39" s="2343"/>
      <c r="QZV39" s="2343"/>
      <c r="QZW39" s="2343"/>
      <c r="QZX39" s="2343"/>
      <c r="QZY39" s="2343"/>
      <c r="QZZ39" s="2343"/>
      <c r="RAA39" s="2343"/>
      <c r="RAB39" s="2343"/>
      <c r="RAC39" s="2343"/>
      <c r="RAD39" s="2343"/>
      <c r="RAE39" s="2343"/>
      <c r="RAF39" s="2343"/>
      <c r="RAG39" s="2343"/>
      <c r="RAH39" s="2343"/>
      <c r="RAI39" s="2343"/>
      <c r="RAJ39" s="2343"/>
      <c r="RAK39" s="2343"/>
      <c r="RAL39" s="2343"/>
      <c r="RAM39" s="2343"/>
      <c r="RAN39" s="2343"/>
      <c r="RAO39" s="2343"/>
      <c r="RAP39" s="2343"/>
      <c r="RAQ39" s="2343"/>
      <c r="RAR39" s="2343"/>
      <c r="RAS39" s="2343"/>
      <c r="RAT39" s="2343"/>
      <c r="RAU39" s="2343"/>
      <c r="RAV39" s="2343"/>
      <c r="RAW39" s="2343"/>
      <c r="RAX39" s="2343"/>
      <c r="RAY39" s="2343"/>
      <c r="RAZ39" s="2343"/>
      <c r="RBA39" s="2343"/>
      <c r="RBB39" s="2343"/>
      <c r="RBC39" s="2343"/>
      <c r="RBD39" s="2343"/>
      <c r="RBE39" s="2343"/>
      <c r="RBF39" s="2343"/>
      <c r="RBG39" s="2343"/>
      <c r="RBH39" s="2343"/>
      <c r="RBI39" s="2343"/>
      <c r="RBJ39" s="2343"/>
      <c r="RBK39" s="2343"/>
      <c r="RBL39" s="2343"/>
      <c r="RBM39" s="2343"/>
      <c r="RBN39" s="2343"/>
      <c r="RBO39" s="2343"/>
      <c r="RBP39" s="2343"/>
      <c r="RBQ39" s="2343"/>
      <c r="RBR39" s="2343"/>
      <c r="RBS39" s="2343"/>
      <c r="RBT39" s="2343"/>
      <c r="RBU39" s="2343"/>
      <c r="RBV39" s="2343"/>
      <c r="RBW39" s="2343"/>
      <c r="RBX39" s="2343"/>
      <c r="RBY39" s="2343"/>
      <c r="RBZ39" s="2343"/>
      <c r="RCA39" s="2343"/>
      <c r="RCB39" s="2343"/>
      <c r="RCC39" s="2343"/>
      <c r="RCD39" s="2343"/>
      <c r="RCE39" s="2343"/>
      <c r="RCF39" s="2343"/>
      <c r="RCG39" s="2343"/>
      <c r="RCH39" s="2343"/>
      <c r="RCI39" s="2343"/>
      <c r="RCJ39" s="2343"/>
      <c r="RCK39" s="2343"/>
      <c r="RCL39" s="2343"/>
      <c r="RCM39" s="2343"/>
      <c r="RCN39" s="2343"/>
      <c r="RCO39" s="2343"/>
      <c r="RCP39" s="2343"/>
      <c r="RCQ39" s="2343"/>
      <c r="RCR39" s="2343"/>
      <c r="RCS39" s="2343"/>
      <c r="RCT39" s="2343"/>
      <c r="RCU39" s="2343"/>
      <c r="RCV39" s="2343"/>
      <c r="RCW39" s="2343"/>
      <c r="RCX39" s="2343"/>
      <c r="RCY39" s="2343"/>
      <c r="RCZ39" s="2343"/>
      <c r="RDA39" s="2343"/>
      <c r="RDB39" s="2343"/>
      <c r="RDC39" s="2343"/>
      <c r="RDD39" s="2343"/>
      <c r="RDE39" s="2343"/>
      <c r="RDF39" s="2343"/>
      <c r="RDG39" s="2343"/>
      <c r="RDH39" s="2343"/>
      <c r="RDI39" s="2343"/>
      <c r="RDJ39" s="2343"/>
      <c r="RDK39" s="2343"/>
      <c r="RDL39" s="2343"/>
      <c r="RDM39" s="2343"/>
      <c r="RDN39" s="2343"/>
      <c r="RDO39" s="2343"/>
      <c r="RDP39" s="2343"/>
      <c r="RDQ39" s="2343"/>
      <c r="RDR39" s="2343"/>
      <c r="RDS39" s="2343"/>
      <c r="RDT39" s="2343"/>
      <c r="RDU39" s="2343"/>
      <c r="RDV39" s="2343"/>
      <c r="RDW39" s="2343"/>
      <c r="RDX39" s="2343"/>
      <c r="RDY39" s="2343"/>
      <c r="RDZ39" s="2343"/>
      <c r="REA39" s="2343"/>
      <c r="REB39" s="2343"/>
      <c r="REC39" s="2343"/>
      <c r="RED39" s="2343"/>
      <c r="REE39" s="2343"/>
      <c r="REF39" s="2343"/>
      <c r="REG39" s="2343"/>
      <c r="REH39" s="2343"/>
      <c r="REI39" s="2343"/>
      <c r="REJ39" s="2343"/>
      <c r="REK39" s="2343"/>
      <c r="REL39" s="2343"/>
      <c r="REM39" s="2343"/>
      <c r="REN39" s="2343"/>
      <c r="REO39" s="2343"/>
      <c r="REP39" s="2343"/>
      <c r="REQ39" s="2343"/>
      <c r="RER39" s="2343"/>
      <c r="RES39" s="2343"/>
      <c r="RET39" s="2343"/>
      <c r="REU39" s="2343"/>
      <c r="REV39" s="2343"/>
      <c r="REW39" s="2343"/>
      <c r="REX39" s="2343"/>
      <c r="REY39" s="2343"/>
      <c r="REZ39" s="2343"/>
      <c r="RFA39" s="2343"/>
      <c r="RFB39" s="2343"/>
      <c r="RFC39" s="2343"/>
      <c r="RFD39" s="2343"/>
      <c r="RFE39" s="2343"/>
      <c r="RFF39" s="2343"/>
      <c r="RFG39" s="2343"/>
      <c r="RFH39" s="2343"/>
      <c r="RFI39" s="2343"/>
      <c r="RFJ39" s="2343"/>
      <c r="RFK39" s="2343"/>
      <c r="RFL39" s="2343"/>
      <c r="RFM39" s="2343"/>
      <c r="RFN39" s="2343"/>
      <c r="RFO39" s="2343"/>
      <c r="RFP39" s="2343"/>
      <c r="RFQ39" s="2343"/>
      <c r="RFR39" s="2343"/>
      <c r="RFS39" s="2343"/>
      <c r="RFT39" s="2343"/>
      <c r="RFU39" s="2343"/>
      <c r="RFV39" s="2343"/>
      <c r="RFW39" s="2343"/>
      <c r="RFX39" s="2343"/>
      <c r="RFY39" s="2343"/>
      <c r="RFZ39" s="2343"/>
      <c r="RGA39" s="2343"/>
      <c r="RGB39" s="2343"/>
      <c r="RGC39" s="2343"/>
      <c r="RGD39" s="2343"/>
      <c r="RGE39" s="2343"/>
      <c r="RGF39" s="2343"/>
      <c r="RGG39" s="2343"/>
      <c r="RGH39" s="2343"/>
      <c r="RGI39" s="2343"/>
      <c r="RGJ39" s="2343"/>
      <c r="RGK39" s="2343"/>
      <c r="RGL39" s="2343"/>
      <c r="RGM39" s="2343"/>
      <c r="RGN39" s="2343"/>
      <c r="RGO39" s="2343"/>
      <c r="RGP39" s="2343"/>
      <c r="RGQ39" s="2343"/>
      <c r="RGR39" s="2343"/>
      <c r="RGS39" s="2343"/>
      <c r="RGT39" s="2343"/>
      <c r="RGU39" s="2343"/>
      <c r="RGV39" s="2343"/>
      <c r="RGW39" s="2343"/>
      <c r="RGX39" s="2343"/>
      <c r="RGY39" s="2343"/>
      <c r="RGZ39" s="2343"/>
      <c r="RHA39" s="2343"/>
      <c r="RHB39" s="2343"/>
      <c r="RHC39" s="2343"/>
      <c r="RHD39" s="2343"/>
      <c r="RHE39" s="2343"/>
      <c r="RHF39" s="2343"/>
      <c r="RHG39" s="2343"/>
      <c r="RHH39" s="2343"/>
      <c r="RHI39" s="2343"/>
      <c r="RHJ39" s="2343"/>
      <c r="RHK39" s="2343"/>
      <c r="RHL39" s="2343"/>
      <c r="RHM39" s="2343"/>
      <c r="RHN39" s="2343"/>
      <c r="RHO39" s="2343"/>
      <c r="RHP39" s="2343"/>
      <c r="RHQ39" s="2343"/>
      <c r="RHR39" s="2343"/>
      <c r="RHS39" s="2343"/>
      <c r="RHT39" s="2343"/>
      <c r="RHU39" s="2343"/>
      <c r="RHV39" s="2343"/>
      <c r="RHW39" s="2343"/>
      <c r="RHX39" s="2343"/>
      <c r="RHY39" s="2343"/>
      <c r="RHZ39" s="2343"/>
      <c r="RIA39" s="2343"/>
      <c r="RIB39" s="2343"/>
      <c r="RIC39" s="2343"/>
      <c r="RID39" s="2343"/>
      <c r="RIE39" s="2343"/>
      <c r="RIF39" s="2343"/>
      <c r="RIG39" s="2343"/>
      <c r="RIH39" s="2343"/>
      <c r="RII39" s="2343"/>
      <c r="RIJ39" s="2343"/>
      <c r="RIK39" s="2343"/>
      <c r="RIL39" s="2343"/>
      <c r="RIM39" s="2343"/>
      <c r="RIN39" s="2343"/>
      <c r="RIO39" s="2343"/>
      <c r="RIP39" s="2343"/>
      <c r="RIQ39" s="2343"/>
      <c r="RIR39" s="2343"/>
      <c r="RIS39" s="2343"/>
      <c r="RIT39" s="2343"/>
      <c r="RIU39" s="2343"/>
      <c r="RIV39" s="2343"/>
      <c r="RIW39" s="2343"/>
      <c r="RIX39" s="2343"/>
      <c r="RIY39" s="2343"/>
      <c r="RIZ39" s="2343"/>
      <c r="RJA39" s="2343"/>
      <c r="RJB39" s="2343"/>
      <c r="RJC39" s="2343"/>
      <c r="RJD39" s="2343"/>
      <c r="RJE39" s="2343"/>
      <c r="RJF39" s="2343"/>
      <c r="RJG39" s="2343"/>
      <c r="RJH39" s="2343"/>
      <c r="RJI39" s="2343"/>
      <c r="RJJ39" s="2343"/>
      <c r="RJK39" s="2343"/>
      <c r="RJL39" s="2343"/>
      <c r="RJM39" s="2343"/>
      <c r="RJN39" s="2343"/>
      <c r="RJO39" s="2343"/>
      <c r="RJP39" s="2343"/>
      <c r="RJQ39" s="2343"/>
      <c r="RJR39" s="2343"/>
      <c r="RJS39" s="2343"/>
      <c r="RJT39" s="2343"/>
      <c r="RJU39" s="2343"/>
      <c r="RJV39" s="2343"/>
      <c r="RJW39" s="2343"/>
      <c r="RJX39" s="2343"/>
      <c r="RJY39" s="2343"/>
      <c r="RJZ39" s="2343"/>
      <c r="RKA39" s="2343"/>
      <c r="RKB39" s="2343"/>
      <c r="RKC39" s="2343"/>
      <c r="RKD39" s="2343"/>
      <c r="RKE39" s="2343"/>
      <c r="RKF39" s="2343"/>
      <c r="RKG39" s="2343"/>
      <c r="RKH39" s="2343"/>
      <c r="RKI39" s="2343"/>
      <c r="RKJ39" s="2343"/>
      <c r="RKK39" s="2343"/>
      <c r="RKL39" s="2343"/>
      <c r="RKM39" s="2343"/>
      <c r="RKN39" s="2343"/>
      <c r="RKO39" s="2343"/>
      <c r="RKP39" s="2343"/>
      <c r="RKQ39" s="2343"/>
      <c r="RKR39" s="2343"/>
      <c r="RKS39" s="2343"/>
      <c r="RKT39" s="2343"/>
      <c r="RKU39" s="2343"/>
      <c r="RKV39" s="2343"/>
      <c r="RKW39" s="2343"/>
      <c r="RKX39" s="2343"/>
      <c r="RKY39" s="2343"/>
      <c r="RKZ39" s="2343"/>
      <c r="RLA39" s="2343"/>
      <c r="RLB39" s="2343"/>
      <c r="RLC39" s="2343"/>
      <c r="RLD39" s="2343"/>
      <c r="RLE39" s="2343"/>
      <c r="RLF39" s="2343"/>
      <c r="RLG39" s="2343"/>
      <c r="RLH39" s="2343"/>
      <c r="RLI39" s="2343"/>
      <c r="RLJ39" s="2343"/>
      <c r="RLK39" s="2343"/>
      <c r="RLL39" s="2343"/>
      <c r="RLM39" s="2343"/>
      <c r="RLN39" s="2343"/>
      <c r="RLO39" s="2343"/>
      <c r="RLP39" s="2343"/>
      <c r="RLQ39" s="2343"/>
      <c r="RLR39" s="2343"/>
      <c r="RLS39" s="2343"/>
      <c r="RLT39" s="2343"/>
      <c r="RLU39" s="2343"/>
      <c r="RLV39" s="2343"/>
      <c r="RLW39" s="2343"/>
      <c r="RLX39" s="2343"/>
      <c r="RLY39" s="2343"/>
      <c r="RLZ39" s="2343"/>
      <c r="RMA39" s="2343"/>
      <c r="RMB39" s="2343"/>
      <c r="RMC39" s="2343"/>
      <c r="RMD39" s="2343"/>
      <c r="RME39" s="2343"/>
      <c r="RMF39" s="2343"/>
      <c r="RMG39" s="2343"/>
      <c r="RMH39" s="2343"/>
      <c r="RMI39" s="2343"/>
      <c r="RMJ39" s="2343"/>
      <c r="RMK39" s="2343"/>
      <c r="RML39" s="2343"/>
      <c r="RMM39" s="2343"/>
      <c r="RMN39" s="2343"/>
      <c r="RMO39" s="2343"/>
      <c r="RMP39" s="2343"/>
      <c r="RMQ39" s="2343"/>
      <c r="RMR39" s="2343"/>
      <c r="RMS39" s="2343"/>
      <c r="RMT39" s="2343"/>
      <c r="RMU39" s="2343"/>
      <c r="RMV39" s="2343"/>
      <c r="RMW39" s="2343"/>
      <c r="RMX39" s="2343"/>
      <c r="RMY39" s="2343"/>
      <c r="RMZ39" s="2343"/>
      <c r="RNA39" s="2343"/>
      <c r="RNB39" s="2343"/>
      <c r="RNC39" s="2343"/>
      <c r="RND39" s="2343"/>
      <c r="RNE39" s="2343"/>
      <c r="RNF39" s="2343"/>
      <c r="RNG39" s="2343"/>
      <c r="RNH39" s="2343"/>
      <c r="RNI39" s="2343"/>
      <c r="RNJ39" s="2343"/>
      <c r="RNK39" s="2343"/>
      <c r="RNL39" s="2343"/>
      <c r="RNM39" s="2343"/>
      <c r="RNN39" s="2343"/>
      <c r="RNO39" s="2343"/>
      <c r="RNP39" s="2343"/>
      <c r="RNQ39" s="2343"/>
      <c r="RNR39" s="2343"/>
      <c r="RNS39" s="2343"/>
      <c r="RNT39" s="2343"/>
      <c r="RNU39" s="2343"/>
      <c r="RNV39" s="2343"/>
      <c r="RNW39" s="2343"/>
      <c r="RNX39" s="2343"/>
      <c r="RNY39" s="2343"/>
      <c r="RNZ39" s="2343"/>
      <c r="ROA39" s="2343"/>
      <c r="ROB39" s="2343"/>
      <c r="ROC39" s="2343"/>
      <c r="ROD39" s="2343"/>
      <c r="ROE39" s="2343"/>
      <c r="ROF39" s="2343"/>
      <c r="ROG39" s="2343"/>
      <c r="ROH39" s="2343"/>
      <c r="ROI39" s="2343"/>
      <c r="ROJ39" s="2343"/>
      <c r="ROK39" s="2343"/>
      <c r="ROL39" s="2343"/>
      <c r="ROM39" s="2343"/>
      <c r="RON39" s="2343"/>
      <c r="ROO39" s="2343"/>
      <c r="ROP39" s="2343"/>
      <c r="ROQ39" s="2343"/>
      <c r="ROR39" s="2343"/>
      <c r="ROS39" s="2343"/>
      <c r="ROT39" s="2343"/>
      <c r="ROU39" s="2343"/>
      <c r="ROV39" s="2343"/>
      <c r="ROW39" s="2343"/>
      <c r="ROX39" s="2343"/>
      <c r="ROY39" s="2343"/>
      <c r="ROZ39" s="2343"/>
      <c r="RPA39" s="2343"/>
      <c r="RPB39" s="2343"/>
      <c r="RPC39" s="2343"/>
      <c r="RPD39" s="2343"/>
      <c r="RPE39" s="2343"/>
      <c r="RPF39" s="2343"/>
      <c r="RPG39" s="2343"/>
      <c r="RPH39" s="2343"/>
      <c r="RPI39" s="2343"/>
      <c r="RPJ39" s="2343"/>
      <c r="RPK39" s="2343"/>
      <c r="RPL39" s="2343"/>
      <c r="RPM39" s="2343"/>
      <c r="RPN39" s="2343"/>
      <c r="RPO39" s="2343"/>
      <c r="RPP39" s="2343"/>
      <c r="RPQ39" s="2343"/>
      <c r="RPR39" s="2343"/>
      <c r="RPS39" s="2343"/>
      <c r="RPT39" s="2343"/>
      <c r="RPU39" s="2343"/>
      <c r="RPV39" s="2343"/>
      <c r="RPW39" s="2343"/>
      <c r="RPX39" s="2343"/>
      <c r="RPY39" s="2343"/>
      <c r="RPZ39" s="2343"/>
      <c r="RQA39" s="2343"/>
      <c r="RQB39" s="2343"/>
      <c r="RQC39" s="2343"/>
      <c r="RQD39" s="2343"/>
      <c r="RQE39" s="2343"/>
      <c r="RQF39" s="2343"/>
      <c r="RQG39" s="2343"/>
      <c r="RQH39" s="2343"/>
      <c r="RQI39" s="2343"/>
      <c r="RQJ39" s="2343"/>
      <c r="RQK39" s="2343"/>
      <c r="RQL39" s="2343"/>
      <c r="RQM39" s="2343"/>
      <c r="RQN39" s="2343"/>
      <c r="RQO39" s="2343"/>
      <c r="RQP39" s="2343"/>
      <c r="RQQ39" s="2343"/>
      <c r="RQR39" s="2343"/>
      <c r="RQS39" s="2343"/>
      <c r="RQT39" s="2343"/>
      <c r="RQU39" s="2343"/>
      <c r="RQV39" s="2343"/>
      <c r="RQW39" s="2343"/>
      <c r="RQX39" s="2343"/>
      <c r="RQY39" s="2343"/>
      <c r="RQZ39" s="2343"/>
      <c r="RRA39" s="2343"/>
      <c r="RRB39" s="2343"/>
      <c r="RRC39" s="2343"/>
      <c r="RRD39" s="2343"/>
      <c r="RRE39" s="2343"/>
      <c r="RRF39" s="2343"/>
      <c r="RRG39" s="2343"/>
      <c r="RRH39" s="2343"/>
      <c r="RRI39" s="2343"/>
      <c r="RRJ39" s="2343"/>
      <c r="RRK39" s="2343"/>
      <c r="RRL39" s="2343"/>
      <c r="RRM39" s="2343"/>
      <c r="RRN39" s="2343"/>
      <c r="RRO39" s="2343"/>
      <c r="RRP39" s="2343"/>
      <c r="RRQ39" s="2343"/>
      <c r="RRR39" s="2343"/>
      <c r="RRS39" s="2343"/>
      <c r="RRT39" s="2343"/>
      <c r="RRU39" s="2343"/>
      <c r="RRV39" s="2343"/>
      <c r="RRW39" s="2343"/>
      <c r="RRX39" s="2343"/>
      <c r="RRY39" s="2343"/>
      <c r="RRZ39" s="2343"/>
      <c r="RSA39" s="2343"/>
      <c r="RSB39" s="2343"/>
      <c r="RSC39" s="2343"/>
      <c r="RSD39" s="2343"/>
      <c r="RSE39" s="2343"/>
      <c r="RSF39" s="2343"/>
      <c r="RSG39" s="2343"/>
      <c r="RSH39" s="2343"/>
      <c r="RSI39" s="2343"/>
      <c r="RSJ39" s="2343"/>
      <c r="RSK39" s="2343"/>
      <c r="RSL39" s="2343"/>
      <c r="RSM39" s="2343"/>
      <c r="RSN39" s="2343"/>
      <c r="RSO39" s="2343"/>
      <c r="RSP39" s="2343"/>
      <c r="RSQ39" s="2343"/>
      <c r="RSR39" s="2343"/>
      <c r="RSS39" s="2343"/>
      <c r="RST39" s="2343"/>
      <c r="RSU39" s="2343"/>
      <c r="RSV39" s="2343"/>
      <c r="RSW39" s="2343"/>
      <c r="RSX39" s="2343"/>
      <c r="RSY39" s="2343"/>
      <c r="RSZ39" s="2343"/>
      <c r="RTA39" s="2343"/>
      <c r="RTB39" s="2343"/>
      <c r="RTC39" s="2343"/>
      <c r="RTD39" s="2343"/>
      <c r="RTE39" s="2343"/>
      <c r="RTF39" s="2343"/>
      <c r="RTG39" s="2343"/>
      <c r="RTH39" s="2343"/>
      <c r="RTI39" s="2343"/>
      <c r="RTJ39" s="2343"/>
      <c r="RTK39" s="2343"/>
      <c r="RTL39" s="2343"/>
      <c r="RTM39" s="2343"/>
      <c r="RTN39" s="2343"/>
      <c r="RTO39" s="2343"/>
      <c r="RTP39" s="2343"/>
      <c r="RTQ39" s="2343"/>
      <c r="RTR39" s="2343"/>
      <c r="RTS39" s="2343"/>
      <c r="RTT39" s="2343"/>
      <c r="RTU39" s="2343"/>
      <c r="RTV39" s="2343"/>
      <c r="RTW39" s="2343"/>
      <c r="RTX39" s="2343"/>
      <c r="RTY39" s="2343"/>
      <c r="RTZ39" s="2343"/>
      <c r="RUA39" s="2343"/>
      <c r="RUB39" s="2343"/>
      <c r="RUC39" s="2343"/>
      <c r="RUD39" s="2343"/>
      <c r="RUE39" s="2343"/>
      <c r="RUF39" s="2343"/>
      <c r="RUG39" s="2343"/>
      <c r="RUH39" s="2343"/>
      <c r="RUI39" s="2343"/>
      <c r="RUJ39" s="2343"/>
      <c r="RUK39" s="2343"/>
      <c r="RUL39" s="2343"/>
      <c r="RUM39" s="2343"/>
      <c r="RUN39" s="2343"/>
      <c r="RUO39" s="2343"/>
      <c r="RUP39" s="2343"/>
      <c r="RUQ39" s="2343"/>
      <c r="RUR39" s="2343"/>
      <c r="RUS39" s="2343"/>
      <c r="RUT39" s="2343"/>
      <c r="RUU39" s="2343"/>
      <c r="RUV39" s="2343"/>
      <c r="RUW39" s="2343"/>
      <c r="RUX39" s="2343"/>
      <c r="RUY39" s="2343"/>
      <c r="RUZ39" s="2343"/>
      <c r="RVA39" s="2343"/>
      <c r="RVB39" s="2343"/>
      <c r="RVC39" s="2343"/>
      <c r="RVD39" s="2343"/>
      <c r="RVE39" s="2343"/>
      <c r="RVF39" s="2343"/>
      <c r="RVG39" s="2343"/>
      <c r="RVH39" s="2343"/>
      <c r="RVI39" s="2343"/>
      <c r="RVJ39" s="2343"/>
      <c r="RVK39" s="2343"/>
      <c r="RVL39" s="2343"/>
      <c r="RVM39" s="2343"/>
      <c r="RVN39" s="2343"/>
      <c r="RVO39" s="2343"/>
      <c r="RVP39" s="2343"/>
      <c r="RVQ39" s="2343"/>
      <c r="RVR39" s="2343"/>
      <c r="RVS39" s="2343"/>
      <c r="RVT39" s="2343"/>
      <c r="RVU39" s="2343"/>
      <c r="RVV39" s="2343"/>
      <c r="RVW39" s="2343"/>
      <c r="RVX39" s="2343"/>
      <c r="RVY39" s="2343"/>
      <c r="RVZ39" s="2343"/>
      <c r="RWA39" s="2343"/>
      <c r="RWB39" s="2343"/>
      <c r="RWC39" s="2343"/>
      <c r="RWD39" s="2343"/>
      <c r="RWE39" s="2343"/>
      <c r="RWF39" s="2343"/>
      <c r="RWG39" s="2343"/>
      <c r="RWH39" s="2343"/>
      <c r="RWI39" s="2343"/>
      <c r="RWJ39" s="2343"/>
      <c r="RWK39" s="2343"/>
      <c r="RWL39" s="2343"/>
      <c r="RWM39" s="2343"/>
      <c r="RWN39" s="2343"/>
      <c r="RWO39" s="2343"/>
      <c r="RWP39" s="2343"/>
      <c r="RWQ39" s="2343"/>
      <c r="RWR39" s="2343"/>
      <c r="RWS39" s="2343"/>
      <c r="RWT39" s="2343"/>
      <c r="RWU39" s="2343"/>
      <c r="RWV39" s="2343"/>
      <c r="RWW39" s="2343"/>
      <c r="RWX39" s="2343"/>
      <c r="RWY39" s="2343"/>
      <c r="RWZ39" s="2343"/>
      <c r="RXA39" s="2343"/>
      <c r="RXB39" s="2343"/>
      <c r="RXC39" s="2343"/>
      <c r="RXD39" s="2343"/>
      <c r="RXE39" s="2343"/>
      <c r="RXF39" s="2343"/>
      <c r="RXG39" s="2343"/>
      <c r="RXH39" s="2343"/>
      <c r="RXI39" s="2343"/>
      <c r="RXJ39" s="2343"/>
      <c r="RXK39" s="2343"/>
      <c r="RXL39" s="2343"/>
      <c r="RXM39" s="2343"/>
      <c r="RXN39" s="2343"/>
      <c r="RXO39" s="2343"/>
      <c r="RXP39" s="2343"/>
      <c r="RXQ39" s="2343"/>
      <c r="RXR39" s="2343"/>
      <c r="RXS39" s="2343"/>
      <c r="RXT39" s="2343"/>
      <c r="RXU39" s="2343"/>
      <c r="RXV39" s="2343"/>
      <c r="RXW39" s="2343"/>
      <c r="RXX39" s="2343"/>
      <c r="RXY39" s="2343"/>
      <c r="RXZ39" s="2343"/>
      <c r="RYA39" s="2343"/>
      <c r="RYB39" s="2343"/>
      <c r="RYC39" s="2343"/>
      <c r="RYD39" s="2343"/>
      <c r="RYE39" s="2343"/>
      <c r="RYF39" s="2343"/>
      <c r="RYG39" s="2343"/>
      <c r="RYH39" s="2343"/>
      <c r="RYI39" s="2343"/>
      <c r="RYJ39" s="2343"/>
      <c r="RYK39" s="2343"/>
      <c r="RYL39" s="2343"/>
      <c r="RYM39" s="2343"/>
      <c r="RYN39" s="2343"/>
      <c r="RYO39" s="2343"/>
      <c r="RYP39" s="2343"/>
      <c r="RYQ39" s="2343"/>
      <c r="RYR39" s="2343"/>
      <c r="RYS39" s="2343"/>
      <c r="RYT39" s="2343"/>
      <c r="RYU39" s="2343"/>
      <c r="RYV39" s="2343"/>
      <c r="RYW39" s="2343"/>
      <c r="RYX39" s="2343"/>
      <c r="RYY39" s="2343"/>
      <c r="RYZ39" s="2343"/>
      <c r="RZA39" s="2343"/>
      <c r="RZB39" s="2343"/>
      <c r="RZC39" s="2343"/>
      <c r="RZD39" s="2343"/>
      <c r="RZE39" s="2343"/>
      <c r="RZF39" s="2343"/>
      <c r="RZG39" s="2343"/>
      <c r="RZH39" s="2343"/>
      <c r="RZI39" s="2343"/>
      <c r="RZJ39" s="2343"/>
      <c r="RZK39" s="2343"/>
      <c r="RZL39" s="2343"/>
      <c r="RZM39" s="2343"/>
      <c r="RZN39" s="2343"/>
      <c r="RZO39" s="2343"/>
      <c r="RZP39" s="2343"/>
      <c r="RZQ39" s="2343"/>
      <c r="RZR39" s="2343"/>
      <c r="RZS39" s="2343"/>
      <c r="RZT39" s="2343"/>
      <c r="RZU39" s="2343"/>
      <c r="RZV39" s="2343"/>
      <c r="RZW39" s="2343"/>
      <c r="RZX39" s="2343"/>
      <c r="RZY39" s="2343"/>
      <c r="RZZ39" s="2343"/>
      <c r="SAA39" s="2343"/>
      <c r="SAB39" s="2343"/>
      <c r="SAC39" s="2343"/>
      <c r="SAD39" s="2343"/>
      <c r="SAE39" s="2343"/>
      <c r="SAF39" s="2343"/>
      <c r="SAG39" s="2343"/>
      <c r="SAH39" s="2343"/>
      <c r="SAI39" s="2343"/>
      <c r="SAJ39" s="2343"/>
      <c r="SAK39" s="2343"/>
      <c r="SAL39" s="2343"/>
      <c r="SAM39" s="2343"/>
      <c r="SAN39" s="2343"/>
      <c r="SAO39" s="2343"/>
      <c r="SAP39" s="2343"/>
      <c r="SAQ39" s="2343"/>
      <c r="SAR39" s="2343"/>
      <c r="SAS39" s="2343"/>
      <c r="SAT39" s="2343"/>
      <c r="SAU39" s="2343"/>
      <c r="SAV39" s="2343"/>
      <c r="SAW39" s="2343"/>
      <c r="SAX39" s="2343"/>
      <c r="SAY39" s="2343"/>
      <c r="SAZ39" s="2343"/>
      <c r="SBA39" s="2343"/>
      <c r="SBB39" s="2343"/>
      <c r="SBC39" s="2343"/>
      <c r="SBD39" s="2343"/>
      <c r="SBE39" s="2343"/>
      <c r="SBF39" s="2343"/>
      <c r="SBG39" s="2343"/>
      <c r="SBH39" s="2343"/>
      <c r="SBI39" s="2343"/>
      <c r="SBJ39" s="2343"/>
      <c r="SBK39" s="2343"/>
      <c r="SBL39" s="2343"/>
      <c r="SBM39" s="2343"/>
      <c r="SBN39" s="2343"/>
      <c r="SBO39" s="2343"/>
      <c r="SBP39" s="2343"/>
      <c r="SBQ39" s="2343"/>
      <c r="SBR39" s="2343"/>
      <c r="SBS39" s="2343"/>
      <c r="SBT39" s="2343"/>
      <c r="SBU39" s="2343"/>
      <c r="SBV39" s="2343"/>
      <c r="SBW39" s="2343"/>
      <c r="SBX39" s="2343"/>
      <c r="SBY39" s="2343"/>
      <c r="SBZ39" s="2343"/>
      <c r="SCA39" s="2343"/>
      <c r="SCB39" s="2343"/>
      <c r="SCC39" s="2343"/>
      <c r="SCD39" s="2343"/>
      <c r="SCE39" s="2343"/>
      <c r="SCF39" s="2343"/>
      <c r="SCG39" s="2343"/>
      <c r="SCH39" s="2343"/>
      <c r="SCI39" s="2343"/>
      <c r="SCJ39" s="2343"/>
      <c r="SCK39" s="2343"/>
      <c r="SCL39" s="2343"/>
      <c r="SCM39" s="2343"/>
      <c r="SCN39" s="2343"/>
      <c r="SCO39" s="2343"/>
      <c r="SCP39" s="2343"/>
      <c r="SCQ39" s="2343"/>
      <c r="SCR39" s="2343"/>
      <c r="SCS39" s="2343"/>
      <c r="SCT39" s="2343"/>
      <c r="SCU39" s="2343"/>
      <c r="SCV39" s="2343"/>
      <c r="SCW39" s="2343"/>
      <c r="SCX39" s="2343"/>
      <c r="SCY39" s="2343"/>
      <c r="SCZ39" s="2343"/>
      <c r="SDA39" s="2343"/>
      <c r="SDB39" s="2343"/>
      <c r="SDC39" s="2343"/>
      <c r="SDD39" s="2343"/>
      <c r="SDE39" s="2343"/>
      <c r="SDF39" s="2343"/>
      <c r="SDG39" s="2343"/>
      <c r="SDH39" s="2343"/>
      <c r="SDI39" s="2343"/>
      <c r="SDJ39" s="2343"/>
      <c r="SDK39" s="2343"/>
      <c r="SDL39" s="2343"/>
      <c r="SDM39" s="2343"/>
      <c r="SDN39" s="2343"/>
      <c r="SDO39" s="2343"/>
      <c r="SDP39" s="2343"/>
      <c r="SDQ39" s="2343"/>
      <c r="SDR39" s="2343"/>
      <c r="SDS39" s="2343"/>
      <c r="SDT39" s="2343"/>
      <c r="SDU39" s="2343"/>
      <c r="SDV39" s="2343"/>
      <c r="SDW39" s="2343"/>
      <c r="SDX39" s="2343"/>
      <c r="SDY39" s="2343"/>
      <c r="SDZ39" s="2343"/>
      <c r="SEA39" s="2343"/>
      <c r="SEB39" s="2343"/>
      <c r="SEC39" s="2343"/>
      <c r="SED39" s="2343"/>
      <c r="SEE39" s="2343"/>
      <c r="SEF39" s="2343"/>
      <c r="SEG39" s="2343"/>
      <c r="SEH39" s="2343"/>
      <c r="SEI39" s="2343"/>
      <c r="SEJ39" s="2343"/>
      <c r="SEK39" s="2343"/>
      <c r="SEL39" s="2343"/>
      <c r="SEM39" s="2343"/>
      <c r="SEN39" s="2343"/>
      <c r="SEO39" s="2343"/>
      <c r="SEP39" s="2343"/>
      <c r="SEQ39" s="2343"/>
      <c r="SER39" s="2343"/>
      <c r="SES39" s="2343"/>
      <c r="SET39" s="2343"/>
      <c r="SEU39" s="2343"/>
      <c r="SEV39" s="2343"/>
      <c r="SEW39" s="2343"/>
      <c r="SEX39" s="2343"/>
      <c r="SEY39" s="2343"/>
      <c r="SEZ39" s="2343"/>
      <c r="SFA39" s="2343"/>
      <c r="SFB39" s="2343"/>
      <c r="SFC39" s="2343"/>
      <c r="SFD39" s="2343"/>
      <c r="SFE39" s="2343"/>
      <c r="SFF39" s="2343"/>
      <c r="SFG39" s="2343"/>
      <c r="SFH39" s="2343"/>
      <c r="SFI39" s="2343"/>
      <c r="SFJ39" s="2343"/>
      <c r="SFK39" s="2343"/>
      <c r="SFL39" s="2343"/>
      <c r="SFM39" s="2343"/>
      <c r="SFN39" s="2343"/>
      <c r="SFO39" s="2343"/>
      <c r="SFP39" s="2343"/>
      <c r="SFQ39" s="2343"/>
      <c r="SFR39" s="2343"/>
      <c r="SFS39" s="2343"/>
      <c r="SFT39" s="2343"/>
      <c r="SFU39" s="2343"/>
      <c r="SFV39" s="2343"/>
      <c r="SFW39" s="2343"/>
      <c r="SFX39" s="2343"/>
      <c r="SFY39" s="2343"/>
      <c r="SFZ39" s="2343"/>
      <c r="SGA39" s="2343"/>
      <c r="SGB39" s="2343"/>
      <c r="SGC39" s="2343"/>
      <c r="SGD39" s="2343"/>
      <c r="SGE39" s="2343"/>
      <c r="SGF39" s="2343"/>
      <c r="SGG39" s="2343"/>
      <c r="SGH39" s="2343"/>
      <c r="SGI39" s="2343"/>
      <c r="SGJ39" s="2343"/>
      <c r="SGK39" s="2343"/>
      <c r="SGL39" s="2343"/>
      <c r="SGM39" s="2343"/>
      <c r="SGN39" s="2343"/>
      <c r="SGO39" s="2343"/>
      <c r="SGP39" s="2343"/>
      <c r="SGQ39" s="2343"/>
      <c r="SGR39" s="2343"/>
      <c r="SGS39" s="2343"/>
      <c r="SGT39" s="2343"/>
      <c r="SGU39" s="2343"/>
      <c r="SGV39" s="2343"/>
      <c r="SGW39" s="2343"/>
      <c r="SGX39" s="2343"/>
      <c r="SGY39" s="2343"/>
      <c r="SGZ39" s="2343"/>
      <c r="SHA39" s="2343"/>
      <c r="SHB39" s="2343"/>
      <c r="SHC39" s="2343"/>
      <c r="SHD39" s="2343"/>
      <c r="SHE39" s="2343"/>
      <c r="SHF39" s="2343"/>
      <c r="SHG39" s="2343"/>
      <c r="SHH39" s="2343"/>
      <c r="SHI39" s="2343"/>
      <c r="SHJ39" s="2343"/>
      <c r="SHK39" s="2343"/>
      <c r="SHL39" s="2343"/>
      <c r="SHM39" s="2343"/>
      <c r="SHN39" s="2343"/>
      <c r="SHO39" s="2343"/>
      <c r="SHP39" s="2343"/>
      <c r="SHQ39" s="2343"/>
      <c r="SHR39" s="2343"/>
      <c r="SHS39" s="2343"/>
      <c r="SHT39" s="2343"/>
      <c r="SHU39" s="2343"/>
      <c r="SHV39" s="2343"/>
      <c r="SHW39" s="2343"/>
      <c r="SHX39" s="2343"/>
      <c r="SHY39" s="2343"/>
      <c r="SHZ39" s="2343"/>
      <c r="SIA39" s="2343"/>
      <c r="SIB39" s="2343"/>
      <c r="SIC39" s="2343"/>
      <c r="SID39" s="2343"/>
      <c r="SIE39" s="2343"/>
      <c r="SIF39" s="2343"/>
      <c r="SIG39" s="2343"/>
      <c r="SIH39" s="2343"/>
      <c r="SII39" s="2343"/>
      <c r="SIJ39" s="2343"/>
      <c r="SIK39" s="2343"/>
      <c r="SIL39" s="2343"/>
      <c r="SIM39" s="2343"/>
      <c r="SIN39" s="2343"/>
      <c r="SIO39" s="2343"/>
      <c r="SIP39" s="2343"/>
      <c r="SIQ39" s="2343"/>
      <c r="SIR39" s="2343"/>
      <c r="SIS39" s="2343"/>
      <c r="SIT39" s="2343"/>
      <c r="SIU39" s="2343"/>
      <c r="SIV39" s="2343"/>
      <c r="SIW39" s="2343"/>
      <c r="SIX39" s="2343"/>
      <c r="SIY39" s="2343"/>
      <c r="SIZ39" s="2343"/>
      <c r="SJA39" s="2343"/>
      <c r="SJB39" s="2343"/>
      <c r="SJC39" s="2343"/>
      <c r="SJD39" s="2343"/>
      <c r="SJE39" s="2343"/>
      <c r="SJF39" s="2343"/>
      <c r="SJG39" s="2343"/>
      <c r="SJH39" s="2343"/>
      <c r="SJI39" s="2343"/>
      <c r="SJJ39" s="2343"/>
      <c r="SJK39" s="2343"/>
      <c r="SJL39" s="2343"/>
      <c r="SJM39" s="2343"/>
      <c r="SJN39" s="2343"/>
      <c r="SJO39" s="2343"/>
      <c r="SJP39" s="2343"/>
      <c r="SJQ39" s="2343"/>
      <c r="SJR39" s="2343"/>
      <c r="SJS39" s="2343"/>
      <c r="SJT39" s="2343"/>
      <c r="SJU39" s="2343"/>
      <c r="SJV39" s="2343"/>
      <c r="SJW39" s="2343"/>
      <c r="SJX39" s="2343"/>
      <c r="SJY39" s="2343"/>
      <c r="SJZ39" s="2343"/>
      <c r="SKA39" s="2343"/>
      <c r="SKB39" s="2343"/>
      <c r="SKC39" s="2343"/>
      <c r="SKD39" s="2343"/>
      <c r="SKE39" s="2343"/>
      <c r="SKF39" s="2343"/>
      <c r="SKG39" s="2343"/>
      <c r="SKH39" s="2343"/>
      <c r="SKI39" s="2343"/>
      <c r="SKJ39" s="2343"/>
      <c r="SKK39" s="2343"/>
      <c r="SKL39" s="2343"/>
      <c r="SKM39" s="2343"/>
      <c r="SKN39" s="2343"/>
      <c r="SKO39" s="2343"/>
      <c r="SKP39" s="2343"/>
      <c r="SKQ39" s="2343"/>
      <c r="SKR39" s="2343"/>
      <c r="SKS39" s="2343"/>
      <c r="SKT39" s="2343"/>
      <c r="SKU39" s="2343"/>
      <c r="SKV39" s="2343"/>
      <c r="SKW39" s="2343"/>
      <c r="SKX39" s="2343"/>
      <c r="SKY39" s="2343"/>
      <c r="SKZ39" s="2343"/>
      <c r="SLA39" s="2343"/>
      <c r="SLB39" s="2343"/>
      <c r="SLC39" s="2343"/>
      <c r="SLD39" s="2343"/>
      <c r="SLE39" s="2343"/>
      <c r="SLF39" s="2343"/>
      <c r="SLG39" s="2343"/>
      <c r="SLH39" s="2343"/>
      <c r="SLI39" s="2343"/>
      <c r="SLJ39" s="2343"/>
      <c r="SLK39" s="2343"/>
      <c r="SLL39" s="2343"/>
      <c r="SLM39" s="2343"/>
      <c r="SLN39" s="2343"/>
      <c r="SLO39" s="2343"/>
      <c r="SLP39" s="2343"/>
      <c r="SLQ39" s="2343"/>
      <c r="SLR39" s="2343"/>
      <c r="SLS39" s="2343"/>
      <c r="SLT39" s="2343"/>
      <c r="SLU39" s="2343"/>
      <c r="SLV39" s="2343"/>
      <c r="SLW39" s="2343"/>
      <c r="SLX39" s="2343"/>
      <c r="SLY39" s="2343"/>
      <c r="SLZ39" s="2343"/>
      <c r="SMA39" s="2343"/>
      <c r="SMB39" s="2343"/>
      <c r="SMC39" s="2343"/>
      <c r="SMD39" s="2343"/>
      <c r="SME39" s="2343"/>
      <c r="SMF39" s="2343"/>
      <c r="SMG39" s="2343"/>
      <c r="SMH39" s="2343"/>
      <c r="SMI39" s="2343"/>
      <c r="SMJ39" s="2343"/>
      <c r="SMK39" s="2343"/>
      <c r="SML39" s="2343"/>
      <c r="SMM39" s="2343"/>
      <c r="SMN39" s="2343"/>
      <c r="SMO39" s="2343"/>
      <c r="SMP39" s="2343"/>
      <c r="SMQ39" s="2343"/>
      <c r="SMR39" s="2343"/>
      <c r="SMS39" s="2343"/>
      <c r="SMT39" s="2343"/>
      <c r="SMU39" s="2343"/>
      <c r="SMV39" s="2343"/>
      <c r="SMW39" s="2343"/>
      <c r="SMX39" s="2343"/>
      <c r="SMY39" s="2343"/>
      <c r="SMZ39" s="2343"/>
      <c r="SNA39" s="2343"/>
      <c r="SNB39" s="2343"/>
      <c r="SNC39" s="2343"/>
      <c r="SND39" s="2343"/>
      <c r="SNE39" s="2343"/>
      <c r="SNF39" s="2343"/>
      <c r="SNG39" s="2343"/>
      <c r="SNH39" s="2343"/>
      <c r="SNI39" s="2343"/>
      <c r="SNJ39" s="2343"/>
      <c r="SNK39" s="2343"/>
      <c r="SNL39" s="2343"/>
      <c r="SNM39" s="2343"/>
      <c r="SNN39" s="2343"/>
      <c r="SNO39" s="2343"/>
      <c r="SNP39" s="2343"/>
      <c r="SNQ39" s="2343"/>
      <c r="SNR39" s="2343"/>
      <c r="SNS39" s="2343"/>
      <c r="SNT39" s="2343"/>
      <c r="SNU39" s="2343"/>
      <c r="SNV39" s="2343"/>
      <c r="SNW39" s="2343"/>
      <c r="SNX39" s="2343"/>
      <c r="SNY39" s="2343"/>
      <c r="SNZ39" s="2343"/>
      <c r="SOA39" s="2343"/>
      <c r="SOB39" s="2343"/>
      <c r="SOC39" s="2343"/>
      <c r="SOD39" s="2343"/>
      <c r="SOE39" s="2343"/>
      <c r="SOF39" s="2343"/>
      <c r="SOG39" s="2343"/>
      <c r="SOH39" s="2343"/>
      <c r="SOI39" s="2343"/>
      <c r="SOJ39" s="2343"/>
      <c r="SOK39" s="2343"/>
      <c r="SOL39" s="2343"/>
      <c r="SOM39" s="2343"/>
      <c r="SON39" s="2343"/>
      <c r="SOO39" s="2343"/>
      <c r="SOP39" s="2343"/>
      <c r="SOQ39" s="2343"/>
      <c r="SOR39" s="2343"/>
      <c r="SOS39" s="2343"/>
      <c r="SOT39" s="2343"/>
      <c r="SOU39" s="2343"/>
      <c r="SOV39" s="2343"/>
      <c r="SOW39" s="2343"/>
      <c r="SOX39" s="2343"/>
      <c r="SOY39" s="2343"/>
      <c r="SOZ39" s="2343"/>
      <c r="SPA39" s="2343"/>
      <c r="SPB39" s="2343"/>
      <c r="SPC39" s="2343"/>
      <c r="SPD39" s="2343"/>
      <c r="SPE39" s="2343"/>
      <c r="SPF39" s="2343"/>
      <c r="SPG39" s="2343"/>
      <c r="SPH39" s="2343"/>
      <c r="SPI39" s="2343"/>
      <c r="SPJ39" s="2343"/>
      <c r="SPK39" s="2343"/>
      <c r="SPL39" s="2343"/>
      <c r="SPM39" s="2343"/>
      <c r="SPN39" s="2343"/>
      <c r="SPO39" s="2343"/>
      <c r="SPP39" s="2343"/>
      <c r="SPQ39" s="2343"/>
      <c r="SPR39" s="2343"/>
      <c r="SPS39" s="2343"/>
      <c r="SPT39" s="2343"/>
      <c r="SPU39" s="2343"/>
      <c r="SPV39" s="2343"/>
      <c r="SPW39" s="2343"/>
      <c r="SPX39" s="2343"/>
      <c r="SPY39" s="2343"/>
      <c r="SPZ39" s="2343"/>
      <c r="SQA39" s="2343"/>
      <c r="SQB39" s="2343"/>
      <c r="SQC39" s="2343"/>
      <c r="SQD39" s="2343"/>
      <c r="SQE39" s="2343"/>
      <c r="SQF39" s="2343"/>
      <c r="SQG39" s="2343"/>
      <c r="SQH39" s="2343"/>
      <c r="SQI39" s="2343"/>
      <c r="SQJ39" s="2343"/>
      <c r="SQK39" s="2343"/>
      <c r="SQL39" s="2343"/>
      <c r="SQM39" s="2343"/>
      <c r="SQN39" s="2343"/>
      <c r="SQO39" s="2343"/>
      <c r="SQP39" s="2343"/>
      <c r="SQQ39" s="2343"/>
      <c r="SQR39" s="2343"/>
      <c r="SQS39" s="2343"/>
      <c r="SQT39" s="2343"/>
      <c r="SQU39" s="2343"/>
      <c r="SQV39" s="2343"/>
      <c r="SQW39" s="2343"/>
      <c r="SQX39" s="2343"/>
      <c r="SQY39" s="2343"/>
      <c r="SQZ39" s="2343"/>
      <c r="SRA39" s="2343"/>
      <c r="SRB39" s="2343"/>
      <c r="SRC39" s="2343"/>
      <c r="SRD39" s="2343"/>
      <c r="SRE39" s="2343"/>
      <c r="SRF39" s="2343"/>
      <c r="SRG39" s="2343"/>
      <c r="SRH39" s="2343"/>
      <c r="SRI39" s="2343"/>
      <c r="SRJ39" s="2343"/>
      <c r="SRK39" s="2343"/>
      <c r="SRL39" s="2343"/>
      <c r="SRM39" s="2343"/>
      <c r="SRN39" s="2343"/>
      <c r="SRO39" s="2343"/>
      <c r="SRP39" s="2343"/>
      <c r="SRQ39" s="2343"/>
      <c r="SRR39" s="2343"/>
      <c r="SRS39" s="2343"/>
      <c r="SRT39" s="2343"/>
      <c r="SRU39" s="2343"/>
      <c r="SRV39" s="2343"/>
      <c r="SRW39" s="2343"/>
      <c r="SRX39" s="2343"/>
      <c r="SRY39" s="2343"/>
      <c r="SRZ39" s="2343"/>
      <c r="SSA39" s="2343"/>
      <c r="SSB39" s="2343"/>
      <c r="SSC39" s="2343"/>
      <c r="SSD39" s="2343"/>
      <c r="SSE39" s="2343"/>
      <c r="SSF39" s="2343"/>
      <c r="SSG39" s="2343"/>
      <c r="SSH39" s="2343"/>
      <c r="SSI39" s="2343"/>
      <c r="SSJ39" s="2343"/>
      <c r="SSK39" s="2343"/>
      <c r="SSL39" s="2343"/>
      <c r="SSM39" s="2343"/>
      <c r="SSN39" s="2343"/>
      <c r="SSO39" s="2343"/>
      <c r="SSP39" s="2343"/>
      <c r="SSQ39" s="2343"/>
      <c r="SSR39" s="2343"/>
      <c r="SSS39" s="2343"/>
      <c r="SST39" s="2343"/>
      <c r="SSU39" s="2343"/>
      <c r="SSV39" s="2343"/>
      <c r="SSW39" s="2343"/>
      <c r="SSX39" s="2343"/>
      <c r="SSY39" s="2343"/>
      <c r="SSZ39" s="2343"/>
      <c r="STA39" s="2343"/>
      <c r="STB39" s="2343"/>
      <c r="STC39" s="2343"/>
      <c r="STD39" s="2343"/>
      <c r="STE39" s="2343"/>
      <c r="STF39" s="2343"/>
      <c r="STG39" s="2343"/>
      <c r="STH39" s="2343"/>
      <c r="STI39" s="2343"/>
      <c r="STJ39" s="2343"/>
      <c r="STK39" s="2343"/>
      <c r="STL39" s="2343"/>
      <c r="STM39" s="2343"/>
      <c r="STN39" s="2343"/>
      <c r="STO39" s="2343"/>
      <c r="STP39" s="2343"/>
      <c r="STQ39" s="2343"/>
      <c r="STR39" s="2343"/>
      <c r="STS39" s="2343"/>
      <c r="STT39" s="2343"/>
      <c r="STU39" s="2343"/>
      <c r="STV39" s="2343"/>
      <c r="STW39" s="2343"/>
      <c r="STX39" s="2343"/>
      <c r="STY39" s="2343"/>
      <c r="STZ39" s="2343"/>
      <c r="SUA39" s="2343"/>
      <c r="SUB39" s="2343"/>
      <c r="SUC39" s="2343"/>
      <c r="SUD39" s="2343"/>
      <c r="SUE39" s="2343"/>
      <c r="SUF39" s="2343"/>
      <c r="SUG39" s="2343"/>
      <c r="SUH39" s="2343"/>
      <c r="SUI39" s="2343"/>
      <c r="SUJ39" s="2343"/>
      <c r="SUK39" s="2343"/>
      <c r="SUL39" s="2343"/>
      <c r="SUM39" s="2343"/>
      <c r="SUN39" s="2343"/>
      <c r="SUO39" s="2343"/>
      <c r="SUP39" s="2343"/>
      <c r="SUQ39" s="2343"/>
      <c r="SUR39" s="2343"/>
      <c r="SUS39" s="2343"/>
      <c r="SUT39" s="2343"/>
      <c r="SUU39" s="2343"/>
      <c r="SUV39" s="2343"/>
      <c r="SUW39" s="2343"/>
      <c r="SUX39" s="2343"/>
      <c r="SUY39" s="2343"/>
      <c r="SUZ39" s="2343"/>
      <c r="SVA39" s="2343"/>
      <c r="SVB39" s="2343"/>
      <c r="SVC39" s="2343"/>
      <c r="SVD39" s="2343"/>
      <c r="SVE39" s="2343"/>
      <c r="SVF39" s="2343"/>
      <c r="SVG39" s="2343"/>
      <c r="SVH39" s="2343"/>
      <c r="SVI39" s="2343"/>
      <c r="SVJ39" s="2343"/>
      <c r="SVK39" s="2343"/>
      <c r="SVL39" s="2343"/>
      <c r="SVM39" s="2343"/>
      <c r="SVN39" s="2343"/>
      <c r="SVO39" s="2343"/>
      <c r="SVP39" s="2343"/>
      <c r="SVQ39" s="2343"/>
      <c r="SVR39" s="2343"/>
      <c r="SVS39" s="2343"/>
      <c r="SVT39" s="2343"/>
      <c r="SVU39" s="2343"/>
      <c r="SVV39" s="2343"/>
      <c r="SVW39" s="2343"/>
      <c r="SVX39" s="2343"/>
      <c r="SVY39" s="2343"/>
      <c r="SVZ39" s="2343"/>
      <c r="SWA39" s="2343"/>
      <c r="SWB39" s="2343"/>
      <c r="SWC39" s="2343"/>
      <c r="SWD39" s="2343"/>
      <c r="SWE39" s="2343"/>
      <c r="SWF39" s="2343"/>
      <c r="SWG39" s="2343"/>
      <c r="SWH39" s="2343"/>
      <c r="SWI39" s="2343"/>
      <c r="SWJ39" s="2343"/>
      <c r="SWK39" s="2343"/>
      <c r="SWL39" s="2343"/>
      <c r="SWM39" s="2343"/>
      <c r="SWN39" s="2343"/>
      <c r="SWO39" s="2343"/>
      <c r="SWP39" s="2343"/>
      <c r="SWQ39" s="2343"/>
      <c r="SWR39" s="2343"/>
      <c r="SWS39" s="2343"/>
      <c r="SWT39" s="2343"/>
      <c r="SWU39" s="2343"/>
      <c r="SWV39" s="2343"/>
      <c r="SWW39" s="2343"/>
      <c r="SWX39" s="2343"/>
      <c r="SWY39" s="2343"/>
      <c r="SWZ39" s="2343"/>
      <c r="SXA39" s="2343"/>
      <c r="SXB39" s="2343"/>
      <c r="SXC39" s="2343"/>
      <c r="SXD39" s="2343"/>
      <c r="SXE39" s="2343"/>
      <c r="SXF39" s="2343"/>
      <c r="SXG39" s="2343"/>
      <c r="SXH39" s="2343"/>
      <c r="SXI39" s="2343"/>
      <c r="SXJ39" s="2343"/>
      <c r="SXK39" s="2343"/>
      <c r="SXL39" s="2343"/>
      <c r="SXM39" s="2343"/>
      <c r="SXN39" s="2343"/>
      <c r="SXO39" s="2343"/>
      <c r="SXP39" s="2343"/>
      <c r="SXQ39" s="2343"/>
      <c r="SXR39" s="2343"/>
      <c r="SXS39" s="2343"/>
      <c r="SXT39" s="2343"/>
      <c r="SXU39" s="2343"/>
      <c r="SXV39" s="2343"/>
      <c r="SXW39" s="2343"/>
      <c r="SXX39" s="2343"/>
      <c r="SXY39" s="2343"/>
      <c r="SXZ39" s="2343"/>
      <c r="SYA39" s="2343"/>
      <c r="SYB39" s="2343"/>
      <c r="SYC39" s="2343"/>
      <c r="SYD39" s="2343"/>
      <c r="SYE39" s="2343"/>
      <c r="SYF39" s="2343"/>
      <c r="SYG39" s="2343"/>
      <c r="SYH39" s="2343"/>
      <c r="SYI39" s="2343"/>
      <c r="SYJ39" s="2343"/>
      <c r="SYK39" s="2343"/>
      <c r="SYL39" s="2343"/>
      <c r="SYM39" s="2343"/>
      <c r="SYN39" s="2343"/>
      <c r="SYO39" s="2343"/>
      <c r="SYP39" s="2343"/>
      <c r="SYQ39" s="2343"/>
      <c r="SYR39" s="2343"/>
      <c r="SYS39" s="2343"/>
      <c r="SYT39" s="2343"/>
      <c r="SYU39" s="2343"/>
      <c r="SYV39" s="2343"/>
      <c r="SYW39" s="2343"/>
      <c r="SYX39" s="2343"/>
      <c r="SYY39" s="2343"/>
      <c r="SYZ39" s="2343"/>
      <c r="SZA39" s="2343"/>
      <c r="SZB39" s="2343"/>
      <c r="SZC39" s="2343"/>
      <c r="SZD39" s="2343"/>
      <c r="SZE39" s="2343"/>
      <c r="SZF39" s="2343"/>
      <c r="SZG39" s="2343"/>
      <c r="SZH39" s="2343"/>
      <c r="SZI39" s="2343"/>
      <c r="SZJ39" s="2343"/>
      <c r="SZK39" s="2343"/>
      <c r="SZL39" s="2343"/>
      <c r="SZM39" s="2343"/>
      <c r="SZN39" s="2343"/>
      <c r="SZO39" s="2343"/>
      <c r="SZP39" s="2343"/>
      <c r="SZQ39" s="2343"/>
      <c r="SZR39" s="2343"/>
      <c r="SZS39" s="2343"/>
      <c r="SZT39" s="2343"/>
      <c r="SZU39" s="2343"/>
      <c r="SZV39" s="2343"/>
      <c r="SZW39" s="2343"/>
      <c r="SZX39" s="2343"/>
      <c r="SZY39" s="2343"/>
      <c r="SZZ39" s="2343"/>
      <c r="TAA39" s="2343"/>
      <c r="TAB39" s="2343"/>
      <c r="TAC39" s="2343"/>
      <c r="TAD39" s="2343"/>
      <c r="TAE39" s="2343"/>
      <c r="TAF39" s="2343"/>
      <c r="TAG39" s="2343"/>
      <c r="TAH39" s="2343"/>
      <c r="TAI39" s="2343"/>
      <c r="TAJ39" s="2343"/>
      <c r="TAK39" s="2343"/>
      <c r="TAL39" s="2343"/>
      <c r="TAM39" s="2343"/>
      <c r="TAN39" s="2343"/>
      <c r="TAO39" s="2343"/>
      <c r="TAP39" s="2343"/>
      <c r="TAQ39" s="2343"/>
      <c r="TAR39" s="2343"/>
      <c r="TAS39" s="2343"/>
      <c r="TAT39" s="2343"/>
      <c r="TAU39" s="2343"/>
      <c r="TAV39" s="2343"/>
      <c r="TAW39" s="2343"/>
      <c r="TAX39" s="2343"/>
      <c r="TAY39" s="2343"/>
      <c r="TAZ39" s="2343"/>
      <c r="TBA39" s="2343"/>
      <c r="TBB39" s="2343"/>
      <c r="TBC39" s="2343"/>
      <c r="TBD39" s="2343"/>
      <c r="TBE39" s="2343"/>
      <c r="TBF39" s="2343"/>
      <c r="TBG39" s="2343"/>
      <c r="TBH39" s="2343"/>
      <c r="TBI39" s="2343"/>
      <c r="TBJ39" s="2343"/>
      <c r="TBK39" s="2343"/>
      <c r="TBL39" s="2343"/>
      <c r="TBM39" s="2343"/>
      <c r="TBN39" s="2343"/>
      <c r="TBO39" s="2343"/>
      <c r="TBP39" s="2343"/>
      <c r="TBQ39" s="2343"/>
      <c r="TBR39" s="2343"/>
      <c r="TBS39" s="2343"/>
      <c r="TBT39" s="2343"/>
      <c r="TBU39" s="2343"/>
      <c r="TBV39" s="2343"/>
      <c r="TBW39" s="2343"/>
      <c r="TBX39" s="2343"/>
      <c r="TBY39" s="2343"/>
      <c r="TBZ39" s="2343"/>
      <c r="TCA39" s="2343"/>
      <c r="TCB39" s="2343"/>
      <c r="TCC39" s="2343"/>
      <c r="TCD39" s="2343"/>
      <c r="TCE39" s="2343"/>
      <c r="TCF39" s="2343"/>
      <c r="TCG39" s="2343"/>
      <c r="TCH39" s="2343"/>
      <c r="TCI39" s="2343"/>
      <c r="TCJ39" s="2343"/>
      <c r="TCK39" s="2343"/>
      <c r="TCL39" s="2343"/>
      <c r="TCM39" s="2343"/>
      <c r="TCN39" s="2343"/>
      <c r="TCO39" s="2343"/>
      <c r="TCP39" s="2343"/>
      <c r="TCQ39" s="2343"/>
      <c r="TCR39" s="2343"/>
      <c r="TCS39" s="2343"/>
      <c r="TCT39" s="2343"/>
      <c r="TCU39" s="2343"/>
      <c r="TCV39" s="2343"/>
      <c r="TCW39" s="2343"/>
      <c r="TCX39" s="2343"/>
      <c r="TCY39" s="2343"/>
      <c r="TCZ39" s="2343"/>
      <c r="TDA39" s="2343"/>
      <c r="TDB39" s="2343"/>
      <c r="TDC39" s="2343"/>
      <c r="TDD39" s="2343"/>
      <c r="TDE39" s="2343"/>
      <c r="TDF39" s="2343"/>
      <c r="TDG39" s="2343"/>
      <c r="TDH39" s="2343"/>
      <c r="TDI39" s="2343"/>
      <c r="TDJ39" s="2343"/>
      <c r="TDK39" s="2343"/>
      <c r="TDL39" s="2343"/>
      <c r="TDM39" s="2343"/>
      <c r="TDN39" s="2343"/>
      <c r="TDO39" s="2343"/>
      <c r="TDP39" s="2343"/>
      <c r="TDQ39" s="2343"/>
      <c r="TDR39" s="2343"/>
      <c r="TDS39" s="2343"/>
      <c r="TDT39" s="2343"/>
      <c r="TDU39" s="2343"/>
      <c r="TDV39" s="2343"/>
      <c r="TDW39" s="2343"/>
      <c r="TDX39" s="2343"/>
      <c r="TDY39" s="2343"/>
      <c r="TDZ39" s="2343"/>
      <c r="TEA39" s="2343"/>
      <c r="TEB39" s="2343"/>
      <c r="TEC39" s="2343"/>
      <c r="TED39" s="2343"/>
      <c r="TEE39" s="2343"/>
      <c r="TEF39" s="2343"/>
      <c r="TEG39" s="2343"/>
      <c r="TEH39" s="2343"/>
      <c r="TEI39" s="2343"/>
      <c r="TEJ39" s="2343"/>
      <c r="TEK39" s="2343"/>
      <c r="TEL39" s="2343"/>
      <c r="TEM39" s="2343"/>
      <c r="TEN39" s="2343"/>
      <c r="TEO39" s="2343"/>
      <c r="TEP39" s="2343"/>
      <c r="TEQ39" s="2343"/>
      <c r="TER39" s="2343"/>
      <c r="TES39" s="2343"/>
      <c r="TET39" s="2343"/>
      <c r="TEU39" s="2343"/>
      <c r="TEV39" s="2343"/>
      <c r="TEW39" s="2343"/>
      <c r="TEX39" s="2343"/>
      <c r="TEY39" s="2343"/>
      <c r="TEZ39" s="2343"/>
      <c r="TFA39" s="2343"/>
      <c r="TFB39" s="2343"/>
      <c r="TFC39" s="2343"/>
      <c r="TFD39" s="2343"/>
      <c r="TFE39" s="2343"/>
      <c r="TFF39" s="2343"/>
      <c r="TFG39" s="2343"/>
      <c r="TFH39" s="2343"/>
      <c r="TFI39" s="2343"/>
      <c r="TFJ39" s="2343"/>
      <c r="TFK39" s="2343"/>
      <c r="TFL39" s="2343"/>
      <c r="TFM39" s="2343"/>
      <c r="TFN39" s="2343"/>
      <c r="TFO39" s="2343"/>
      <c r="TFP39" s="2343"/>
      <c r="TFQ39" s="2343"/>
      <c r="TFR39" s="2343"/>
      <c r="TFS39" s="2343"/>
      <c r="TFT39" s="2343"/>
      <c r="TFU39" s="2343"/>
      <c r="TFV39" s="2343"/>
      <c r="TFW39" s="2343"/>
      <c r="TFX39" s="2343"/>
      <c r="TFY39" s="2343"/>
      <c r="TFZ39" s="2343"/>
      <c r="TGA39" s="2343"/>
      <c r="TGB39" s="2343"/>
      <c r="TGC39" s="2343"/>
      <c r="TGD39" s="2343"/>
      <c r="TGE39" s="2343"/>
      <c r="TGF39" s="2343"/>
      <c r="TGG39" s="2343"/>
      <c r="TGH39" s="2343"/>
      <c r="TGI39" s="2343"/>
      <c r="TGJ39" s="2343"/>
      <c r="TGK39" s="2343"/>
      <c r="TGL39" s="2343"/>
      <c r="TGM39" s="2343"/>
      <c r="TGN39" s="2343"/>
      <c r="TGO39" s="2343"/>
      <c r="TGP39" s="2343"/>
      <c r="TGQ39" s="2343"/>
      <c r="TGR39" s="2343"/>
      <c r="TGS39" s="2343"/>
      <c r="TGT39" s="2343"/>
      <c r="TGU39" s="2343"/>
      <c r="TGV39" s="2343"/>
      <c r="TGW39" s="2343"/>
      <c r="TGX39" s="2343"/>
      <c r="TGY39" s="2343"/>
      <c r="TGZ39" s="2343"/>
      <c r="THA39" s="2343"/>
      <c r="THB39" s="2343"/>
      <c r="THC39" s="2343"/>
      <c r="THD39" s="2343"/>
      <c r="THE39" s="2343"/>
      <c r="THF39" s="2343"/>
      <c r="THG39" s="2343"/>
      <c r="THH39" s="2343"/>
      <c r="THI39" s="2343"/>
      <c r="THJ39" s="2343"/>
      <c r="THK39" s="2343"/>
      <c r="THL39" s="2343"/>
      <c r="THM39" s="2343"/>
      <c r="THN39" s="2343"/>
      <c r="THO39" s="2343"/>
      <c r="THP39" s="2343"/>
      <c r="THQ39" s="2343"/>
      <c r="THR39" s="2343"/>
      <c r="THS39" s="2343"/>
      <c r="THT39" s="2343"/>
      <c r="THU39" s="2343"/>
      <c r="THV39" s="2343"/>
      <c r="THW39" s="2343"/>
      <c r="THX39" s="2343"/>
      <c r="THY39" s="2343"/>
      <c r="THZ39" s="2343"/>
      <c r="TIA39" s="2343"/>
      <c r="TIB39" s="2343"/>
      <c r="TIC39" s="2343"/>
      <c r="TID39" s="2343"/>
      <c r="TIE39" s="2343"/>
      <c r="TIF39" s="2343"/>
      <c r="TIG39" s="2343"/>
      <c r="TIH39" s="2343"/>
      <c r="TII39" s="2343"/>
      <c r="TIJ39" s="2343"/>
      <c r="TIK39" s="2343"/>
      <c r="TIL39" s="2343"/>
      <c r="TIM39" s="2343"/>
      <c r="TIN39" s="2343"/>
      <c r="TIO39" s="2343"/>
      <c r="TIP39" s="2343"/>
      <c r="TIQ39" s="2343"/>
      <c r="TIR39" s="2343"/>
      <c r="TIS39" s="2343"/>
      <c r="TIT39" s="2343"/>
      <c r="TIU39" s="2343"/>
      <c r="TIV39" s="2343"/>
      <c r="TIW39" s="2343"/>
      <c r="TIX39" s="2343"/>
      <c r="TIY39" s="2343"/>
      <c r="TIZ39" s="2343"/>
      <c r="TJA39" s="2343"/>
      <c r="TJB39" s="2343"/>
      <c r="TJC39" s="2343"/>
      <c r="TJD39" s="2343"/>
      <c r="TJE39" s="2343"/>
      <c r="TJF39" s="2343"/>
      <c r="TJG39" s="2343"/>
      <c r="TJH39" s="2343"/>
      <c r="TJI39" s="2343"/>
      <c r="TJJ39" s="2343"/>
      <c r="TJK39" s="2343"/>
      <c r="TJL39" s="2343"/>
      <c r="TJM39" s="2343"/>
      <c r="TJN39" s="2343"/>
      <c r="TJO39" s="2343"/>
      <c r="TJP39" s="2343"/>
      <c r="TJQ39" s="2343"/>
      <c r="TJR39" s="2343"/>
      <c r="TJS39" s="2343"/>
      <c r="TJT39" s="2343"/>
      <c r="TJU39" s="2343"/>
      <c r="TJV39" s="2343"/>
      <c r="TJW39" s="2343"/>
      <c r="TJX39" s="2343"/>
      <c r="TJY39" s="2343"/>
      <c r="TJZ39" s="2343"/>
      <c r="TKA39" s="2343"/>
      <c r="TKB39" s="2343"/>
      <c r="TKC39" s="2343"/>
      <c r="TKD39" s="2343"/>
      <c r="TKE39" s="2343"/>
      <c r="TKF39" s="2343"/>
      <c r="TKG39" s="2343"/>
      <c r="TKH39" s="2343"/>
      <c r="TKI39" s="2343"/>
      <c r="TKJ39" s="2343"/>
      <c r="TKK39" s="2343"/>
      <c r="TKL39" s="2343"/>
      <c r="TKM39" s="2343"/>
      <c r="TKN39" s="2343"/>
      <c r="TKO39" s="2343"/>
      <c r="TKP39" s="2343"/>
      <c r="TKQ39" s="2343"/>
      <c r="TKR39" s="2343"/>
      <c r="TKS39" s="2343"/>
      <c r="TKT39" s="2343"/>
      <c r="TKU39" s="2343"/>
      <c r="TKV39" s="2343"/>
      <c r="TKW39" s="2343"/>
      <c r="TKX39" s="2343"/>
      <c r="TKY39" s="2343"/>
      <c r="TKZ39" s="2343"/>
      <c r="TLA39" s="2343"/>
      <c r="TLB39" s="2343"/>
      <c r="TLC39" s="2343"/>
      <c r="TLD39" s="2343"/>
      <c r="TLE39" s="2343"/>
      <c r="TLF39" s="2343"/>
      <c r="TLG39" s="2343"/>
      <c r="TLH39" s="2343"/>
      <c r="TLI39" s="2343"/>
      <c r="TLJ39" s="2343"/>
      <c r="TLK39" s="2343"/>
      <c r="TLL39" s="2343"/>
      <c r="TLM39" s="2343"/>
      <c r="TLN39" s="2343"/>
      <c r="TLO39" s="2343"/>
      <c r="TLP39" s="2343"/>
      <c r="TLQ39" s="2343"/>
      <c r="TLR39" s="2343"/>
      <c r="TLS39" s="2343"/>
      <c r="TLT39" s="2343"/>
      <c r="TLU39" s="2343"/>
      <c r="TLV39" s="2343"/>
      <c r="TLW39" s="2343"/>
      <c r="TLX39" s="2343"/>
      <c r="TLY39" s="2343"/>
      <c r="TLZ39" s="2343"/>
      <c r="TMA39" s="2343"/>
      <c r="TMB39" s="2343"/>
      <c r="TMC39" s="2343"/>
      <c r="TMD39" s="2343"/>
      <c r="TME39" s="2343"/>
      <c r="TMF39" s="2343"/>
      <c r="TMG39" s="2343"/>
      <c r="TMH39" s="2343"/>
      <c r="TMI39" s="2343"/>
      <c r="TMJ39" s="2343"/>
      <c r="TMK39" s="2343"/>
      <c r="TML39" s="2343"/>
      <c r="TMM39" s="2343"/>
      <c r="TMN39" s="2343"/>
      <c r="TMO39" s="2343"/>
      <c r="TMP39" s="2343"/>
      <c r="TMQ39" s="2343"/>
      <c r="TMR39" s="2343"/>
      <c r="TMS39" s="2343"/>
      <c r="TMT39" s="2343"/>
      <c r="TMU39" s="2343"/>
      <c r="TMV39" s="2343"/>
      <c r="TMW39" s="2343"/>
      <c r="TMX39" s="2343"/>
      <c r="TMY39" s="2343"/>
      <c r="TMZ39" s="2343"/>
      <c r="TNA39" s="2343"/>
      <c r="TNB39" s="2343"/>
      <c r="TNC39" s="2343"/>
      <c r="TND39" s="2343"/>
      <c r="TNE39" s="2343"/>
      <c r="TNF39" s="2343"/>
      <c r="TNG39" s="2343"/>
      <c r="TNH39" s="2343"/>
      <c r="TNI39" s="2343"/>
      <c r="TNJ39" s="2343"/>
      <c r="TNK39" s="2343"/>
      <c r="TNL39" s="2343"/>
      <c r="TNM39" s="2343"/>
      <c r="TNN39" s="2343"/>
      <c r="TNO39" s="2343"/>
      <c r="TNP39" s="2343"/>
      <c r="TNQ39" s="2343"/>
      <c r="TNR39" s="2343"/>
      <c r="TNS39" s="2343"/>
      <c r="TNT39" s="2343"/>
      <c r="TNU39" s="2343"/>
      <c r="TNV39" s="2343"/>
      <c r="TNW39" s="2343"/>
      <c r="TNX39" s="2343"/>
      <c r="TNY39" s="2343"/>
      <c r="TNZ39" s="2343"/>
      <c r="TOA39" s="2343"/>
      <c r="TOB39" s="2343"/>
      <c r="TOC39" s="2343"/>
      <c r="TOD39" s="2343"/>
      <c r="TOE39" s="2343"/>
      <c r="TOF39" s="2343"/>
      <c r="TOG39" s="2343"/>
      <c r="TOH39" s="2343"/>
      <c r="TOI39" s="2343"/>
      <c r="TOJ39" s="2343"/>
      <c r="TOK39" s="2343"/>
      <c r="TOL39" s="2343"/>
      <c r="TOM39" s="2343"/>
      <c r="TON39" s="2343"/>
      <c r="TOO39" s="2343"/>
      <c r="TOP39" s="2343"/>
      <c r="TOQ39" s="2343"/>
      <c r="TOR39" s="2343"/>
      <c r="TOS39" s="2343"/>
      <c r="TOT39" s="2343"/>
      <c r="TOU39" s="2343"/>
      <c r="TOV39" s="2343"/>
      <c r="TOW39" s="2343"/>
      <c r="TOX39" s="2343"/>
      <c r="TOY39" s="2343"/>
      <c r="TOZ39" s="2343"/>
      <c r="TPA39" s="2343"/>
      <c r="TPB39" s="2343"/>
      <c r="TPC39" s="2343"/>
      <c r="TPD39" s="2343"/>
      <c r="TPE39" s="2343"/>
      <c r="TPF39" s="2343"/>
      <c r="TPG39" s="2343"/>
      <c r="TPH39" s="2343"/>
      <c r="TPI39" s="2343"/>
      <c r="TPJ39" s="2343"/>
      <c r="TPK39" s="2343"/>
      <c r="TPL39" s="2343"/>
      <c r="TPM39" s="2343"/>
      <c r="TPN39" s="2343"/>
      <c r="TPO39" s="2343"/>
      <c r="TPP39" s="2343"/>
      <c r="TPQ39" s="2343"/>
      <c r="TPR39" s="2343"/>
      <c r="TPS39" s="2343"/>
      <c r="TPT39" s="2343"/>
      <c r="TPU39" s="2343"/>
      <c r="TPV39" s="2343"/>
      <c r="TPW39" s="2343"/>
      <c r="TPX39" s="2343"/>
      <c r="TPY39" s="2343"/>
      <c r="TPZ39" s="2343"/>
      <c r="TQA39" s="2343"/>
      <c r="TQB39" s="2343"/>
      <c r="TQC39" s="2343"/>
      <c r="TQD39" s="2343"/>
      <c r="TQE39" s="2343"/>
      <c r="TQF39" s="2343"/>
      <c r="TQG39" s="2343"/>
      <c r="TQH39" s="2343"/>
      <c r="TQI39" s="2343"/>
      <c r="TQJ39" s="2343"/>
      <c r="TQK39" s="2343"/>
      <c r="TQL39" s="2343"/>
      <c r="TQM39" s="2343"/>
      <c r="TQN39" s="2343"/>
      <c r="TQO39" s="2343"/>
      <c r="TQP39" s="2343"/>
      <c r="TQQ39" s="2343"/>
      <c r="TQR39" s="2343"/>
      <c r="TQS39" s="2343"/>
      <c r="TQT39" s="2343"/>
      <c r="TQU39" s="2343"/>
      <c r="TQV39" s="2343"/>
      <c r="TQW39" s="2343"/>
      <c r="TQX39" s="2343"/>
      <c r="TQY39" s="2343"/>
      <c r="TQZ39" s="2343"/>
      <c r="TRA39" s="2343"/>
      <c r="TRB39" s="2343"/>
      <c r="TRC39" s="2343"/>
      <c r="TRD39" s="2343"/>
      <c r="TRE39" s="2343"/>
      <c r="TRF39" s="2343"/>
      <c r="TRG39" s="2343"/>
      <c r="TRH39" s="2343"/>
      <c r="TRI39" s="2343"/>
      <c r="TRJ39" s="2343"/>
      <c r="TRK39" s="2343"/>
      <c r="TRL39" s="2343"/>
      <c r="TRM39" s="2343"/>
      <c r="TRN39" s="2343"/>
      <c r="TRO39" s="2343"/>
      <c r="TRP39" s="2343"/>
      <c r="TRQ39" s="2343"/>
      <c r="TRR39" s="2343"/>
      <c r="TRS39" s="2343"/>
      <c r="TRT39" s="2343"/>
      <c r="TRU39" s="2343"/>
      <c r="TRV39" s="2343"/>
      <c r="TRW39" s="2343"/>
      <c r="TRX39" s="2343"/>
      <c r="TRY39" s="2343"/>
      <c r="TRZ39" s="2343"/>
      <c r="TSA39" s="2343"/>
      <c r="TSB39" s="2343"/>
      <c r="TSC39" s="2343"/>
      <c r="TSD39" s="2343"/>
      <c r="TSE39" s="2343"/>
      <c r="TSF39" s="2343"/>
      <c r="TSG39" s="2343"/>
      <c r="TSH39" s="2343"/>
      <c r="TSI39" s="2343"/>
      <c r="TSJ39" s="2343"/>
      <c r="TSK39" s="2343"/>
      <c r="TSL39" s="2343"/>
      <c r="TSM39" s="2343"/>
      <c r="TSN39" s="2343"/>
      <c r="TSO39" s="2343"/>
      <c r="TSP39" s="2343"/>
      <c r="TSQ39" s="2343"/>
      <c r="TSR39" s="2343"/>
      <c r="TSS39" s="2343"/>
      <c r="TST39" s="2343"/>
      <c r="TSU39" s="2343"/>
      <c r="TSV39" s="2343"/>
      <c r="TSW39" s="2343"/>
      <c r="TSX39" s="2343"/>
      <c r="TSY39" s="2343"/>
      <c r="TSZ39" s="2343"/>
      <c r="TTA39" s="2343"/>
      <c r="TTB39" s="2343"/>
      <c r="TTC39" s="2343"/>
      <c r="TTD39" s="2343"/>
      <c r="TTE39" s="2343"/>
      <c r="TTF39" s="2343"/>
      <c r="TTG39" s="2343"/>
      <c r="TTH39" s="2343"/>
      <c r="TTI39" s="2343"/>
      <c r="TTJ39" s="2343"/>
      <c r="TTK39" s="2343"/>
      <c r="TTL39" s="2343"/>
      <c r="TTM39" s="2343"/>
      <c r="TTN39" s="2343"/>
      <c r="TTO39" s="2343"/>
      <c r="TTP39" s="2343"/>
      <c r="TTQ39" s="2343"/>
      <c r="TTR39" s="2343"/>
      <c r="TTS39" s="2343"/>
      <c r="TTT39" s="2343"/>
      <c r="TTU39" s="2343"/>
      <c r="TTV39" s="2343"/>
      <c r="TTW39" s="2343"/>
      <c r="TTX39" s="2343"/>
      <c r="TTY39" s="2343"/>
      <c r="TTZ39" s="2343"/>
      <c r="TUA39" s="2343"/>
      <c r="TUB39" s="2343"/>
      <c r="TUC39" s="2343"/>
      <c r="TUD39" s="2343"/>
      <c r="TUE39" s="2343"/>
      <c r="TUF39" s="2343"/>
      <c r="TUG39" s="2343"/>
      <c r="TUH39" s="2343"/>
      <c r="TUI39" s="2343"/>
      <c r="TUJ39" s="2343"/>
      <c r="TUK39" s="2343"/>
      <c r="TUL39" s="2343"/>
      <c r="TUM39" s="2343"/>
      <c r="TUN39" s="2343"/>
      <c r="TUO39" s="2343"/>
      <c r="TUP39" s="2343"/>
      <c r="TUQ39" s="2343"/>
      <c r="TUR39" s="2343"/>
      <c r="TUS39" s="2343"/>
      <c r="TUT39" s="2343"/>
      <c r="TUU39" s="2343"/>
      <c r="TUV39" s="2343"/>
      <c r="TUW39" s="2343"/>
      <c r="TUX39" s="2343"/>
      <c r="TUY39" s="2343"/>
      <c r="TUZ39" s="2343"/>
      <c r="TVA39" s="2343"/>
      <c r="TVB39" s="2343"/>
      <c r="TVC39" s="2343"/>
      <c r="TVD39" s="2343"/>
      <c r="TVE39" s="2343"/>
      <c r="TVF39" s="2343"/>
      <c r="TVG39" s="2343"/>
      <c r="TVH39" s="2343"/>
      <c r="TVI39" s="2343"/>
      <c r="TVJ39" s="2343"/>
      <c r="TVK39" s="2343"/>
      <c r="TVL39" s="2343"/>
      <c r="TVM39" s="2343"/>
      <c r="TVN39" s="2343"/>
      <c r="TVO39" s="2343"/>
      <c r="TVP39" s="2343"/>
      <c r="TVQ39" s="2343"/>
      <c r="TVR39" s="2343"/>
      <c r="TVS39" s="2343"/>
      <c r="TVT39" s="2343"/>
      <c r="TVU39" s="2343"/>
      <c r="TVV39" s="2343"/>
      <c r="TVW39" s="2343"/>
      <c r="TVX39" s="2343"/>
      <c r="TVY39" s="2343"/>
      <c r="TVZ39" s="2343"/>
      <c r="TWA39" s="2343"/>
      <c r="TWB39" s="2343"/>
      <c r="TWC39" s="2343"/>
      <c r="TWD39" s="2343"/>
      <c r="TWE39" s="2343"/>
      <c r="TWF39" s="2343"/>
      <c r="TWG39" s="2343"/>
      <c r="TWH39" s="2343"/>
      <c r="TWI39" s="2343"/>
      <c r="TWJ39" s="2343"/>
      <c r="TWK39" s="2343"/>
      <c r="TWL39" s="2343"/>
      <c r="TWM39" s="2343"/>
      <c r="TWN39" s="2343"/>
      <c r="TWO39" s="2343"/>
      <c r="TWP39" s="2343"/>
      <c r="TWQ39" s="2343"/>
      <c r="TWR39" s="2343"/>
      <c r="TWS39" s="2343"/>
      <c r="TWT39" s="2343"/>
      <c r="TWU39" s="2343"/>
      <c r="TWV39" s="2343"/>
      <c r="TWW39" s="2343"/>
      <c r="TWX39" s="2343"/>
      <c r="TWY39" s="2343"/>
      <c r="TWZ39" s="2343"/>
      <c r="TXA39" s="2343"/>
      <c r="TXB39" s="2343"/>
      <c r="TXC39" s="2343"/>
      <c r="TXD39" s="2343"/>
      <c r="TXE39" s="2343"/>
      <c r="TXF39" s="2343"/>
      <c r="TXG39" s="2343"/>
      <c r="TXH39" s="2343"/>
      <c r="TXI39" s="2343"/>
      <c r="TXJ39" s="2343"/>
      <c r="TXK39" s="2343"/>
      <c r="TXL39" s="2343"/>
      <c r="TXM39" s="2343"/>
      <c r="TXN39" s="2343"/>
      <c r="TXO39" s="2343"/>
      <c r="TXP39" s="2343"/>
      <c r="TXQ39" s="2343"/>
      <c r="TXR39" s="2343"/>
      <c r="TXS39" s="2343"/>
      <c r="TXT39" s="2343"/>
      <c r="TXU39" s="2343"/>
      <c r="TXV39" s="2343"/>
      <c r="TXW39" s="2343"/>
      <c r="TXX39" s="2343"/>
      <c r="TXY39" s="2343"/>
      <c r="TXZ39" s="2343"/>
      <c r="TYA39" s="2343"/>
      <c r="TYB39" s="2343"/>
      <c r="TYC39" s="2343"/>
      <c r="TYD39" s="2343"/>
      <c r="TYE39" s="2343"/>
      <c r="TYF39" s="2343"/>
      <c r="TYG39" s="2343"/>
      <c r="TYH39" s="2343"/>
      <c r="TYI39" s="2343"/>
      <c r="TYJ39" s="2343"/>
      <c r="TYK39" s="2343"/>
      <c r="TYL39" s="2343"/>
      <c r="TYM39" s="2343"/>
      <c r="TYN39" s="2343"/>
      <c r="TYO39" s="2343"/>
      <c r="TYP39" s="2343"/>
      <c r="TYQ39" s="2343"/>
      <c r="TYR39" s="2343"/>
      <c r="TYS39" s="2343"/>
      <c r="TYT39" s="2343"/>
      <c r="TYU39" s="2343"/>
      <c r="TYV39" s="2343"/>
      <c r="TYW39" s="2343"/>
      <c r="TYX39" s="2343"/>
      <c r="TYY39" s="2343"/>
      <c r="TYZ39" s="2343"/>
      <c r="TZA39" s="2343"/>
      <c r="TZB39" s="2343"/>
      <c r="TZC39" s="2343"/>
      <c r="TZD39" s="2343"/>
      <c r="TZE39" s="2343"/>
      <c r="TZF39" s="2343"/>
      <c r="TZG39" s="2343"/>
      <c r="TZH39" s="2343"/>
      <c r="TZI39" s="2343"/>
      <c r="TZJ39" s="2343"/>
      <c r="TZK39" s="2343"/>
      <c r="TZL39" s="2343"/>
      <c r="TZM39" s="2343"/>
      <c r="TZN39" s="2343"/>
      <c r="TZO39" s="2343"/>
      <c r="TZP39" s="2343"/>
      <c r="TZQ39" s="2343"/>
      <c r="TZR39" s="2343"/>
      <c r="TZS39" s="2343"/>
      <c r="TZT39" s="2343"/>
      <c r="TZU39" s="2343"/>
      <c r="TZV39" s="2343"/>
      <c r="TZW39" s="2343"/>
      <c r="TZX39" s="2343"/>
      <c r="TZY39" s="2343"/>
      <c r="TZZ39" s="2343"/>
      <c r="UAA39" s="2343"/>
      <c r="UAB39" s="2343"/>
      <c r="UAC39" s="2343"/>
      <c r="UAD39" s="2343"/>
      <c r="UAE39" s="2343"/>
      <c r="UAF39" s="2343"/>
      <c r="UAG39" s="2343"/>
      <c r="UAH39" s="2343"/>
      <c r="UAI39" s="2343"/>
      <c r="UAJ39" s="2343"/>
      <c r="UAK39" s="2343"/>
      <c r="UAL39" s="2343"/>
      <c r="UAM39" s="2343"/>
      <c r="UAN39" s="2343"/>
      <c r="UAO39" s="2343"/>
      <c r="UAP39" s="2343"/>
      <c r="UAQ39" s="2343"/>
      <c r="UAR39" s="2343"/>
      <c r="UAS39" s="2343"/>
      <c r="UAT39" s="2343"/>
      <c r="UAU39" s="2343"/>
      <c r="UAV39" s="2343"/>
      <c r="UAW39" s="2343"/>
      <c r="UAX39" s="2343"/>
      <c r="UAY39" s="2343"/>
      <c r="UAZ39" s="2343"/>
      <c r="UBA39" s="2343"/>
      <c r="UBB39" s="2343"/>
      <c r="UBC39" s="2343"/>
      <c r="UBD39" s="2343"/>
      <c r="UBE39" s="2343"/>
      <c r="UBF39" s="2343"/>
      <c r="UBG39" s="2343"/>
      <c r="UBH39" s="2343"/>
      <c r="UBI39" s="2343"/>
      <c r="UBJ39" s="2343"/>
      <c r="UBK39" s="2343"/>
      <c r="UBL39" s="2343"/>
      <c r="UBM39" s="2343"/>
      <c r="UBN39" s="2343"/>
      <c r="UBO39" s="2343"/>
      <c r="UBP39" s="2343"/>
      <c r="UBQ39" s="2343"/>
      <c r="UBR39" s="2343"/>
      <c r="UBS39" s="2343"/>
      <c r="UBT39" s="2343"/>
      <c r="UBU39" s="2343"/>
      <c r="UBV39" s="2343"/>
      <c r="UBW39" s="2343"/>
      <c r="UBX39" s="2343"/>
      <c r="UBY39" s="2343"/>
      <c r="UBZ39" s="2343"/>
      <c r="UCA39" s="2343"/>
      <c r="UCB39" s="2343"/>
      <c r="UCC39" s="2343"/>
      <c r="UCD39" s="2343"/>
      <c r="UCE39" s="2343"/>
      <c r="UCF39" s="2343"/>
      <c r="UCG39" s="2343"/>
      <c r="UCH39" s="2343"/>
      <c r="UCI39" s="2343"/>
      <c r="UCJ39" s="2343"/>
      <c r="UCK39" s="2343"/>
      <c r="UCL39" s="2343"/>
      <c r="UCM39" s="2343"/>
      <c r="UCN39" s="2343"/>
      <c r="UCO39" s="2343"/>
      <c r="UCP39" s="2343"/>
      <c r="UCQ39" s="2343"/>
      <c r="UCR39" s="2343"/>
      <c r="UCS39" s="2343"/>
      <c r="UCT39" s="2343"/>
      <c r="UCU39" s="2343"/>
      <c r="UCV39" s="2343"/>
      <c r="UCW39" s="2343"/>
      <c r="UCX39" s="2343"/>
      <c r="UCY39" s="2343"/>
      <c r="UCZ39" s="2343"/>
      <c r="UDA39" s="2343"/>
      <c r="UDB39" s="2343"/>
      <c r="UDC39" s="2343"/>
      <c r="UDD39" s="2343"/>
      <c r="UDE39" s="2343"/>
      <c r="UDF39" s="2343"/>
      <c r="UDG39" s="2343"/>
      <c r="UDH39" s="2343"/>
      <c r="UDI39" s="2343"/>
      <c r="UDJ39" s="2343"/>
      <c r="UDK39" s="2343"/>
      <c r="UDL39" s="2343"/>
      <c r="UDM39" s="2343"/>
      <c r="UDN39" s="2343"/>
      <c r="UDO39" s="2343"/>
      <c r="UDP39" s="2343"/>
      <c r="UDQ39" s="2343"/>
      <c r="UDR39" s="2343"/>
      <c r="UDS39" s="2343"/>
      <c r="UDT39" s="2343"/>
      <c r="UDU39" s="2343"/>
      <c r="UDV39" s="2343"/>
      <c r="UDW39" s="2343"/>
      <c r="UDX39" s="2343"/>
      <c r="UDY39" s="2343"/>
      <c r="UDZ39" s="2343"/>
      <c r="UEA39" s="2343"/>
      <c r="UEB39" s="2343"/>
      <c r="UEC39" s="2343"/>
      <c r="UED39" s="2343"/>
      <c r="UEE39" s="2343"/>
      <c r="UEF39" s="2343"/>
      <c r="UEG39" s="2343"/>
      <c r="UEH39" s="2343"/>
      <c r="UEI39" s="2343"/>
      <c r="UEJ39" s="2343"/>
      <c r="UEK39" s="2343"/>
      <c r="UEL39" s="2343"/>
      <c r="UEM39" s="2343"/>
      <c r="UEN39" s="2343"/>
      <c r="UEO39" s="2343"/>
      <c r="UEP39" s="2343"/>
      <c r="UEQ39" s="2343"/>
      <c r="UER39" s="2343"/>
      <c r="UES39" s="2343"/>
      <c r="UET39" s="2343"/>
      <c r="UEU39" s="2343"/>
      <c r="UEV39" s="2343"/>
      <c r="UEW39" s="2343"/>
      <c r="UEX39" s="2343"/>
      <c r="UEY39" s="2343"/>
      <c r="UEZ39" s="2343"/>
      <c r="UFA39" s="2343"/>
      <c r="UFB39" s="2343"/>
      <c r="UFC39" s="2343"/>
      <c r="UFD39" s="2343"/>
      <c r="UFE39" s="2343"/>
      <c r="UFF39" s="2343"/>
      <c r="UFG39" s="2343"/>
      <c r="UFH39" s="2343"/>
      <c r="UFI39" s="2343"/>
      <c r="UFJ39" s="2343"/>
      <c r="UFK39" s="2343"/>
      <c r="UFL39" s="2343"/>
      <c r="UFM39" s="2343"/>
      <c r="UFN39" s="2343"/>
      <c r="UFO39" s="2343"/>
      <c r="UFP39" s="2343"/>
      <c r="UFQ39" s="2343"/>
      <c r="UFR39" s="2343"/>
      <c r="UFS39" s="2343"/>
      <c r="UFT39" s="2343"/>
      <c r="UFU39" s="2343"/>
      <c r="UFV39" s="2343"/>
      <c r="UFW39" s="2343"/>
      <c r="UFX39" s="2343"/>
      <c r="UFY39" s="2343"/>
      <c r="UFZ39" s="2343"/>
      <c r="UGA39" s="2343"/>
      <c r="UGB39" s="2343"/>
      <c r="UGC39" s="2343"/>
      <c r="UGD39" s="2343"/>
      <c r="UGE39" s="2343"/>
      <c r="UGF39" s="2343"/>
      <c r="UGG39" s="2343"/>
      <c r="UGH39" s="2343"/>
      <c r="UGI39" s="2343"/>
      <c r="UGJ39" s="2343"/>
      <c r="UGK39" s="2343"/>
      <c r="UGL39" s="2343"/>
      <c r="UGM39" s="2343"/>
      <c r="UGN39" s="2343"/>
      <c r="UGO39" s="2343"/>
      <c r="UGP39" s="2343"/>
      <c r="UGQ39" s="2343"/>
      <c r="UGR39" s="2343"/>
      <c r="UGS39" s="2343"/>
      <c r="UGT39" s="2343"/>
      <c r="UGU39" s="2343"/>
      <c r="UGV39" s="2343"/>
      <c r="UGW39" s="2343"/>
      <c r="UGX39" s="2343"/>
      <c r="UGY39" s="2343"/>
      <c r="UGZ39" s="2343"/>
      <c r="UHA39" s="2343"/>
      <c r="UHB39" s="2343"/>
      <c r="UHC39" s="2343"/>
      <c r="UHD39" s="2343"/>
      <c r="UHE39" s="2343"/>
      <c r="UHF39" s="2343"/>
      <c r="UHG39" s="2343"/>
      <c r="UHH39" s="2343"/>
      <c r="UHI39" s="2343"/>
      <c r="UHJ39" s="2343"/>
      <c r="UHK39" s="2343"/>
      <c r="UHL39" s="2343"/>
      <c r="UHM39" s="2343"/>
      <c r="UHN39" s="2343"/>
      <c r="UHO39" s="2343"/>
      <c r="UHP39" s="2343"/>
      <c r="UHQ39" s="2343"/>
      <c r="UHR39" s="2343"/>
      <c r="UHS39" s="2343"/>
      <c r="UHT39" s="2343"/>
      <c r="UHU39" s="2343"/>
      <c r="UHV39" s="2343"/>
      <c r="UHW39" s="2343"/>
      <c r="UHX39" s="2343"/>
      <c r="UHY39" s="2343"/>
      <c r="UHZ39" s="2343"/>
      <c r="UIA39" s="2343"/>
      <c r="UIB39" s="2343"/>
      <c r="UIC39" s="2343"/>
      <c r="UID39" s="2343"/>
      <c r="UIE39" s="2343"/>
      <c r="UIF39" s="2343"/>
      <c r="UIG39" s="2343"/>
      <c r="UIH39" s="2343"/>
      <c r="UII39" s="2343"/>
      <c r="UIJ39" s="2343"/>
      <c r="UIK39" s="2343"/>
      <c r="UIL39" s="2343"/>
      <c r="UIM39" s="2343"/>
      <c r="UIN39" s="2343"/>
      <c r="UIO39" s="2343"/>
      <c r="UIP39" s="2343"/>
      <c r="UIQ39" s="2343"/>
      <c r="UIR39" s="2343"/>
      <c r="UIS39" s="2343"/>
      <c r="UIT39" s="2343"/>
      <c r="UIU39" s="2343"/>
      <c r="UIV39" s="2343"/>
      <c r="UIW39" s="2343"/>
      <c r="UIX39" s="2343"/>
      <c r="UIY39" s="2343"/>
      <c r="UIZ39" s="2343"/>
      <c r="UJA39" s="2343"/>
      <c r="UJB39" s="2343"/>
      <c r="UJC39" s="2343"/>
      <c r="UJD39" s="2343"/>
      <c r="UJE39" s="2343"/>
      <c r="UJF39" s="2343"/>
      <c r="UJG39" s="2343"/>
      <c r="UJH39" s="2343"/>
      <c r="UJI39" s="2343"/>
      <c r="UJJ39" s="2343"/>
      <c r="UJK39" s="2343"/>
      <c r="UJL39" s="2343"/>
      <c r="UJM39" s="2343"/>
      <c r="UJN39" s="2343"/>
      <c r="UJO39" s="2343"/>
      <c r="UJP39" s="2343"/>
      <c r="UJQ39" s="2343"/>
      <c r="UJR39" s="2343"/>
      <c r="UJS39" s="2343"/>
      <c r="UJT39" s="2343"/>
      <c r="UJU39" s="2343"/>
      <c r="UJV39" s="2343"/>
      <c r="UJW39" s="2343"/>
      <c r="UJX39" s="2343"/>
      <c r="UJY39" s="2343"/>
      <c r="UJZ39" s="2343"/>
      <c r="UKA39" s="2343"/>
      <c r="UKB39" s="2343"/>
      <c r="UKC39" s="2343"/>
      <c r="UKD39" s="2343"/>
      <c r="UKE39" s="2343"/>
      <c r="UKF39" s="2343"/>
      <c r="UKG39" s="2343"/>
      <c r="UKH39" s="2343"/>
      <c r="UKI39" s="2343"/>
      <c r="UKJ39" s="2343"/>
      <c r="UKK39" s="2343"/>
      <c r="UKL39" s="2343"/>
      <c r="UKM39" s="2343"/>
      <c r="UKN39" s="2343"/>
      <c r="UKO39" s="2343"/>
      <c r="UKP39" s="2343"/>
      <c r="UKQ39" s="2343"/>
      <c r="UKR39" s="2343"/>
      <c r="UKS39" s="2343"/>
      <c r="UKT39" s="2343"/>
      <c r="UKU39" s="2343"/>
      <c r="UKV39" s="2343"/>
      <c r="UKW39" s="2343"/>
      <c r="UKX39" s="2343"/>
      <c r="UKY39" s="2343"/>
      <c r="UKZ39" s="2343"/>
      <c r="ULA39" s="2343"/>
      <c r="ULB39" s="2343"/>
      <c r="ULC39" s="2343"/>
      <c r="ULD39" s="2343"/>
      <c r="ULE39" s="2343"/>
      <c r="ULF39" s="2343"/>
      <c r="ULG39" s="2343"/>
      <c r="ULH39" s="2343"/>
      <c r="ULI39" s="2343"/>
      <c r="ULJ39" s="2343"/>
      <c r="ULK39" s="2343"/>
      <c r="ULL39" s="2343"/>
      <c r="ULM39" s="2343"/>
      <c r="ULN39" s="2343"/>
      <c r="ULO39" s="2343"/>
      <c r="ULP39" s="2343"/>
      <c r="ULQ39" s="2343"/>
      <c r="ULR39" s="2343"/>
      <c r="ULS39" s="2343"/>
      <c r="ULT39" s="2343"/>
      <c r="ULU39" s="2343"/>
      <c r="ULV39" s="2343"/>
      <c r="ULW39" s="2343"/>
      <c r="ULX39" s="2343"/>
      <c r="ULY39" s="2343"/>
      <c r="ULZ39" s="2343"/>
      <c r="UMA39" s="2343"/>
      <c r="UMB39" s="2343"/>
      <c r="UMC39" s="2343"/>
      <c r="UMD39" s="2343"/>
      <c r="UME39" s="2343"/>
      <c r="UMF39" s="2343"/>
      <c r="UMG39" s="2343"/>
      <c r="UMH39" s="2343"/>
      <c r="UMI39" s="2343"/>
      <c r="UMJ39" s="2343"/>
      <c r="UMK39" s="2343"/>
      <c r="UML39" s="2343"/>
      <c r="UMM39" s="2343"/>
      <c r="UMN39" s="2343"/>
      <c r="UMO39" s="2343"/>
      <c r="UMP39" s="2343"/>
      <c r="UMQ39" s="2343"/>
      <c r="UMR39" s="2343"/>
      <c r="UMS39" s="2343"/>
      <c r="UMT39" s="2343"/>
      <c r="UMU39" s="2343"/>
      <c r="UMV39" s="2343"/>
      <c r="UMW39" s="2343"/>
      <c r="UMX39" s="2343"/>
      <c r="UMY39" s="2343"/>
      <c r="UMZ39" s="2343"/>
      <c r="UNA39" s="2343"/>
      <c r="UNB39" s="2343"/>
      <c r="UNC39" s="2343"/>
      <c r="UND39" s="2343"/>
      <c r="UNE39" s="2343"/>
      <c r="UNF39" s="2343"/>
      <c r="UNG39" s="2343"/>
      <c r="UNH39" s="2343"/>
      <c r="UNI39" s="2343"/>
      <c r="UNJ39" s="2343"/>
      <c r="UNK39" s="2343"/>
      <c r="UNL39" s="2343"/>
      <c r="UNM39" s="2343"/>
      <c r="UNN39" s="2343"/>
      <c r="UNO39" s="2343"/>
      <c r="UNP39" s="2343"/>
      <c r="UNQ39" s="2343"/>
      <c r="UNR39" s="2343"/>
      <c r="UNS39" s="2343"/>
      <c r="UNT39" s="2343"/>
      <c r="UNU39" s="2343"/>
      <c r="UNV39" s="2343"/>
      <c r="UNW39" s="2343"/>
      <c r="UNX39" s="2343"/>
      <c r="UNY39" s="2343"/>
      <c r="UNZ39" s="2343"/>
      <c r="UOA39" s="2343"/>
      <c r="UOB39" s="2343"/>
      <c r="UOC39" s="2343"/>
      <c r="UOD39" s="2343"/>
      <c r="UOE39" s="2343"/>
      <c r="UOF39" s="2343"/>
      <c r="UOG39" s="2343"/>
      <c r="UOH39" s="2343"/>
      <c r="UOI39" s="2343"/>
      <c r="UOJ39" s="2343"/>
      <c r="UOK39" s="2343"/>
      <c r="UOL39" s="2343"/>
      <c r="UOM39" s="2343"/>
      <c r="UON39" s="2343"/>
      <c r="UOO39" s="2343"/>
      <c r="UOP39" s="2343"/>
      <c r="UOQ39" s="2343"/>
      <c r="UOR39" s="2343"/>
      <c r="UOS39" s="2343"/>
      <c r="UOT39" s="2343"/>
      <c r="UOU39" s="2343"/>
      <c r="UOV39" s="2343"/>
      <c r="UOW39" s="2343"/>
      <c r="UOX39" s="2343"/>
      <c r="UOY39" s="2343"/>
      <c r="UOZ39" s="2343"/>
      <c r="UPA39" s="2343"/>
      <c r="UPB39" s="2343"/>
      <c r="UPC39" s="2343"/>
      <c r="UPD39" s="2343"/>
      <c r="UPE39" s="2343"/>
      <c r="UPF39" s="2343"/>
      <c r="UPG39" s="2343"/>
      <c r="UPH39" s="2343"/>
      <c r="UPI39" s="2343"/>
      <c r="UPJ39" s="2343"/>
      <c r="UPK39" s="2343"/>
      <c r="UPL39" s="2343"/>
      <c r="UPM39" s="2343"/>
      <c r="UPN39" s="2343"/>
      <c r="UPO39" s="2343"/>
      <c r="UPP39" s="2343"/>
      <c r="UPQ39" s="2343"/>
      <c r="UPR39" s="2343"/>
      <c r="UPS39" s="2343"/>
      <c r="UPT39" s="2343"/>
      <c r="UPU39" s="2343"/>
      <c r="UPV39" s="2343"/>
      <c r="UPW39" s="2343"/>
      <c r="UPX39" s="2343"/>
      <c r="UPY39" s="2343"/>
      <c r="UPZ39" s="2343"/>
      <c r="UQA39" s="2343"/>
      <c r="UQB39" s="2343"/>
      <c r="UQC39" s="2343"/>
      <c r="UQD39" s="2343"/>
      <c r="UQE39" s="2343"/>
      <c r="UQF39" s="2343"/>
      <c r="UQG39" s="2343"/>
      <c r="UQH39" s="2343"/>
      <c r="UQI39" s="2343"/>
      <c r="UQJ39" s="2343"/>
      <c r="UQK39" s="2343"/>
      <c r="UQL39" s="2343"/>
      <c r="UQM39" s="2343"/>
      <c r="UQN39" s="2343"/>
      <c r="UQO39" s="2343"/>
      <c r="UQP39" s="2343"/>
      <c r="UQQ39" s="2343"/>
      <c r="UQR39" s="2343"/>
      <c r="UQS39" s="2343"/>
      <c r="UQT39" s="2343"/>
      <c r="UQU39" s="2343"/>
      <c r="UQV39" s="2343"/>
      <c r="UQW39" s="2343"/>
      <c r="UQX39" s="2343"/>
      <c r="UQY39" s="2343"/>
      <c r="UQZ39" s="2343"/>
      <c r="URA39" s="2343"/>
      <c r="URB39" s="2343"/>
      <c r="URC39" s="2343"/>
      <c r="URD39" s="2343"/>
      <c r="URE39" s="2343"/>
      <c r="URF39" s="2343"/>
      <c r="URG39" s="2343"/>
      <c r="URH39" s="2343"/>
      <c r="URI39" s="2343"/>
      <c r="URJ39" s="2343"/>
      <c r="URK39" s="2343"/>
      <c r="URL39" s="2343"/>
      <c r="URM39" s="2343"/>
      <c r="URN39" s="2343"/>
      <c r="URO39" s="2343"/>
      <c r="URP39" s="2343"/>
      <c r="URQ39" s="2343"/>
      <c r="URR39" s="2343"/>
      <c r="URS39" s="2343"/>
      <c r="URT39" s="2343"/>
      <c r="URU39" s="2343"/>
      <c r="URV39" s="2343"/>
      <c r="URW39" s="2343"/>
      <c r="URX39" s="2343"/>
      <c r="URY39" s="2343"/>
      <c r="URZ39" s="2343"/>
      <c r="USA39" s="2343"/>
      <c r="USB39" s="2343"/>
      <c r="USC39" s="2343"/>
      <c r="USD39" s="2343"/>
      <c r="USE39" s="2343"/>
      <c r="USF39" s="2343"/>
      <c r="USG39" s="2343"/>
      <c r="USH39" s="2343"/>
      <c r="USI39" s="2343"/>
      <c r="USJ39" s="2343"/>
      <c r="USK39" s="2343"/>
      <c r="USL39" s="2343"/>
      <c r="USM39" s="2343"/>
      <c r="USN39" s="2343"/>
      <c r="USO39" s="2343"/>
      <c r="USP39" s="2343"/>
      <c r="USQ39" s="2343"/>
      <c r="USR39" s="2343"/>
      <c r="USS39" s="2343"/>
      <c r="UST39" s="2343"/>
      <c r="USU39" s="2343"/>
      <c r="USV39" s="2343"/>
      <c r="USW39" s="2343"/>
      <c r="USX39" s="2343"/>
      <c r="USY39" s="2343"/>
      <c r="USZ39" s="2343"/>
      <c r="UTA39" s="2343"/>
      <c r="UTB39" s="2343"/>
      <c r="UTC39" s="2343"/>
      <c r="UTD39" s="2343"/>
      <c r="UTE39" s="2343"/>
      <c r="UTF39" s="2343"/>
      <c r="UTG39" s="2343"/>
      <c r="UTH39" s="2343"/>
      <c r="UTI39" s="2343"/>
      <c r="UTJ39" s="2343"/>
      <c r="UTK39" s="2343"/>
      <c r="UTL39" s="2343"/>
      <c r="UTM39" s="2343"/>
      <c r="UTN39" s="2343"/>
      <c r="UTO39" s="2343"/>
      <c r="UTP39" s="2343"/>
      <c r="UTQ39" s="2343"/>
      <c r="UTR39" s="2343"/>
      <c r="UTS39" s="2343"/>
      <c r="UTT39" s="2343"/>
      <c r="UTU39" s="2343"/>
      <c r="UTV39" s="2343"/>
      <c r="UTW39" s="2343"/>
      <c r="UTX39" s="2343"/>
      <c r="UTY39" s="2343"/>
      <c r="UTZ39" s="2343"/>
      <c r="UUA39" s="2343"/>
      <c r="UUB39" s="2343"/>
      <c r="UUC39" s="2343"/>
      <c r="UUD39" s="2343"/>
      <c r="UUE39" s="2343"/>
      <c r="UUF39" s="2343"/>
      <c r="UUG39" s="2343"/>
      <c r="UUH39" s="2343"/>
      <c r="UUI39" s="2343"/>
      <c r="UUJ39" s="2343"/>
      <c r="UUK39" s="2343"/>
      <c r="UUL39" s="2343"/>
      <c r="UUM39" s="2343"/>
      <c r="UUN39" s="2343"/>
      <c r="UUO39" s="2343"/>
      <c r="UUP39" s="2343"/>
      <c r="UUQ39" s="2343"/>
      <c r="UUR39" s="2343"/>
      <c r="UUS39" s="2343"/>
      <c r="UUT39" s="2343"/>
      <c r="UUU39" s="2343"/>
      <c r="UUV39" s="2343"/>
      <c r="UUW39" s="2343"/>
      <c r="UUX39" s="2343"/>
      <c r="UUY39" s="2343"/>
      <c r="UUZ39" s="2343"/>
      <c r="UVA39" s="2343"/>
      <c r="UVB39" s="2343"/>
      <c r="UVC39" s="2343"/>
      <c r="UVD39" s="2343"/>
      <c r="UVE39" s="2343"/>
      <c r="UVF39" s="2343"/>
      <c r="UVG39" s="2343"/>
      <c r="UVH39" s="2343"/>
      <c r="UVI39" s="2343"/>
      <c r="UVJ39" s="2343"/>
      <c r="UVK39" s="2343"/>
      <c r="UVL39" s="2343"/>
      <c r="UVM39" s="2343"/>
      <c r="UVN39" s="2343"/>
      <c r="UVO39" s="2343"/>
      <c r="UVP39" s="2343"/>
      <c r="UVQ39" s="2343"/>
      <c r="UVR39" s="2343"/>
      <c r="UVS39" s="2343"/>
      <c r="UVT39" s="2343"/>
      <c r="UVU39" s="2343"/>
      <c r="UVV39" s="2343"/>
      <c r="UVW39" s="2343"/>
      <c r="UVX39" s="2343"/>
      <c r="UVY39" s="2343"/>
      <c r="UVZ39" s="2343"/>
      <c r="UWA39" s="2343"/>
      <c r="UWB39" s="2343"/>
      <c r="UWC39" s="2343"/>
      <c r="UWD39" s="2343"/>
      <c r="UWE39" s="2343"/>
      <c r="UWF39" s="2343"/>
      <c r="UWG39" s="2343"/>
      <c r="UWH39" s="2343"/>
      <c r="UWI39" s="2343"/>
      <c r="UWJ39" s="2343"/>
      <c r="UWK39" s="2343"/>
      <c r="UWL39" s="2343"/>
      <c r="UWM39" s="2343"/>
      <c r="UWN39" s="2343"/>
      <c r="UWO39" s="2343"/>
      <c r="UWP39" s="2343"/>
      <c r="UWQ39" s="2343"/>
      <c r="UWR39" s="2343"/>
      <c r="UWS39" s="2343"/>
      <c r="UWT39" s="2343"/>
      <c r="UWU39" s="2343"/>
      <c r="UWV39" s="2343"/>
      <c r="UWW39" s="2343"/>
      <c r="UWX39" s="2343"/>
      <c r="UWY39" s="2343"/>
      <c r="UWZ39" s="2343"/>
      <c r="UXA39" s="2343"/>
      <c r="UXB39" s="2343"/>
      <c r="UXC39" s="2343"/>
      <c r="UXD39" s="2343"/>
      <c r="UXE39" s="2343"/>
      <c r="UXF39" s="2343"/>
      <c r="UXG39" s="2343"/>
      <c r="UXH39" s="2343"/>
      <c r="UXI39" s="2343"/>
      <c r="UXJ39" s="2343"/>
      <c r="UXK39" s="2343"/>
      <c r="UXL39" s="2343"/>
      <c r="UXM39" s="2343"/>
      <c r="UXN39" s="2343"/>
      <c r="UXO39" s="2343"/>
      <c r="UXP39" s="2343"/>
      <c r="UXQ39" s="2343"/>
      <c r="UXR39" s="2343"/>
      <c r="UXS39" s="2343"/>
      <c r="UXT39" s="2343"/>
      <c r="UXU39" s="2343"/>
      <c r="UXV39" s="2343"/>
      <c r="UXW39" s="2343"/>
      <c r="UXX39" s="2343"/>
      <c r="UXY39" s="2343"/>
      <c r="UXZ39" s="2343"/>
      <c r="UYA39" s="2343"/>
      <c r="UYB39" s="2343"/>
      <c r="UYC39" s="2343"/>
      <c r="UYD39" s="2343"/>
      <c r="UYE39" s="2343"/>
      <c r="UYF39" s="2343"/>
      <c r="UYG39" s="2343"/>
      <c r="UYH39" s="2343"/>
      <c r="UYI39" s="2343"/>
      <c r="UYJ39" s="2343"/>
      <c r="UYK39" s="2343"/>
      <c r="UYL39" s="2343"/>
      <c r="UYM39" s="2343"/>
      <c r="UYN39" s="2343"/>
      <c r="UYO39" s="2343"/>
      <c r="UYP39" s="2343"/>
      <c r="UYQ39" s="2343"/>
      <c r="UYR39" s="2343"/>
      <c r="UYS39" s="2343"/>
      <c r="UYT39" s="2343"/>
      <c r="UYU39" s="2343"/>
      <c r="UYV39" s="2343"/>
      <c r="UYW39" s="2343"/>
      <c r="UYX39" s="2343"/>
      <c r="UYY39" s="2343"/>
      <c r="UYZ39" s="2343"/>
      <c r="UZA39" s="2343"/>
      <c r="UZB39" s="2343"/>
      <c r="UZC39" s="2343"/>
      <c r="UZD39" s="2343"/>
      <c r="UZE39" s="2343"/>
      <c r="UZF39" s="2343"/>
      <c r="UZG39" s="2343"/>
      <c r="UZH39" s="2343"/>
      <c r="UZI39" s="2343"/>
      <c r="UZJ39" s="2343"/>
      <c r="UZK39" s="2343"/>
      <c r="UZL39" s="2343"/>
      <c r="UZM39" s="2343"/>
      <c r="UZN39" s="2343"/>
      <c r="UZO39" s="2343"/>
      <c r="UZP39" s="2343"/>
      <c r="UZQ39" s="2343"/>
      <c r="UZR39" s="2343"/>
      <c r="UZS39" s="2343"/>
      <c r="UZT39" s="2343"/>
      <c r="UZU39" s="2343"/>
      <c r="UZV39" s="2343"/>
      <c r="UZW39" s="2343"/>
      <c r="UZX39" s="2343"/>
      <c r="UZY39" s="2343"/>
      <c r="UZZ39" s="2343"/>
      <c r="VAA39" s="2343"/>
      <c r="VAB39" s="2343"/>
      <c r="VAC39" s="2343"/>
      <c r="VAD39" s="2343"/>
      <c r="VAE39" s="2343"/>
      <c r="VAF39" s="2343"/>
      <c r="VAG39" s="2343"/>
      <c r="VAH39" s="2343"/>
      <c r="VAI39" s="2343"/>
      <c r="VAJ39" s="2343"/>
      <c r="VAK39" s="2343"/>
      <c r="VAL39" s="2343"/>
      <c r="VAM39" s="2343"/>
      <c r="VAN39" s="2343"/>
      <c r="VAO39" s="2343"/>
      <c r="VAP39" s="2343"/>
      <c r="VAQ39" s="2343"/>
      <c r="VAR39" s="2343"/>
      <c r="VAS39" s="2343"/>
      <c r="VAT39" s="2343"/>
      <c r="VAU39" s="2343"/>
      <c r="VAV39" s="2343"/>
      <c r="VAW39" s="2343"/>
      <c r="VAX39" s="2343"/>
      <c r="VAY39" s="2343"/>
      <c r="VAZ39" s="2343"/>
      <c r="VBA39" s="2343"/>
      <c r="VBB39" s="2343"/>
      <c r="VBC39" s="2343"/>
      <c r="VBD39" s="2343"/>
      <c r="VBE39" s="2343"/>
      <c r="VBF39" s="2343"/>
      <c r="VBG39" s="2343"/>
      <c r="VBH39" s="2343"/>
      <c r="VBI39" s="2343"/>
      <c r="VBJ39" s="2343"/>
      <c r="VBK39" s="2343"/>
      <c r="VBL39" s="2343"/>
      <c r="VBM39" s="2343"/>
      <c r="VBN39" s="2343"/>
      <c r="VBO39" s="2343"/>
      <c r="VBP39" s="2343"/>
      <c r="VBQ39" s="2343"/>
      <c r="VBR39" s="2343"/>
      <c r="VBS39" s="2343"/>
      <c r="VBT39" s="2343"/>
      <c r="VBU39" s="2343"/>
      <c r="VBV39" s="2343"/>
      <c r="VBW39" s="2343"/>
      <c r="VBX39" s="2343"/>
      <c r="VBY39" s="2343"/>
      <c r="VBZ39" s="2343"/>
      <c r="VCA39" s="2343"/>
      <c r="VCB39" s="2343"/>
      <c r="VCC39" s="2343"/>
      <c r="VCD39" s="2343"/>
      <c r="VCE39" s="2343"/>
      <c r="VCF39" s="2343"/>
      <c r="VCG39" s="2343"/>
      <c r="VCH39" s="2343"/>
      <c r="VCI39" s="2343"/>
      <c r="VCJ39" s="2343"/>
      <c r="VCK39" s="2343"/>
      <c r="VCL39" s="2343"/>
      <c r="VCM39" s="2343"/>
      <c r="VCN39" s="2343"/>
      <c r="VCO39" s="2343"/>
      <c r="VCP39" s="2343"/>
      <c r="VCQ39" s="2343"/>
      <c r="VCR39" s="2343"/>
      <c r="VCS39" s="2343"/>
      <c r="VCT39" s="2343"/>
      <c r="VCU39" s="2343"/>
      <c r="VCV39" s="2343"/>
      <c r="VCW39" s="2343"/>
      <c r="VCX39" s="2343"/>
      <c r="VCY39" s="2343"/>
      <c r="VCZ39" s="2343"/>
      <c r="VDA39" s="2343"/>
      <c r="VDB39" s="2343"/>
      <c r="VDC39" s="2343"/>
      <c r="VDD39" s="2343"/>
      <c r="VDE39" s="2343"/>
      <c r="VDF39" s="2343"/>
      <c r="VDG39" s="2343"/>
      <c r="VDH39" s="2343"/>
      <c r="VDI39" s="2343"/>
      <c r="VDJ39" s="2343"/>
      <c r="VDK39" s="2343"/>
      <c r="VDL39" s="2343"/>
      <c r="VDM39" s="2343"/>
      <c r="VDN39" s="2343"/>
      <c r="VDO39" s="2343"/>
      <c r="VDP39" s="2343"/>
      <c r="VDQ39" s="2343"/>
      <c r="VDR39" s="2343"/>
      <c r="VDS39" s="2343"/>
      <c r="VDT39" s="2343"/>
      <c r="VDU39" s="2343"/>
      <c r="VDV39" s="2343"/>
      <c r="VDW39" s="2343"/>
      <c r="VDX39" s="2343"/>
      <c r="VDY39" s="2343"/>
      <c r="VDZ39" s="2343"/>
      <c r="VEA39" s="2343"/>
      <c r="VEB39" s="2343"/>
      <c r="VEC39" s="2343"/>
      <c r="VED39" s="2343"/>
      <c r="VEE39" s="2343"/>
      <c r="VEF39" s="2343"/>
      <c r="VEG39" s="2343"/>
      <c r="VEH39" s="2343"/>
      <c r="VEI39" s="2343"/>
      <c r="VEJ39" s="2343"/>
      <c r="VEK39" s="2343"/>
      <c r="VEL39" s="2343"/>
      <c r="VEM39" s="2343"/>
      <c r="VEN39" s="2343"/>
      <c r="VEO39" s="2343"/>
      <c r="VEP39" s="2343"/>
      <c r="VEQ39" s="2343"/>
      <c r="VER39" s="2343"/>
      <c r="VES39" s="2343"/>
      <c r="VET39" s="2343"/>
      <c r="VEU39" s="2343"/>
      <c r="VEV39" s="2343"/>
      <c r="VEW39" s="2343"/>
      <c r="VEX39" s="2343"/>
      <c r="VEY39" s="2343"/>
      <c r="VEZ39" s="2343"/>
      <c r="VFA39" s="2343"/>
      <c r="VFB39" s="2343"/>
      <c r="VFC39" s="2343"/>
      <c r="VFD39" s="2343"/>
      <c r="VFE39" s="2343"/>
      <c r="VFF39" s="2343"/>
      <c r="VFG39" s="2343"/>
      <c r="VFH39" s="2343"/>
      <c r="VFI39" s="2343"/>
      <c r="VFJ39" s="2343"/>
      <c r="VFK39" s="2343"/>
      <c r="VFL39" s="2343"/>
      <c r="VFM39" s="2343"/>
      <c r="VFN39" s="2343"/>
      <c r="VFO39" s="2343"/>
      <c r="VFP39" s="2343"/>
      <c r="VFQ39" s="2343"/>
      <c r="VFR39" s="2343"/>
      <c r="VFS39" s="2343"/>
      <c r="VFT39" s="2343"/>
      <c r="VFU39" s="2343"/>
      <c r="VFV39" s="2343"/>
      <c r="VFW39" s="2343"/>
      <c r="VFX39" s="2343"/>
      <c r="VFY39" s="2343"/>
      <c r="VFZ39" s="2343"/>
      <c r="VGA39" s="2343"/>
      <c r="VGB39" s="2343"/>
      <c r="VGC39" s="2343"/>
      <c r="VGD39" s="2343"/>
      <c r="VGE39" s="2343"/>
      <c r="VGF39" s="2343"/>
      <c r="VGG39" s="2343"/>
      <c r="VGH39" s="2343"/>
      <c r="VGI39" s="2343"/>
      <c r="VGJ39" s="2343"/>
      <c r="VGK39" s="2343"/>
      <c r="VGL39" s="2343"/>
      <c r="VGM39" s="2343"/>
      <c r="VGN39" s="2343"/>
      <c r="VGO39" s="2343"/>
      <c r="VGP39" s="2343"/>
      <c r="VGQ39" s="2343"/>
      <c r="VGR39" s="2343"/>
      <c r="VGS39" s="2343"/>
      <c r="VGT39" s="2343"/>
      <c r="VGU39" s="2343"/>
      <c r="VGV39" s="2343"/>
      <c r="VGW39" s="2343"/>
      <c r="VGX39" s="2343"/>
      <c r="VGY39" s="2343"/>
      <c r="VGZ39" s="2343"/>
      <c r="VHA39" s="2343"/>
      <c r="VHB39" s="2343"/>
      <c r="VHC39" s="2343"/>
      <c r="VHD39" s="2343"/>
      <c r="VHE39" s="2343"/>
      <c r="VHF39" s="2343"/>
      <c r="VHG39" s="2343"/>
      <c r="VHH39" s="2343"/>
      <c r="VHI39" s="2343"/>
      <c r="VHJ39" s="2343"/>
      <c r="VHK39" s="2343"/>
      <c r="VHL39" s="2343"/>
      <c r="VHM39" s="2343"/>
      <c r="VHN39" s="2343"/>
      <c r="VHO39" s="2343"/>
      <c r="VHP39" s="2343"/>
      <c r="VHQ39" s="2343"/>
      <c r="VHR39" s="2343"/>
      <c r="VHS39" s="2343"/>
      <c r="VHT39" s="2343"/>
      <c r="VHU39" s="2343"/>
      <c r="VHV39" s="2343"/>
      <c r="VHW39" s="2343"/>
      <c r="VHX39" s="2343"/>
      <c r="VHY39" s="2343"/>
      <c r="VHZ39" s="2343"/>
      <c r="VIA39" s="2343"/>
      <c r="VIB39" s="2343"/>
      <c r="VIC39" s="2343"/>
      <c r="VID39" s="2343"/>
      <c r="VIE39" s="2343"/>
      <c r="VIF39" s="2343"/>
      <c r="VIG39" s="2343"/>
      <c r="VIH39" s="2343"/>
      <c r="VII39" s="2343"/>
      <c r="VIJ39" s="2343"/>
      <c r="VIK39" s="2343"/>
      <c r="VIL39" s="2343"/>
      <c r="VIM39" s="2343"/>
      <c r="VIN39" s="2343"/>
      <c r="VIO39" s="2343"/>
      <c r="VIP39" s="2343"/>
      <c r="VIQ39" s="2343"/>
      <c r="VIR39" s="2343"/>
      <c r="VIS39" s="2343"/>
      <c r="VIT39" s="2343"/>
      <c r="VIU39" s="2343"/>
      <c r="VIV39" s="2343"/>
      <c r="VIW39" s="2343"/>
      <c r="VIX39" s="2343"/>
      <c r="VIY39" s="2343"/>
      <c r="VIZ39" s="2343"/>
      <c r="VJA39" s="2343"/>
      <c r="VJB39" s="2343"/>
      <c r="VJC39" s="2343"/>
      <c r="VJD39" s="2343"/>
      <c r="VJE39" s="2343"/>
      <c r="VJF39" s="2343"/>
      <c r="VJG39" s="2343"/>
      <c r="VJH39" s="2343"/>
      <c r="VJI39" s="2343"/>
      <c r="VJJ39" s="2343"/>
      <c r="VJK39" s="2343"/>
      <c r="VJL39" s="2343"/>
      <c r="VJM39" s="2343"/>
      <c r="VJN39" s="2343"/>
      <c r="VJO39" s="2343"/>
      <c r="VJP39" s="2343"/>
      <c r="VJQ39" s="2343"/>
      <c r="VJR39" s="2343"/>
      <c r="VJS39" s="2343"/>
      <c r="VJT39" s="2343"/>
      <c r="VJU39" s="2343"/>
      <c r="VJV39" s="2343"/>
      <c r="VJW39" s="2343"/>
      <c r="VJX39" s="2343"/>
      <c r="VJY39" s="2343"/>
      <c r="VJZ39" s="2343"/>
      <c r="VKA39" s="2343"/>
      <c r="VKB39" s="2343"/>
      <c r="VKC39" s="2343"/>
      <c r="VKD39" s="2343"/>
      <c r="VKE39" s="2343"/>
      <c r="VKF39" s="2343"/>
      <c r="VKG39" s="2343"/>
      <c r="VKH39" s="2343"/>
      <c r="VKI39" s="2343"/>
      <c r="VKJ39" s="2343"/>
      <c r="VKK39" s="2343"/>
      <c r="VKL39" s="2343"/>
      <c r="VKM39" s="2343"/>
      <c r="VKN39" s="2343"/>
      <c r="VKO39" s="2343"/>
      <c r="VKP39" s="2343"/>
      <c r="VKQ39" s="2343"/>
      <c r="VKR39" s="2343"/>
      <c r="VKS39" s="2343"/>
      <c r="VKT39" s="2343"/>
      <c r="VKU39" s="2343"/>
      <c r="VKV39" s="2343"/>
      <c r="VKW39" s="2343"/>
      <c r="VKX39" s="2343"/>
      <c r="VKY39" s="2343"/>
      <c r="VKZ39" s="2343"/>
      <c r="VLA39" s="2343"/>
      <c r="VLB39" s="2343"/>
      <c r="VLC39" s="2343"/>
      <c r="VLD39" s="2343"/>
      <c r="VLE39" s="2343"/>
      <c r="VLF39" s="2343"/>
      <c r="VLG39" s="2343"/>
      <c r="VLH39" s="2343"/>
      <c r="VLI39" s="2343"/>
      <c r="VLJ39" s="2343"/>
      <c r="VLK39" s="2343"/>
      <c r="VLL39" s="2343"/>
      <c r="VLM39" s="2343"/>
      <c r="VLN39" s="2343"/>
      <c r="VLO39" s="2343"/>
      <c r="VLP39" s="2343"/>
      <c r="VLQ39" s="2343"/>
      <c r="VLR39" s="2343"/>
      <c r="VLS39" s="2343"/>
      <c r="VLT39" s="2343"/>
      <c r="VLU39" s="2343"/>
      <c r="VLV39" s="2343"/>
      <c r="VLW39" s="2343"/>
      <c r="VLX39" s="2343"/>
      <c r="VLY39" s="2343"/>
      <c r="VLZ39" s="2343"/>
      <c r="VMA39" s="2343"/>
      <c r="VMB39" s="2343"/>
      <c r="VMC39" s="2343"/>
      <c r="VMD39" s="2343"/>
      <c r="VME39" s="2343"/>
      <c r="VMF39" s="2343"/>
      <c r="VMG39" s="2343"/>
      <c r="VMH39" s="2343"/>
      <c r="VMI39" s="2343"/>
      <c r="VMJ39" s="2343"/>
      <c r="VMK39" s="2343"/>
      <c r="VML39" s="2343"/>
      <c r="VMM39" s="2343"/>
      <c r="VMN39" s="2343"/>
      <c r="VMO39" s="2343"/>
      <c r="VMP39" s="2343"/>
      <c r="VMQ39" s="2343"/>
      <c r="VMR39" s="2343"/>
      <c r="VMS39" s="2343"/>
      <c r="VMT39" s="2343"/>
      <c r="VMU39" s="2343"/>
      <c r="VMV39" s="2343"/>
      <c r="VMW39" s="2343"/>
      <c r="VMX39" s="2343"/>
      <c r="VMY39" s="2343"/>
      <c r="VMZ39" s="2343"/>
      <c r="VNA39" s="2343"/>
      <c r="VNB39" s="2343"/>
      <c r="VNC39" s="2343"/>
      <c r="VND39" s="2343"/>
      <c r="VNE39" s="2343"/>
      <c r="VNF39" s="2343"/>
      <c r="VNG39" s="2343"/>
      <c r="VNH39" s="2343"/>
      <c r="VNI39" s="2343"/>
      <c r="VNJ39" s="2343"/>
      <c r="VNK39" s="2343"/>
      <c r="VNL39" s="2343"/>
      <c r="VNM39" s="2343"/>
      <c r="VNN39" s="2343"/>
      <c r="VNO39" s="2343"/>
      <c r="VNP39" s="2343"/>
      <c r="VNQ39" s="2343"/>
      <c r="VNR39" s="2343"/>
      <c r="VNS39" s="2343"/>
      <c r="VNT39" s="2343"/>
      <c r="VNU39" s="2343"/>
      <c r="VNV39" s="2343"/>
      <c r="VNW39" s="2343"/>
      <c r="VNX39" s="2343"/>
      <c r="VNY39" s="2343"/>
      <c r="VNZ39" s="2343"/>
      <c r="VOA39" s="2343"/>
      <c r="VOB39" s="2343"/>
      <c r="VOC39" s="2343"/>
      <c r="VOD39" s="2343"/>
      <c r="VOE39" s="2343"/>
      <c r="VOF39" s="2343"/>
      <c r="VOG39" s="2343"/>
      <c r="VOH39" s="2343"/>
      <c r="VOI39" s="2343"/>
      <c r="VOJ39" s="2343"/>
      <c r="VOK39" s="2343"/>
      <c r="VOL39" s="2343"/>
      <c r="VOM39" s="2343"/>
      <c r="VON39" s="2343"/>
      <c r="VOO39" s="2343"/>
      <c r="VOP39" s="2343"/>
      <c r="VOQ39" s="2343"/>
      <c r="VOR39" s="2343"/>
      <c r="VOS39" s="2343"/>
      <c r="VOT39" s="2343"/>
      <c r="VOU39" s="2343"/>
      <c r="VOV39" s="2343"/>
      <c r="VOW39" s="2343"/>
      <c r="VOX39" s="2343"/>
      <c r="VOY39" s="2343"/>
      <c r="VOZ39" s="2343"/>
      <c r="VPA39" s="2343"/>
      <c r="VPB39" s="2343"/>
      <c r="VPC39" s="2343"/>
      <c r="VPD39" s="2343"/>
      <c r="VPE39" s="2343"/>
      <c r="VPF39" s="2343"/>
      <c r="VPG39" s="2343"/>
      <c r="VPH39" s="2343"/>
      <c r="VPI39" s="2343"/>
      <c r="VPJ39" s="2343"/>
      <c r="VPK39" s="2343"/>
      <c r="VPL39" s="2343"/>
      <c r="VPM39" s="2343"/>
      <c r="VPN39" s="2343"/>
      <c r="VPO39" s="2343"/>
      <c r="VPP39" s="2343"/>
      <c r="VPQ39" s="2343"/>
      <c r="VPR39" s="2343"/>
      <c r="VPS39" s="2343"/>
      <c r="VPT39" s="2343"/>
      <c r="VPU39" s="2343"/>
      <c r="VPV39" s="2343"/>
      <c r="VPW39" s="2343"/>
      <c r="VPX39" s="2343"/>
      <c r="VPY39" s="2343"/>
      <c r="VPZ39" s="2343"/>
      <c r="VQA39" s="2343"/>
      <c r="VQB39" s="2343"/>
      <c r="VQC39" s="2343"/>
      <c r="VQD39" s="2343"/>
      <c r="VQE39" s="2343"/>
      <c r="VQF39" s="2343"/>
      <c r="VQG39" s="2343"/>
      <c r="VQH39" s="2343"/>
      <c r="VQI39" s="2343"/>
      <c r="VQJ39" s="2343"/>
      <c r="VQK39" s="2343"/>
      <c r="VQL39" s="2343"/>
      <c r="VQM39" s="2343"/>
      <c r="VQN39" s="2343"/>
      <c r="VQO39" s="2343"/>
      <c r="VQP39" s="2343"/>
      <c r="VQQ39" s="2343"/>
      <c r="VQR39" s="2343"/>
      <c r="VQS39" s="2343"/>
      <c r="VQT39" s="2343"/>
      <c r="VQU39" s="2343"/>
      <c r="VQV39" s="2343"/>
      <c r="VQW39" s="2343"/>
      <c r="VQX39" s="2343"/>
      <c r="VQY39" s="2343"/>
      <c r="VQZ39" s="2343"/>
      <c r="VRA39" s="2343"/>
      <c r="VRB39" s="2343"/>
      <c r="VRC39" s="2343"/>
      <c r="VRD39" s="2343"/>
      <c r="VRE39" s="2343"/>
      <c r="VRF39" s="2343"/>
      <c r="VRG39" s="2343"/>
      <c r="VRH39" s="2343"/>
      <c r="VRI39" s="2343"/>
      <c r="VRJ39" s="2343"/>
      <c r="VRK39" s="2343"/>
      <c r="VRL39" s="2343"/>
      <c r="VRM39" s="2343"/>
      <c r="VRN39" s="2343"/>
      <c r="VRO39" s="2343"/>
      <c r="VRP39" s="2343"/>
      <c r="VRQ39" s="2343"/>
      <c r="VRR39" s="2343"/>
      <c r="VRS39" s="2343"/>
      <c r="VRT39" s="2343"/>
      <c r="VRU39" s="2343"/>
      <c r="VRV39" s="2343"/>
      <c r="VRW39" s="2343"/>
      <c r="VRX39" s="2343"/>
      <c r="VRY39" s="2343"/>
      <c r="VRZ39" s="2343"/>
      <c r="VSA39" s="2343"/>
      <c r="VSB39" s="2343"/>
      <c r="VSC39" s="2343"/>
      <c r="VSD39" s="2343"/>
      <c r="VSE39" s="2343"/>
      <c r="VSF39" s="2343"/>
      <c r="VSG39" s="2343"/>
      <c r="VSH39" s="2343"/>
      <c r="VSI39" s="2343"/>
      <c r="VSJ39" s="2343"/>
      <c r="VSK39" s="2343"/>
      <c r="VSL39" s="2343"/>
      <c r="VSM39" s="2343"/>
      <c r="VSN39" s="2343"/>
      <c r="VSO39" s="2343"/>
      <c r="VSP39" s="2343"/>
      <c r="VSQ39" s="2343"/>
      <c r="VSR39" s="2343"/>
      <c r="VSS39" s="2343"/>
      <c r="VST39" s="2343"/>
      <c r="VSU39" s="2343"/>
      <c r="VSV39" s="2343"/>
      <c r="VSW39" s="2343"/>
      <c r="VSX39" s="2343"/>
      <c r="VSY39" s="2343"/>
      <c r="VSZ39" s="2343"/>
      <c r="VTA39" s="2343"/>
      <c r="VTB39" s="2343"/>
      <c r="VTC39" s="2343"/>
      <c r="VTD39" s="2343"/>
      <c r="VTE39" s="2343"/>
      <c r="VTF39" s="2343"/>
      <c r="VTG39" s="2343"/>
      <c r="VTH39" s="2343"/>
      <c r="VTI39" s="2343"/>
      <c r="VTJ39" s="2343"/>
      <c r="VTK39" s="2343"/>
      <c r="VTL39" s="2343"/>
      <c r="VTM39" s="2343"/>
      <c r="VTN39" s="2343"/>
      <c r="VTO39" s="2343"/>
      <c r="VTP39" s="2343"/>
      <c r="VTQ39" s="2343"/>
      <c r="VTR39" s="2343"/>
      <c r="VTS39" s="2343"/>
      <c r="VTT39" s="2343"/>
      <c r="VTU39" s="2343"/>
      <c r="VTV39" s="2343"/>
      <c r="VTW39" s="2343"/>
      <c r="VTX39" s="2343"/>
      <c r="VTY39" s="2343"/>
      <c r="VTZ39" s="2343"/>
      <c r="VUA39" s="2343"/>
      <c r="VUB39" s="2343"/>
      <c r="VUC39" s="2343"/>
      <c r="VUD39" s="2343"/>
      <c r="VUE39" s="2343"/>
      <c r="VUF39" s="2343"/>
      <c r="VUG39" s="2343"/>
      <c r="VUH39" s="2343"/>
      <c r="VUI39" s="2343"/>
      <c r="VUJ39" s="2343"/>
      <c r="VUK39" s="2343"/>
      <c r="VUL39" s="2343"/>
      <c r="VUM39" s="2343"/>
      <c r="VUN39" s="2343"/>
      <c r="VUO39" s="2343"/>
      <c r="VUP39" s="2343"/>
      <c r="VUQ39" s="2343"/>
      <c r="VUR39" s="2343"/>
      <c r="VUS39" s="2343"/>
      <c r="VUT39" s="2343"/>
      <c r="VUU39" s="2343"/>
      <c r="VUV39" s="2343"/>
      <c r="VUW39" s="2343"/>
      <c r="VUX39" s="2343"/>
      <c r="VUY39" s="2343"/>
      <c r="VUZ39" s="2343"/>
      <c r="VVA39" s="2343"/>
      <c r="VVB39" s="2343"/>
      <c r="VVC39" s="2343"/>
      <c r="VVD39" s="2343"/>
      <c r="VVE39" s="2343"/>
      <c r="VVF39" s="2343"/>
      <c r="VVG39" s="2343"/>
      <c r="VVH39" s="2343"/>
      <c r="VVI39" s="2343"/>
      <c r="VVJ39" s="2343"/>
      <c r="VVK39" s="2343"/>
      <c r="VVL39" s="2343"/>
      <c r="VVM39" s="2343"/>
      <c r="VVN39" s="2343"/>
      <c r="VVO39" s="2343"/>
      <c r="VVP39" s="2343"/>
      <c r="VVQ39" s="2343"/>
      <c r="VVR39" s="2343"/>
      <c r="VVS39" s="2343"/>
      <c r="VVT39" s="2343"/>
      <c r="VVU39" s="2343"/>
      <c r="VVV39" s="2343"/>
      <c r="VVW39" s="2343"/>
      <c r="VVX39" s="2343"/>
      <c r="VVY39" s="2343"/>
      <c r="VVZ39" s="2343"/>
      <c r="VWA39" s="2343"/>
      <c r="VWB39" s="2343"/>
      <c r="VWC39" s="2343"/>
      <c r="VWD39" s="2343"/>
      <c r="VWE39" s="2343"/>
      <c r="VWF39" s="2343"/>
      <c r="VWG39" s="2343"/>
      <c r="VWH39" s="2343"/>
      <c r="VWI39" s="2343"/>
      <c r="VWJ39" s="2343"/>
      <c r="VWK39" s="2343"/>
      <c r="VWL39" s="2343"/>
      <c r="VWM39" s="2343"/>
      <c r="VWN39" s="2343"/>
      <c r="VWO39" s="2343"/>
      <c r="VWP39" s="2343"/>
      <c r="VWQ39" s="2343"/>
      <c r="VWR39" s="2343"/>
      <c r="VWS39" s="2343"/>
      <c r="VWT39" s="2343"/>
      <c r="VWU39" s="2343"/>
      <c r="VWV39" s="2343"/>
      <c r="VWW39" s="2343"/>
      <c r="VWX39" s="2343"/>
      <c r="VWY39" s="2343"/>
      <c r="VWZ39" s="2343"/>
      <c r="VXA39" s="2343"/>
      <c r="VXB39" s="2343"/>
      <c r="VXC39" s="2343"/>
      <c r="VXD39" s="2343"/>
      <c r="VXE39" s="2343"/>
      <c r="VXF39" s="2343"/>
      <c r="VXG39" s="2343"/>
      <c r="VXH39" s="2343"/>
      <c r="VXI39" s="2343"/>
      <c r="VXJ39" s="2343"/>
      <c r="VXK39" s="2343"/>
      <c r="VXL39" s="2343"/>
      <c r="VXM39" s="2343"/>
      <c r="VXN39" s="2343"/>
      <c r="VXO39" s="2343"/>
      <c r="VXP39" s="2343"/>
      <c r="VXQ39" s="2343"/>
      <c r="VXR39" s="2343"/>
      <c r="VXS39" s="2343"/>
      <c r="VXT39" s="2343"/>
      <c r="VXU39" s="2343"/>
      <c r="VXV39" s="2343"/>
      <c r="VXW39" s="2343"/>
      <c r="VXX39" s="2343"/>
      <c r="VXY39" s="2343"/>
      <c r="VXZ39" s="2343"/>
      <c r="VYA39" s="2343"/>
      <c r="VYB39" s="2343"/>
      <c r="VYC39" s="2343"/>
      <c r="VYD39" s="2343"/>
      <c r="VYE39" s="2343"/>
      <c r="VYF39" s="2343"/>
      <c r="VYG39" s="2343"/>
      <c r="VYH39" s="2343"/>
      <c r="VYI39" s="2343"/>
      <c r="VYJ39" s="2343"/>
      <c r="VYK39" s="2343"/>
      <c r="VYL39" s="2343"/>
      <c r="VYM39" s="2343"/>
      <c r="VYN39" s="2343"/>
      <c r="VYO39" s="2343"/>
      <c r="VYP39" s="2343"/>
      <c r="VYQ39" s="2343"/>
      <c r="VYR39" s="2343"/>
      <c r="VYS39" s="2343"/>
      <c r="VYT39" s="2343"/>
      <c r="VYU39" s="2343"/>
      <c r="VYV39" s="2343"/>
      <c r="VYW39" s="2343"/>
      <c r="VYX39" s="2343"/>
      <c r="VYY39" s="2343"/>
      <c r="VYZ39" s="2343"/>
      <c r="VZA39" s="2343"/>
      <c r="VZB39" s="2343"/>
      <c r="VZC39" s="2343"/>
      <c r="VZD39" s="2343"/>
      <c r="VZE39" s="2343"/>
      <c r="VZF39" s="2343"/>
      <c r="VZG39" s="2343"/>
      <c r="VZH39" s="2343"/>
      <c r="VZI39" s="2343"/>
      <c r="VZJ39" s="2343"/>
      <c r="VZK39" s="2343"/>
      <c r="VZL39" s="2343"/>
      <c r="VZM39" s="2343"/>
      <c r="VZN39" s="2343"/>
      <c r="VZO39" s="2343"/>
      <c r="VZP39" s="2343"/>
      <c r="VZQ39" s="2343"/>
      <c r="VZR39" s="2343"/>
      <c r="VZS39" s="2343"/>
      <c r="VZT39" s="2343"/>
      <c r="VZU39" s="2343"/>
      <c r="VZV39" s="2343"/>
      <c r="VZW39" s="2343"/>
      <c r="VZX39" s="2343"/>
      <c r="VZY39" s="2343"/>
      <c r="VZZ39" s="2343"/>
      <c r="WAA39" s="2343"/>
      <c r="WAB39" s="2343"/>
      <c r="WAC39" s="2343"/>
      <c r="WAD39" s="2343"/>
      <c r="WAE39" s="2343"/>
      <c r="WAF39" s="2343"/>
      <c r="WAG39" s="2343"/>
      <c r="WAH39" s="2343"/>
      <c r="WAI39" s="2343"/>
      <c r="WAJ39" s="2343"/>
      <c r="WAK39" s="2343"/>
      <c r="WAL39" s="2343"/>
      <c r="WAM39" s="2343"/>
      <c r="WAN39" s="2343"/>
      <c r="WAO39" s="2343"/>
      <c r="WAP39" s="2343"/>
      <c r="WAQ39" s="2343"/>
      <c r="WAR39" s="2343"/>
      <c r="WAS39" s="2343"/>
      <c r="WAT39" s="2343"/>
      <c r="WAU39" s="2343"/>
      <c r="WAV39" s="2343"/>
      <c r="WAW39" s="2343"/>
      <c r="WAX39" s="2343"/>
      <c r="WAY39" s="2343"/>
      <c r="WAZ39" s="2343"/>
      <c r="WBA39" s="2343"/>
      <c r="WBB39" s="2343"/>
      <c r="WBC39" s="2343"/>
      <c r="WBD39" s="2343"/>
      <c r="WBE39" s="2343"/>
      <c r="WBF39" s="2343"/>
      <c r="WBG39" s="2343"/>
      <c r="WBH39" s="2343"/>
      <c r="WBI39" s="2343"/>
      <c r="WBJ39" s="2343"/>
      <c r="WBK39" s="2343"/>
      <c r="WBL39" s="2343"/>
      <c r="WBM39" s="2343"/>
      <c r="WBN39" s="2343"/>
      <c r="WBO39" s="2343"/>
      <c r="WBP39" s="2343"/>
      <c r="WBQ39" s="2343"/>
      <c r="WBR39" s="2343"/>
      <c r="WBS39" s="2343"/>
      <c r="WBT39" s="2343"/>
      <c r="WBU39" s="2343"/>
      <c r="WBV39" s="2343"/>
      <c r="WBW39" s="2343"/>
      <c r="WBX39" s="2343"/>
      <c r="WBY39" s="2343"/>
      <c r="WBZ39" s="2343"/>
      <c r="WCA39" s="2343"/>
      <c r="WCB39" s="2343"/>
      <c r="WCC39" s="2343"/>
      <c r="WCD39" s="2343"/>
      <c r="WCE39" s="2343"/>
      <c r="WCF39" s="2343"/>
      <c r="WCG39" s="2343"/>
      <c r="WCH39" s="2343"/>
      <c r="WCI39" s="2343"/>
      <c r="WCJ39" s="2343"/>
      <c r="WCK39" s="2343"/>
      <c r="WCL39" s="2343"/>
      <c r="WCM39" s="2343"/>
      <c r="WCN39" s="2343"/>
      <c r="WCO39" s="2343"/>
      <c r="WCP39" s="2343"/>
      <c r="WCQ39" s="2343"/>
      <c r="WCR39" s="2343"/>
      <c r="WCS39" s="2343"/>
      <c r="WCT39" s="2343"/>
      <c r="WCU39" s="2343"/>
      <c r="WCV39" s="2343"/>
      <c r="WCW39" s="2343"/>
      <c r="WCX39" s="2343"/>
      <c r="WCY39" s="2343"/>
      <c r="WCZ39" s="2343"/>
      <c r="WDA39" s="2343"/>
      <c r="WDB39" s="2343"/>
      <c r="WDC39" s="2343"/>
      <c r="WDD39" s="2343"/>
      <c r="WDE39" s="2343"/>
      <c r="WDF39" s="2343"/>
      <c r="WDG39" s="2343"/>
      <c r="WDH39" s="2343"/>
      <c r="WDI39" s="2343"/>
      <c r="WDJ39" s="2343"/>
      <c r="WDK39" s="2343"/>
      <c r="WDL39" s="2343"/>
      <c r="WDM39" s="2343"/>
      <c r="WDN39" s="2343"/>
      <c r="WDO39" s="2343"/>
      <c r="WDP39" s="2343"/>
      <c r="WDQ39" s="2343"/>
      <c r="WDR39" s="2343"/>
      <c r="WDS39" s="2343"/>
      <c r="WDT39" s="2343"/>
      <c r="WDU39" s="2343"/>
      <c r="WDV39" s="2343"/>
      <c r="WDW39" s="2343"/>
      <c r="WDX39" s="2343"/>
      <c r="WDY39" s="2343"/>
      <c r="WDZ39" s="2343"/>
      <c r="WEA39" s="2343"/>
      <c r="WEB39" s="2343"/>
      <c r="WEC39" s="2343"/>
      <c r="WED39" s="2343"/>
      <c r="WEE39" s="2343"/>
      <c r="WEF39" s="2343"/>
      <c r="WEG39" s="2343"/>
      <c r="WEH39" s="2343"/>
      <c r="WEI39" s="2343"/>
      <c r="WEJ39" s="2343"/>
      <c r="WEK39" s="2343"/>
      <c r="WEL39" s="2343"/>
      <c r="WEM39" s="2343"/>
      <c r="WEN39" s="2343"/>
      <c r="WEO39" s="2343"/>
      <c r="WEP39" s="2343"/>
      <c r="WEQ39" s="2343"/>
      <c r="WER39" s="2343"/>
      <c r="WES39" s="2343"/>
      <c r="WET39" s="2343"/>
      <c r="WEU39" s="2343"/>
      <c r="WEV39" s="2343"/>
      <c r="WEW39" s="2343"/>
      <c r="WEX39" s="2343"/>
      <c r="WEY39" s="2343"/>
      <c r="WEZ39" s="2343"/>
      <c r="WFA39" s="2343"/>
      <c r="WFB39" s="2343"/>
      <c r="WFC39" s="2343"/>
      <c r="WFD39" s="2343"/>
      <c r="WFE39" s="2343"/>
      <c r="WFF39" s="2343"/>
      <c r="WFG39" s="2343"/>
      <c r="WFH39" s="2343"/>
      <c r="WFI39" s="2343"/>
      <c r="WFJ39" s="2343"/>
      <c r="WFK39" s="2343"/>
      <c r="WFL39" s="2343"/>
      <c r="WFM39" s="2343"/>
      <c r="WFN39" s="2343"/>
      <c r="WFO39" s="2343"/>
      <c r="WFP39" s="2343"/>
      <c r="WFQ39" s="2343"/>
      <c r="WFR39" s="2343"/>
      <c r="WFS39" s="2343"/>
      <c r="WFT39" s="2343"/>
      <c r="WFU39" s="2343"/>
      <c r="WFV39" s="2343"/>
      <c r="WFW39" s="2343"/>
      <c r="WFX39" s="2343"/>
      <c r="WFY39" s="2343"/>
      <c r="WFZ39" s="2343"/>
      <c r="WGA39" s="2343"/>
      <c r="WGB39" s="2343"/>
      <c r="WGC39" s="2343"/>
      <c r="WGD39" s="2343"/>
      <c r="WGE39" s="2343"/>
      <c r="WGF39" s="2343"/>
      <c r="WGG39" s="2343"/>
      <c r="WGH39" s="2343"/>
      <c r="WGI39" s="2343"/>
      <c r="WGJ39" s="2343"/>
      <c r="WGK39" s="2343"/>
      <c r="WGL39" s="2343"/>
      <c r="WGM39" s="2343"/>
      <c r="WGN39" s="2343"/>
      <c r="WGO39" s="2343"/>
      <c r="WGP39" s="2343"/>
      <c r="WGQ39" s="2343"/>
      <c r="WGR39" s="2343"/>
      <c r="WGS39" s="2343"/>
      <c r="WGT39" s="2343"/>
      <c r="WGU39" s="2343"/>
      <c r="WGV39" s="2343"/>
      <c r="WGW39" s="2343"/>
      <c r="WGX39" s="2343"/>
      <c r="WGY39" s="2343"/>
      <c r="WGZ39" s="2343"/>
      <c r="WHA39" s="2343"/>
      <c r="WHB39" s="2343"/>
      <c r="WHC39" s="2343"/>
      <c r="WHD39" s="2343"/>
      <c r="WHE39" s="2343"/>
      <c r="WHF39" s="2343"/>
      <c r="WHG39" s="2343"/>
      <c r="WHH39" s="2343"/>
      <c r="WHI39" s="2343"/>
      <c r="WHJ39" s="2343"/>
      <c r="WHK39" s="2343"/>
      <c r="WHL39" s="2343"/>
      <c r="WHM39" s="2343"/>
      <c r="WHN39" s="2343"/>
      <c r="WHO39" s="2343"/>
      <c r="WHP39" s="2343"/>
      <c r="WHQ39" s="2343"/>
      <c r="WHR39" s="2343"/>
      <c r="WHS39" s="2343"/>
      <c r="WHT39" s="2343"/>
      <c r="WHU39" s="2343"/>
      <c r="WHV39" s="2343"/>
      <c r="WHW39" s="2343"/>
      <c r="WHX39" s="2343"/>
      <c r="WHY39" s="2343"/>
      <c r="WHZ39" s="2343"/>
      <c r="WIA39" s="2343"/>
      <c r="WIB39" s="2343"/>
      <c r="WIC39" s="2343"/>
      <c r="WID39" s="2343"/>
      <c r="WIE39" s="2343"/>
      <c r="WIF39" s="2343"/>
      <c r="WIG39" s="2343"/>
      <c r="WIH39" s="2343"/>
      <c r="WII39" s="2343"/>
      <c r="WIJ39" s="2343"/>
      <c r="WIK39" s="2343"/>
      <c r="WIL39" s="2343"/>
      <c r="WIM39" s="2343"/>
      <c r="WIN39" s="2343"/>
      <c r="WIO39" s="2343"/>
      <c r="WIP39" s="2343"/>
      <c r="WIQ39" s="2343"/>
      <c r="WIR39" s="2343"/>
      <c r="WIS39" s="2343"/>
      <c r="WIT39" s="2343"/>
      <c r="WIU39" s="2343"/>
      <c r="WIV39" s="2343"/>
      <c r="WIW39" s="2343"/>
      <c r="WIX39" s="2343"/>
      <c r="WIY39" s="2343"/>
      <c r="WIZ39" s="2343"/>
      <c r="WJA39" s="2343"/>
      <c r="WJB39" s="2343"/>
      <c r="WJC39" s="2343"/>
      <c r="WJD39" s="2343"/>
      <c r="WJE39" s="2343"/>
      <c r="WJF39" s="2343"/>
      <c r="WJG39" s="2343"/>
      <c r="WJH39" s="2343"/>
      <c r="WJI39" s="2343"/>
      <c r="WJJ39" s="2343"/>
      <c r="WJK39" s="2343"/>
      <c r="WJL39" s="2343"/>
      <c r="WJM39" s="2343"/>
      <c r="WJN39" s="2343"/>
      <c r="WJO39" s="2343"/>
      <c r="WJP39" s="2343"/>
      <c r="WJQ39" s="2343"/>
      <c r="WJR39" s="2343"/>
      <c r="WJS39" s="2343"/>
      <c r="WJT39" s="2343"/>
      <c r="WJU39" s="2343"/>
      <c r="WJV39" s="2343"/>
      <c r="WJW39" s="2343"/>
      <c r="WJX39" s="2343"/>
      <c r="WJY39" s="2343"/>
      <c r="WJZ39" s="2343"/>
      <c r="WKA39" s="2343"/>
      <c r="WKB39" s="2343"/>
      <c r="WKC39" s="2343"/>
      <c r="WKD39" s="2343"/>
      <c r="WKE39" s="2343"/>
      <c r="WKF39" s="2343"/>
      <c r="WKG39" s="2343"/>
      <c r="WKH39" s="2343"/>
      <c r="WKI39" s="2343"/>
      <c r="WKJ39" s="2343"/>
      <c r="WKK39" s="2343"/>
      <c r="WKL39" s="2343"/>
      <c r="WKM39" s="2343"/>
      <c r="WKN39" s="2343"/>
      <c r="WKO39" s="2343"/>
      <c r="WKP39" s="2343"/>
      <c r="WKQ39" s="2343"/>
      <c r="WKR39" s="2343"/>
      <c r="WKS39" s="2343"/>
      <c r="WKT39" s="2343"/>
      <c r="WKU39" s="2343"/>
      <c r="WKV39" s="2343"/>
      <c r="WKW39" s="2343"/>
      <c r="WKX39" s="2343"/>
      <c r="WKY39" s="2343"/>
      <c r="WKZ39" s="2343"/>
      <c r="WLA39" s="2343"/>
      <c r="WLB39" s="2343"/>
      <c r="WLC39" s="2343"/>
      <c r="WLD39" s="2343"/>
      <c r="WLE39" s="2343"/>
      <c r="WLF39" s="2343"/>
      <c r="WLG39" s="2343"/>
      <c r="WLH39" s="2343"/>
      <c r="WLI39" s="2343"/>
      <c r="WLJ39" s="2343"/>
      <c r="WLK39" s="2343"/>
      <c r="WLL39" s="2343"/>
      <c r="WLM39" s="2343"/>
      <c r="WLN39" s="2343"/>
      <c r="WLO39" s="2343"/>
      <c r="WLP39" s="2343"/>
      <c r="WLQ39" s="2343"/>
      <c r="WLR39" s="2343"/>
      <c r="WLS39" s="2343"/>
      <c r="WLT39" s="2343"/>
      <c r="WLU39" s="2343"/>
      <c r="WLV39" s="2343"/>
      <c r="WLW39" s="2343"/>
      <c r="WLX39" s="2343"/>
      <c r="WLY39" s="2343"/>
      <c r="WLZ39" s="2343"/>
      <c r="WMA39" s="2343"/>
      <c r="WMB39" s="2343"/>
      <c r="WMC39" s="2343"/>
      <c r="WMD39" s="2343"/>
      <c r="WME39" s="2343"/>
      <c r="WMF39" s="2343"/>
      <c r="WMG39" s="2343"/>
      <c r="WMH39" s="2343"/>
      <c r="WMI39" s="2343"/>
      <c r="WMJ39" s="2343"/>
      <c r="WMK39" s="2343"/>
      <c r="WML39" s="2343"/>
      <c r="WMM39" s="2343"/>
      <c r="WMN39" s="2343"/>
      <c r="WMO39" s="2343"/>
      <c r="WMP39" s="2343"/>
      <c r="WMQ39" s="2343"/>
      <c r="WMR39" s="2343"/>
      <c r="WMS39" s="2343"/>
      <c r="WMT39" s="2343"/>
      <c r="WMU39" s="2343"/>
      <c r="WMV39" s="2343"/>
      <c r="WMW39" s="2343"/>
      <c r="WMX39" s="2343"/>
      <c r="WMY39" s="2343"/>
      <c r="WMZ39" s="2343"/>
      <c r="WNA39" s="2343"/>
      <c r="WNB39" s="2343"/>
      <c r="WNC39" s="2343"/>
      <c r="WND39" s="2343"/>
      <c r="WNE39" s="2343"/>
      <c r="WNF39" s="2343"/>
      <c r="WNG39" s="2343"/>
      <c r="WNH39" s="2343"/>
      <c r="WNI39" s="2343"/>
      <c r="WNJ39" s="2343"/>
      <c r="WNK39" s="2343"/>
      <c r="WNL39" s="2343"/>
      <c r="WNM39" s="2343"/>
      <c r="WNN39" s="2343"/>
      <c r="WNO39" s="2343"/>
      <c r="WNP39" s="2343"/>
      <c r="WNQ39" s="2343"/>
      <c r="WNR39" s="2343"/>
      <c r="WNS39" s="2343"/>
      <c r="WNT39" s="2343"/>
      <c r="WNU39" s="2343"/>
      <c r="WNV39" s="2343"/>
      <c r="WNW39" s="2343"/>
      <c r="WNX39" s="2343"/>
      <c r="WNY39" s="2343"/>
      <c r="WNZ39" s="2343"/>
      <c r="WOA39" s="2343"/>
      <c r="WOB39" s="2343"/>
      <c r="WOC39" s="2343"/>
      <c r="WOD39" s="2343"/>
      <c r="WOE39" s="2343"/>
      <c r="WOF39" s="2343"/>
      <c r="WOG39" s="2343"/>
      <c r="WOH39" s="2343"/>
      <c r="WOI39" s="2343"/>
      <c r="WOJ39" s="2343"/>
      <c r="WOK39" s="2343"/>
      <c r="WOL39" s="2343"/>
      <c r="WOM39" s="2343"/>
      <c r="WON39" s="2343"/>
      <c r="WOO39" s="2343"/>
      <c r="WOP39" s="2343"/>
      <c r="WOQ39" s="2343"/>
      <c r="WOR39" s="2343"/>
      <c r="WOS39" s="2343"/>
      <c r="WOT39" s="2343"/>
      <c r="WOU39" s="2343"/>
      <c r="WOV39" s="2343"/>
      <c r="WOW39" s="2343"/>
      <c r="WOX39" s="2343"/>
      <c r="WOY39" s="2343"/>
      <c r="WOZ39" s="2343"/>
      <c r="WPA39" s="2343"/>
      <c r="WPB39" s="2343"/>
      <c r="WPC39" s="2343"/>
      <c r="WPD39" s="2343"/>
      <c r="WPE39" s="2343"/>
      <c r="WPF39" s="2343"/>
      <c r="WPG39" s="2343"/>
      <c r="WPH39" s="2343"/>
      <c r="WPI39" s="2343"/>
      <c r="WPJ39" s="2343"/>
      <c r="WPK39" s="2343"/>
      <c r="WPL39" s="2343"/>
      <c r="WPM39" s="2343"/>
      <c r="WPN39" s="2343"/>
      <c r="WPO39" s="2343"/>
      <c r="WPP39" s="2343"/>
      <c r="WPQ39" s="2343"/>
      <c r="WPR39" s="2343"/>
      <c r="WPS39" s="2343"/>
      <c r="WPT39" s="2343"/>
      <c r="WPU39" s="2343"/>
      <c r="WPV39" s="2343"/>
      <c r="WPW39" s="2343"/>
      <c r="WPX39" s="2343"/>
      <c r="WPY39" s="2343"/>
      <c r="WPZ39" s="2343"/>
      <c r="WQA39" s="2343"/>
      <c r="WQB39" s="2343"/>
      <c r="WQC39" s="2343"/>
      <c r="WQD39" s="2343"/>
      <c r="WQE39" s="2343"/>
      <c r="WQF39" s="2343"/>
      <c r="WQG39" s="2343"/>
      <c r="WQH39" s="2343"/>
      <c r="WQI39" s="2343"/>
      <c r="WQJ39" s="2343"/>
      <c r="WQK39" s="2343"/>
      <c r="WQL39" s="2343"/>
      <c r="WQM39" s="2343"/>
      <c r="WQN39" s="2343"/>
      <c r="WQO39" s="2343"/>
      <c r="WQP39" s="2343"/>
      <c r="WQQ39" s="2343"/>
      <c r="WQR39" s="2343"/>
      <c r="WQS39" s="2343"/>
      <c r="WQT39" s="2343"/>
      <c r="WQU39" s="2343"/>
      <c r="WQV39" s="2343"/>
      <c r="WQW39" s="2343"/>
      <c r="WQX39" s="2343"/>
      <c r="WQY39" s="2343"/>
      <c r="WQZ39" s="2343"/>
      <c r="WRA39" s="2343"/>
      <c r="WRB39" s="2343"/>
      <c r="WRC39" s="2343"/>
      <c r="WRD39" s="2343"/>
      <c r="WRE39" s="2343"/>
      <c r="WRF39" s="2343"/>
      <c r="WRG39" s="2343"/>
      <c r="WRH39" s="2343"/>
      <c r="WRI39" s="2343"/>
      <c r="WRJ39" s="2343"/>
      <c r="WRK39" s="2343"/>
      <c r="WRL39" s="2343"/>
      <c r="WRM39" s="2343"/>
      <c r="WRN39" s="2343"/>
      <c r="WRO39" s="2343"/>
      <c r="WRP39" s="2343"/>
      <c r="WRQ39" s="2343"/>
      <c r="WRR39" s="2343"/>
      <c r="WRS39" s="2343"/>
      <c r="WRT39" s="2343"/>
      <c r="WRU39" s="2343"/>
      <c r="WRV39" s="2343"/>
      <c r="WRW39" s="2343"/>
      <c r="WRX39" s="2343"/>
      <c r="WRY39" s="2343"/>
      <c r="WRZ39" s="2343"/>
      <c r="WSA39" s="2343"/>
      <c r="WSB39" s="2343"/>
      <c r="WSC39" s="2343"/>
      <c r="WSD39" s="2343"/>
      <c r="WSE39" s="2343"/>
      <c r="WSF39" s="2343"/>
      <c r="WSG39" s="2343"/>
      <c r="WSH39" s="2343"/>
      <c r="WSI39" s="2343"/>
      <c r="WSJ39" s="2343"/>
      <c r="WSK39" s="2343"/>
      <c r="WSL39" s="2343"/>
      <c r="WSM39" s="2343"/>
      <c r="WSN39" s="2343"/>
      <c r="WSO39" s="2343"/>
      <c r="WSP39" s="2343"/>
      <c r="WSQ39" s="2343"/>
      <c r="WSR39" s="2343"/>
      <c r="WSS39" s="2343"/>
      <c r="WST39" s="2343"/>
      <c r="WSU39" s="2343"/>
      <c r="WSV39" s="2343"/>
      <c r="WSW39" s="2343"/>
      <c r="WSX39" s="2343"/>
      <c r="WSY39" s="2343"/>
      <c r="WSZ39" s="2343"/>
      <c r="WTA39" s="2343"/>
      <c r="WTB39" s="2343"/>
      <c r="WTC39" s="2343"/>
      <c r="WTD39" s="2343"/>
      <c r="WTE39" s="2343"/>
      <c r="WTF39" s="2343"/>
      <c r="WTG39" s="2343"/>
      <c r="WTH39" s="2343"/>
      <c r="WTI39" s="2343"/>
      <c r="WTJ39" s="2343"/>
      <c r="WTK39" s="2343"/>
      <c r="WTL39" s="2343"/>
      <c r="WTM39" s="2343"/>
      <c r="WTN39" s="2343"/>
      <c r="WTO39" s="2343"/>
      <c r="WTP39" s="2343"/>
      <c r="WTQ39" s="2343"/>
      <c r="WTR39" s="2343"/>
      <c r="WTS39" s="2343"/>
      <c r="WTT39" s="2343"/>
      <c r="WTU39" s="2343"/>
      <c r="WTV39" s="2343"/>
      <c r="WTW39" s="2343"/>
      <c r="WTX39" s="2343"/>
      <c r="WTY39" s="2343"/>
      <c r="WTZ39" s="2343"/>
      <c r="WUA39" s="2343"/>
      <c r="WUB39" s="2343"/>
      <c r="WUC39" s="2343"/>
      <c r="WUD39" s="2343"/>
      <c r="WUE39" s="2343"/>
      <c r="WUF39" s="2343"/>
      <c r="WUG39" s="2343"/>
      <c r="WUH39" s="2343"/>
      <c r="WUI39" s="2343"/>
      <c r="WUJ39" s="2343"/>
      <c r="WUK39" s="2343"/>
      <c r="WUL39" s="2343"/>
      <c r="WUM39" s="2343"/>
      <c r="WUN39" s="2343"/>
      <c r="WUO39" s="2343"/>
      <c r="WUP39" s="2343"/>
      <c r="WUQ39" s="2343"/>
      <c r="WUR39" s="2343"/>
      <c r="WUS39" s="2343"/>
      <c r="WUT39" s="2343"/>
      <c r="WUU39" s="2343"/>
      <c r="WUV39" s="2343"/>
      <c r="WUW39" s="2343"/>
      <c r="WUX39" s="2343"/>
      <c r="WUY39" s="2343"/>
      <c r="WUZ39" s="2343"/>
      <c r="WVA39" s="2343"/>
      <c r="WVB39" s="2343"/>
      <c r="WVC39" s="2343"/>
      <c r="WVD39" s="2343"/>
      <c r="WVE39" s="2343"/>
      <c r="WVF39" s="2343"/>
      <c r="WVG39" s="2343"/>
      <c r="WVH39" s="2343"/>
      <c r="WVI39" s="2343"/>
      <c r="WVJ39" s="2343"/>
      <c r="WVK39" s="2343"/>
      <c r="WVL39" s="2343"/>
      <c r="WVM39" s="2343"/>
      <c r="WVN39" s="2343"/>
      <c r="WVO39" s="2343"/>
      <c r="WVP39" s="2343"/>
      <c r="WVQ39" s="2343"/>
      <c r="WVR39" s="2343"/>
      <c r="WVS39" s="2343"/>
      <c r="WVT39" s="2343"/>
      <c r="WVU39" s="2343"/>
      <c r="WVV39" s="2343"/>
      <c r="WVW39" s="2343"/>
      <c r="WVX39" s="2343"/>
      <c r="WVY39" s="2343"/>
      <c r="WVZ39" s="2343"/>
      <c r="WWA39" s="2343"/>
      <c r="WWB39" s="2343"/>
      <c r="WWC39" s="2343"/>
      <c r="WWD39" s="2343"/>
      <c r="WWE39" s="2343"/>
      <c r="WWF39" s="2343"/>
      <c r="WWG39" s="2343"/>
      <c r="WWH39" s="2343"/>
      <c r="WWI39" s="2343"/>
      <c r="WWJ39" s="2343"/>
      <c r="WWK39" s="2343"/>
      <c r="WWL39" s="2343"/>
      <c r="WWM39" s="2343"/>
      <c r="WWN39" s="2343"/>
      <c r="WWO39" s="2343"/>
      <c r="WWP39" s="2343"/>
      <c r="WWQ39" s="2343"/>
      <c r="WWR39" s="2343"/>
      <c r="WWS39" s="2343"/>
      <c r="WWT39" s="2343"/>
      <c r="WWU39" s="2343"/>
      <c r="WWV39" s="2343"/>
      <c r="WWW39" s="2343"/>
      <c r="WWX39" s="2343"/>
      <c r="WWY39" s="2343"/>
      <c r="WWZ39" s="2343"/>
      <c r="WXA39" s="2343"/>
      <c r="WXB39" s="2343"/>
      <c r="WXC39" s="2343"/>
      <c r="WXD39" s="2343"/>
      <c r="WXE39" s="2343"/>
      <c r="WXF39" s="2343"/>
      <c r="WXG39" s="2343"/>
      <c r="WXH39" s="2343"/>
      <c r="WXI39" s="2343"/>
      <c r="WXJ39" s="2343"/>
      <c r="WXK39" s="2343"/>
      <c r="WXL39" s="2343"/>
      <c r="WXM39" s="2343"/>
      <c r="WXN39" s="2343"/>
      <c r="WXO39" s="2343"/>
      <c r="WXP39" s="2343"/>
      <c r="WXQ39" s="2343"/>
      <c r="WXR39" s="2343"/>
      <c r="WXS39" s="2343"/>
      <c r="WXT39" s="2343"/>
      <c r="WXU39" s="2343"/>
      <c r="WXV39" s="2343"/>
      <c r="WXW39" s="2343"/>
      <c r="WXX39" s="2343"/>
      <c r="WXY39" s="2343"/>
      <c r="WXZ39" s="2343"/>
      <c r="WYA39" s="2343"/>
      <c r="WYB39" s="2343"/>
      <c r="WYC39" s="2343"/>
      <c r="WYD39" s="2343"/>
      <c r="WYE39" s="2343"/>
      <c r="WYF39" s="2343"/>
      <c r="WYG39" s="2343"/>
      <c r="WYH39" s="2343"/>
      <c r="WYI39" s="2343"/>
      <c r="WYJ39" s="2343"/>
      <c r="WYK39" s="2343"/>
      <c r="WYL39" s="2343"/>
      <c r="WYM39" s="2343"/>
      <c r="WYN39" s="2343"/>
      <c r="WYO39" s="2343"/>
      <c r="WYP39" s="2343"/>
      <c r="WYQ39" s="2343"/>
      <c r="WYR39" s="2343"/>
      <c r="WYS39" s="2343"/>
      <c r="WYT39" s="2343"/>
      <c r="WYU39" s="2343"/>
      <c r="WYV39" s="2343"/>
      <c r="WYW39" s="2343"/>
      <c r="WYX39" s="2343"/>
      <c r="WYY39" s="2343"/>
      <c r="WYZ39" s="2343"/>
      <c r="WZA39" s="2343"/>
      <c r="WZB39" s="2343"/>
      <c r="WZC39" s="2343"/>
      <c r="WZD39" s="2343"/>
      <c r="WZE39" s="2343"/>
      <c r="WZF39" s="2343"/>
      <c r="WZG39" s="2343"/>
      <c r="WZH39" s="2343"/>
      <c r="WZI39" s="2343"/>
      <c r="WZJ39" s="2343"/>
      <c r="WZK39" s="2343"/>
      <c r="WZL39" s="2343"/>
      <c r="WZM39" s="2343"/>
      <c r="WZN39" s="2343"/>
      <c r="WZO39" s="2343"/>
      <c r="WZP39" s="2343"/>
      <c r="WZQ39" s="2343"/>
      <c r="WZR39" s="2343"/>
      <c r="WZS39" s="2343"/>
      <c r="WZT39" s="2343"/>
      <c r="WZU39" s="2343"/>
      <c r="WZV39" s="2343"/>
      <c r="WZW39" s="2343"/>
      <c r="WZX39" s="2343"/>
      <c r="WZY39" s="2343"/>
      <c r="WZZ39" s="2343"/>
      <c r="XAA39" s="2343"/>
      <c r="XAB39" s="2343"/>
      <c r="XAC39" s="2343"/>
      <c r="XAD39" s="2343"/>
      <c r="XAE39" s="2343"/>
      <c r="XAF39" s="2343"/>
      <c r="XAG39" s="2343"/>
      <c r="XAH39" s="2343"/>
      <c r="XAI39" s="2343"/>
      <c r="XAJ39" s="2343"/>
      <c r="XAK39" s="2343"/>
      <c r="XAL39" s="2343"/>
      <c r="XAM39" s="2343"/>
      <c r="XAN39" s="2343"/>
      <c r="XAO39" s="2343"/>
      <c r="XAP39" s="2343"/>
      <c r="XAQ39" s="2343"/>
      <c r="XAR39" s="2343"/>
      <c r="XAS39" s="2343"/>
      <c r="XAT39" s="2343"/>
      <c r="XAU39" s="2343"/>
      <c r="XAV39" s="2343"/>
      <c r="XAW39" s="2343"/>
      <c r="XAX39" s="2343"/>
      <c r="XAY39" s="2343"/>
      <c r="XAZ39" s="2343"/>
      <c r="XBA39" s="2343"/>
      <c r="XBB39" s="2343"/>
      <c r="XBC39" s="2343"/>
      <c r="XBD39" s="2343"/>
      <c r="XBE39" s="2343"/>
      <c r="XBF39" s="2343"/>
      <c r="XBG39" s="2343"/>
      <c r="XBH39" s="2343"/>
      <c r="XBI39" s="2343"/>
      <c r="XBJ39" s="2343"/>
      <c r="XBK39" s="2343"/>
      <c r="XBL39" s="2343"/>
      <c r="XBM39" s="2343"/>
      <c r="XBN39" s="2343"/>
      <c r="XBO39" s="2343"/>
      <c r="XBP39" s="2343"/>
      <c r="XBQ39" s="2343"/>
      <c r="XBR39" s="2343"/>
      <c r="XBS39" s="2343"/>
      <c r="XBT39" s="2343"/>
      <c r="XBU39" s="2343"/>
      <c r="XBV39" s="2343"/>
      <c r="XBW39" s="2343"/>
      <c r="XBX39" s="2343"/>
      <c r="XBY39" s="2343"/>
      <c r="XBZ39" s="2343"/>
      <c r="XCA39" s="2343"/>
      <c r="XCB39" s="2343"/>
      <c r="XCC39" s="2343"/>
      <c r="XCD39" s="2343"/>
      <c r="XCE39" s="2343"/>
      <c r="XCF39" s="2343"/>
      <c r="XCG39" s="2343"/>
      <c r="XCH39" s="2343"/>
      <c r="XCI39" s="2343"/>
      <c r="XCJ39" s="2343"/>
      <c r="XCK39" s="2343"/>
      <c r="XCL39" s="2343"/>
      <c r="XCM39" s="2343"/>
      <c r="XCN39" s="2343"/>
      <c r="XCO39" s="2343"/>
      <c r="XCP39" s="2343"/>
      <c r="XCQ39" s="2343"/>
      <c r="XCR39" s="2343"/>
      <c r="XCS39" s="2343"/>
      <c r="XCT39" s="2343"/>
      <c r="XCU39" s="2343"/>
      <c r="XCV39" s="2343"/>
      <c r="XCW39" s="2343"/>
      <c r="XCX39" s="2343"/>
      <c r="XCY39" s="2343"/>
      <c r="XCZ39" s="2343"/>
      <c r="XDA39" s="2343"/>
      <c r="XDB39" s="2343"/>
      <c r="XDC39" s="2343"/>
      <c r="XDD39" s="2343"/>
      <c r="XDE39" s="2343"/>
      <c r="XDF39" s="2343"/>
      <c r="XDG39" s="2343"/>
      <c r="XDH39" s="2343"/>
      <c r="XDI39" s="2343"/>
      <c r="XDJ39" s="2343"/>
      <c r="XDK39" s="2343"/>
      <c r="XDL39" s="2343"/>
      <c r="XDM39" s="2343"/>
      <c r="XDN39" s="2343"/>
      <c r="XDO39" s="2343"/>
      <c r="XDP39" s="2343"/>
      <c r="XDQ39" s="2343"/>
      <c r="XDR39" s="2343"/>
      <c r="XDS39" s="2343"/>
      <c r="XDT39" s="2343"/>
      <c r="XDU39" s="2343"/>
      <c r="XDV39" s="2343"/>
      <c r="XDW39" s="2343"/>
      <c r="XDX39" s="2343"/>
      <c r="XDY39" s="2343"/>
      <c r="XDZ39" s="2343"/>
      <c r="XEA39" s="2343"/>
      <c r="XEB39" s="2343"/>
      <c r="XEC39" s="2343"/>
      <c r="XED39" s="2343"/>
      <c r="XEE39" s="2343"/>
      <c r="XEF39" s="2343"/>
      <c r="XEG39" s="2343"/>
      <c r="XEH39" s="2343"/>
      <c r="XEI39" s="2343"/>
      <c r="XEJ39" s="2343"/>
      <c r="XEK39" s="2343"/>
      <c r="XEL39" s="2343"/>
      <c r="XEM39" s="2343"/>
      <c r="XEN39" s="2343"/>
      <c r="XEO39" s="2343"/>
      <c r="XEP39" s="2343"/>
      <c r="XEQ39" s="2343"/>
      <c r="XER39" s="2343"/>
      <c r="XES39" s="2343"/>
      <c r="XET39" s="2343"/>
      <c r="XEU39" s="2343"/>
      <c r="XEV39" s="2343"/>
      <c r="XEW39" s="2343"/>
      <c r="XEX39" s="2343"/>
      <c r="XEY39" s="2343"/>
      <c r="XEZ39" s="2343"/>
      <c r="XFA39" s="2343"/>
      <c r="XFB39" s="2343"/>
      <c r="XFC39" s="2343"/>
      <c r="XFD39" s="2343"/>
    </row>
    <row r="40" spans="2:16384" hidden="1">
      <c r="B40" s="852" t="s">
        <v>1829</v>
      </c>
      <c r="C40" s="2347" t="s">
        <v>1818</v>
      </c>
      <c r="D40" s="2348"/>
      <c r="E40" s="2349"/>
      <c r="F40" s="2347" t="s">
        <v>1806</v>
      </c>
      <c r="G40" s="2348"/>
      <c r="H40" s="2349"/>
      <c r="I40" s="2336" t="s">
        <v>1819</v>
      </c>
      <c r="J40" s="2337"/>
      <c r="K40" s="2338"/>
      <c r="M40" s="2341" t="s">
        <v>1774</v>
      </c>
      <c r="N40" s="2342"/>
      <c r="Q40" s="849" t="s">
        <v>1783</v>
      </c>
    </row>
    <row r="41" spans="2:16384" hidden="1">
      <c r="B41" s="859">
        <v>1</v>
      </c>
      <c r="C41" s="2350" t="str">
        <f>IF('TP - English'!C41:E41 = 0,"",'TP - English'!C41:E41)</f>
        <v/>
      </c>
      <c r="D41" s="2351"/>
      <c r="E41" s="2352"/>
      <c r="F41" s="2350" t="str">
        <f>IF('TP - English'!F41:H41 = 0,"",'TP - English'!F41:H41)</f>
        <v/>
      </c>
      <c r="G41" s="2351"/>
      <c r="H41" s="2351"/>
      <c r="I41" s="2677" t="str">
        <f>IF('TP - English'!I41:K41 = 0,"",'TP - English'!I41:K41)</f>
        <v/>
      </c>
      <c r="J41" s="2678"/>
      <c r="K41" s="2679"/>
    </row>
    <row r="42" spans="2:16384">
      <c r="B42" s="860"/>
      <c r="C42" s="860"/>
      <c r="D42" s="860"/>
      <c r="E42" s="860"/>
      <c r="F42" s="860"/>
      <c r="G42" s="860"/>
      <c r="H42" s="860"/>
      <c r="I42" s="860"/>
      <c r="J42" s="860"/>
      <c r="K42" s="860"/>
    </row>
    <row r="43" spans="2:16384" ht="37" customHeight="1">
      <c r="B43" s="2676" t="s">
        <v>1820</v>
      </c>
      <c r="C43" s="2676"/>
      <c r="D43" s="2676"/>
      <c r="E43" s="2676"/>
      <c r="F43" s="2676"/>
      <c r="G43" s="2676"/>
      <c r="H43" s="849"/>
      <c r="I43" s="850" t="s">
        <v>1830</v>
      </c>
      <c r="J43" s="850"/>
      <c r="K43" s="851" t="s">
        <v>1763</v>
      </c>
      <c r="L43" s="849"/>
      <c r="M43" s="849"/>
      <c r="N43" s="849"/>
      <c r="O43" s="849"/>
      <c r="P43" s="849"/>
      <c r="Q43" s="849" t="s">
        <v>1786</v>
      </c>
    </row>
    <row r="45" spans="2:16384" hidden="1">
      <c r="B45" s="2675" t="s">
        <v>1821</v>
      </c>
      <c r="C45" s="2675"/>
      <c r="D45" s="2675"/>
      <c r="E45" s="2675"/>
      <c r="F45" s="2675"/>
      <c r="G45" s="2675"/>
      <c r="H45" s="2675"/>
      <c r="I45" s="2675"/>
      <c r="J45" s="2675"/>
      <c r="K45" s="2675"/>
      <c r="L45" s="2675"/>
      <c r="M45" s="2675"/>
      <c r="N45" s="2675"/>
      <c r="O45" s="2675"/>
      <c r="P45" s="2675"/>
      <c r="Q45" s="2675"/>
    </row>
    <row r="46" spans="2:16384" hidden="1">
      <c r="B46" s="2675"/>
      <c r="C46" s="2675"/>
      <c r="D46" s="2675"/>
      <c r="E46" s="2675"/>
      <c r="F46" s="2675"/>
      <c r="G46" s="2675"/>
      <c r="H46" s="2675"/>
      <c r="I46" s="2675"/>
      <c r="J46" s="2675"/>
      <c r="K46" s="2675"/>
      <c r="L46" s="2675"/>
      <c r="M46" s="2675"/>
      <c r="N46" s="2675"/>
      <c r="O46" s="2675"/>
      <c r="P46" s="2675"/>
      <c r="Q46" s="2675"/>
    </row>
    <row r="47" spans="2:16384" hidden="1">
      <c r="B47" s="2675"/>
      <c r="C47" s="2675"/>
      <c r="D47" s="2675"/>
      <c r="E47" s="2675"/>
      <c r="F47" s="2675"/>
      <c r="G47" s="2675"/>
      <c r="H47" s="2675"/>
      <c r="I47" s="2675"/>
      <c r="J47" s="2675"/>
      <c r="K47" s="2675"/>
      <c r="L47" s="2675"/>
      <c r="M47" s="2675"/>
      <c r="N47" s="2675"/>
      <c r="O47" s="2675"/>
      <c r="P47" s="2675"/>
      <c r="Q47" s="2675"/>
    </row>
    <row r="48" spans="2:16384" hidden="1"/>
    <row r="49" spans="2:17" hidden="1"/>
    <row r="50" spans="2:17" hidden="1">
      <c r="B50" s="2344" t="str">
        <f>IF('TP - English'!B49:G49=0,"",'TP - English'!B49:G49)</f>
        <v/>
      </c>
      <c r="C50" s="2345"/>
      <c r="D50" s="2345"/>
      <c r="E50" s="2345"/>
      <c r="F50" s="2345"/>
      <c r="G50" s="2346"/>
    </row>
    <row r="51" spans="2:17" hidden="1"/>
    <row r="52" spans="2:17" hidden="1">
      <c r="B52" s="2675" t="s">
        <v>1822</v>
      </c>
      <c r="C52" s="2675"/>
      <c r="D52" s="2675"/>
      <c r="E52" s="2675"/>
      <c r="F52" s="2675"/>
      <c r="G52" s="2675"/>
      <c r="H52" s="2675"/>
      <c r="I52" s="2675"/>
      <c r="J52" s="2675"/>
      <c r="K52" s="2675"/>
      <c r="L52" s="2675"/>
      <c r="M52" s="2675"/>
      <c r="N52" s="2675"/>
      <c r="O52" s="2675"/>
      <c r="P52" s="2675"/>
      <c r="Q52" s="2675"/>
    </row>
    <row r="53" spans="2:17" hidden="1">
      <c r="B53" s="2675"/>
      <c r="C53" s="2675"/>
      <c r="D53" s="2675"/>
      <c r="E53" s="2675"/>
      <c r="F53" s="2675"/>
      <c r="G53" s="2675"/>
      <c r="H53" s="2675"/>
      <c r="I53" s="2675"/>
      <c r="J53" s="2675"/>
      <c r="K53" s="2675"/>
      <c r="L53" s="2675"/>
      <c r="M53" s="2675"/>
      <c r="N53" s="2675"/>
      <c r="O53" s="2675"/>
      <c r="P53" s="2675"/>
      <c r="Q53" s="2675"/>
    </row>
    <row r="54" spans="2:17" hidden="1">
      <c r="B54" s="2675"/>
      <c r="C54" s="2675"/>
      <c r="D54" s="2675"/>
      <c r="E54" s="2675"/>
      <c r="F54" s="2675"/>
      <c r="G54" s="2675"/>
      <c r="H54" s="2675"/>
      <c r="I54" s="2675"/>
      <c r="J54" s="2675"/>
      <c r="K54" s="2675"/>
      <c r="L54" s="2675"/>
      <c r="M54" s="2675"/>
      <c r="N54" s="2675"/>
      <c r="O54" s="2675"/>
      <c r="P54" s="2675"/>
      <c r="Q54" s="2675"/>
    </row>
    <row r="55" spans="2:17" hidden="1"/>
    <row r="56" spans="2:17" hidden="1">
      <c r="B56" s="2344" t="str">
        <f>IF('TP - English'!B55:G55=0,"",'TP - English'!B55:G55)</f>
        <v/>
      </c>
      <c r="C56" s="2345"/>
      <c r="D56" s="2345"/>
      <c r="E56" s="2345"/>
      <c r="F56" s="2345"/>
      <c r="G56" s="2346"/>
    </row>
    <row r="57" spans="2:17" hidden="1"/>
    <row r="58" spans="2:17" hidden="1">
      <c r="B58" s="2675" t="s">
        <v>1823</v>
      </c>
      <c r="C58" s="2675"/>
      <c r="D58" s="2675"/>
      <c r="E58" s="2675"/>
      <c r="F58" s="2675"/>
      <c r="G58" s="2675"/>
      <c r="H58" s="2675"/>
      <c r="I58" s="2675"/>
      <c r="J58" s="2675"/>
      <c r="K58" s="2675"/>
      <c r="L58" s="2675"/>
      <c r="M58" s="2675"/>
      <c r="N58" s="2675"/>
      <c r="O58" s="2675"/>
      <c r="P58" s="2675"/>
      <c r="Q58" s="2675"/>
    </row>
    <row r="59" spans="2:17" hidden="1">
      <c r="B59" s="2675"/>
      <c r="C59" s="2675"/>
      <c r="D59" s="2675"/>
      <c r="E59" s="2675"/>
      <c r="F59" s="2675"/>
      <c r="G59" s="2675"/>
      <c r="H59" s="2675"/>
      <c r="I59" s="2675"/>
      <c r="J59" s="2675"/>
      <c r="K59" s="2675"/>
      <c r="L59" s="2675"/>
      <c r="M59" s="2675"/>
      <c r="N59" s="2675"/>
      <c r="O59" s="2675"/>
      <c r="P59" s="2675"/>
      <c r="Q59" s="2675"/>
    </row>
    <row r="60" spans="2:17" hidden="1">
      <c r="B60" s="2675"/>
      <c r="C60" s="2675"/>
      <c r="D60" s="2675"/>
      <c r="E60" s="2675"/>
      <c r="F60" s="2675"/>
      <c r="G60" s="2675"/>
      <c r="H60" s="2675"/>
      <c r="I60" s="2675"/>
      <c r="J60" s="2675"/>
      <c r="K60" s="2675"/>
      <c r="L60" s="2675"/>
      <c r="M60" s="2675"/>
      <c r="N60" s="2675"/>
      <c r="O60" s="2675"/>
      <c r="P60" s="2675"/>
      <c r="Q60" s="2675"/>
    </row>
    <row r="61" spans="2:17" hidden="1"/>
    <row r="62" spans="2:17" hidden="1">
      <c r="B62" s="2344" t="str">
        <f>IF('TP - English'!B61=0,"",'TP - English'!B61)</f>
        <v/>
      </c>
      <c r="C62" s="2345"/>
      <c r="D62" s="2345"/>
      <c r="E62" s="2345"/>
      <c r="F62" s="2345"/>
      <c r="G62" s="2346"/>
    </row>
    <row r="63" spans="2:17" hidden="1"/>
    <row r="64" spans="2:17" hidden="1">
      <c r="B64" s="2675" t="s">
        <v>1824</v>
      </c>
      <c r="C64" s="2675"/>
      <c r="D64" s="2675"/>
      <c r="E64" s="2675"/>
      <c r="F64" s="2675"/>
      <c r="G64" s="2675"/>
      <c r="H64" s="2675"/>
      <c r="I64" s="2675"/>
      <c r="J64" s="2675"/>
      <c r="K64" s="2675"/>
      <c r="L64" s="2675"/>
      <c r="M64" s="2675"/>
      <c r="N64" s="2675"/>
      <c r="O64" s="2675"/>
      <c r="P64" s="2675"/>
      <c r="Q64" s="2675"/>
    </row>
    <row r="65" spans="2:17" hidden="1">
      <c r="B65" s="2675"/>
      <c r="C65" s="2675"/>
      <c r="D65" s="2675"/>
      <c r="E65" s="2675"/>
      <c r="F65" s="2675"/>
      <c r="G65" s="2675"/>
      <c r="H65" s="2675"/>
      <c r="I65" s="2675"/>
      <c r="J65" s="2675"/>
      <c r="K65" s="2675"/>
      <c r="L65" s="2675"/>
      <c r="M65" s="2675"/>
      <c r="N65" s="2675"/>
      <c r="O65" s="2675"/>
      <c r="P65" s="2675"/>
      <c r="Q65" s="2675"/>
    </row>
    <row r="66" spans="2:17" hidden="1">
      <c r="B66" s="2675"/>
      <c r="C66" s="2675"/>
      <c r="D66" s="2675"/>
      <c r="E66" s="2675"/>
      <c r="F66" s="2675"/>
      <c r="G66" s="2675"/>
      <c r="H66" s="2675"/>
      <c r="I66" s="2675"/>
      <c r="J66" s="2675"/>
      <c r="K66" s="2675"/>
      <c r="L66" s="2675"/>
      <c r="M66" s="2675"/>
      <c r="N66" s="2675"/>
      <c r="O66" s="2675"/>
      <c r="P66" s="2675"/>
      <c r="Q66" s="2675"/>
    </row>
    <row r="67" spans="2:17" hidden="1"/>
    <row r="68" spans="2:17" hidden="1">
      <c r="B68" s="2344" t="str">
        <f>IF('TP - English'!B67=0,"",'TP - English'!B67)</f>
        <v/>
      </c>
      <c r="C68" s="2345"/>
      <c r="D68" s="2345"/>
      <c r="E68" s="2345"/>
      <c r="F68" s="2345"/>
      <c r="G68" s="2346"/>
    </row>
    <row r="69" spans="2:17" hidden="1"/>
    <row r="70" spans="2:17" hidden="1"/>
    <row r="71" spans="2:17" hidden="1">
      <c r="B71" s="2675" t="s">
        <v>1825</v>
      </c>
      <c r="C71" s="2675"/>
      <c r="D71" s="2675"/>
      <c r="E71" s="2675"/>
      <c r="F71" s="2675"/>
      <c r="G71" s="2675"/>
      <c r="H71" s="2675"/>
      <c r="I71" s="2675"/>
      <c r="J71" s="2675"/>
      <c r="K71" s="2675"/>
      <c r="L71" s="2675"/>
      <c r="M71" s="2675"/>
      <c r="N71" s="2675"/>
      <c r="O71" s="2675"/>
      <c r="P71" s="2675"/>
      <c r="Q71" s="2675"/>
    </row>
    <row r="72" spans="2:17" hidden="1">
      <c r="B72" s="2675"/>
      <c r="C72" s="2675"/>
      <c r="D72" s="2675"/>
      <c r="E72" s="2675"/>
      <c r="F72" s="2675"/>
      <c r="G72" s="2675"/>
      <c r="H72" s="2675"/>
      <c r="I72" s="2675"/>
      <c r="J72" s="2675"/>
      <c r="K72" s="2675"/>
      <c r="L72" s="2675"/>
      <c r="M72" s="2675"/>
      <c r="N72" s="2675"/>
      <c r="O72" s="2675"/>
      <c r="P72" s="2675"/>
      <c r="Q72" s="2675"/>
    </row>
    <row r="73" spans="2:17" hidden="1">
      <c r="B73" s="2675"/>
      <c r="C73" s="2675"/>
      <c r="D73" s="2675"/>
      <c r="E73" s="2675"/>
      <c r="F73" s="2675"/>
      <c r="G73" s="2675"/>
      <c r="H73" s="2675"/>
      <c r="I73" s="2675"/>
      <c r="J73" s="2675"/>
      <c r="K73" s="2675"/>
      <c r="L73" s="2675"/>
      <c r="M73" s="2675"/>
      <c r="N73" s="2675"/>
      <c r="O73" s="2675"/>
      <c r="P73" s="2675"/>
      <c r="Q73" s="2675"/>
    </row>
    <row r="74" spans="2:17" hidden="1"/>
    <row r="75" spans="2:17" hidden="1">
      <c r="B75" s="2344" t="str">
        <f>IF('TP - English'!B74=0,"",'TP - English'!B74)</f>
        <v/>
      </c>
      <c r="C75" s="2345"/>
      <c r="D75" s="2345"/>
      <c r="E75" s="2345"/>
      <c r="F75" s="2345"/>
      <c r="G75" s="2346"/>
    </row>
    <row r="76" spans="2:17" hidden="1"/>
    <row r="77" spans="2:17" hidden="1">
      <c r="B77" s="2675" t="s">
        <v>1826</v>
      </c>
      <c r="C77" s="2675"/>
      <c r="D77" s="2675"/>
      <c r="E77" s="2675"/>
      <c r="F77" s="2675"/>
      <c r="G77" s="2675"/>
      <c r="H77" s="2675"/>
      <c r="I77" s="2675"/>
      <c r="J77" s="2675"/>
      <c r="K77" s="2675"/>
      <c r="L77" s="2675"/>
      <c r="M77" s="2675"/>
      <c r="N77" s="2675"/>
      <c r="O77" s="2675"/>
      <c r="P77" s="2675"/>
      <c r="Q77" s="2675"/>
    </row>
    <row r="78" spans="2:17" hidden="1">
      <c r="B78" s="2675"/>
      <c r="C78" s="2675"/>
      <c r="D78" s="2675"/>
      <c r="E78" s="2675"/>
      <c r="F78" s="2675"/>
      <c r="G78" s="2675"/>
      <c r="H78" s="2675"/>
      <c r="I78" s="2675"/>
      <c r="J78" s="2675"/>
      <c r="K78" s="2675"/>
      <c r="L78" s="2675"/>
      <c r="M78" s="2675"/>
      <c r="N78" s="2675"/>
      <c r="O78" s="2675"/>
      <c r="P78" s="2675"/>
      <c r="Q78" s="2675"/>
    </row>
    <row r="79" spans="2:17" hidden="1">
      <c r="B79" s="2675"/>
      <c r="C79" s="2675"/>
      <c r="D79" s="2675"/>
      <c r="E79" s="2675"/>
      <c r="F79" s="2675"/>
      <c r="G79" s="2675"/>
      <c r="H79" s="2675"/>
      <c r="I79" s="2675"/>
      <c r="J79" s="2675"/>
      <c r="K79" s="2675"/>
      <c r="L79" s="2675"/>
      <c r="M79" s="2675"/>
      <c r="N79" s="2675"/>
      <c r="O79" s="2675"/>
      <c r="P79" s="2675"/>
      <c r="Q79" s="2675"/>
    </row>
    <row r="80" spans="2:17" hidden="1"/>
    <row r="81" spans="2:17" hidden="1">
      <c r="B81" s="2344" t="str">
        <f>IF('TP - English'!B80=0,"",'TP - English'!B80)</f>
        <v/>
      </c>
      <c r="C81" s="2345"/>
      <c r="D81" s="2345"/>
      <c r="E81" s="2345"/>
      <c r="F81" s="2345"/>
      <c r="G81" s="2346"/>
    </row>
    <row r="82" spans="2:17" hidden="1"/>
    <row r="83" spans="2:17" hidden="1">
      <c r="B83" s="2675" t="s">
        <v>1827</v>
      </c>
      <c r="C83" s="2675"/>
      <c r="D83" s="2675"/>
      <c r="E83" s="2675"/>
      <c r="F83" s="2675"/>
      <c r="G83" s="2675"/>
      <c r="H83" s="2675"/>
      <c r="I83" s="2675"/>
      <c r="J83" s="2675"/>
      <c r="K83" s="2675"/>
      <c r="L83" s="2675"/>
      <c r="M83" s="2675"/>
      <c r="N83" s="2675"/>
      <c r="O83" s="2675"/>
      <c r="P83" s="2675"/>
      <c r="Q83" s="2675"/>
    </row>
    <row r="84" spans="2:17" hidden="1">
      <c r="B84" s="2675"/>
      <c r="C84" s="2675"/>
      <c r="D84" s="2675"/>
      <c r="E84" s="2675"/>
      <c r="F84" s="2675"/>
      <c r="G84" s="2675"/>
      <c r="H84" s="2675"/>
      <c r="I84" s="2675"/>
      <c r="J84" s="2675"/>
      <c r="K84" s="2675"/>
      <c r="L84" s="2675"/>
      <c r="M84" s="2675"/>
      <c r="N84" s="2675"/>
      <c r="O84" s="2675"/>
      <c r="P84" s="2675"/>
      <c r="Q84" s="2675"/>
    </row>
    <row r="85" spans="2:17" hidden="1">
      <c r="B85" s="2675"/>
      <c r="C85" s="2675"/>
      <c r="D85" s="2675"/>
      <c r="E85" s="2675"/>
      <c r="F85" s="2675"/>
      <c r="G85" s="2675"/>
      <c r="H85" s="2675"/>
      <c r="I85" s="2675"/>
      <c r="J85" s="2675"/>
      <c r="K85" s="2675"/>
      <c r="L85" s="2675"/>
      <c r="M85" s="2675"/>
      <c r="N85" s="2675"/>
      <c r="O85" s="2675"/>
      <c r="P85" s="2675"/>
      <c r="Q85" s="2675"/>
    </row>
    <row r="86" spans="2:17" hidden="1"/>
    <row r="87" spans="2:17" hidden="1">
      <c r="B87" s="2344" t="str">
        <f>IF('TP - English'!B86=0,"",'TP - English'!B86)</f>
        <v/>
      </c>
      <c r="C87" s="2345"/>
      <c r="D87" s="2345"/>
      <c r="E87" s="2345"/>
      <c r="F87" s="2345"/>
      <c r="G87" s="2346"/>
    </row>
    <row r="88" spans="2:17" hidden="1"/>
    <row r="89" spans="2:17" hidden="1">
      <c r="B89" s="2675" t="s">
        <v>1828</v>
      </c>
      <c r="C89" s="2675"/>
      <c r="D89" s="2675"/>
      <c r="E89" s="2675"/>
      <c r="F89" s="2675"/>
      <c r="G89" s="2675"/>
      <c r="H89" s="2675"/>
      <c r="I89" s="2675"/>
      <c r="J89" s="2675"/>
      <c r="K89" s="2675"/>
      <c r="L89" s="2675"/>
      <c r="M89" s="2675"/>
      <c r="N89" s="2675"/>
      <c r="O89" s="2675"/>
      <c r="P89" s="2675"/>
      <c r="Q89" s="861" t="s">
        <v>1795</v>
      </c>
    </row>
    <row r="90" spans="2:17" hidden="1">
      <c r="B90" s="2675"/>
      <c r="C90" s="2675"/>
      <c r="D90" s="2675"/>
      <c r="E90" s="2675"/>
      <c r="F90" s="2675"/>
      <c r="G90" s="2675"/>
      <c r="H90" s="2675"/>
      <c r="I90" s="2675"/>
      <c r="J90" s="2675"/>
      <c r="K90" s="2675"/>
      <c r="L90" s="2675"/>
      <c r="M90" s="2675"/>
      <c r="N90" s="2675"/>
      <c r="O90" s="2675"/>
      <c r="P90" s="2675"/>
      <c r="Q90" s="861"/>
    </row>
    <row r="91" spans="2:17" hidden="1">
      <c r="B91" s="2675"/>
      <c r="C91" s="2675"/>
      <c r="D91" s="2675"/>
      <c r="E91" s="2675"/>
      <c r="F91" s="2675"/>
      <c r="G91" s="2675"/>
      <c r="H91" s="2675"/>
      <c r="I91" s="2675"/>
      <c r="J91" s="2675"/>
      <c r="K91" s="2675"/>
      <c r="L91" s="2675"/>
      <c r="M91" s="2675"/>
      <c r="N91" s="2675"/>
      <c r="O91" s="2675"/>
      <c r="P91" s="2675"/>
      <c r="Q91" s="861"/>
    </row>
    <row r="92" spans="2:17" hidden="1"/>
    <row r="93" spans="2:17" hidden="1">
      <c r="B93" s="2344" t="str">
        <f>IF('TP - English'!B92=0,"",'TP - English'!B92)</f>
        <v/>
      </c>
      <c r="C93" s="2345"/>
      <c r="D93" s="2345"/>
      <c r="E93" s="2345"/>
      <c r="F93" s="2345"/>
      <c r="G93" s="2346"/>
    </row>
    <row r="94" spans="2:17" hidden="1"/>
    <row r="95" spans="2:17" hidden="1"/>
    <row r="96" spans="2:17" hidden="1"/>
    <row r="97" hidden="1"/>
  </sheetData>
  <mergeCells count="5508">
    <mergeCell ref="B23:D23"/>
    <mergeCell ref="E23:G23"/>
    <mergeCell ref="H23:J23"/>
    <mergeCell ref="B24:Q26"/>
    <mergeCell ref="B30:Q32"/>
    <mergeCell ref="B36:Q38"/>
    <mergeCell ref="Q20:S20"/>
    <mergeCell ref="C21:E21"/>
    <mergeCell ref="F21:H21"/>
    <mergeCell ref="I21:K21"/>
    <mergeCell ref="C22:E22"/>
    <mergeCell ref="F22:H22"/>
    <mergeCell ref="I22:K22"/>
    <mergeCell ref="B3:E3"/>
    <mergeCell ref="B4:Q6"/>
    <mergeCell ref="K8:L8"/>
    <mergeCell ref="B11:Q13"/>
    <mergeCell ref="B17:Q19"/>
    <mergeCell ref="B20:D20"/>
    <mergeCell ref="E20:G20"/>
    <mergeCell ref="H20:J20"/>
    <mergeCell ref="K20:M20"/>
    <mergeCell ref="N20:P20"/>
    <mergeCell ref="AL39:AN39"/>
    <mergeCell ref="AO39:AQ39"/>
    <mergeCell ref="AR39:AT39"/>
    <mergeCell ref="AU39:AW39"/>
    <mergeCell ref="AX39:AZ39"/>
    <mergeCell ref="BA39:BC39"/>
    <mergeCell ref="T39:V39"/>
    <mergeCell ref="W39:Y39"/>
    <mergeCell ref="Z39:AB39"/>
    <mergeCell ref="AC39:AE39"/>
    <mergeCell ref="AF39:AH39"/>
    <mergeCell ref="AI39:AK39"/>
    <mergeCell ref="B39:D39"/>
    <mergeCell ref="E39:G39"/>
    <mergeCell ref="H39:J39"/>
    <mergeCell ref="K39:M39"/>
    <mergeCell ref="N39:P39"/>
    <mergeCell ref="Q39:S39"/>
    <mergeCell ref="CN39:CP39"/>
    <mergeCell ref="CQ39:CS39"/>
    <mergeCell ref="CT39:CV39"/>
    <mergeCell ref="CW39:CY39"/>
    <mergeCell ref="CZ39:DB39"/>
    <mergeCell ref="DC39:DE39"/>
    <mergeCell ref="BV39:BX39"/>
    <mergeCell ref="BY39:CA39"/>
    <mergeCell ref="CB39:CD39"/>
    <mergeCell ref="CE39:CG39"/>
    <mergeCell ref="CH39:CJ39"/>
    <mergeCell ref="CK39:CM39"/>
    <mergeCell ref="BD39:BF39"/>
    <mergeCell ref="BG39:BI39"/>
    <mergeCell ref="BJ39:BL39"/>
    <mergeCell ref="BM39:BO39"/>
    <mergeCell ref="BP39:BR39"/>
    <mergeCell ref="BS39:BU39"/>
    <mergeCell ref="EP39:ER39"/>
    <mergeCell ref="ES39:EU39"/>
    <mergeCell ref="EV39:EX39"/>
    <mergeCell ref="EY39:FA39"/>
    <mergeCell ref="FB39:FD39"/>
    <mergeCell ref="FE39:FG39"/>
    <mergeCell ref="DX39:DZ39"/>
    <mergeCell ref="EA39:EC39"/>
    <mergeCell ref="ED39:EF39"/>
    <mergeCell ref="EG39:EI39"/>
    <mergeCell ref="EJ39:EL39"/>
    <mergeCell ref="EM39:EO39"/>
    <mergeCell ref="DF39:DH39"/>
    <mergeCell ref="DI39:DK39"/>
    <mergeCell ref="DL39:DN39"/>
    <mergeCell ref="DO39:DQ39"/>
    <mergeCell ref="DR39:DT39"/>
    <mergeCell ref="DU39:DW39"/>
    <mergeCell ref="GR39:GT39"/>
    <mergeCell ref="GU39:GW39"/>
    <mergeCell ref="GX39:GZ39"/>
    <mergeCell ref="HA39:HC39"/>
    <mergeCell ref="HD39:HF39"/>
    <mergeCell ref="HG39:HI39"/>
    <mergeCell ref="FZ39:GB39"/>
    <mergeCell ref="GC39:GE39"/>
    <mergeCell ref="GF39:GH39"/>
    <mergeCell ref="GI39:GK39"/>
    <mergeCell ref="GL39:GN39"/>
    <mergeCell ref="GO39:GQ39"/>
    <mergeCell ref="FH39:FJ39"/>
    <mergeCell ref="FK39:FM39"/>
    <mergeCell ref="FN39:FP39"/>
    <mergeCell ref="FQ39:FS39"/>
    <mergeCell ref="FT39:FV39"/>
    <mergeCell ref="FW39:FY39"/>
    <mergeCell ref="IT39:IV39"/>
    <mergeCell ref="IW39:IY39"/>
    <mergeCell ref="IZ39:JB39"/>
    <mergeCell ref="JC39:JE39"/>
    <mergeCell ref="JF39:JH39"/>
    <mergeCell ref="JI39:JK39"/>
    <mergeCell ref="IB39:ID39"/>
    <mergeCell ref="IE39:IG39"/>
    <mergeCell ref="IH39:IJ39"/>
    <mergeCell ref="IK39:IM39"/>
    <mergeCell ref="IN39:IP39"/>
    <mergeCell ref="IQ39:IS39"/>
    <mergeCell ref="HJ39:HL39"/>
    <mergeCell ref="HM39:HO39"/>
    <mergeCell ref="HP39:HR39"/>
    <mergeCell ref="HS39:HU39"/>
    <mergeCell ref="HV39:HX39"/>
    <mergeCell ref="HY39:IA39"/>
    <mergeCell ref="KV39:KX39"/>
    <mergeCell ref="KY39:LA39"/>
    <mergeCell ref="LB39:LD39"/>
    <mergeCell ref="LE39:LG39"/>
    <mergeCell ref="LH39:LJ39"/>
    <mergeCell ref="LK39:LM39"/>
    <mergeCell ref="KD39:KF39"/>
    <mergeCell ref="KG39:KI39"/>
    <mergeCell ref="KJ39:KL39"/>
    <mergeCell ref="KM39:KO39"/>
    <mergeCell ref="KP39:KR39"/>
    <mergeCell ref="KS39:KU39"/>
    <mergeCell ref="JL39:JN39"/>
    <mergeCell ref="JO39:JQ39"/>
    <mergeCell ref="JR39:JT39"/>
    <mergeCell ref="JU39:JW39"/>
    <mergeCell ref="JX39:JZ39"/>
    <mergeCell ref="KA39:KC39"/>
    <mergeCell ref="MX39:MZ39"/>
    <mergeCell ref="NA39:NC39"/>
    <mergeCell ref="ND39:NF39"/>
    <mergeCell ref="NG39:NI39"/>
    <mergeCell ref="NJ39:NL39"/>
    <mergeCell ref="NM39:NO39"/>
    <mergeCell ref="MF39:MH39"/>
    <mergeCell ref="MI39:MK39"/>
    <mergeCell ref="ML39:MN39"/>
    <mergeCell ref="MO39:MQ39"/>
    <mergeCell ref="MR39:MT39"/>
    <mergeCell ref="MU39:MW39"/>
    <mergeCell ref="LN39:LP39"/>
    <mergeCell ref="LQ39:LS39"/>
    <mergeCell ref="LT39:LV39"/>
    <mergeCell ref="LW39:LY39"/>
    <mergeCell ref="LZ39:MB39"/>
    <mergeCell ref="MC39:ME39"/>
    <mergeCell ref="OZ39:PB39"/>
    <mergeCell ref="PC39:PE39"/>
    <mergeCell ref="PF39:PH39"/>
    <mergeCell ref="PI39:PK39"/>
    <mergeCell ref="PL39:PN39"/>
    <mergeCell ref="PO39:PQ39"/>
    <mergeCell ref="OH39:OJ39"/>
    <mergeCell ref="OK39:OM39"/>
    <mergeCell ref="ON39:OP39"/>
    <mergeCell ref="OQ39:OS39"/>
    <mergeCell ref="OT39:OV39"/>
    <mergeCell ref="OW39:OY39"/>
    <mergeCell ref="NP39:NR39"/>
    <mergeCell ref="NS39:NU39"/>
    <mergeCell ref="NV39:NX39"/>
    <mergeCell ref="NY39:OA39"/>
    <mergeCell ref="OB39:OD39"/>
    <mergeCell ref="OE39:OG39"/>
    <mergeCell ref="RB39:RD39"/>
    <mergeCell ref="RE39:RG39"/>
    <mergeCell ref="RH39:RJ39"/>
    <mergeCell ref="RK39:RM39"/>
    <mergeCell ref="RN39:RP39"/>
    <mergeCell ref="RQ39:RS39"/>
    <mergeCell ref="QJ39:QL39"/>
    <mergeCell ref="QM39:QO39"/>
    <mergeCell ref="QP39:QR39"/>
    <mergeCell ref="QS39:QU39"/>
    <mergeCell ref="QV39:QX39"/>
    <mergeCell ref="QY39:RA39"/>
    <mergeCell ref="PR39:PT39"/>
    <mergeCell ref="PU39:PW39"/>
    <mergeCell ref="PX39:PZ39"/>
    <mergeCell ref="QA39:QC39"/>
    <mergeCell ref="QD39:QF39"/>
    <mergeCell ref="QG39:QI39"/>
    <mergeCell ref="TD39:TF39"/>
    <mergeCell ref="TG39:TI39"/>
    <mergeCell ref="TJ39:TL39"/>
    <mergeCell ref="TM39:TO39"/>
    <mergeCell ref="TP39:TR39"/>
    <mergeCell ref="TS39:TU39"/>
    <mergeCell ref="SL39:SN39"/>
    <mergeCell ref="SO39:SQ39"/>
    <mergeCell ref="SR39:ST39"/>
    <mergeCell ref="SU39:SW39"/>
    <mergeCell ref="SX39:SZ39"/>
    <mergeCell ref="TA39:TC39"/>
    <mergeCell ref="RT39:RV39"/>
    <mergeCell ref="RW39:RY39"/>
    <mergeCell ref="RZ39:SB39"/>
    <mergeCell ref="SC39:SE39"/>
    <mergeCell ref="SF39:SH39"/>
    <mergeCell ref="SI39:SK39"/>
    <mergeCell ref="VF39:VH39"/>
    <mergeCell ref="VI39:VK39"/>
    <mergeCell ref="VL39:VN39"/>
    <mergeCell ref="VO39:VQ39"/>
    <mergeCell ref="VR39:VT39"/>
    <mergeCell ref="VU39:VW39"/>
    <mergeCell ref="UN39:UP39"/>
    <mergeCell ref="UQ39:US39"/>
    <mergeCell ref="UT39:UV39"/>
    <mergeCell ref="UW39:UY39"/>
    <mergeCell ref="UZ39:VB39"/>
    <mergeCell ref="VC39:VE39"/>
    <mergeCell ref="TV39:TX39"/>
    <mergeCell ref="TY39:UA39"/>
    <mergeCell ref="UB39:UD39"/>
    <mergeCell ref="UE39:UG39"/>
    <mergeCell ref="UH39:UJ39"/>
    <mergeCell ref="UK39:UM39"/>
    <mergeCell ref="XH39:XJ39"/>
    <mergeCell ref="XK39:XM39"/>
    <mergeCell ref="XN39:XP39"/>
    <mergeCell ref="XQ39:XS39"/>
    <mergeCell ref="XT39:XV39"/>
    <mergeCell ref="XW39:XY39"/>
    <mergeCell ref="WP39:WR39"/>
    <mergeCell ref="WS39:WU39"/>
    <mergeCell ref="WV39:WX39"/>
    <mergeCell ref="WY39:XA39"/>
    <mergeCell ref="XB39:XD39"/>
    <mergeCell ref="XE39:XG39"/>
    <mergeCell ref="VX39:VZ39"/>
    <mergeCell ref="WA39:WC39"/>
    <mergeCell ref="WD39:WF39"/>
    <mergeCell ref="WG39:WI39"/>
    <mergeCell ref="WJ39:WL39"/>
    <mergeCell ref="WM39:WO39"/>
    <mergeCell ref="ZJ39:ZL39"/>
    <mergeCell ref="ZM39:ZO39"/>
    <mergeCell ref="ZP39:ZR39"/>
    <mergeCell ref="ZS39:ZU39"/>
    <mergeCell ref="ZV39:ZX39"/>
    <mergeCell ref="ZY39:AAA39"/>
    <mergeCell ref="YR39:YT39"/>
    <mergeCell ref="YU39:YW39"/>
    <mergeCell ref="YX39:YZ39"/>
    <mergeCell ref="ZA39:ZC39"/>
    <mergeCell ref="ZD39:ZF39"/>
    <mergeCell ref="ZG39:ZI39"/>
    <mergeCell ref="XZ39:YB39"/>
    <mergeCell ref="YC39:YE39"/>
    <mergeCell ref="YF39:YH39"/>
    <mergeCell ref="YI39:YK39"/>
    <mergeCell ref="YL39:YN39"/>
    <mergeCell ref="YO39:YQ39"/>
    <mergeCell ref="ABL39:ABN39"/>
    <mergeCell ref="ABO39:ABQ39"/>
    <mergeCell ref="ABR39:ABT39"/>
    <mergeCell ref="ABU39:ABW39"/>
    <mergeCell ref="ABX39:ABZ39"/>
    <mergeCell ref="ACA39:ACC39"/>
    <mergeCell ref="AAT39:AAV39"/>
    <mergeCell ref="AAW39:AAY39"/>
    <mergeCell ref="AAZ39:ABB39"/>
    <mergeCell ref="ABC39:ABE39"/>
    <mergeCell ref="ABF39:ABH39"/>
    <mergeCell ref="ABI39:ABK39"/>
    <mergeCell ref="AAB39:AAD39"/>
    <mergeCell ref="AAE39:AAG39"/>
    <mergeCell ref="AAH39:AAJ39"/>
    <mergeCell ref="AAK39:AAM39"/>
    <mergeCell ref="AAN39:AAP39"/>
    <mergeCell ref="AAQ39:AAS39"/>
    <mergeCell ref="ADN39:ADP39"/>
    <mergeCell ref="ADQ39:ADS39"/>
    <mergeCell ref="ADT39:ADV39"/>
    <mergeCell ref="ADW39:ADY39"/>
    <mergeCell ref="ADZ39:AEB39"/>
    <mergeCell ref="AEC39:AEE39"/>
    <mergeCell ref="ACV39:ACX39"/>
    <mergeCell ref="ACY39:ADA39"/>
    <mergeCell ref="ADB39:ADD39"/>
    <mergeCell ref="ADE39:ADG39"/>
    <mergeCell ref="ADH39:ADJ39"/>
    <mergeCell ref="ADK39:ADM39"/>
    <mergeCell ref="ACD39:ACF39"/>
    <mergeCell ref="ACG39:ACI39"/>
    <mergeCell ref="ACJ39:ACL39"/>
    <mergeCell ref="ACM39:ACO39"/>
    <mergeCell ref="ACP39:ACR39"/>
    <mergeCell ref="ACS39:ACU39"/>
    <mergeCell ref="AFP39:AFR39"/>
    <mergeCell ref="AFS39:AFU39"/>
    <mergeCell ref="AFV39:AFX39"/>
    <mergeCell ref="AFY39:AGA39"/>
    <mergeCell ref="AGB39:AGD39"/>
    <mergeCell ref="AGE39:AGG39"/>
    <mergeCell ref="AEX39:AEZ39"/>
    <mergeCell ref="AFA39:AFC39"/>
    <mergeCell ref="AFD39:AFF39"/>
    <mergeCell ref="AFG39:AFI39"/>
    <mergeCell ref="AFJ39:AFL39"/>
    <mergeCell ref="AFM39:AFO39"/>
    <mergeCell ref="AEF39:AEH39"/>
    <mergeCell ref="AEI39:AEK39"/>
    <mergeCell ref="AEL39:AEN39"/>
    <mergeCell ref="AEO39:AEQ39"/>
    <mergeCell ref="AER39:AET39"/>
    <mergeCell ref="AEU39:AEW39"/>
    <mergeCell ref="AHR39:AHT39"/>
    <mergeCell ref="AHU39:AHW39"/>
    <mergeCell ref="AHX39:AHZ39"/>
    <mergeCell ref="AIA39:AIC39"/>
    <mergeCell ref="AID39:AIF39"/>
    <mergeCell ref="AIG39:AII39"/>
    <mergeCell ref="AGZ39:AHB39"/>
    <mergeCell ref="AHC39:AHE39"/>
    <mergeCell ref="AHF39:AHH39"/>
    <mergeCell ref="AHI39:AHK39"/>
    <mergeCell ref="AHL39:AHN39"/>
    <mergeCell ref="AHO39:AHQ39"/>
    <mergeCell ref="AGH39:AGJ39"/>
    <mergeCell ref="AGK39:AGM39"/>
    <mergeCell ref="AGN39:AGP39"/>
    <mergeCell ref="AGQ39:AGS39"/>
    <mergeCell ref="AGT39:AGV39"/>
    <mergeCell ref="AGW39:AGY39"/>
    <mergeCell ref="AJT39:AJV39"/>
    <mergeCell ref="AJW39:AJY39"/>
    <mergeCell ref="AJZ39:AKB39"/>
    <mergeCell ref="AKC39:AKE39"/>
    <mergeCell ref="AKF39:AKH39"/>
    <mergeCell ref="AKI39:AKK39"/>
    <mergeCell ref="AJB39:AJD39"/>
    <mergeCell ref="AJE39:AJG39"/>
    <mergeCell ref="AJH39:AJJ39"/>
    <mergeCell ref="AJK39:AJM39"/>
    <mergeCell ref="AJN39:AJP39"/>
    <mergeCell ref="AJQ39:AJS39"/>
    <mergeCell ref="AIJ39:AIL39"/>
    <mergeCell ref="AIM39:AIO39"/>
    <mergeCell ref="AIP39:AIR39"/>
    <mergeCell ref="AIS39:AIU39"/>
    <mergeCell ref="AIV39:AIX39"/>
    <mergeCell ref="AIY39:AJA39"/>
    <mergeCell ref="ALV39:ALX39"/>
    <mergeCell ref="ALY39:AMA39"/>
    <mergeCell ref="AMB39:AMD39"/>
    <mergeCell ref="AME39:AMG39"/>
    <mergeCell ref="AMH39:AMJ39"/>
    <mergeCell ref="AMK39:AMM39"/>
    <mergeCell ref="ALD39:ALF39"/>
    <mergeCell ref="ALG39:ALI39"/>
    <mergeCell ref="ALJ39:ALL39"/>
    <mergeCell ref="ALM39:ALO39"/>
    <mergeCell ref="ALP39:ALR39"/>
    <mergeCell ref="ALS39:ALU39"/>
    <mergeCell ref="AKL39:AKN39"/>
    <mergeCell ref="AKO39:AKQ39"/>
    <mergeCell ref="AKR39:AKT39"/>
    <mergeCell ref="AKU39:AKW39"/>
    <mergeCell ref="AKX39:AKZ39"/>
    <mergeCell ref="ALA39:ALC39"/>
    <mergeCell ref="ANX39:ANZ39"/>
    <mergeCell ref="AOA39:AOC39"/>
    <mergeCell ref="AOD39:AOF39"/>
    <mergeCell ref="AOG39:AOI39"/>
    <mergeCell ref="AOJ39:AOL39"/>
    <mergeCell ref="AOM39:AOO39"/>
    <mergeCell ref="ANF39:ANH39"/>
    <mergeCell ref="ANI39:ANK39"/>
    <mergeCell ref="ANL39:ANN39"/>
    <mergeCell ref="ANO39:ANQ39"/>
    <mergeCell ref="ANR39:ANT39"/>
    <mergeCell ref="ANU39:ANW39"/>
    <mergeCell ref="AMN39:AMP39"/>
    <mergeCell ref="AMQ39:AMS39"/>
    <mergeCell ref="AMT39:AMV39"/>
    <mergeCell ref="AMW39:AMY39"/>
    <mergeCell ref="AMZ39:ANB39"/>
    <mergeCell ref="ANC39:ANE39"/>
    <mergeCell ref="APZ39:AQB39"/>
    <mergeCell ref="AQC39:AQE39"/>
    <mergeCell ref="AQF39:AQH39"/>
    <mergeCell ref="AQI39:AQK39"/>
    <mergeCell ref="AQL39:AQN39"/>
    <mergeCell ref="AQO39:AQQ39"/>
    <mergeCell ref="APH39:APJ39"/>
    <mergeCell ref="APK39:APM39"/>
    <mergeCell ref="APN39:APP39"/>
    <mergeCell ref="APQ39:APS39"/>
    <mergeCell ref="APT39:APV39"/>
    <mergeCell ref="APW39:APY39"/>
    <mergeCell ref="AOP39:AOR39"/>
    <mergeCell ref="AOS39:AOU39"/>
    <mergeCell ref="AOV39:AOX39"/>
    <mergeCell ref="AOY39:APA39"/>
    <mergeCell ref="APB39:APD39"/>
    <mergeCell ref="APE39:APG39"/>
    <mergeCell ref="ASB39:ASD39"/>
    <mergeCell ref="ASE39:ASG39"/>
    <mergeCell ref="ASH39:ASJ39"/>
    <mergeCell ref="ASK39:ASM39"/>
    <mergeCell ref="ASN39:ASP39"/>
    <mergeCell ref="ASQ39:ASS39"/>
    <mergeCell ref="ARJ39:ARL39"/>
    <mergeCell ref="ARM39:ARO39"/>
    <mergeCell ref="ARP39:ARR39"/>
    <mergeCell ref="ARS39:ARU39"/>
    <mergeCell ref="ARV39:ARX39"/>
    <mergeCell ref="ARY39:ASA39"/>
    <mergeCell ref="AQR39:AQT39"/>
    <mergeCell ref="AQU39:AQW39"/>
    <mergeCell ref="AQX39:AQZ39"/>
    <mergeCell ref="ARA39:ARC39"/>
    <mergeCell ref="ARD39:ARF39"/>
    <mergeCell ref="ARG39:ARI39"/>
    <mergeCell ref="AUD39:AUF39"/>
    <mergeCell ref="AUG39:AUI39"/>
    <mergeCell ref="AUJ39:AUL39"/>
    <mergeCell ref="AUM39:AUO39"/>
    <mergeCell ref="AUP39:AUR39"/>
    <mergeCell ref="AUS39:AUU39"/>
    <mergeCell ref="ATL39:ATN39"/>
    <mergeCell ref="ATO39:ATQ39"/>
    <mergeCell ref="ATR39:ATT39"/>
    <mergeCell ref="ATU39:ATW39"/>
    <mergeCell ref="ATX39:ATZ39"/>
    <mergeCell ref="AUA39:AUC39"/>
    <mergeCell ref="AST39:ASV39"/>
    <mergeCell ref="ASW39:ASY39"/>
    <mergeCell ref="ASZ39:ATB39"/>
    <mergeCell ref="ATC39:ATE39"/>
    <mergeCell ref="ATF39:ATH39"/>
    <mergeCell ref="ATI39:ATK39"/>
    <mergeCell ref="AWF39:AWH39"/>
    <mergeCell ref="AWI39:AWK39"/>
    <mergeCell ref="AWL39:AWN39"/>
    <mergeCell ref="AWO39:AWQ39"/>
    <mergeCell ref="AWR39:AWT39"/>
    <mergeCell ref="AWU39:AWW39"/>
    <mergeCell ref="AVN39:AVP39"/>
    <mergeCell ref="AVQ39:AVS39"/>
    <mergeCell ref="AVT39:AVV39"/>
    <mergeCell ref="AVW39:AVY39"/>
    <mergeCell ref="AVZ39:AWB39"/>
    <mergeCell ref="AWC39:AWE39"/>
    <mergeCell ref="AUV39:AUX39"/>
    <mergeCell ref="AUY39:AVA39"/>
    <mergeCell ref="AVB39:AVD39"/>
    <mergeCell ref="AVE39:AVG39"/>
    <mergeCell ref="AVH39:AVJ39"/>
    <mergeCell ref="AVK39:AVM39"/>
    <mergeCell ref="AYH39:AYJ39"/>
    <mergeCell ref="AYK39:AYM39"/>
    <mergeCell ref="AYN39:AYP39"/>
    <mergeCell ref="AYQ39:AYS39"/>
    <mergeCell ref="AYT39:AYV39"/>
    <mergeCell ref="AYW39:AYY39"/>
    <mergeCell ref="AXP39:AXR39"/>
    <mergeCell ref="AXS39:AXU39"/>
    <mergeCell ref="AXV39:AXX39"/>
    <mergeCell ref="AXY39:AYA39"/>
    <mergeCell ref="AYB39:AYD39"/>
    <mergeCell ref="AYE39:AYG39"/>
    <mergeCell ref="AWX39:AWZ39"/>
    <mergeCell ref="AXA39:AXC39"/>
    <mergeCell ref="AXD39:AXF39"/>
    <mergeCell ref="AXG39:AXI39"/>
    <mergeCell ref="AXJ39:AXL39"/>
    <mergeCell ref="AXM39:AXO39"/>
    <mergeCell ref="BAJ39:BAL39"/>
    <mergeCell ref="BAM39:BAO39"/>
    <mergeCell ref="BAP39:BAR39"/>
    <mergeCell ref="BAS39:BAU39"/>
    <mergeCell ref="BAV39:BAX39"/>
    <mergeCell ref="BAY39:BBA39"/>
    <mergeCell ref="AZR39:AZT39"/>
    <mergeCell ref="AZU39:AZW39"/>
    <mergeCell ref="AZX39:AZZ39"/>
    <mergeCell ref="BAA39:BAC39"/>
    <mergeCell ref="BAD39:BAF39"/>
    <mergeCell ref="BAG39:BAI39"/>
    <mergeCell ref="AYZ39:AZB39"/>
    <mergeCell ref="AZC39:AZE39"/>
    <mergeCell ref="AZF39:AZH39"/>
    <mergeCell ref="AZI39:AZK39"/>
    <mergeCell ref="AZL39:AZN39"/>
    <mergeCell ref="AZO39:AZQ39"/>
    <mergeCell ref="BCL39:BCN39"/>
    <mergeCell ref="BCO39:BCQ39"/>
    <mergeCell ref="BCR39:BCT39"/>
    <mergeCell ref="BCU39:BCW39"/>
    <mergeCell ref="BCX39:BCZ39"/>
    <mergeCell ref="BDA39:BDC39"/>
    <mergeCell ref="BBT39:BBV39"/>
    <mergeCell ref="BBW39:BBY39"/>
    <mergeCell ref="BBZ39:BCB39"/>
    <mergeCell ref="BCC39:BCE39"/>
    <mergeCell ref="BCF39:BCH39"/>
    <mergeCell ref="BCI39:BCK39"/>
    <mergeCell ref="BBB39:BBD39"/>
    <mergeCell ref="BBE39:BBG39"/>
    <mergeCell ref="BBH39:BBJ39"/>
    <mergeCell ref="BBK39:BBM39"/>
    <mergeCell ref="BBN39:BBP39"/>
    <mergeCell ref="BBQ39:BBS39"/>
    <mergeCell ref="BEN39:BEP39"/>
    <mergeCell ref="BEQ39:BES39"/>
    <mergeCell ref="BET39:BEV39"/>
    <mergeCell ref="BEW39:BEY39"/>
    <mergeCell ref="BEZ39:BFB39"/>
    <mergeCell ref="BFC39:BFE39"/>
    <mergeCell ref="BDV39:BDX39"/>
    <mergeCell ref="BDY39:BEA39"/>
    <mergeCell ref="BEB39:BED39"/>
    <mergeCell ref="BEE39:BEG39"/>
    <mergeCell ref="BEH39:BEJ39"/>
    <mergeCell ref="BEK39:BEM39"/>
    <mergeCell ref="BDD39:BDF39"/>
    <mergeCell ref="BDG39:BDI39"/>
    <mergeCell ref="BDJ39:BDL39"/>
    <mergeCell ref="BDM39:BDO39"/>
    <mergeCell ref="BDP39:BDR39"/>
    <mergeCell ref="BDS39:BDU39"/>
    <mergeCell ref="BGP39:BGR39"/>
    <mergeCell ref="BGS39:BGU39"/>
    <mergeCell ref="BGV39:BGX39"/>
    <mergeCell ref="BGY39:BHA39"/>
    <mergeCell ref="BHB39:BHD39"/>
    <mergeCell ref="BHE39:BHG39"/>
    <mergeCell ref="BFX39:BFZ39"/>
    <mergeCell ref="BGA39:BGC39"/>
    <mergeCell ref="BGD39:BGF39"/>
    <mergeCell ref="BGG39:BGI39"/>
    <mergeCell ref="BGJ39:BGL39"/>
    <mergeCell ref="BGM39:BGO39"/>
    <mergeCell ref="BFF39:BFH39"/>
    <mergeCell ref="BFI39:BFK39"/>
    <mergeCell ref="BFL39:BFN39"/>
    <mergeCell ref="BFO39:BFQ39"/>
    <mergeCell ref="BFR39:BFT39"/>
    <mergeCell ref="BFU39:BFW39"/>
    <mergeCell ref="BIR39:BIT39"/>
    <mergeCell ref="BIU39:BIW39"/>
    <mergeCell ref="BIX39:BIZ39"/>
    <mergeCell ref="BJA39:BJC39"/>
    <mergeCell ref="BJD39:BJF39"/>
    <mergeCell ref="BJG39:BJI39"/>
    <mergeCell ref="BHZ39:BIB39"/>
    <mergeCell ref="BIC39:BIE39"/>
    <mergeCell ref="BIF39:BIH39"/>
    <mergeCell ref="BII39:BIK39"/>
    <mergeCell ref="BIL39:BIN39"/>
    <mergeCell ref="BIO39:BIQ39"/>
    <mergeCell ref="BHH39:BHJ39"/>
    <mergeCell ref="BHK39:BHM39"/>
    <mergeCell ref="BHN39:BHP39"/>
    <mergeCell ref="BHQ39:BHS39"/>
    <mergeCell ref="BHT39:BHV39"/>
    <mergeCell ref="BHW39:BHY39"/>
    <mergeCell ref="BKT39:BKV39"/>
    <mergeCell ref="BKW39:BKY39"/>
    <mergeCell ref="BKZ39:BLB39"/>
    <mergeCell ref="BLC39:BLE39"/>
    <mergeCell ref="BLF39:BLH39"/>
    <mergeCell ref="BLI39:BLK39"/>
    <mergeCell ref="BKB39:BKD39"/>
    <mergeCell ref="BKE39:BKG39"/>
    <mergeCell ref="BKH39:BKJ39"/>
    <mergeCell ref="BKK39:BKM39"/>
    <mergeCell ref="BKN39:BKP39"/>
    <mergeCell ref="BKQ39:BKS39"/>
    <mergeCell ref="BJJ39:BJL39"/>
    <mergeCell ref="BJM39:BJO39"/>
    <mergeCell ref="BJP39:BJR39"/>
    <mergeCell ref="BJS39:BJU39"/>
    <mergeCell ref="BJV39:BJX39"/>
    <mergeCell ref="BJY39:BKA39"/>
    <mergeCell ref="BMV39:BMX39"/>
    <mergeCell ref="BMY39:BNA39"/>
    <mergeCell ref="BNB39:BND39"/>
    <mergeCell ref="BNE39:BNG39"/>
    <mergeCell ref="BNH39:BNJ39"/>
    <mergeCell ref="BNK39:BNM39"/>
    <mergeCell ref="BMD39:BMF39"/>
    <mergeCell ref="BMG39:BMI39"/>
    <mergeCell ref="BMJ39:BML39"/>
    <mergeCell ref="BMM39:BMO39"/>
    <mergeCell ref="BMP39:BMR39"/>
    <mergeCell ref="BMS39:BMU39"/>
    <mergeCell ref="BLL39:BLN39"/>
    <mergeCell ref="BLO39:BLQ39"/>
    <mergeCell ref="BLR39:BLT39"/>
    <mergeCell ref="BLU39:BLW39"/>
    <mergeCell ref="BLX39:BLZ39"/>
    <mergeCell ref="BMA39:BMC39"/>
    <mergeCell ref="BOX39:BOZ39"/>
    <mergeCell ref="BPA39:BPC39"/>
    <mergeCell ref="BPD39:BPF39"/>
    <mergeCell ref="BPG39:BPI39"/>
    <mergeCell ref="BPJ39:BPL39"/>
    <mergeCell ref="BPM39:BPO39"/>
    <mergeCell ref="BOF39:BOH39"/>
    <mergeCell ref="BOI39:BOK39"/>
    <mergeCell ref="BOL39:BON39"/>
    <mergeCell ref="BOO39:BOQ39"/>
    <mergeCell ref="BOR39:BOT39"/>
    <mergeCell ref="BOU39:BOW39"/>
    <mergeCell ref="BNN39:BNP39"/>
    <mergeCell ref="BNQ39:BNS39"/>
    <mergeCell ref="BNT39:BNV39"/>
    <mergeCell ref="BNW39:BNY39"/>
    <mergeCell ref="BNZ39:BOB39"/>
    <mergeCell ref="BOC39:BOE39"/>
    <mergeCell ref="BQZ39:BRB39"/>
    <mergeCell ref="BRC39:BRE39"/>
    <mergeCell ref="BRF39:BRH39"/>
    <mergeCell ref="BRI39:BRK39"/>
    <mergeCell ref="BRL39:BRN39"/>
    <mergeCell ref="BRO39:BRQ39"/>
    <mergeCell ref="BQH39:BQJ39"/>
    <mergeCell ref="BQK39:BQM39"/>
    <mergeCell ref="BQN39:BQP39"/>
    <mergeCell ref="BQQ39:BQS39"/>
    <mergeCell ref="BQT39:BQV39"/>
    <mergeCell ref="BQW39:BQY39"/>
    <mergeCell ref="BPP39:BPR39"/>
    <mergeCell ref="BPS39:BPU39"/>
    <mergeCell ref="BPV39:BPX39"/>
    <mergeCell ref="BPY39:BQA39"/>
    <mergeCell ref="BQB39:BQD39"/>
    <mergeCell ref="BQE39:BQG39"/>
    <mergeCell ref="BTB39:BTD39"/>
    <mergeCell ref="BTE39:BTG39"/>
    <mergeCell ref="BTH39:BTJ39"/>
    <mergeCell ref="BTK39:BTM39"/>
    <mergeCell ref="BTN39:BTP39"/>
    <mergeCell ref="BTQ39:BTS39"/>
    <mergeCell ref="BSJ39:BSL39"/>
    <mergeCell ref="BSM39:BSO39"/>
    <mergeCell ref="BSP39:BSR39"/>
    <mergeCell ref="BSS39:BSU39"/>
    <mergeCell ref="BSV39:BSX39"/>
    <mergeCell ref="BSY39:BTA39"/>
    <mergeCell ref="BRR39:BRT39"/>
    <mergeCell ref="BRU39:BRW39"/>
    <mergeCell ref="BRX39:BRZ39"/>
    <mergeCell ref="BSA39:BSC39"/>
    <mergeCell ref="BSD39:BSF39"/>
    <mergeCell ref="BSG39:BSI39"/>
    <mergeCell ref="BVD39:BVF39"/>
    <mergeCell ref="BVG39:BVI39"/>
    <mergeCell ref="BVJ39:BVL39"/>
    <mergeCell ref="BVM39:BVO39"/>
    <mergeCell ref="BVP39:BVR39"/>
    <mergeCell ref="BVS39:BVU39"/>
    <mergeCell ref="BUL39:BUN39"/>
    <mergeCell ref="BUO39:BUQ39"/>
    <mergeCell ref="BUR39:BUT39"/>
    <mergeCell ref="BUU39:BUW39"/>
    <mergeCell ref="BUX39:BUZ39"/>
    <mergeCell ref="BVA39:BVC39"/>
    <mergeCell ref="BTT39:BTV39"/>
    <mergeCell ref="BTW39:BTY39"/>
    <mergeCell ref="BTZ39:BUB39"/>
    <mergeCell ref="BUC39:BUE39"/>
    <mergeCell ref="BUF39:BUH39"/>
    <mergeCell ref="BUI39:BUK39"/>
    <mergeCell ref="BXF39:BXH39"/>
    <mergeCell ref="BXI39:BXK39"/>
    <mergeCell ref="BXL39:BXN39"/>
    <mergeCell ref="BXO39:BXQ39"/>
    <mergeCell ref="BXR39:BXT39"/>
    <mergeCell ref="BXU39:BXW39"/>
    <mergeCell ref="BWN39:BWP39"/>
    <mergeCell ref="BWQ39:BWS39"/>
    <mergeCell ref="BWT39:BWV39"/>
    <mergeCell ref="BWW39:BWY39"/>
    <mergeCell ref="BWZ39:BXB39"/>
    <mergeCell ref="BXC39:BXE39"/>
    <mergeCell ref="BVV39:BVX39"/>
    <mergeCell ref="BVY39:BWA39"/>
    <mergeCell ref="BWB39:BWD39"/>
    <mergeCell ref="BWE39:BWG39"/>
    <mergeCell ref="BWH39:BWJ39"/>
    <mergeCell ref="BWK39:BWM39"/>
    <mergeCell ref="BZH39:BZJ39"/>
    <mergeCell ref="BZK39:BZM39"/>
    <mergeCell ref="BZN39:BZP39"/>
    <mergeCell ref="BZQ39:BZS39"/>
    <mergeCell ref="BZT39:BZV39"/>
    <mergeCell ref="BZW39:BZY39"/>
    <mergeCell ref="BYP39:BYR39"/>
    <mergeCell ref="BYS39:BYU39"/>
    <mergeCell ref="BYV39:BYX39"/>
    <mergeCell ref="BYY39:BZA39"/>
    <mergeCell ref="BZB39:BZD39"/>
    <mergeCell ref="BZE39:BZG39"/>
    <mergeCell ref="BXX39:BXZ39"/>
    <mergeCell ref="BYA39:BYC39"/>
    <mergeCell ref="BYD39:BYF39"/>
    <mergeCell ref="BYG39:BYI39"/>
    <mergeCell ref="BYJ39:BYL39"/>
    <mergeCell ref="BYM39:BYO39"/>
    <mergeCell ref="CBJ39:CBL39"/>
    <mergeCell ref="CBM39:CBO39"/>
    <mergeCell ref="CBP39:CBR39"/>
    <mergeCell ref="CBS39:CBU39"/>
    <mergeCell ref="CBV39:CBX39"/>
    <mergeCell ref="CBY39:CCA39"/>
    <mergeCell ref="CAR39:CAT39"/>
    <mergeCell ref="CAU39:CAW39"/>
    <mergeCell ref="CAX39:CAZ39"/>
    <mergeCell ref="CBA39:CBC39"/>
    <mergeCell ref="CBD39:CBF39"/>
    <mergeCell ref="CBG39:CBI39"/>
    <mergeCell ref="BZZ39:CAB39"/>
    <mergeCell ref="CAC39:CAE39"/>
    <mergeCell ref="CAF39:CAH39"/>
    <mergeCell ref="CAI39:CAK39"/>
    <mergeCell ref="CAL39:CAN39"/>
    <mergeCell ref="CAO39:CAQ39"/>
    <mergeCell ref="CDL39:CDN39"/>
    <mergeCell ref="CDO39:CDQ39"/>
    <mergeCell ref="CDR39:CDT39"/>
    <mergeCell ref="CDU39:CDW39"/>
    <mergeCell ref="CDX39:CDZ39"/>
    <mergeCell ref="CEA39:CEC39"/>
    <mergeCell ref="CCT39:CCV39"/>
    <mergeCell ref="CCW39:CCY39"/>
    <mergeCell ref="CCZ39:CDB39"/>
    <mergeCell ref="CDC39:CDE39"/>
    <mergeCell ref="CDF39:CDH39"/>
    <mergeCell ref="CDI39:CDK39"/>
    <mergeCell ref="CCB39:CCD39"/>
    <mergeCell ref="CCE39:CCG39"/>
    <mergeCell ref="CCH39:CCJ39"/>
    <mergeCell ref="CCK39:CCM39"/>
    <mergeCell ref="CCN39:CCP39"/>
    <mergeCell ref="CCQ39:CCS39"/>
    <mergeCell ref="CFN39:CFP39"/>
    <mergeCell ref="CFQ39:CFS39"/>
    <mergeCell ref="CFT39:CFV39"/>
    <mergeCell ref="CFW39:CFY39"/>
    <mergeCell ref="CFZ39:CGB39"/>
    <mergeCell ref="CGC39:CGE39"/>
    <mergeCell ref="CEV39:CEX39"/>
    <mergeCell ref="CEY39:CFA39"/>
    <mergeCell ref="CFB39:CFD39"/>
    <mergeCell ref="CFE39:CFG39"/>
    <mergeCell ref="CFH39:CFJ39"/>
    <mergeCell ref="CFK39:CFM39"/>
    <mergeCell ref="CED39:CEF39"/>
    <mergeCell ref="CEG39:CEI39"/>
    <mergeCell ref="CEJ39:CEL39"/>
    <mergeCell ref="CEM39:CEO39"/>
    <mergeCell ref="CEP39:CER39"/>
    <mergeCell ref="CES39:CEU39"/>
    <mergeCell ref="CHP39:CHR39"/>
    <mergeCell ref="CHS39:CHU39"/>
    <mergeCell ref="CHV39:CHX39"/>
    <mergeCell ref="CHY39:CIA39"/>
    <mergeCell ref="CIB39:CID39"/>
    <mergeCell ref="CIE39:CIG39"/>
    <mergeCell ref="CGX39:CGZ39"/>
    <mergeCell ref="CHA39:CHC39"/>
    <mergeCell ref="CHD39:CHF39"/>
    <mergeCell ref="CHG39:CHI39"/>
    <mergeCell ref="CHJ39:CHL39"/>
    <mergeCell ref="CHM39:CHO39"/>
    <mergeCell ref="CGF39:CGH39"/>
    <mergeCell ref="CGI39:CGK39"/>
    <mergeCell ref="CGL39:CGN39"/>
    <mergeCell ref="CGO39:CGQ39"/>
    <mergeCell ref="CGR39:CGT39"/>
    <mergeCell ref="CGU39:CGW39"/>
    <mergeCell ref="CJR39:CJT39"/>
    <mergeCell ref="CJU39:CJW39"/>
    <mergeCell ref="CJX39:CJZ39"/>
    <mergeCell ref="CKA39:CKC39"/>
    <mergeCell ref="CKD39:CKF39"/>
    <mergeCell ref="CKG39:CKI39"/>
    <mergeCell ref="CIZ39:CJB39"/>
    <mergeCell ref="CJC39:CJE39"/>
    <mergeCell ref="CJF39:CJH39"/>
    <mergeCell ref="CJI39:CJK39"/>
    <mergeCell ref="CJL39:CJN39"/>
    <mergeCell ref="CJO39:CJQ39"/>
    <mergeCell ref="CIH39:CIJ39"/>
    <mergeCell ref="CIK39:CIM39"/>
    <mergeCell ref="CIN39:CIP39"/>
    <mergeCell ref="CIQ39:CIS39"/>
    <mergeCell ref="CIT39:CIV39"/>
    <mergeCell ref="CIW39:CIY39"/>
    <mergeCell ref="CLT39:CLV39"/>
    <mergeCell ref="CLW39:CLY39"/>
    <mergeCell ref="CLZ39:CMB39"/>
    <mergeCell ref="CMC39:CME39"/>
    <mergeCell ref="CMF39:CMH39"/>
    <mergeCell ref="CMI39:CMK39"/>
    <mergeCell ref="CLB39:CLD39"/>
    <mergeCell ref="CLE39:CLG39"/>
    <mergeCell ref="CLH39:CLJ39"/>
    <mergeCell ref="CLK39:CLM39"/>
    <mergeCell ref="CLN39:CLP39"/>
    <mergeCell ref="CLQ39:CLS39"/>
    <mergeCell ref="CKJ39:CKL39"/>
    <mergeCell ref="CKM39:CKO39"/>
    <mergeCell ref="CKP39:CKR39"/>
    <mergeCell ref="CKS39:CKU39"/>
    <mergeCell ref="CKV39:CKX39"/>
    <mergeCell ref="CKY39:CLA39"/>
    <mergeCell ref="CNV39:CNX39"/>
    <mergeCell ref="CNY39:COA39"/>
    <mergeCell ref="COB39:COD39"/>
    <mergeCell ref="COE39:COG39"/>
    <mergeCell ref="COH39:COJ39"/>
    <mergeCell ref="COK39:COM39"/>
    <mergeCell ref="CND39:CNF39"/>
    <mergeCell ref="CNG39:CNI39"/>
    <mergeCell ref="CNJ39:CNL39"/>
    <mergeCell ref="CNM39:CNO39"/>
    <mergeCell ref="CNP39:CNR39"/>
    <mergeCell ref="CNS39:CNU39"/>
    <mergeCell ref="CML39:CMN39"/>
    <mergeCell ref="CMO39:CMQ39"/>
    <mergeCell ref="CMR39:CMT39"/>
    <mergeCell ref="CMU39:CMW39"/>
    <mergeCell ref="CMX39:CMZ39"/>
    <mergeCell ref="CNA39:CNC39"/>
    <mergeCell ref="CPX39:CPZ39"/>
    <mergeCell ref="CQA39:CQC39"/>
    <mergeCell ref="CQD39:CQF39"/>
    <mergeCell ref="CQG39:CQI39"/>
    <mergeCell ref="CQJ39:CQL39"/>
    <mergeCell ref="CQM39:CQO39"/>
    <mergeCell ref="CPF39:CPH39"/>
    <mergeCell ref="CPI39:CPK39"/>
    <mergeCell ref="CPL39:CPN39"/>
    <mergeCell ref="CPO39:CPQ39"/>
    <mergeCell ref="CPR39:CPT39"/>
    <mergeCell ref="CPU39:CPW39"/>
    <mergeCell ref="CON39:COP39"/>
    <mergeCell ref="COQ39:COS39"/>
    <mergeCell ref="COT39:COV39"/>
    <mergeCell ref="COW39:COY39"/>
    <mergeCell ref="COZ39:CPB39"/>
    <mergeCell ref="CPC39:CPE39"/>
    <mergeCell ref="CRZ39:CSB39"/>
    <mergeCell ref="CSC39:CSE39"/>
    <mergeCell ref="CSF39:CSH39"/>
    <mergeCell ref="CSI39:CSK39"/>
    <mergeCell ref="CSL39:CSN39"/>
    <mergeCell ref="CSO39:CSQ39"/>
    <mergeCell ref="CRH39:CRJ39"/>
    <mergeCell ref="CRK39:CRM39"/>
    <mergeCell ref="CRN39:CRP39"/>
    <mergeCell ref="CRQ39:CRS39"/>
    <mergeCell ref="CRT39:CRV39"/>
    <mergeCell ref="CRW39:CRY39"/>
    <mergeCell ref="CQP39:CQR39"/>
    <mergeCell ref="CQS39:CQU39"/>
    <mergeCell ref="CQV39:CQX39"/>
    <mergeCell ref="CQY39:CRA39"/>
    <mergeCell ref="CRB39:CRD39"/>
    <mergeCell ref="CRE39:CRG39"/>
    <mergeCell ref="CUB39:CUD39"/>
    <mergeCell ref="CUE39:CUG39"/>
    <mergeCell ref="CUH39:CUJ39"/>
    <mergeCell ref="CUK39:CUM39"/>
    <mergeCell ref="CUN39:CUP39"/>
    <mergeCell ref="CUQ39:CUS39"/>
    <mergeCell ref="CTJ39:CTL39"/>
    <mergeCell ref="CTM39:CTO39"/>
    <mergeCell ref="CTP39:CTR39"/>
    <mergeCell ref="CTS39:CTU39"/>
    <mergeCell ref="CTV39:CTX39"/>
    <mergeCell ref="CTY39:CUA39"/>
    <mergeCell ref="CSR39:CST39"/>
    <mergeCell ref="CSU39:CSW39"/>
    <mergeCell ref="CSX39:CSZ39"/>
    <mergeCell ref="CTA39:CTC39"/>
    <mergeCell ref="CTD39:CTF39"/>
    <mergeCell ref="CTG39:CTI39"/>
    <mergeCell ref="CWD39:CWF39"/>
    <mergeCell ref="CWG39:CWI39"/>
    <mergeCell ref="CWJ39:CWL39"/>
    <mergeCell ref="CWM39:CWO39"/>
    <mergeCell ref="CWP39:CWR39"/>
    <mergeCell ref="CWS39:CWU39"/>
    <mergeCell ref="CVL39:CVN39"/>
    <mergeCell ref="CVO39:CVQ39"/>
    <mergeCell ref="CVR39:CVT39"/>
    <mergeCell ref="CVU39:CVW39"/>
    <mergeCell ref="CVX39:CVZ39"/>
    <mergeCell ref="CWA39:CWC39"/>
    <mergeCell ref="CUT39:CUV39"/>
    <mergeCell ref="CUW39:CUY39"/>
    <mergeCell ref="CUZ39:CVB39"/>
    <mergeCell ref="CVC39:CVE39"/>
    <mergeCell ref="CVF39:CVH39"/>
    <mergeCell ref="CVI39:CVK39"/>
    <mergeCell ref="CYF39:CYH39"/>
    <mergeCell ref="CYI39:CYK39"/>
    <mergeCell ref="CYL39:CYN39"/>
    <mergeCell ref="CYO39:CYQ39"/>
    <mergeCell ref="CYR39:CYT39"/>
    <mergeCell ref="CYU39:CYW39"/>
    <mergeCell ref="CXN39:CXP39"/>
    <mergeCell ref="CXQ39:CXS39"/>
    <mergeCell ref="CXT39:CXV39"/>
    <mergeCell ref="CXW39:CXY39"/>
    <mergeCell ref="CXZ39:CYB39"/>
    <mergeCell ref="CYC39:CYE39"/>
    <mergeCell ref="CWV39:CWX39"/>
    <mergeCell ref="CWY39:CXA39"/>
    <mergeCell ref="CXB39:CXD39"/>
    <mergeCell ref="CXE39:CXG39"/>
    <mergeCell ref="CXH39:CXJ39"/>
    <mergeCell ref="CXK39:CXM39"/>
    <mergeCell ref="DAH39:DAJ39"/>
    <mergeCell ref="DAK39:DAM39"/>
    <mergeCell ref="DAN39:DAP39"/>
    <mergeCell ref="DAQ39:DAS39"/>
    <mergeCell ref="DAT39:DAV39"/>
    <mergeCell ref="DAW39:DAY39"/>
    <mergeCell ref="CZP39:CZR39"/>
    <mergeCell ref="CZS39:CZU39"/>
    <mergeCell ref="CZV39:CZX39"/>
    <mergeCell ref="CZY39:DAA39"/>
    <mergeCell ref="DAB39:DAD39"/>
    <mergeCell ref="DAE39:DAG39"/>
    <mergeCell ref="CYX39:CYZ39"/>
    <mergeCell ref="CZA39:CZC39"/>
    <mergeCell ref="CZD39:CZF39"/>
    <mergeCell ref="CZG39:CZI39"/>
    <mergeCell ref="CZJ39:CZL39"/>
    <mergeCell ref="CZM39:CZO39"/>
    <mergeCell ref="DCJ39:DCL39"/>
    <mergeCell ref="DCM39:DCO39"/>
    <mergeCell ref="DCP39:DCR39"/>
    <mergeCell ref="DCS39:DCU39"/>
    <mergeCell ref="DCV39:DCX39"/>
    <mergeCell ref="DCY39:DDA39"/>
    <mergeCell ref="DBR39:DBT39"/>
    <mergeCell ref="DBU39:DBW39"/>
    <mergeCell ref="DBX39:DBZ39"/>
    <mergeCell ref="DCA39:DCC39"/>
    <mergeCell ref="DCD39:DCF39"/>
    <mergeCell ref="DCG39:DCI39"/>
    <mergeCell ref="DAZ39:DBB39"/>
    <mergeCell ref="DBC39:DBE39"/>
    <mergeCell ref="DBF39:DBH39"/>
    <mergeCell ref="DBI39:DBK39"/>
    <mergeCell ref="DBL39:DBN39"/>
    <mergeCell ref="DBO39:DBQ39"/>
    <mergeCell ref="DEL39:DEN39"/>
    <mergeCell ref="DEO39:DEQ39"/>
    <mergeCell ref="DER39:DET39"/>
    <mergeCell ref="DEU39:DEW39"/>
    <mergeCell ref="DEX39:DEZ39"/>
    <mergeCell ref="DFA39:DFC39"/>
    <mergeCell ref="DDT39:DDV39"/>
    <mergeCell ref="DDW39:DDY39"/>
    <mergeCell ref="DDZ39:DEB39"/>
    <mergeCell ref="DEC39:DEE39"/>
    <mergeCell ref="DEF39:DEH39"/>
    <mergeCell ref="DEI39:DEK39"/>
    <mergeCell ref="DDB39:DDD39"/>
    <mergeCell ref="DDE39:DDG39"/>
    <mergeCell ref="DDH39:DDJ39"/>
    <mergeCell ref="DDK39:DDM39"/>
    <mergeCell ref="DDN39:DDP39"/>
    <mergeCell ref="DDQ39:DDS39"/>
    <mergeCell ref="DGN39:DGP39"/>
    <mergeCell ref="DGQ39:DGS39"/>
    <mergeCell ref="DGT39:DGV39"/>
    <mergeCell ref="DGW39:DGY39"/>
    <mergeCell ref="DGZ39:DHB39"/>
    <mergeCell ref="DHC39:DHE39"/>
    <mergeCell ref="DFV39:DFX39"/>
    <mergeCell ref="DFY39:DGA39"/>
    <mergeCell ref="DGB39:DGD39"/>
    <mergeCell ref="DGE39:DGG39"/>
    <mergeCell ref="DGH39:DGJ39"/>
    <mergeCell ref="DGK39:DGM39"/>
    <mergeCell ref="DFD39:DFF39"/>
    <mergeCell ref="DFG39:DFI39"/>
    <mergeCell ref="DFJ39:DFL39"/>
    <mergeCell ref="DFM39:DFO39"/>
    <mergeCell ref="DFP39:DFR39"/>
    <mergeCell ref="DFS39:DFU39"/>
    <mergeCell ref="DIP39:DIR39"/>
    <mergeCell ref="DIS39:DIU39"/>
    <mergeCell ref="DIV39:DIX39"/>
    <mergeCell ref="DIY39:DJA39"/>
    <mergeCell ref="DJB39:DJD39"/>
    <mergeCell ref="DJE39:DJG39"/>
    <mergeCell ref="DHX39:DHZ39"/>
    <mergeCell ref="DIA39:DIC39"/>
    <mergeCell ref="DID39:DIF39"/>
    <mergeCell ref="DIG39:DII39"/>
    <mergeCell ref="DIJ39:DIL39"/>
    <mergeCell ref="DIM39:DIO39"/>
    <mergeCell ref="DHF39:DHH39"/>
    <mergeCell ref="DHI39:DHK39"/>
    <mergeCell ref="DHL39:DHN39"/>
    <mergeCell ref="DHO39:DHQ39"/>
    <mergeCell ref="DHR39:DHT39"/>
    <mergeCell ref="DHU39:DHW39"/>
    <mergeCell ref="DKR39:DKT39"/>
    <mergeCell ref="DKU39:DKW39"/>
    <mergeCell ref="DKX39:DKZ39"/>
    <mergeCell ref="DLA39:DLC39"/>
    <mergeCell ref="DLD39:DLF39"/>
    <mergeCell ref="DLG39:DLI39"/>
    <mergeCell ref="DJZ39:DKB39"/>
    <mergeCell ref="DKC39:DKE39"/>
    <mergeCell ref="DKF39:DKH39"/>
    <mergeCell ref="DKI39:DKK39"/>
    <mergeCell ref="DKL39:DKN39"/>
    <mergeCell ref="DKO39:DKQ39"/>
    <mergeCell ref="DJH39:DJJ39"/>
    <mergeCell ref="DJK39:DJM39"/>
    <mergeCell ref="DJN39:DJP39"/>
    <mergeCell ref="DJQ39:DJS39"/>
    <mergeCell ref="DJT39:DJV39"/>
    <mergeCell ref="DJW39:DJY39"/>
    <mergeCell ref="DMT39:DMV39"/>
    <mergeCell ref="DMW39:DMY39"/>
    <mergeCell ref="DMZ39:DNB39"/>
    <mergeCell ref="DNC39:DNE39"/>
    <mergeCell ref="DNF39:DNH39"/>
    <mergeCell ref="DNI39:DNK39"/>
    <mergeCell ref="DMB39:DMD39"/>
    <mergeCell ref="DME39:DMG39"/>
    <mergeCell ref="DMH39:DMJ39"/>
    <mergeCell ref="DMK39:DMM39"/>
    <mergeCell ref="DMN39:DMP39"/>
    <mergeCell ref="DMQ39:DMS39"/>
    <mergeCell ref="DLJ39:DLL39"/>
    <mergeCell ref="DLM39:DLO39"/>
    <mergeCell ref="DLP39:DLR39"/>
    <mergeCell ref="DLS39:DLU39"/>
    <mergeCell ref="DLV39:DLX39"/>
    <mergeCell ref="DLY39:DMA39"/>
    <mergeCell ref="DOV39:DOX39"/>
    <mergeCell ref="DOY39:DPA39"/>
    <mergeCell ref="DPB39:DPD39"/>
    <mergeCell ref="DPE39:DPG39"/>
    <mergeCell ref="DPH39:DPJ39"/>
    <mergeCell ref="DPK39:DPM39"/>
    <mergeCell ref="DOD39:DOF39"/>
    <mergeCell ref="DOG39:DOI39"/>
    <mergeCell ref="DOJ39:DOL39"/>
    <mergeCell ref="DOM39:DOO39"/>
    <mergeCell ref="DOP39:DOR39"/>
    <mergeCell ref="DOS39:DOU39"/>
    <mergeCell ref="DNL39:DNN39"/>
    <mergeCell ref="DNO39:DNQ39"/>
    <mergeCell ref="DNR39:DNT39"/>
    <mergeCell ref="DNU39:DNW39"/>
    <mergeCell ref="DNX39:DNZ39"/>
    <mergeCell ref="DOA39:DOC39"/>
    <mergeCell ref="DQX39:DQZ39"/>
    <mergeCell ref="DRA39:DRC39"/>
    <mergeCell ref="DRD39:DRF39"/>
    <mergeCell ref="DRG39:DRI39"/>
    <mergeCell ref="DRJ39:DRL39"/>
    <mergeCell ref="DRM39:DRO39"/>
    <mergeCell ref="DQF39:DQH39"/>
    <mergeCell ref="DQI39:DQK39"/>
    <mergeCell ref="DQL39:DQN39"/>
    <mergeCell ref="DQO39:DQQ39"/>
    <mergeCell ref="DQR39:DQT39"/>
    <mergeCell ref="DQU39:DQW39"/>
    <mergeCell ref="DPN39:DPP39"/>
    <mergeCell ref="DPQ39:DPS39"/>
    <mergeCell ref="DPT39:DPV39"/>
    <mergeCell ref="DPW39:DPY39"/>
    <mergeCell ref="DPZ39:DQB39"/>
    <mergeCell ref="DQC39:DQE39"/>
    <mergeCell ref="DSZ39:DTB39"/>
    <mergeCell ref="DTC39:DTE39"/>
    <mergeCell ref="DTF39:DTH39"/>
    <mergeCell ref="DTI39:DTK39"/>
    <mergeCell ref="DTL39:DTN39"/>
    <mergeCell ref="DTO39:DTQ39"/>
    <mergeCell ref="DSH39:DSJ39"/>
    <mergeCell ref="DSK39:DSM39"/>
    <mergeCell ref="DSN39:DSP39"/>
    <mergeCell ref="DSQ39:DSS39"/>
    <mergeCell ref="DST39:DSV39"/>
    <mergeCell ref="DSW39:DSY39"/>
    <mergeCell ref="DRP39:DRR39"/>
    <mergeCell ref="DRS39:DRU39"/>
    <mergeCell ref="DRV39:DRX39"/>
    <mergeCell ref="DRY39:DSA39"/>
    <mergeCell ref="DSB39:DSD39"/>
    <mergeCell ref="DSE39:DSG39"/>
    <mergeCell ref="DVB39:DVD39"/>
    <mergeCell ref="DVE39:DVG39"/>
    <mergeCell ref="DVH39:DVJ39"/>
    <mergeCell ref="DVK39:DVM39"/>
    <mergeCell ref="DVN39:DVP39"/>
    <mergeCell ref="DVQ39:DVS39"/>
    <mergeCell ref="DUJ39:DUL39"/>
    <mergeCell ref="DUM39:DUO39"/>
    <mergeCell ref="DUP39:DUR39"/>
    <mergeCell ref="DUS39:DUU39"/>
    <mergeCell ref="DUV39:DUX39"/>
    <mergeCell ref="DUY39:DVA39"/>
    <mergeCell ref="DTR39:DTT39"/>
    <mergeCell ref="DTU39:DTW39"/>
    <mergeCell ref="DTX39:DTZ39"/>
    <mergeCell ref="DUA39:DUC39"/>
    <mergeCell ref="DUD39:DUF39"/>
    <mergeCell ref="DUG39:DUI39"/>
    <mergeCell ref="DXD39:DXF39"/>
    <mergeCell ref="DXG39:DXI39"/>
    <mergeCell ref="DXJ39:DXL39"/>
    <mergeCell ref="DXM39:DXO39"/>
    <mergeCell ref="DXP39:DXR39"/>
    <mergeCell ref="DXS39:DXU39"/>
    <mergeCell ref="DWL39:DWN39"/>
    <mergeCell ref="DWO39:DWQ39"/>
    <mergeCell ref="DWR39:DWT39"/>
    <mergeCell ref="DWU39:DWW39"/>
    <mergeCell ref="DWX39:DWZ39"/>
    <mergeCell ref="DXA39:DXC39"/>
    <mergeCell ref="DVT39:DVV39"/>
    <mergeCell ref="DVW39:DVY39"/>
    <mergeCell ref="DVZ39:DWB39"/>
    <mergeCell ref="DWC39:DWE39"/>
    <mergeCell ref="DWF39:DWH39"/>
    <mergeCell ref="DWI39:DWK39"/>
    <mergeCell ref="DZF39:DZH39"/>
    <mergeCell ref="DZI39:DZK39"/>
    <mergeCell ref="DZL39:DZN39"/>
    <mergeCell ref="DZO39:DZQ39"/>
    <mergeCell ref="DZR39:DZT39"/>
    <mergeCell ref="DZU39:DZW39"/>
    <mergeCell ref="DYN39:DYP39"/>
    <mergeCell ref="DYQ39:DYS39"/>
    <mergeCell ref="DYT39:DYV39"/>
    <mergeCell ref="DYW39:DYY39"/>
    <mergeCell ref="DYZ39:DZB39"/>
    <mergeCell ref="DZC39:DZE39"/>
    <mergeCell ref="DXV39:DXX39"/>
    <mergeCell ref="DXY39:DYA39"/>
    <mergeCell ref="DYB39:DYD39"/>
    <mergeCell ref="DYE39:DYG39"/>
    <mergeCell ref="DYH39:DYJ39"/>
    <mergeCell ref="DYK39:DYM39"/>
    <mergeCell ref="EBH39:EBJ39"/>
    <mergeCell ref="EBK39:EBM39"/>
    <mergeCell ref="EBN39:EBP39"/>
    <mergeCell ref="EBQ39:EBS39"/>
    <mergeCell ref="EBT39:EBV39"/>
    <mergeCell ref="EBW39:EBY39"/>
    <mergeCell ref="EAP39:EAR39"/>
    <mergeCell ref="EAS39:EAU39"/>
    <mergeCell ref="EAV39:EAX39"/>
    <mergeCell ref="EAY39:EBA39"/>
    <mergeCell ref="EBB39:EBD39"/>
    <mergeCell ref="EBE39:EBG39"/>
    <mergeCell ref="DZX39:DZZ39"/>
    <mergeCell ref="EAA39:EAC39"/>
    <mergeCell ref="EAD39:EAF39"/>
    <mergeCell ref="EAG39:EAI39"/>
    <mergeCell ref="EAJ39:EAL39"/>
    <mergeCell ref="EAM39:EAO39"/>
    <mergeCell ref="EDJ39:EDL39"/>
    <mergeCell ref="EDM39:EDO39"/>
    <mergeCell ref="EDP39:EDR39"/>
    <mergeCell ref="EDS39:EDU39"/>
    <mergeCell ref="EDV39:EDX39"/>
    <mergeCell ref="EDY39:EEA39"/>
    <mergeCell ref="ECR39:ECT39"/>
    <mergeCell ref="ECU39:ECW39"/>
    <mergeCell ref="ECX39:ECZ39"/>
    <mergeCell ref="EDA39:EDC39"/>
    <mergeCell ref="EDD39:EDF39"/>
    <mergeCell ref="EDG39:EDI39"/>
    <mergeCell ref="EBZ39:ECB39"/>
    <mergeCell ref="ECC39:ECE39"/>
    <mergeCell ref="ECF39:ECH39"/>
    <mergeCell ref="ECI39:ECK39"/>
    <mergeCell ref="ECL39:ECN39"/>
    <mergeCell ref="ECO39:ECQ39"/>
    <mergeCell ref="EFL39:EFN39"/>
    <mergeCell ref="EFO39:EFQ39"/>
    <mergeCell ref="EFR39:EFT39"/>
    <mergeCell ref="EFU39:EFW39"/>
    <mergeCell ref="EFX39:EFZ39"/>
    <mergeCell ref="EGA39:EGC39"/>
    <mergeCell ref="EET39:EEV39"/>
    <mergeCell ref="EEW39:EEY39"/>
    <mergeCell ref="EEZ39:EFB39"/>
    <mergeCell ref="EFC39:EFE39"/>
    <mergeCell ref="EFF39:EFH39"/>
    <mergeCell ref="EFI39:EFK39"/>
    <mergeCell ref="EEB39:EED39"/>
    <mergeCell ref="EEE39:EEG39"/>
    <mergeCell ref="EEH39:EEJ39"/>
    <mergeCell ref="EEK39:EEM39"/>
    <mergeCell ref="EEN39:EEP39"/>
    <mergeCell ref="EEQ39:EES39"/>
    <mergeCell ref="EHN39:EHP39"/>
    <mergeCell ref="EHQ39:EHS39"/>
    <mergeCell ref="EHT39:EHV39"/>
    <mergeCell ref="EHW39:EHY39"/>
    <mergeCell ref="EHZ39:EIB39"/>
    <mergeCell ref="EIC39:EIE39"/>
    <mergeCell ref="EGV39:EGX39"/>
    <mergeCell ref="EGY39:EHA39"/>
    <mergeCell ref="EHB39:EHD39"/>
    <mergeCell ref="EHE39:EHG39"/>
    <mergeCell ref="EHH39:EHJ39"/>
    <mergeCell ref="EHK39:EHM39"/>
    <mergeCell ref="EGD39:EGF39"/>
    <mergeCell ref="EGG39:EGI39"/>
    <mergeCell ref="EGJ39:EGL39"/>
    <mergeCell ref="EGM39:EGO39"/>
    <mergeCell ref="EGP39:EGR39"/>
    <mergeCell ref="EGS39:EGU39"/>
    <mergeCell ref="EJP39:EJR39"/>
    <mergeCell ref="EJS39:EJU39"/>
    <mergeCell ref="EJV39:EJX39"/>
    <mergeCell ref="EJY39:EKA39"/>
    <mergeCell ref="EKB39:EKD39"/>
    <mergeCell ref="EKE39:EKG39"/>
    <mergeCell ref="EIX39:EIZ39"/>
    <mergeCell ref="EJA39:EJC39"/>
    <mergeCell ref="EJD39:EJF39"/>
    <mergeCell ref="EJG39:EJI39"/>
    <mergeCell ref="EJJ39:EJL39"/>
    <mergeCell ref="EJM39:EJO39"/>
    <mergeCell ref="EIF39:EIH39"/>
    <mergeCell ref="EII39:EIK39"/>
    <mergeCell ref="EIL39:EIN39"/>
    <mergeCell ref="EIO39:EIQ39"/>
    <mergeCell ref="EIR39:EIT39"/>
    <mergeCell ref="EIU39:EIW39"/>
    <mergeCell ref="ELR39:ELT39"/>
    <mergeCell ref="ELU39:ELW39"/>
    <mergeCell ref="ELX39:ELZ39"/>
    <mergeCell ref="EMA39:EMC39"/>
    <mergeCell ref="EMD39:EMF39"/>
    <mergeCell ref="EMG39:EMI39"/>
    <mergeCell ref="EKZ39:ELB39"/>
    <mergeCell ref="ELC39:ELE39"/>
    <mergeCell ref="ELF39:ELH39"/>
    <mergeCell ref="ELI39:ELK39"/>
    <mergeCell ref="ELL39:ELN39"/>
    <mergeCell ref="ELO39:ELQ39"/>
    <mergeCell ref="EKH39:EKJ39"/>
    <mergeCell ref="EKK39:EKM39"/>
    <mergeCell ref="EKN39:EKP39"/>
    <mergeCell ref="EKQ39:EKS39"/>
    <mergeCell ref="EKT39:EKV39"/>
    <mergeCell ref="EKW39:EKY39"/>
    <mergeCell ref="ENT39:ENV39"/>
    <mergeCell ref="ENW39:ENY39"/>
    <mergeCell ref="ENZ39:EOB39"/>
    <mergeCell ref="EOC39:EOE39"/>
    <mergeCell ref="EOF39:EOH39"/>
    <mergeCell ref="EOI39:EOK39"/>
    <mergeCell ref="ENB39:END39"/>
    <mergeCell ref="ENE39:ENG39"/>
    <mergeCell ref="ENH39:ENJ39"/>
    <mergeCell ref="ENK39:ENM39"/>
    <mergeCell ref="ENN39:ENP39"/>
    <mergeCell ref="ENQ39:ENS39"/>
    <mergeCell ref="EMJ39:EML39"/>
    <mergeCell ref="EMM39:EMO39"/>
    <mergeCell ref="EMP39:EMR39"/>
    <mergeCell ref="EMS39:EMU39"/>
    <mergeCell ref="EMV39:EMX39"/>
    <mergeCell ref="EMY39:ENA39"/>
    <mergeCell ref="EPV39:EPX39"/>
    <mergeCell ref="EPY39:EQA39"/>
    <mergeCell ref="EQB39:EQD39"/>
    <mergeCell ref="EQE39:EQG39"/>
    <mergeCell ref="EQH39:EQJ39"/>
    <mergeCell ref="EQK39:EQM39"/>
    <mergeCell ref="EPD39:EPF39"/>
    <mergeCell ref="EPG39:EPI39"/>
    <mergeCell ref="EPJ39:EPL39"/>
    <mergeCell ref="EPM39:EPO39"/>
    <mergeCell ref="EPP39:EPR39"/>
    <mergeCell ref="EPS39:EPU39"/>
    <mergeCell ref="EOL39:EON39"/>
    <mergeCell ref="EOO39:EOQ39"/>
    <mergeCell ref="EOR39:EOT39"/>
    <mergeCell ref="EOU39:EOW39"/>
    <mergeCell ref="EOX39:EOZ39"/>
    <mergeCell ref="EPA39:EPC39"/>
    <mergeCell ref="ERX39:ERZ39"/>
    <mergeCell ref="ESA39:ESC39"/>
    <mergeCell ref="ESD39:ESF39"/>
    <mergeCell ref="ESG39:ESI39"/>
    <mergeCell ref="ESJ39:ESL39"/>
    <mergeCell ref="ESM39:ESO39"/>
    <mergeCell ref="ERF39:ERH39"/>
    <mergeCell ref="ERI39:ERK39"/>
    <mergeCell ref="ERL39:ERN39"/>
    <mergeCell ref="ERO39:ERQ39"/>
    <mergeCell ref="ERR39:ERT39"/>
    <mergeCell ref="ERU39:ERW39"/>
    <mergeCell ref="EQN39:EQP39"/>
    <mergeCell ref="EQQ39:EQS39"/>
    <mergeCell ref="EQT39:EQV39"/>
    <mergeCell ref="EQW39:EQY39"/>
    <mergeCell ref="EQZ39:ERB39"/>
    <mergeCell ref="ERC39:ERE39"/>
    <mergeCell ref="ETZ39:EUB39"/>
    <mergeCell ref="EUC39:EUE39"/>
    <mergeCell ref="EUF39:EUH39"/>
    <mergeCell ref="EUI39:EUK39"/>
    <mergeCell ref="EUL39:EUN39"/>
    <mergeCell ref="EUO39:EUQ39"/>
    <mergeCell ref="ETH39:ETJ39"/>
    <mergeCell ref="ETK39:ETM39"/>
    <mergeCell ref="ETN39:ETP39"/>
    <mergeCell ref="ETQ39:ETS39"/>
    <mergeCell ref="ETT39:ETV39"/>
    <mergeCell ref="ETW39:ETY39"/>
    <mergeCell ref="ESP39:ESR39"/>
    <mergeCell ref="ESS39:ESU39"/>
    <mergeCell ref="ESV39:ESX39"/>
    <mergeCell ref="ESY39:ETA39"/>
    <mergeCell ref="ETB39:ETD39"/>
    <mergeCell ref="ETE39:ETG39"/>
    <mergeCell ref="EWB39:EWD39"/>
    <mergeCell ref="EWE39:EWG39"/>
    <mergeCell ref="EWH39:EWJ39"/>
    <mergeCell ref="EWK39:EWM39"/>
    <mergeCell ref="EWN39:EWP39"/>
    <mergeCell ref="EWQ39:EWS39"/>
    <mergeCell ref="EVJ39:EVL39"/>
    <mergeCell ref="EVM39:EVO39"/>
    <mergeCell ref="EVP39:EVR39"/>
    <mergeCell ref="EVS39:EVU39"/>
    <mergeCell ref="EVV39:EVX39"/>
    <mergeCell ref="EVY39:EWA39"/>
    <mergeCell ref="EUR39:EUT39"/>
    <mergeCell ref="EUU39:EUW39"/>
    <mergeCell ref="EUX39:EUZ39"/>
    <mergeCell ref="EVA39:EVC39"/>
    <mergeCell ref="EVD39:EVF39"/>
    <mergeCell ref="EVG39:EVI39"/>
    <mergeCell ref="EYD39:EYF39"/>
    <mergeCell ref="EYG39:EYI39"/>
    <mergeCell ref="EYJ39:EYL39"/>
    <mergeCell ref="EYM39:EYO39"/>
    <mergeCell ref="EYP39:EYR39"/>
    <mergeCell ref="EYS39:EYU39"/>
    <mergeCell ref="EXL39:EXN39"/>
    <mergeCell ref="EXO39:EXQ39"/>
    <mergeCell ref="EXR39:EXT39"/>
    <mergeCell ref="EXU39:EXW39"/>
    <mergeCell ref="EXX39:EXZ39"/>
    <mergeCell ref="EYA39:EYC39"/>
    <mergeCell ref="EWT39:EWV39"/>
    <mergeCell ref="EWW39:EWY39"/>
    <mergeCell ref="EWZ39:EXB39"/>
    <mergeCell ref="EXC39:EXE39"/>
    <mergeCell ref="EXF39:EXH39"/>
    <mergeCell ref="EXI39:EXK39"/>
    <mergeCell ref="FAF39:FAH39"/>
    <mergeCell ref="FAI39:FAK39"/>
    <mergeCell ref="FAL39:FAN39"/>
    <mergeCell ref="FAO39:FAQ39"/>
    <mergeCell ref="FAR39:FAT39"/>
    <mergeCell ref="FAU39:FAW39"/>
    <mergeCell ref="EZN39:EZP39"/>
    <mergeCell ref="EZQ39:EZS39"/>
    <mergeCell ref="EZT39:EZV39"/>
    <mergeCell ref="EZW39:EZY39"/>
    <mergeCell ref="EZZ39:FAB39"/>
    <mergeCell ref="FAC39:FAE39"/>
    <mergeCell ref="EYV39:EYX39"/>
    <mergeCell ref="EYY39:EZA39"/>
    <mergeCell ref="EZB39:EZD39"/>
    <mergeCell ref="EZE39:EZG39"/>
    <mergeCell ref="EZH39:EZJ39"/>
    <mergeCell ref="EZK39:EZM39"/>
    <mergeCell ref="FCH39:FCJ39"/>
    <mergeCell ref="FCK39:FCM39"/>
    <mergeCell ref="FCN39:FCP39"/>
    <mergeCell ref="FCQ39:FCS39"/>
    <mergeCell ref="FCT39:FCV39"/>
    <mergeCell ref="FCW39:FCY39"/>
    <mergeCell ref="FBP39:FBR39"/>
    <mergeCell ref="FBS39:FBU39"/>
    <mergeCell ref="FBV39:FBX39"/>
    <mergeCell ref="FBY39:FCA39"/>
    <mergeCell ref="FCB39:FCD39"/>
    <mergeCell ref="FCE39:FCG39"/>
    <mergeCell ref="FAX39:FAZ39"/>
    <mergeCell ref="FBA39:FBC39"/>
    <mergeCell ref="FBD39:FBF39"/>
    <mergeCell ref="FBG39:FBI39"/>
    <mergeCell ref="FBJ39:FBL39"/>
    <mergeCell ref="FBM39:FBO39"/>
    <mergeCell ref="FEJ39:FEL39"/>
    <mergeCell ref="FEM39:FEO39"/>
    <mergeCell ref="FEP39:FER39"/>
    <mergeCell ref="FES39:FEU39"/>
    <mergeCell ref="FEV39:FEX39"/>
    <mergeCell ref="FEY39:FFA39"/>
    <mergeCell ref="FDR39:FDT39"/>
    <mergeCell ref="FDU39:FDW39"/>
    <mergeCell ref="FDX39:FDZ39"/>
    <mergeCell ref="FEA39:FEC39"/>
    <mergeCell ref="FED39:FEF39"/>
    <mergeCell ref="FEG39:FEI39"/>
    <mergeCell ref="FCZ39:FDB39"/>
    <mergeCell ref="FDC39:FDE39"/>
    <mergeCell ref="FDF39:FDH39"/>
    <mergeCell ref="FDI39:FDK39"/>
    <mergeCell ref="FDL39:FDN39"/>
    <mergeCell ref="FDO39:FDQ39"/>
    <mergeCell ref="FGL39:FGN39"/>
    <mergeCell ref="FGO39:FGQ39"/>
    <mergeCell ref="FGR39:FGT39"/>
    <mergeCell ref="FGU39:FGW39"/>
    <mergeCell ref="FGX39:FGZ39"/>
    <mergeCell ref="FHA39:FHC39"/>
    <mergeCell ref="FFT39:FFV39"/>
    <mergeCell ref="FFW39:FFY39"/>
    <mergeCell ref="FFZ39:FGB39"/>
    <mergeCell ref="FGC39:FGE39"/>
    <mergeCell ref="FGF39:FGH39"/>
    <mergeCell ref="FGI39:FGK39"/>
    <mergeCell ref="FFB39:FFD39"/>
    <mergeCell ref="FFE39:FFG39"/>
    <mergeCell ref="FFH39:FFJ39"/>
    <mergeCell ref="FFK39:FFM39"/>
    <mergeCell ref="FFN39:FFP39"/>
    <mergeCell ref="FFQ39:FFS39"/>
    <mergeCell ref="FIN39:FIP39"/>
    <mergeCell ref="FIQ39:FIS39"/>
    <mergeCell ref="FIT39:FIV39"/>
    <mergeCell ref="FIW39:FIY39"/>
    <mergeCell ref="FIZ39:FJB39"/>
    <mergeCell ref="FJC39:FJE39"/>
    <mergeCell ref="FHV39:FHX39"/>
    <mergeCell ref="FHY39:FIA39"/>
    <mergeCell ref="FIB39:FID39"/>
    <mergeCell ref="FIE39:FIG39"/>
    <mergeCell ref="FIH39:FIJ39"/>
    <mergeCell ref="FIK39:FIM39"/>
    <mergeCell ref="FHD39:FHF39"/>
    <mergeCell ref="FHG39:FHI39"/>
    <mergeCell ref="FHJ39:FHL39"/>
    <mergeCell ref="FHM39:FHO39"/>
    <mergeCell ref="FHP39:FHR39"/>
    <mergeCell ref="FHS39:FHU39"/>
    <mergeCell ref="FKP39:FKR39"/>
    <mergeCell ref="FKS39:FKU39"/>
    <mergeCell ref="FKV39:FKX39"/>
    <mergeCell ref="FKY39:FLA39"/>
    <mergeCell ref="FLB39:FLD39"/>
    <mergeCell ref="FLE39:FLG39"/>
    <mergeCell ref="FJX39:FJZ39"/>
    <mergeCell ref="FKA39:FKC39"/>
    <mergeCell ref="FKD39:FKF39"/>
    <mergeCell ref="FKG39:FKI39"/>
    <mergeCell ref="FKJ39:FKL39"/>
    <mergeCell ref="FKM39:FKO39"/>
    <mergeCell ref="FJF39:FJH39"/>
    <mergeCell ref="FJI39:FJK39"/>
    <mergeCell ref="FJL39:FJN39"/>
    <mergeCell ref="FJO39:FJQ39"/>
    <mergeCell ref="FJR39:FJT39"/>
    <mergeCell ref="FJU39:FJW39"/>
    <mergeCell ref="FMR39:FMT39"/>
    <mergeCell ref="FMU39:FMW39"/>
    <mergeCell ref="FMX39:FMZ39"/>
    <mergeCell ref="FNA39:FNC39"/>
    <mergeCell ref="FND39:FNF39"/>
    <mergeCell ref="FNG39:FNI39"/>
    <mergeCell ref="FLZ39:FMB39"/>
    <mergeCell ref="FMC39:FME39"/>
    <mergeCell ref="FMF39:FMH39"/>
    <mergeCell ref="FMI39:FMK39"/>
    <mergeCell ref="FML39:FMN39"/>
    <mergeCell ref="FMO39:FMQ39"/>
    <mergeCell ref="FLH39:FLJ39"/>
    <mergeCell ref="FLK39:FLM39"/>
    <mergeCell ref="FLN39:FLP39"/>
    <mergeCell ref="FLQ39:FLS39"/>
    <mergeCell ref="FLT39:FLV39"/>
    <mergeCell ref="FLW39:FLY39"/>
    <mergeCell ref="FOT39:FOV39"/>
    <mergeCell ref="FOW39:FOY39"/>
    <mergeCell ref="FOZ39:FPB39"/>
    <mergeCell ref="FPC39:FPE39"/>
    <mergeCell ref="FPF39:FPH39"/>
    <mergeCell ref="FPI39:FPK39"/>
    <mergeCell ref="FOB39:FOD39"/>
    <mergeCell ref="FOE39:FOG39"/>
    <mergeCell ref="FOH39:FOJ39"/>
    <mergeCell ref="FOK39:FOM39"/>
    <mergeCell ref="FON39:FOP39"/>
    <mergeCell ref="FOQ39:FOS39"/>
    <mergeCell ref="FNJ39:FNL39"/>
    <mergeCell ref="FNM39:FNO39"/>
    <mergeCell ref="FNP39:FNR39"/>
    <mergeCell ref="FNS39:FNU39"/>
    <mergeCell ref="FNV39:FNX39"/>
    <mergeCell ref="FNY39:FOA39"/>
    <mergeCell ref="FQV39:FQX39"/>
    <mergeCell ref="FQY39:FRA39"/>
    <mergeCell ref="FRB39:FRD39"/>
    <mergeCell ref="FRE39:FRG39"/>
    <mergeCell ref="FRH39:FRJ39"/>
    <mergeCell ref="FRK39:FRM39"/>
    <mergeCell ref="FQD39:FQF39"/>
    <mergeCell ref="FQG39:FQI39"/>
    <mergeCell ref="FQJ39:FQL39"/>
    <mergeCell ref="FQM39:FQO39"/>
    <mergeCell ref="FQP39:FQR39"/>
    <mergeCell ref="FQS39:FQU39"/>
    <mergeCell ref="FPL39:FPN39"/>
    <mergeCell ref="FPO39:FPQ39"/>
    <mergeCell ref="FPR39:FPT39"/>
    <mergeCell ref="FPU39:FPW39"/>
    <mergeCell ref="FPX39:FPZ39"/>
    <mergeCell ref="FQA39:FQC39"/>
    <mergeCell ref="FSX39:FSZ39"/>
    <mergeCell ref="FTA39:FTC39"/>
    <mergeCell ref="FTD39:FTF39"/>
    <mergeCell ref="FTG39:FTI39"/>
    <mergeCell ref="FTJ39:FTL39"/>
    <mergeCell ref="FTM39:FTO39"/>
    <mergeCell ref="FSF39:FSH39"/>
    <mergeCell ref="FSI39:FSK39"/>
    <mergeCell ref="FSL39:FSN39"/>
    <mergeCell ref="FSO39:FSQ39"/>
    <mergeCell ref="FSR39:FST39"/>
    <mergeCell ref="FSU39:FSW39"/>
    <mergeCell ref="FRN39:FRP39"/>
    <mergeCell ref="FRQ39:FRS39"/>
    <mergeCell ref="FRT39:FRV39"/>
    <mergeCell ref="FRW39:FRY39"/>
    <mergeCell ref="FRZ39:FSB39"/>
    <mergeCell ref="FSC39:FSE39"/>
    <mergeCell ref="FUZ39:FVB39"/>
    <mergeCell ref="FVC39:FVE39"/>
    <mergeCell ref="FVF39:FVH39"/>
    <mergeCell ref="FVI39:FVK39"/>
    <mergeCell ref="FVL39:FVN39"/>
    <mergeCell ref="FVO39:FVQ39"/>
    <mergeCell ref="FUH39:FUJ39"/>
    <mergeCell ref="FUK39:FUM39"/>
    <mergeCell ref="FUN39:FUP39"/>
    <mergeCell ref="FUQ39:FUS39"/>
    <mergeCell ref="FUT39:FUV39"/>
    <mergeCell ref="FUW39:FUY39"/>
    <mergeCell ref="FTP39:FTR39"/>
    <mergeCell ref="FTS39:FTU39"/>
    <mergeCell ref="FTV39:FTX39"/>
    <mergeCell ref="FTY39:FUA39"/>
    <mergeCell ref="FUB39:FUD39"/>
    <mergeCell ref="FUE39:FUG39"/>
    <mergeCell ref="FXB39:FXD39"/>
    <mergeCell ref="FXE39:FXG39"/>
    <mergeCell ref="FXH39:FXJ39"/>
    <mergeCell ref="FXK39:FXM39"/>
    <mergeCell ref="FXN39:FXP39"/>
    <mergeCell ref="FXQ39:FXS39"/>
    <mergeCell ref="FWJ39:FWL39"/>
    <mergeCell ref="FWM39:FWO39"/>
    <mergeCell ref="FWP39:FWR39"/>
    <mergeCell ref="FWS39:FWU39"/>
    <mergeCell ref="FWV39:FWX39"/>
    <mergeCell ref="FWY39:FXA39"/>
    <mergeCell ref="FVR39:FVT39"/>
    <mergeCell ref="FVU39:FVW39"/>
    <mergeCell ref="FVX39:FVZ39"/>
    <mergeCell ref="FWA39:FWC39"/>
    <mergeCell ref="FWD39:FWF39"/>
    <mergeCell ref="FWG39:FWI39"/>
    <mergeCell ref="FZD39:FZF39"/>
    <mergeCell ref="FZG39:FZI39"/>
    <mergeCell ref="FZJ39:FZL39"/>
    <mergeCell ref="FZM39:FZO39"/>
    <mergeCell ref="FZP39:FZR39"/>
    <mergeCell ref="FZS39:FZU39"/>
    <mergeCell ref="FYL39:FYN39"/>
    <mergeCell ref="FYO39:FYQ39"/>
    <mergeCell ref="FYR39:FYT39"/>
    <mergeCell ref="FYU39:FYW39"/>
    <mergeCell ref="FYX39:FYZ39"/>
    <mergeCell ref="FZA39:FZC39"/>
    <mergeCell ref="FXT39:FXV39"/>
    <mergeCell ref="FXW39:FXY39"/>
    <mergeCell ref="FXZ39:FYB39"/>
    <mergeCell ref="FYC39:FYE39"/>
    <mergeCell ref="FYF39:FYH39"/>
    <mergeCell ref="FYI39:FYK39"/>
    <mergeCell ref="GBF39:GBH39"/>
    <mergeCell ref="GBI39:GBK39"/>
    <mergeCell ref="GBL39:GBN39"/>
    <mergeCell ref="GBO39:GBQ39"/>
    <mergeCell ref="GBR39:GBT39"/>
    <mergeCell ref="GBU39:GBW39"/>
    <mergeCell ref="GAN39:GAP39"/>
    <mergeCell ref="GAQ39:GAS39"/>
    <mergeCell ref="GAT39:GAV39"/>
    <mergeCell ref="GAW39:GAY39"/>
    <mergeCell ref="GAZ39:GBB39"/>
    <mergeCell ref="GBC39:GBE39"/>
    <mergeCell ref="FZV39:FZX39"/>
    <mergeCell ref="FZY39:GAA39"/>
    <mergeCell ref="GAB39:GAD39"/>
    <mergeCell ref="GAE39:GAG39"/>
    <mergeCell ref="GAH39:GAJ39"/>
    <mergeCell ref="GAK39:GAM39"/>
    <mergeCell ref="GDH39:GDJ39"/>
    <mergeCell ref="GDK39:GDM39"/>
    <mergeCell ref="GDN39:GDP39"/>
    <mergeCell ref="GDQ39:GDS39"/>
    <mergeCell ref="GDT39:GDV39"/>
    <mergeCell ref="GDW39:GDY39"/>
    <mergeCell ref="GCP39:GCR39"/>
    <mergeCell ref="GCS39:GCU39"/>
    <mergeCell ref="GCV39:GCX39"/>
    <mergeCell ref="GCY39:GDA39"/>
    <mergeCell ref="GDB39:GDD39"/>
    <mergeCell ref="GDE39:GDG39"/>
    <mergeCell ref="GBX39:GBZ39"/>
    <mergeCell ref="GCA39:GCC39"/>
    <mergeCell ref="GCD39:GCF39"/>
    <mergeCell ref="GCG39:GCI39"/>
    <mergeCell ref="GCJ39:GCL39"/>
    <mergeCell ref="GCM39:GCO39"/>
    <mergeCell ref="GFJ39:GFL39"/>
    <mergeCell ref="GFM39:GFO39"/>
    <mergeCell ref="GFP39:GFR39"/>
    <mergeCell ref="GFS39:GFU39"/>
    <mergeCell ref="GFV39:GFX39"/>
    <mergeCell ref="GFY39:GGA39"/>
    <mergeCell ref="GER39:GET39"/>
    <mergeCell ref="GEU39:GEW39"/>
    <mergeCell ref="GEX39:GEZ39"/>
    <mergeCell ref="GFA39:GFC39"/>
    <mergeCell ref="GFD39:GFF39"/>
    <mergeCell ref="GFG39:GFI39"/>
    <mergeCell ref="GDZ39:GEB39"/>
    <mergeCell ref="GEC39:GEE39"/>
    <mergeCell ref="GEF39:GEH39"/>
    <mergeCell ref="GEI39:GEK39"/>
    <mergeCell ref="GEL39:GEN39"/>
    <mergeCell ref="GEO39:GEQ39"/>
    <mergeCell ref="GHL39:GHN39"/>
    <mergeCell ref="GHO39:GHQ39"/>
    <mergeCell ref="GHR39:GHT39"/>
    <mergeCell ref="GHU39:GHW39"/>
    <mergeCell ref="GHX39:GHZ39"/>
    <mergeCell ref="GIA39:GIC39"/>
    <mergeCell ref="GGT39:GGV39"/>
    <mergeCell ref="GGW39:GGY39"/>
    <mergeCell ref="GGZ39:GHB39"/>
    <mergeCell ref="GHC39:GHE39"/>
    <mergeCell ref="GHF39:GHH39"/>
    <mergeCell ref="GHI39:GHK39"/>
    <mergeCell ref="GGB39:GGD39"/>
    <mergeCell ref="GGE39:GGG39"/>
    <mergeCell ref="GGH39:GGJ39"/>
    <mergeCell ref="GGK39:GGM39"/>
    <mergeCell ref="GGN39:GGP39"/>
    <mergeCell ref="GGQ39:GGS39"/>
    <mergeCell ref="GJN39:GJP39"/>
    <mergeCell ref="GJQ39:GJS39"/>
    <mergeCell ref="GJT39:GJV39"/>
    <mergeCell ref="GJW39:GJY39"/>
    <mergeCell ref="GJZ39:GKB39"/>
    <mergeCell ref="GKC39:GKE39"/>
    <mergeCell ref="GIV39:GIX39"/>
    <mergeCell ref="GIY39:GJA39"/>
    <mergeCell ref="GJB39:GJD39"/>
    <mergeCell ref="GJE39:GJG39"/>
    <mergeCell ref="GJH39:GJJ39"/>
    <mergeCell ref="GJK39:GJM39"/>
    <mergeCell ref="GID39:GIF39"/>
    <mergeCell ref="GIG39:GII39"/>
    <mergeCell ref="GIJ39:GIL39"/>
    <mergeCell ref="GIM39:GIO39"/>
    <mergeCell ref="GIP39:GIR39"/>
    <mergeCell ref="GIS39:GIU39"/>
    <mergeCell ref="GLP39:GLR39"/>
    <mergeCell ref="GLS39:GLU39"/>
    <mergeCell ref="GLV39:GLX39"/>
    <mergeCell ref="GLY39:GMA39"/>
    <mergeCell ref="GMB39:GMD39"/>
    <mergeCell ref="GME39:GMG39"/>
    <mergeCell ref="GKX39:GKZ39"/>
    <mergeCell ref="GLA39:GLC39"/>
    <mergeCell ref="GLD39:GLF39"/>
    <mergeCell ref="GLG39:GLI39"/>
    <mergeCell ref="GLJ39:GLL39"/>
    <mergeCell ref="GLM39:GLO39"/>
    <mergeCell ref="GKF39:GKH39"/>
    <mergeCell ref="GKI39:GKK39"/>
    <mergeCell ref="GKL39:GKN39"/>
    <mergeCell ref="GKO39:GKQ39"/>
    <mergeCell ref="GKR39:GKT39"/>
    <mergeCell ref="GKU39:GKW39"/>
    <mergeCell ref="GNR39:GNT39"/>
    <mergeCell ref="GNU39:GNW39"/>
    <mergeCell ref="GNX39:GNZ39"/>
    <mergeCell ref="GOA39:GOC39"/>
    <mergeCell ref="GOD39:GOF39"/>
    <mergeCell ref="GOG39:GOI39"/>
    <mergeCell ref="GMZ39:GNB39"/>
    <mergeCell ref="GNC39:GNE39"/>
    <mergeCell ref="GNF39:GNH39"/>
    <mergeCell ref="GNI39:GNK39"/>
    <mergeCell ref="GNL39:GNN39"/>
    <mergeCell ref="GNO39:GNQ39"/>
    <mergeCell ref="GMH39:GMJ39"/>
    <mergeCell ref="GMK39:GMM39"/>
    <mergeCell ref="GMN39:GMP39"/>
    <mergeCell ref="GMQ39:GMS39"/>
    <mergeCell ref="GMT39:GMV39"/>
    <mergeCell ref="GMW39:GMY39"/>
    <mergeCell ref="GPT39:GPV39"/>
    <mergeCell ref="GPW39:GPY39"/>
    <mergeCell ref="GPZ39:GQB39"/>
    <mergeCell ref="GQC39:GQE39"/>
    <mergeCell ref="GQF39:GQH39"/>
    <mergeCell ref="GQI39:GQK39"/>
    <mergeCell ref="GPB39:GPD39"/>
    <mergeCell ref="GPE39:GPG39"/>
    <mergeCell ref="GPH39:GPJ39"/>
    <mergeCell ref="GPK39:GPM39"/>
    <mergeCell ref="GPN39:GPP39"/>
    <mergeCell ref="GPQ39:GPS39"/>
    <mergeCell ref="GOJ39:GOL39"/>
    <mergeCell ref="GOM39:GOO39"/>
    <mergeCell ref="GOP39:GOR39"/>
    <mergeCell ref="GOS39:GOU39"/>
    <mergeCell ref="GOV39:GOX39"/>
    <mergeCell ref="GOY39:GPA39"/>
    <mergeCell ref="GRV39:GRX39"/>
    <mergeCell ref="GRY39:GSA39"/>
    <mergeCell ref="GSB39:GSD39"/>
    <mergeCell ref="GSE39:GSG39"/>
    <mergeCell ref="GSH39:GSJ39"/>
    <mergeCell ref="GSK39:GSM39"/>
    <mergeCell ref="GRD39:GRF39"/>
    <mergeCell ref="GRG39:GRI39"/>
    <mergeCell ref="GRJ39:GRL39"/>
    <mergeCell ref="GRM39:GRO39"/>
    <mergeCell ref="GRP39:GRR39"/>
    <mergeCell ref="GRS39:GRU39"/>
    <mergeCell ref="GQL39:GQN39"/>
    <mergeCell ref="GQO39:GQQ39"/>
    <mergeCell ref="GQR39:GQT39"/>
    <mergeCell ref="GQU39:GQW39"/>
    <mergeCell ref="GQX39:GQZ39"/>
    <mergeCell ref="GRA39:GRC39"/>
    <mergeCell ref="GTX39:GTZ39"/>
    <mergeCell ref="GUA39:GUC39"/>
    <mergeCell ref="GUD39:GUF39"/>
    <mergeCell ref="GUG39:GUI39"/>
    <mergeCell ref="GUJ39:GUL39"/>
    <mergeCell ref="GUM39:GUO39"/>
    <mergeCell ref="GTF39:GTH39"/>
    <mergeCell ref="GTI39:GTK39"/>
    <mergeCell ref="GTL39:GTN39"/>
    <mergeCell ref="GTO39:GTQ39"/>
    <mergeCell ref="GTR39:GTT39"/>
    <mergeCell ref="GTU39:GTW39"/>
    <mergeCell ref="GSN39:GSP39"/>
    <mergeCell ref="GSQ39:GSS39"/>
    <mergeCell ref="GST39:GSV39"/>
    <mergeCell ref="GSW39:GSY39"/>
    <mergeCell ref="GSZ39:GTB39"/>
    <mergeCell ref="GTC39:GTE39"/>
    <mergeCell ref="GVZ39:GWB39"/>
    <mergeCell ref="GWC39:GWE39"/>
    <mergeCell ref="GWF39:GWH39"/>
    <mergeCell ref="GWI39:GWK39"/>
    <mergeCell ref="GWL39:GWN39"/>
    <mergeCell ref="GWO39:GWQ39"/>
    <mergeCell ref="GVH39:GVJ39"/>
    <mergeCell ref="GVK39:GVM39"/>
    <mergeCell ref="GVN39:GVP39"/>
    <mergeCell ref="GVQ39:GVS39"/>
    <mergeCell ref="GVT39:GVV39"/>
    <mergeCell ref="GVW39:GVY39"/>
    <mergeCell ref="GUP39:GUR39"/>
    <mergeCell ref="GUS39:GUU39"/>
    <mergeCell ref="GUV39:GUX39"/>
    <mergeCell ref="GUY39:GVA39"/>
    <mergeCell ref="GVB39:GVD39"/>
    <mergeCell ref="GVE39:GVG39"/>
    <mergeCell ref="GYB39:GYD39"/>
    <mergeCell ref="GYE39:GYG39"/>
    <mergeCell ref="GYH39:GYJ39"/>
    <mergeCell ref="GYK39:GYM39"/>
    <mergeCell ref="GYN39:GYP39"/>
    <mergeCell ref="GYQ39:GYS39"/>
    <mergeCell ref="GXJ39:GXL39"/>
    <mergeCell ref="GXM39:GXO39"/>
    <mergeCell ref="GXP39:GXR39"/>
    <mergeCell ref="GXS39:GXU39"/>
    <mergeCell ref="GXV39:GXX39"/>
    <mergeCell ref="GXY39:GYA39"/>
    <mergeCell ref="GWR39:GWT39"/>
    <mergeCell ref="GWU39:GWW39"/>
    <mergeCell ref="GWX39:GWZ39"/>
    <mergeCell ref="GXA39:GXC39"/>
    <mergeCell ref="GXD39:GXF39"/>
    <mergeCell ref="GXG39:GXI39"/>
    <mergeCell ref="HAD39:HAF39"/>
    <mergeCell ref="HAG39:HAI39"/>
    <mergeCell ref="HAJ39:HAL39"/>
    <mergeCell ref="HAM39:HAO39"/>
    <mergeCell ref="HAP39:HAR39"/>
    <mergeCell ref="HAS39:HAU39"/>
    <mergeCell ref="GZL39:GZN39"/>
    <mergeCell ref="GZO39:GZQ39"/>
    <mergeCell ref="GZR39:GZT39"/>
    <mergeCell ref="GZU39:GZW39"/>
    <mergeCell ref="GZX39:GZZ39"/>
    <mergeCell ref="HAA39:HAC39"/>
    <mergeCell ref="GYT39:GYV39"/>
    <mergeCell ref="GYW39:GYY39"/>
    <mergeCell ref="GYZ39:GZB39"/>
    <mergeCell ref="GZC39:GZE39"/>
    <mergeCell ref="GZF39:GZH39"/>
    <mergeCell ref="GZI39:GZK39"/>
    <mergeCell ref="HCF39:HCH39"/>
    <mergeCell ref="HCI39:HCK39"/>
    <mergeCell ref="HCL39:HCN39"/>
    <mergeCell ref="HCO39:HCQ39"/>
    <mergeCell ref="HCR39:HCT39"/>
    <mergeCell ref="HCU39:HCW39"/>
    <mergeCell ref="HBN39:HBP39"/>
    <mergeCell ref="HBQ39:HBS39"/>
    <mergeCell ref="HBT39:HBV39"/>
    <mergeCell ref="HBW39:HBY39"/>
    <mergeCell ref="HBZ39:HCB39"/>
    <mergeCell ref="HCC39:HCE39"/>
    <mergeCell ref="HAV39:HAX39"/>
    <mergeCell ref="HAY39:HBA39"/>
    <mergeCell ref="HBB39:HBD39"/>
    <mergeCell ref="HBE39:HBG39"/>
    <mergeCell ref="HBH39:HBJ39"/>
    <mergeCell ref="HBK39:HBM39"/>
    <mergeCell ref="HEH39:HEJ39"/>
    <mergeCell ref="HEK39:HEM39"/>
    <mergeCell ref="HEN39:HEP39"/>
    <mergeCell ref="HEQ39:HES39"/>
    <mergeCell ref="HET39:HEV39"/>
    <mergeCell ref="HEW39:HEY39"/>
    <mergeCell ref="HDP39:HDR39"/>
    <mergeCell ref="HDS39:HDU39"/>
    <mergeCell ref="HDV39:HDX39"/>
    <mergeCell ref="HDY39:HEA39"/>
    <mergeCell ref="HEB39:HED39"/>
    <mergeCell ref="HEE39:HEG39"/>
    <mergeCell ref="HCX39:HCZ39"/>
    <mergeCell ref="HDA39:HDC39"/>
    <mergeCell ref="HDD39:HDF39"/>
    <mergeCell ref="HDG39:HDI39"/>
    <mergeCell ref="HDJ39:HDL39"/>
    <mergeCell ref="HDM39:HDO39"/>
    <mergeCell ref="HGJ39:HGL39"/>
    <mergeCell ref="HGM39:HGO39"/>
    <mergeCell ref="HGP39:HGR39"/>
    <mergeCell ref="HGS39:HGU39"/>
    <mergeCell ref="HGV39:HGX39"/>
    <mergeCell ref="HGY39:HHA39"/>
    <mergeCell ref="HFR39:HFT39"/>
    <mergeCell ref="HFU39:HFW39"/>
    <mergeCell ref="HFX39:HFZ39"/>
    <mergeCell ref="HGA39:HGC39"/>
    <mergeCell ref="HGD39:HGF39"/>
    <mergeCell ref="HGG39:HGI39"/>
    <mergeCell ref="HEZ39:HFB39"/>
    <mergeCell ref="HFC39:HFE39"/>
    <mergeCell ref="HFF39:HFH39"/>
    <mergeCell ref="HFI39:HFK39"/>
    <mergeCell ref="HFL39:HFN39"/>
    <mergeCell ref="HFO39:HFQ39"/>
    <mergeCell ref="HIL39:HIN39"/>
    <mergeCell ref="HIO39:HIQ39"/>
    <mergeCell ref="HIR39:HIT39"/>
    <mergeCell ref="HIU39:HIW39"/>
    <mergeCell ref="HIX39:HIZ39"/>
    <mergeCell ref="HJA39:HJC39"/>
    <mergeCell ref="HHT39:HHV39"/>
    <mergeCell ref="HHW39:HHY39"/>
    <mergeCell ref="HHZ39:HIB39"/>
    <mergeCell ref="HIC39:HIE39"/>
    <mergeCell ref="HIF39:HIH39"/>
    <mergeCell ref="HII39:HIK39"/>
    <mergeCell ref="HHB39:HHD39"/>
    <mergeCell ref="HHE39:HHG39"/>
    <mergeCell ref="HHH39:HHJ39"/>
    <mergeCell ref="HHK39:HHM39"/>
    <mergeCell ref="HHN39:HHP39"/>
    <mergeCell ref="HHQ39:HHS39"/>
    <mergeCell ref="HKN39:HKP39"/>
    <mergeCell ref="HKQ39:HKS39"/>
    <mergeCell ref="HKT39:HKV39"/>
    <mergeCell ref="HKW39:HKY39"/>
    <mergeCell ref="HKZ39:HLB39"/>
    <mergeCell ref="HLC39:HLE39"/>
    <mergeCell ref="HJV39:HJX39"/>
    <mergeCell ref="HJY39:HKA39"/>
    <mergeCell ref="HKB39:HKD39"/>
    <mergeCell ref="HKE39:HKG39"/>
    <mergeCell ref="HKH39:HKJ39"/>
    <mergeCell ref="HKK39:HKM39"/>
    <mergeCell ref="HJD39:HJF39"/>
    <mergeCell ref="HJG39:HJI39"/>
    <mergeCell ref="HJJ39:HJL39"/>
    <mergeCell ref="HJM39:HJO39"/>
    <mergeCell ref="HJP39:HJR39"/>
    <mergeCell ref="HJS39:HJU39"/>
    <mergeCell ref="HMP39:HMR39"/>
    <mergeCell ref="HMS39:HMU39"/>
    <mergeCell ref="HMV39:HMX39"/>
    <mergeCell ref="HMY39:HNA39"/>
    <mergeCell ref="HNB39:HND39"/>
    <mergeCell ref="HNE39:HNG39"/>
    <mergeCell ref="HLX39:HLZ39"/>
    <mergeCell ref="HMA39:HMC39"/>
    <mergeCell ref="HMD39:HMF39"/>
    <mergeCell ref="HMG39:HMI39"/>
    <mergeCell ref="HMJ39:HML39"/>
    <mergeCell ref="HMM39:HMO39"/>
    <mergeCell ref="HLF39:HLH39"/>
    <mergeCell ref="HLI39:HLK39"/>
    <mergeCell ref="HLL39:HLN39"/>
    <mergeCell ref="HLO39:HLQ39"/>
    <mergeCell ref="HLR39:HLT39"/>
    <mergeCell ref="HLU39:HLW39"/>
    <mergeCell ref="HOR39:HOT39"/>
    <mergeCell ref="HOU39:HOW39"/>
    <mergeCell ref="HOX39:HOZ39"/>
    <mergeCell ref="HPA39:HPC39"/>
    <mergeCell ref="HPD39:HPF39"/>
    <mergeCell ref="HPG39:HPI39"/>
    <mergeCell ref="HNZ39:HOB39"/>
    <mergeCell ref="HOC39:HOE39"/>
    <mergeCell ref="HOF39:HOH39"/>
    <mergeCell ref="HOI39:HOK39"/>
    <mergeCell ref="HOL39:HON39"/>
    <mergeCell ref="HOO39:HOQ39"/>
    <mergeCell ref="HNH39:HNJ39"/>
    <mergeCell ref="HNK39:HNM39"/>
    <mergeCell ref="HNN39:HNP39"/>
    <mergeCell ref="HNQ39:HNS39"/>
    <mergeCell ref="HNT39:HNV39"/>
    <mergeCell ref="HNW39:HNY39"/>
    <mergeCell ref="HQT39:HQV39"/>
    <mergeCell ref="HQW39:HQY39"/>
    <mergeCell ref="HQZ39:HRB39"/>
    <mergeCell ref="HRC39:HRE39"/>
    <mergeCell ref="HRF39:HRH39"/>
    <mergeCell ref="HRI39:HRK39"/>
    <mergeCell ref="HQB39:HQD39"/>
    <mergeCell ref="HQE39:HQG39"/>
    <mergeCell ref="HQH39:HQJ39"/>
    <mergeCell ref="HQK39:HQM39"/>
    <mergeCell ref="HQN39:HQP39"/>
    <mergeCell ref="HQQ39:HQS39"/>
    <mergeCell ref="HPJ39:HPL39"/>
    <mergeCell ref="HPM39:HPO39"/>
    <mergeCell ref="HPP39:HPR39"/>
    <mergeCell ref="HPS39:HPU39"/>
    <mergeCell ref="HPV39:HPX39"/>
    <mergeCell ref="HPY39:HQA39"/>
    <mergeCell ref="HSV39:HSX39"/>
    <mergeCell ref="HSY39:HTA39"/>
    <mergeCell ref="HTB39:HTD39"/>
    <mergeCell ref="HTE39:HTG39"/>
    <mergeCell ref="HTH39:HTJ39"/>
    <mergeCell ref="HTK39:HTM39"/>
    <mergeCell ref="HSD39:HSF39"/>
    <mergeCell ref="HSG39:HSI39"/>
    <mergeCell ref="HSJ39:HSL39"/>
    <mergeCell ref="HSM39:HSO39"/>
    <mergeCell ref="HSP39:HSR39"/>
    <mergeCell ref="HSS39:HSU39"/>
    <mergeCell ref="HRL39:HRN39"/>
    <mergeCell ref="HRO39:HRQ39"/>
    <mergeCell ref="HRR39:HRT39"/>
    <mergeCell ref="HRU39:HRW39"/>
    <mergeCell ref="HRX39:HRZ39"/>
    <mergeCell ref="HSA39:HSC39"/>
    <mergeCell ref="HUX39:HUZ39"/>
    <mergeCell ref="HVA39:HVC39"/>
    <mergeCell ref="HVD39:HVF39"/>
    <mergeCell ref="HVG39:HVI39"/>
    <mergeCell ref="HVJ39:HVL39"/>
    <mergeCell ref="HVM39:HVO39"/>
    <mergeCell ref="HUF39:HUH39"/>
    <mergeCell ref="HUI39:HUK39"/>
    <mergeCell ref="HUL39:HUN39"/>
    <mergeCell ref="HUO39:HUQ39"/>
    <mergeCell ref="HUR39:HUT39"/>
    <mergeCell ref="HUU39:HUW39"/>
    <mergeCell ref="HTN39:HTP39"/>
    <mergeCell ref="HTQ39:HTS39"/>
    <mergeCell ref="HTT39:HTV39"/>
    <mergeCell ref="HTW39:HTY39"/>
    <mergeCell ref="HTZ39:HUB39"/>
    <mergeCell ref="HUC39:HUE39"/>
    <mergeCell ref="HWZ39:HXB39"/>
    <mergeCell ref="HXC39:HXE39"/>
    <mergeCell ref="HXF39:HXH39"/>
    <mergeCell ref="HXI39:HXK39"/>
    <mergeCell ref="HXL39:HXN39"/>
    <mergeCell ref="HXO39:HXQ39"/>
    <mergeCell ref="HWH39:HWJ39"/>
    <mergeCell ref="HWK39:HWM39"/>
    <mergeCell ref="HWN39:HWP39"/>
    <mergeCell ref="HWQ39:HWS39"/>
    <mergeCell ref="HWT39:HWV39"/>
    <mergeCell ref="HWW39:HWY39"/>
    <mergeCell ref="HVP39:HVR39"/>
    <mergeCell ref="HVS39:HVU39"/>
    <mergeCell ref="HVV39:HVX39"/>
    <mergeCell ref="HVY39:HWA39"/>
    <mergeCell ref="HWB39:HWD39"/>
    <mergeCell ref="HWE39:HWG39"/>
    <mergeCell ref="HZB39:HZD39"/>
    <mergeCell ref="HZE39:HZG39"/>
    <mergeCell ref="HZH39:HZJ39"/>
    <mergeCell ref="HZK39:HZM39"/>
    <mergeCell ref="HZN39:HZP39"/>
    <mergeCell ref="HZQ39:HZS39"/>
    <mergeCell ref="HYJ39:HYL39"/>
    <mergeCell ref="HYM39:HYO39"/>
    <mergeCell ref="HYP39:HYR39"/>
    <mergeCell ref="HYS39:HYU39"/>
    <mergeCell ref="HYV39:HYX39"/>
    <mergeCell ref="HYY39:HZA39"/>
    <mergeCell ref="HXR39:HXT39"/>
    <mergeCell ref="HXU39:HXW39"/>
    <mergeCell ref="HXX39:HXZ39"/>
    <mergeCell ref="HYA39:HYC39"/>
    <mergeCell ref="HYD39:HYF39"/>
    <mergeCell ref="HYG39:HYI39"/>
    <mergeCell ref="IBD39:IBF39"/>
    <mergeCell ref="IBG39:IBI39"/>
    <mergeCell ref="IBJ39:IBL39"/>
    <mergeCell ref="IBM39:IBO39"/>
    <mergeCell ref="IBP39:IBR39"/>
    <mergeCell ref="IBS39:IBU39"/>
    <mergeCell ref="IAL39:IAN39"/>
    <mergeCell ref="IAO39:IAQ39"/>
    <mergeCell ref="IAR39:IAT39"/>
    <mergeCell ref="IAU39:IAW39"/>
    <mergeCell ref="IAX39:IAZ39"/>
    <mergeCell ref="IBA39:IBC39"/>
    <mergeCell ref="HZT39:HZV39"/>
    <mergeCell ref="HZW39:HZY39"/>
    <mergeCell ref="HZZ39:IAB39"/>
    <mergeCell ref="IAC39:IAE39"/>
    <mergeCell ref="IAF39:IAH39"/>
    <mergeCell ref="IAI39:IAK39"/>
    <mergeCell ref="IDF39:IDH39"/>
    <mergeCell ref="IDI39:IDK39"/>
    <mergeCell ref="IDL39:IDN39"/>
    <mergeCell ref="IDO39:IDQ39"/>
    <mergeCell ref="IDR39:IDT39"/>
    <mergeCell ref="IDU39:IDW39"/>
    <mergeCell ref="ICN39:ICP39"/>
    <mergeCell ref="ICQ39:ICS39"/>
    <mergeCell ref="ICT39:ICV39"/>
    <mergeCell ref="ICW39:ICY39"/>
    <mergeCell ref="ICZ39:IDB39"/>
    <mergeCell ref="IDC39:IDE39"/>
    <mergeCell ref="IBV39:IBX39"/>
    <mergeCell ref="IBY39:ICA39"/>
    <mergeCell ref="ICB39:ICD39"/>
    <mergeCell ref="ICE39:ICG39"/>
    <mergeCell ref="ICH39:ICJ39"/>
    <mergeCell ref="ICK39:ICM39"/>
    <mergeCell ref="IFH39:IFJ39"/>
    <mergeCell ref="IFK39:IFM39"/>
    <mergeCell ref="IFN39:IFP39"/>
    <mergeCell ref="IFQ39:IFS39"/>
    <mergeCell ref="IFT39:IFV39"/>
    <mergeCell ref="IFW39:IFY39"/>
    <mergeCell ref="IEP39:IER39"/>
    <mergeCell ref="IES39:IEU39"/>
    <mergeCell ref="IEV39:IEX39"/>
    <mergeCell ref="IEY39:IFA39"/>
    <mergeCell ref="IFB39:IFD39"/>
    <mergeCell ref="IFE39:IFG39"/>
    <mergeCell ref="IDX39:IDZ39"/>
    <mergeCell ref="IEA39:IEC39"/>
    <mergeCell ref="IED39:IEF39"/>
    <mergeCell ref="IEG39:IEI39"/>
    <mergeCell ref="IEJ39:IEL39"/>
    <mergeCell ref="IEM39:IEO39"/>
    <mergeCell ref="IHJ39:IHL39"/>
    <mergeCell ref="IHM39:IHO39"/>
    <mergeCell ref="IHP39:IHR39"/>
    <mergeCell ref="IHS39:IHU39"/>
    <mergeCell ref="IHV39:IHX39"/>
    <mergeCell ref="IHY39:IIA39"/>
    <mergeCell ref="IGR39:IGT39"/>
    <mergeCell ref="IGU39:IGW39"/>
    <mergeCell ref="IGX39:IGZ39"/>
    <mergeCell ref="IHA39:IHC39"/>
    <mergeCell ref="IHD39:IHF39"/>
    <mergeCell ref="IHG39:IHI39"/>
    <mergeCell ref="IFZ39:IGB39"/>
    <mergeCell ref="IGC39:IGE39"/>
    <mergeCell ref="IGF39:IGH39"/>
    <mergeCell ref="IGI39:IGK39"/>
    <mergeCell ref="IGL39:IGN39"/>
    <mergeCell ref="IGO39:IGQ39"/>
    <mergeCell ref="IJL39:IJN39"/>
    <mergeCell ref="IJO39:IJQ39"/>
    <mergeCell ref="IJR39:IJT39"/>
    <mergeCell ref="IJU39:IJW39"/>
    <mergeCell ref="IJX39:IJZ39"/>
    <mergeCell ref="IKA39:IKC39"/>
    <mergeCell ref="IIT39:IIV39"/>
    <mergeCell ref="IIW39:IIY39"/>
    <mergeCell ref="IIZ39:IJB39"/>
    <mergeCell ref="IJC39:IJE39"/>
    <mergeCell ref="IJF39:IJH39"/>
    <mergeCell ref="IJI39:IJK39"/>
    <mergeCell ref="IIB39:IID39"/>
    <mergeCell ref="IIE39:IIG39"/>
    <mergeCell ref="IIH39:IIJ39"/>
    <mergeCell ref="IIK39:IIM39"/>
    <mergeCell ref="IIN39:IIP39"/>
    <mergeCell ref="IIQ39:IIS39"/>
    <mergeCell ref="ILN39:ILP39"/>
    <mergeCell ref="ILQ39:ILS39"/>
    <mergeCell ref="ILT39:ILV39"/>
    <mergeCell ref="ILW39:ILY39"/>
    <mergeCell ref="ILZ39:IMB39"/>
    <mergeCell ref="IMC39:IME39"/>
    <mergeCell ref="IKV39:IKX39"/>
    <mergeCell ref="IKY39:ILA39"/>
    <mergeCell ref="ILB39:ILD39"/>
    <mergeCell ref="ILE39:ILG39"/>
    <mergeCell ref="ILH39:ILJ39"/>
    <mergeCell ref="ILK39:ILM39"/>
    <mergeCell ref="IKD39:IKF39"/>
    <mergeCell ref="IKG39:IKI39"/>
    <mergeCell ref="IKJ39:IKL39"/>
    <mergeCell ref="IKM39:IKO39"/>
    <mergeCell ref="IKP39:IKR39"/>
    <mergeCell ref="IKS39:IKU39"/>
    <mergeCell ref="INP39:INR39"/>
    <mergeCell ref="INS39:INU39"/>
    <mergeCell ref="INV39:INX39"/>
    <mergeCell ref="INY39:IOA39"/>
    <mergeCell ref="IOB39:IOD39"/>
    <mergeCell ref="IOE39:IOG39"/>
    <mergeCell ref="IMX39:IMZ39"/>
    <mergeCell ref="INA39:INC39"/>
    <mergeCell ref="IND39:INF39"/>
    <mergeCell ref="ING39:INI39"/>
    <mergeCell ref="INJ39:INL39"/>
    <mergeCell ref="INM39:INO39"/>
    <mergeCell ref="IMF39:IMH39"/>
    <mergeCell ref="IMI39:IMK39"/>
    <mergeCell ref="IML39:IMN39"/>
    <mergeCell ref="IMO39:IMQ39"/>
    <mergeCell ref="IMR39:IMT39"/>
    <mergeCell ref="IMU39:IMW39"/>
    <mergeCell ref="IPR39:IPT39"/>
    <mergeCell ref="IPU39:IPW39"/>
    <mergeCell ref="IPX39:IPZ39"/>
    <mergeCell ref="IQA39:IQC39"/>
    <mergeCell ref="IQD39:IQF39"/>
    <mergeCell ref="IQG39:IQI39"/>
    <mergeCell ref="IOZ39:IPB39"/>
    <mergeCell ref="IPC39:IPE39"/>
    <mergeCell ref="IPF39:IPH39"/>
    <mergeCell ref="IPI39:IPK39"/>
    <mergeCell ref="IPL39:IPN39"/>
    <mergeCell ref="IPO39:IPQ39"/>
    <mergeCell ref="IOH39:IOJ39"/>
    <mergeCell ref="IOK39:IOM39"/>
    <mergeCell ref="ION39:IOP39"/>
    <mergeCell ref="IOQ39:IOS39"/>
    <mergeCell ref="IOT39:IOV39"/>
    <mergeCell ref="IOW39:IOY39"/>
    <mergeCell ref="IRT39:IRV39"/>
    <mergeCell ref="IRW39:IRY39"/>
    <mergeCell ref="IRZ39:ISB39"/>
    <mergeCell ref="ISC39:ISE39"/>
    <mergeCell ref="ISF39:ISH39"/>
    <mergeCell ref="ISI39:ISK39"/>
    <mergeCell ref="IRB39:IRD39"/>
    <mergeCell ref="IRE39:IRG39"/>
    <mergeCell ref="IRH39:IRJ39"/>
    <mergeCell ref="IRK39:IRM39"/>
    <mergeCell ref="IRN39:IRP39"/>
    <mergeCell ref="IRQ39:IRS39"/>
    <mergeCell ref="IQJ39:IQL39"/>
    <mergeCell ref="IQM39:IQO39"/>
    <mergeCell ref="IQP39:IQR39"/>
    <mergeCell ref="IQS39:IQU39"/>
    <mergeCell ref="IQV39:IQX39"/>
    <mergeCell ref="IQY39:IRA39"/>
    <mergeCell ref="ITV39:ITX39"/>
    <mergeCell ref="ITY39:IUA39"/>
    <mergeCell ref="IUB39:IUD39"/>
    <mergeCell ref="IUE39:IUG39"/>
    <mergeCell ref="IUH39:IUJ39"/>
    <mergeCell ref="IUK39:IUM39"/>
    <mergeCell ref="ITD39:ITF39"/>
    <mergeCell ref="ITG39:ITI39"/>
    <mergeCell ref="ITJ39:ITL39"/>
    <mergeCell ref="ITM39:ITO39"/>
    <mergeCell ref="ITP39:ITR39"/>
    <mergeCell ref="ITS39:ITU39"/>
    <mergeCell ref="ISL39:ISN39"/>
    <mergeCell ref="ISO39:ISQ39"/>
    <mergeCell ref="ISR39:IST39"/>
    <mergeCell ref="ISU39:ISW39"/>
    <mergeCell ref="ISX39:ISZ39"/>
    <mergeCell ref="ITA39:ITC39"/>
    <mergeCell ref="IVX39:IVZ39"/>
    <mergeCell ref="IWA39:IWC39"/>
    <mergeCell ref="IWD39:IWF39"/>
    <mergeCell ref="IWG39:IWI39"/>
    <mergeCell ref="IWJ39:IWL39"/>
    <mergeCell ref="IWM39:IWO39"/>
    <mergeCell ref="IVF39:IVH39"/>
    <mergeCell ref="IVI39:IVK39"/>
    <mergeCell ref="IVL39:IVN39"/>
    <mergeCell ref="IVO39:IVQ39"/>
    <mergeCell ref="IVR39:IVT39"/>
    <mergeCell ref="IVU39:IVW39"/>
    <mergeCell ref="IUN39:IUP39"/>
    <mergeCell ref="IUQ39:IUS39"/>
    <mergeCell ref="IUT39:IUV39"/>
    <mergeCell ref="IUW39:IUY39"/>
    <mergeCell ref="IUZ39:IVB39"/>
    <mergeCell ref="IVC39:IVE39"/>
    <mergeCell ref="IXZ39:IYB39"/>
    <mergeCell ref="IYC39:IYE39"/>
    <mergeCell ref="IYF39:IYH39"/>
    <mergeCell ref="IYI39:IYK39"/>
    <mergeCell ref="IYL39:IYN39"/>
    <mergeCell ref="IYO39:IYQ39"/>
    <mergeCell ref="IXH39:IXJ39"/>
    <mergeCell ref="IXK39:IXM39"/>
    <mergeCell ref="IXN39:IXP39"/>
    <mergeCell ref="IXQ39:IXS39"/>
    <mergeCell ref="IXT39:IXV39"/>
    <mergeCell ref="IXW39:IXY39"/>
    <mergeCell ref="IWP39:IWR39"/>
    <mergeCell ref="IWS39:IWU39"/>
    <mergeCell ref="IWV39:IWX39"/>
    <mergeCell ref="IWY39:IXA39"/>
    <mergeCell ref="IXB39:IXD39"/>
    <mergeCell ref="IXE39:IXG39"/>
    <mergeCell ref="JAB39:JAD39"/>
    <mergeCell ref="JAE39:JAG39"/>
    <mergeCell ref="JAH39:JAJ39"/>
    <mergeCell ref="JAK39:JAM39"/>
    <mergeCell ref="JAN39:JAP39"/>
    <mergeCell ref="JAQ39:JAS39"/>
    <mergeCell ref="IZJ39:IZL39"/>
    <mergeCell ref="IZM39:IZO39"/>
    <mergeCell ref="IZP39:IZR39"/>
    <mergeCell ref="IZS39:IZU39"/>
    <mergeCell ref="IZV39:IZX39"/>
    <mergeCell ref="IZY39:JAA39"/>
    <mergeCell ref="IYR39:IYT39"/>
    <mergeCell ref="IYU39:IYW39"/>
    <mergeCell ref="IYX39:IYZ39"/>
    <mergeCell ref="IZA39:IZC39"/>
    <mergeCell ref="IZD39:IZF39"/>
    <mergeCell ref="IZG39:IZI39"/>
    <mergeCell ref="JCD39:JCF39"/>
    <mergeCell ref="JCG39:JCI39"/>
    <mergeCell ref="JCJ39:JCL39"/>
    <mergeCell ref="JCM39:JCO39"/>
    <mergeCell ref="JCP39:JCR39"/>
    <mergeCell ref="JCS39:JCU39"/>
    <mergeCell ref="JBL39:JBN39"/>
    <mergeCell ref="JBO39:JBQ39"/>
    <mergeCell ref="JBR39:JBT39"/>
    <mergeCell ref="JBU39:JBW39"/>
    <mergeCell ref="JBX39:JBZ39"/>
    <mergeCell ref="JCA39:JCC39"/>
    <mergeCell ref="JAT39:JAV39"/>
    <mergeCell ref="JAW39:JAY39"/>
    <mergeCell ref="JAZ39:JBB39"/>
    <mergeCell ref="JBC39:JBE39"/>
    <mergeCell ref="JBF39:JBH39"/>
    <mergeCell ref="JBI39:JBK39"/>
    <mergeCell ref="JEF39:JEH39"/>
    <mergeCell ref="JEI39:JEK39"/>
    <mergeCell ref="JEL39:JEN39"/>
    <mergeCell ref="JEO39:JEQ39"/>
    <mergeCell ref="JER39:JET39"/>
    <mergeCell ref="JEU39:JEW39"/>
    <mergeCell ref="JDN39:JDP39"/>
    <mergeCell ref="JDQ39:JDS39"/>
    <mergeCell ref="JDT39:JDV39"/>
    <mergeCell ref="JDW39:JDY39"/>
    <mergeCell ref="JDZ39:JEB39"/>
    <mergeCell ref="JEC39:JEE39"/>
    <mergeCell ref="JCV39:JCX39"/>
    <mergeCell ref="JCY39:JDA39"/>
    <mergeCell ref="JDB39:JDD39"/>
    <mergeCell ref="JDE39:JDG39"/>
    <mergeCell ref="JDH39:JDJ39"/>
    <mergeCell ref="JDK39:JDM39"/>
    <mergeCell ref="JGH39:JGJ39"/>
    <mergeCell ref="JGK39:JGM39"/>
    <mergeCell ref="JGN39:JGP39"/>
    <mergeCell ref="JGQ39:JGS39"/>
    <mergeCell ref="JGT39:JGV39"/>
    <mergeCell ref="JGW39:JGY39"/>
    <mergeCell ref="JFP39:JFR39"/>
    <mergeCell ref="JFS39:JFU39"/>
    <mergeCell ref="JFV39:JFX39"/>
    <mergeCell ref="JFY39:JGA39"/>
    <mergeCell ref="JGB39:JGD39"/>
    <mergeCell ref="JGE39:JGG39"/>
    <mergeCell ref="JEX39:JEZ39"/>
    <mergeCell ref="JFA39:JFC39"/>
    <mergeCell ref="JFD39:JFF39"/>
    <mergeCell ref="JFG39:JFI39"/>
    <mergeCell ref="JFJ39:JFL39"/>
    <mergeCell ref="JFM39:JFO39"/>
    <mergeCell ref="JIJ39:JIL39"/>
    <mergeCell ref="JIM39:JIO39"/>
    <mergeCell ref="JIP39:JIR39"/>
    <mergeCell ref="JIS39:JIU39"/>
    <mergeCell ref="JIV39:JIX39"/>
    <mergeCell ref="JIY39:JJA39"/>
    <mergeCell ref="JHR39:JHT39"/>
    <mergeCell ref="JHU39:JHW39"/>
    <mergeCell ref="JHX39:JHZ39"/>
    <mergeCell ref="JIA39:JIC39"/>
    <mergeCell ref="JID39:JIF39"/>
    <mergeCell ref="JIG39:JII39"/>
    <mergeCell ref="JGZ39:JHB39"/>
    <mergeCell ref="JHC39:JHE39"/>
    <mergeCell ref="JHF39:JHH39"/>
    <mergeCell ref="JHI39:JHK39"/>
    <mergeCell ref="JHL39:JHN39"/>
    <mergeCell ref="JHO39:JHQ39"/>
    <mergeCell ref="JKL39:JKN39"/>
    <mergeCell ref="JKO39:JKQ39"/>
    <mergeCell ref="JKR39:JKT39"/>
    <mergeCell ref="JKU39:JKW39"/>
    <mergeCell ref="JKX39:JKZ39"/>
    <mergeCell ref="JLA39:JLC39"/>
    <mergeCell ref="JJT39:JJV39"/>
    <mergeCell ref="JJW39:JJY39"/>
    <mergeCell ref="JJZ39:JKB39"/>
    <mergeCell ref="JKC39:JKE39"/>
    <mergeCell ref="JKF39:JKH39"/>
    <mergeCell ref="JKI39:JKK39"/>
    <mergeCell ref="JJB39:JJD39"/>
    <mergeCell ref="JJE39:JJG39"/>
    <mergeCell ref="JJH39:JJJ39"/>
    <mergeCell ref="JJK39:JJM39"/>
    <mergeCell ref="JJN39:JJP39"/>
    <mergeCell ref="JJQ39:JJS39"/>
    <mergeCell ref="JMN39:JMP39"/>
    <mergeCell ref="JMQ39:JMS39"/>
    <mergeCell ref="JMT39:JMV39"/>
    <mergeCell ref="JMW39:JMY39"/>
    <mergeCell ref="JMZ39:JNB39"/>
    <mergeCell ref="JNC39:JNE39"/>
    <mergeCell ref="JLV39:JLX39"/>
    <mergeCell ref="JLY39:JMA39"/>
    <mergeCell ref="JMB39:JMD39"/>
    <mergeCell ref="JME39:JMG39"/>
    <mergeCell ref="JMH39:JMJ39"/>
    <mergeCell ref="JMK39:JMM39"/>
    <mergeCell ref="JLD39:JLF39"/>
    <mergeCell ref="JLG39:JLI39"/>
    <mergeCell ref="JLJ39:JLL39"/>
    <mergeCell ref="JLM39:JLO39"/>
    <mergeCell ref="JLP39:JLR39"/>
    <mergeCell ref="JLS39:JLU39"/>
    <mergeCell ref="JOP39:JOR39"/>
    <mergeCell ref="JOS39:JOU39"/>
    <mergeCell ref="JOV39:JOX39"/>
    <mergeCell ref="JOY39:JPA39"/>
    <mergeCell ref="JPB39:JPD39"/>
    <mergeCell ref="JPE39:JPG39"/>
    <mergeCell ref="JNX39:JNZ39"/>
    <mergeCell ref="JOA39:JOC39"/>
    <mergeCell ref="JOD39:JOF39"/>
    <mergeCell ref="JOG39:JOI39"/>
    <mergeCell ref="JOJ39:JOL39"/>
    <mergeCell ref="JOM39:JOO39"/>
    <mergeCell ref="JNF39:JNH39"/>
    <mergeCell ref="JNI39:JNK39"/>
    <mergeCell ref="JNL39:JNN39"/>
    <mergeCell ref="JNO39:JNQ39"/>
    <mergeCell ref="JNR39:JNT39"/>
    <mergeCell ref="JNU39:JNW39"/>
    <mergeCell ref="JQR39:JQT39"/>
    <mergeCell ref="JQU39:JQW39"/>
    <mergeCell ref="JQX39:JQZ39"/>
    <mergeCell ref="JRA39:JRC39"/>
    <mergeCell ref="JRD39:JRF39"/>
    <mergeCell ref="JRG39:JRI39"/>
    <mergeCell ref="JPZ39:JQB39"/>
    <mergeCell ref="JQC39:JQE39"/>
    <mergeCell ref="JQF39:JQH39"/>
    <mergeCell ref="JQI39:JQK39"/>
    <mergeCell ref="JQL39:JQN39"/>
    <mergeCell ref="JQO39:JQQ39"/>
    <mergeCell ref="JPH39:JPJ39"/>
    <mergeCell ref="JPK39:JPM39"/>
    <mergeCell ref="JPN39:JPP39"/>
    <mergeCell ref="JPQ39:JPS39"/>
    <mergeCell ref="JPT39:JPV39"/>
    <mergeCell ref="JPW39:JPY39"/>
    <mergeCell ref="JST39:JSV39"/>
    <mergeCell ref="JSW39:JSY39"/>
    <mergeCell ref="JSZ39:JTB39"/>
    <mergeCell ref="JTC39:JTE39"/>
    <mergeCell ref="JTF39:JTH39"/>
    <mergeCell ref="JTI39:JTK39"/>
    <mergeCell ref="JSB39:JSD39"/>
    <mergeCell ref="JSE39:JSG39"/>
    <mergeCell ref="JSH39:JSJ39"/>
    <mergeCell ref="JSK39:JSM39"/>
    <mergeCell ref="JSN39:JSP39"/>
    <mergeCell ref="JSQ39:JSS39"/>
    <mergeCell ref="JRJ39:JRL39"/>
    <mergeCell ref="JRM39:JRO39"/>
    <mergeCell ref="JRP39:JRR39"/>
    <mergeCell ref="JRS39:JRU39"/>
    <mergeCell ref="JRV39:JRX39"/>
    <mergeCell ref="JRY39:JSA39"/>
    <mergeCell ref="JUV39:JUX39"/>
    <mergeCell ref="JUY39:JVA39"/>
    <mergeCell ref="JVB39:JVD39"/>
    <mergeCell ref="JVE39:JVG39"/>
    <mergeCell ref="JVH39:JVJ39"/>
    <mergeCell ref="JVK39:JVM39"/>
    <mergeCell ref="JUD39:JUF39"/>
    <mergeCell ref="JUG39:JUI39"/>
    <mergeCell ref="JUJ39:JUL39"/>
    <mergeCell ref="JUM39:JUO39"/>
    <mergeCell ref="JUP39:JUR39"/>
    <mergeCell ref="JUS39:JUU39"/>
    <mergeCell ref="JTL39:JTN39"/>
    <mergeCell ref="JTO39:JTQ39"/>
    <mergeCell ref="JTR39:JTT39"/>
    <mergeCell ref="JTU39:JTW39"/>
    <mergeCell ref="JTX39:JTZ39"/>
    <mergeCell ref="JUA39:JUC39"/>
    <mergeCell ref="JWX39:JWZ39"/>
    <mergeCell ref="JXA39:JXC39"/>
    <mergeCell ref="JXD39:JXF39"/>
    <mergeCell ref="JXG39:JXI39"/>
    <mergeCell ref="JXJ39:JXL39"/>
    <mergeCell ref="JXM39:JXO39"/>
    <mergeCell ref="JWF39:JWH39"/>
    <mergeCell ref="JWI39:JWK39"/>
    <mergeCell ref="JWL39:JWN39"/>
    <mergeCell ref="JWO39:JWQ39"/>
    <mergeCell ref="JWR39:JWT39"/>
    <mergeCell ref="JWU39:JWW39"/>
    <mergeCell ref="JVN39:JVP39"/>
    <mergeCell ref="JVQ39:JVS39"/>
    <mergeCell ref="JVT39:JVV39"/>
    <mergeCell ref="JVW39:JVY39"/>
    <mergeCell ref="JVZ39:JWB39"/>
    <mergeCell ref="JWC39:JWE39"/>
    <mergeCell ref="JYZ39:JZB39"/>
    <mergeCell ref="JZC39:JZE39"/>
    <mergeCell ref="JZF39:JZH39"/>
    <mergeCell ref="JZI39:JZK39"/>
    <mergeCell ref="JZL39:JZN39"/>
    <mergeCell ref="JZO39:JZQ39"/>
    <mergeCell ref="JYH39:JYJ39"/>
    <mergeCell ref="JYK39:JYM39"/>
    <mergeCell ref="JYN39:JYP39"/>
    <mergeCell ref="JYQ39:JYS39"/>
    <mergeCell ref="JYT39:JYV39"/>
    <mergeCell ref="JYW39:JYY39"/>
    <mergeCell ref="JXP39:JXR39"/>
    <mergeCell ref="JXS39:JXU39"/>
    <mergeCell ref="JXV39:JXX39"/>
    <mergeCell ref="JXY39:JYA39"/>
    <mergeCell ref="JYB39:JYD39"/>
    <mergeCell ref="JYE39:JYG39"/>
    <mergeCell ref="KBB39:KBD39"/>
    <mergeCell ref="KBE39:KBG39"/>
    <mergeCell ref="KBH39:KBJ39"/>
    <mergeCell ref="KBK39:KBM39"/>
    <mergeCell ref="KBN39:KBP39"/>
    <mergeCell ref="KBQ39:KBS39"/>
    <mergeCell ref="KAJ39:KAL39"/>
    <mergeCell ref="KAM39:KAO39"/>
    <mergeCell ref="KAP39:KAR39"/>
    <mergeCell ref="KAS39:KAU39"/>
    <mergeCell ref="KAV39:KAX39"/>
    <mergeCell ref="KAY39:KBA39"/>
    <mergeCell ref="JZR39:JZT39"/>
    <mergeCell ref="JZU39:JZW39"/>
    <mergeCell ref="JZX39:JZZ39"/>
    <mergeCell ref="KAA39:KAC39"/>
    <mergeCell ref="KAD39:KAF39"/>
    <mergeCell ref="KAG39:KAI39"/>
    <mergeCell ref="KDD39:KDF39"/>
    <mergeCell ref="KDG39:KDI39"/>
    <mergeCell ref="KDJ39:KDL39"/>
    <mergeCell ref="KDM39:KDO39"/>
    <mergeCell ref="KDP39:KDR39"/>
    <mergeCell ref="KDS39:KDU39"/>
    <mergeCell ref="KCL39:KCN39"/>
    <mergeCell ref="KCO39:KCQ39"/>
    <mergeCell ref="KCR39:KCT39"/>
    <mergeCell ref="KCU39:KCW39"/>
    <mergeCell ref="KCX39:KCZ39"/>
    <mergeCell ref="KDA39:KDC39"/>
    <mergeCell ref="KBT39:KBV39"/>
    <mergeCell ref="KBW39:KBY39"/>
    <mergeCell ref="KBZ39:KCB39"/>
    <mergeCell ref="KCC39:KCE39"/>
    <mergeCell ref="KCF39:KCH39"/>
    <mergeCell ref="KCI39:KCK39"/>
    <mergeCell ref="KFF39:KFH39"/>
    <mergeCell ref="KFI39:KFK39"/>
    <mergeCell ref="KFL39:KFN39"/>
    <mergeCell ref="KFO39:KFQ39"/>
    <mergeCell ref="KFR39:KFT39"/>
    <mergeCell ref="KFU39:KFW39"/>
    <mergeCell ref="KEN39:KEP39"/>
    <mergeCell ref="KEQ39:KES39"/>
    <mergeCell ref="KET39:KEV39"/>
    <mergeCell ref="KEW39:KEY39"/>
    <mergeCell ref="KEZ39:KFB39"/>
    <mergeCell ref="KFC39:KFE39"/>
    <mergeCell ref="KDV39:KDX39"/>
    <mergeCell ref="KDY39:KEA39"/>
    <mergeCell ref="KEB39:KED39"/>
    <mergeCell ref="KEE39:KEG39"/>
    <mergeCell ref="KEH39:KEJ39"/>
    <mergeCell ref="KEK39:KEM39"/>
    <mergeCell ref="KHH39:KHJ39"/>
    <mergeCell ref="KHK39:KHM39"/>
    <mergeCell ref="KHN39:KHP39"/>
    <mergeCell ref="KHQ39:KHS39"/>
    <mergeCell ref="KHT39:KHV39"/>
    <mergeCell ref="KHW39:KHY39"/>
    <mergeCell ref="KGP39:KGR39"/>
    <mergeCell ref="KGS39:KGU39"/>
    <mergeCell ref="KGV39:KGX39"/>
    <mergeCell ref="KGY39:KHA39"/>
    <mergeCell ref="KHB39:KHD39"/>
    <mergeCell ref="KHE39:KHG39"/>
    <mergeCell ref="KFX39:KFZ39"/>
    <mergeCell ref="KGA39:KGC39"/>
    <mergeCell ref="KGD39:KGF39"/>
    <mergeCell ref="KGG39:KGI39"/>
    <mergeCell ref="KGJ39:KGL39"/>
    <mergeCell ref="KGM39:KGO39"/>
    <mergeCell ref="KJJ39:KJL39"/>
    <mergeCell ref="KJM39:KJO39"/>
    <mergeCell ref="KJP39:KJR39"/>
    <mergeCell ref="KJS39:KJU39"/>
    <mergeCell ref="KJV39:KJX39"/>
    <mergeCell ref="KJY39:KKA39"/>
    <mergeCell ref="KIR39:KIT39"/>
    <mergeCell ref="KIU39:KIW39"/>
    <mergeCell ref="KIX39:KIZ39"/>
    <mergeCell ref="KJA39:KJC39"/>
    <mergeCell ref="KJD39:KJF39"/>
    <mergeCell ref="KJG39:KJI39"/>
    <mergeCell ref="KHZ39:KIB39"/>
    <mergeCell ref="KIC39:KIE39"/>
    <mergeCell ref="KIF39:KIH39"/>
    <mergeCell ref="KII39:KIK39"/>
    <mergeCell ref="KIL39:KIN39"/>
    <mergeCell ref="KIO39:KIQ39"/>
    <mergeCell ref="KLL39:KLN39"/>
    <mergeCell ref="KLO39:KLQ39"/>
    <mergeCell ref="KLR39:KLT39"/>
    <mergeCell ref="KLU39:KLW39"/>
    <mergeCell ref="KLX39:KLZ39"/>
    <mergeCell ref="KMA39:KMC39"/>
    <mergeCell ref="KKT39:KKV39"/>
    <mergeCell ref="KKW39:KKY39"/>
    <mergeCell ref="KKZ39:KLB39"/>
    <mergeCell ref="KLC39:KLE39"/>
    <mergeCell ref="KLF39:KLH39"/>
    <mergeCell ref="KLI39:KLK39"/>
    <mergeCell ref="KKB39:KKD39"/>
    <mergeCell ref="KKE39:KKG39"/>
    <mergeCell ref="KKH39:KKJ39"/>
    <mergeCell ref="KKK39:KKM39"/>
    <mergeCell ref="KKN39:KKP39"/>
    <mergeCell ref="KKQ39:KKS39"/>
    <mergeCell ref="KNN39:KNP39"/>
    <mergeCell ref="KNQ39:KNS39"/>
    <mergeCell ref="KNT39:KNV39"/>
    <mergeCell ref="KNW39:KNY39"/>
    <mergeCell ref="KNZ39:KOB39"/>
    <mergeCell ref="KOC39:KOE39"/>
    <mergeCell ref="KMV39:KMX39"/>
    <mergeCell ref="KMY39:KNA39"/>
    <mergeCell ref="KNB39:KND39"/>
    <mergeCell ref="KNE39:KNG39"/>
    <mergeCell ref="KNH39:KNJ39"/>
    <mergeCell ref="KNK39:KNM39"/>
    <mergeCell ref="KMD39:KMF39"/>
    <mergeCell ref="KMG39:KMI39"/>
    <mergeCell ref="KMJ39:KML39"/>
    <mergeCell ref="KMM39:KMO39"/>
    <mergeCell ref="KMP39:KMR39"/>
    <mergeCell ref="KMS39:KMU39"/>
    <mergeCell ref="KPP39:KPR39"/>
    <mergeCell ref="KPS39:KPU39"/>
    <mergeCell ref="KPV39:KPX39"/>
    <mergeCell ref="KPY39:KQA39"/>
    <mergeCell ref="KQB39:KQD39"/>
    <mergeCell ref="KQE39:KQG39"/>
    <mergeCell ref="KOX39:KOZ39"/>
    <mergeCell ref="KPA39:KPC39"/>
    <mergeCell ref="KPD39:KPF39"/>
    <mergeCell ref="KPG39:KPI39"/>
    <mergeCell ref="KPJ39:KPL39"/>
    <mergeCell ref="KPM39:KPO39"/>
    <mergeCell ref="KOF39:KOH39"/>
    <mergeCell ref="KOI39:KOK39"/>
    <mergeCell ref="KOL39:KON39"/>
    <mergeCell ref="KOO39:KOQ39"/>
    <mergeCell ref="KOR39:KOT39"/>
    <mergeCell ref="KOU39:KOW39"/>
    <mergeCell ref="KRR39:KRT39"/>
    <mergeCell ref="KRU39:KRW39"/>
    <mergeCell ref="KRX39:KRZ39"/>
    <mergeCell ref="KSA39:KSC39"/>
    <mergeCell ref="KSD39:KSF39"/>
    <mergeCell ref="KSG39:KSI39"/>
    <mergeCell ref="KQZ39:KRB39"/>
    <mergeCell ref="KRC39:KRE39"/>
    <mergeCell ref="KRF39:KRH39"/>
    <mergeCell ref="KRI39:KRK39"/>
    <mergeCell ref="KRL39:KRN39"/>
    <mergeCell ref="KRO39:KRQ39"/>
    <mergeCell ref="KQH39:KQJ39"/>
    <mergeCell ref="KQK39:KQM39"/>
    <mergeCell ref="KQN39:KQP39"/>
    <mergeCell ref="KQQ39:KQS39"/>
    <mergeCell ref="KQT39:KQV39"/>
    <mergeCell ref="KQW39:KQY39"/>
    <mergeCell ref="KTT39:KTV39"/>
    <mergeCell ref="KTW39:KTY39"/>
    <mergeCell ref="KTZ39:KUB39"/>
    <mergeCell ref="KUC39:KUE39"/>
    <mergeCell ref="KUF39:KUH39"/>
    <mergeCell ref="KUI39:KUK39"/>
    <mergeCell ref="KTB39:KTD39"/>
    <mergeCell ref="KTE39:KTG39"/>
    <mergeCell ref="KTH39:KTJ39"/>
    <mergeCell ref="KTK39:KTM39"/>
    <mergeCell ref="KTN39:KTP39"/>
    <mergeCell ref="KTQ39:KTS39"/>
    <mergeCell ref="KSJ39:KSL39"/>
    <mergeCell ref="KSM39:KSO39"/>
    <mergeCell ref="KSP39:KSR39"/>
    <mergeCell ref="KSS39:KSU39"/>
    <mergeCell ref="KSV39:KSX39"/>
    <mergeCell ref="KSY39:KTA39"/>
    <mergeCell ref="KVV39:KVX39"/>
    <mergeCell ref="KVY39:KWA39"/>
    <mergeCell ref="KWB39:KWD39"/>
    <mergeCell ref="KWE39:KWG39"/>
    <mergeCell ref="KWH39:KWJ39"/>
    <mergeCell ref="KWK39:KWM39"/>
    <mergeCell ref="KVD39:KVF39"/>
    <mergeCell ref="KVG39:KVI39"/>
    <mergeCell ref="KVJ39:KVL39"/>
    <mergeCell ref="KVM39:KVO39"/>
    <mergeCell ref="KVP39:KVR39"/>
    <mergeCell ref="KVS39:KVU39"/>
    <mergeCell ref="KUL39:KUN39"/>
    <mergeCell ref="KUO39:KUQ39"/>
    <mergeCell ref="KUR39:KUT39"/>
    <mergeCell ref="KUU39:KUW39"/>
    <mergeCell ref="KUX39:KUZ39"/>
    <mergeCell ref="KVA39:KVC39"/>
    <mergeCell ref="KXX39:KXZ39"/>
    <mergeCell ref="KYA39:KYC39"/>
    <mergeCell ref="KYD39:KYF39"/>
    <mergeCell ref="KYG39:KYI39"/>
    <mergeCell ref="KYJ39:KYL39"/>
    <mergeCell ref="KYM39:KYO39"/>
    <mergeCell ref="KXF39:KXH39"/>
    <mergeCell ref="KXI39:KXK39"/>
    <mergeCell ref="KXL39:KXN39"/>
    <mergeCell ref="KXO39:KXQ39"/>
    <mergeCell ref="KXR39:KXT39"/>
    <mergeCell ref="KXU39:KXW39"/>
    <mergeCell ref="KWN39:KWP39"/>
    <mergeCell ref="KWQ39:KWS39"/>
    <mergeCell ref="KWT39:KWV39"/>
    <mergeCell ref="KWW39:KWY39"/>
    <mergeCell ref="KWZ39:KXB39"/>
    <mergeCell ref="KXC39:KXE39"/>
    <mergeCell ref="KZZ39:LAB39"/>
    <mergeCell ref="LAC39:LAE39"/>
    <mergeCell ref="LAF39:LAH39"/>
    <mergeCell ref="LAI39:LAK39"/>
    <mergeCell ref="LAL39:LAN39"/>
    <mergeCell ref="LAO39:LAQ39"/>
    <mergeCell ref="KZH39:KZJ39"/>
    <mergeCell ref="KZK39:KZM39"/>
    <mergeCell ref="KZN39:KZP39"/>
    <mergeCell ref="KZQ39:KZS39"/>
    <mergeCell ref="KZT39:KZV39"/>
    <mergeCell ref="KZW39:KZY39"/>
    <mergeCell ref="KYP39:KYR39"/>
    <mergeCell ref="KYS39:KYU39"/>
    <mergeCell ref="KYV39:KYX39"/>
    <mergeCell ref="KYY39:KZA39"/>
    <mergeCell ref="KZB39:KZD39"/>
    <mergeCell ref="KZE39:KZG39"/>
    <mergeCell ref="LCB39:LCD39"/>
    <mergeCell ref="LCE39:LCG39"/>
    <mergeCell ref="LCH39:LCJ39"/>
    <mergeCell ref="LCK39:LCM39"/>
    <mergeCell ref="LCN39:LCP39"/>
    <mergeCell ref="LCQ39:LCS39"/>
    <mergeCell ref="LBJ39:LBL39"/>
    <mergeCell ref="LBM39:LBO39"/>
    <mergeCell ref="LBP39:LBR39"/>
    <mergeCell ref="LBS39:LBU39"/>
    <mergeCell ref="LBV39:LBX39"/>
    <mergeCell ref="LBY39:LCA39"/>
    <mergeCell ref="LAR39:LAT39"/>
    <mergeCell ref="LAU39:LAW39"/>
    <mergeCell ref="LAX39:LAZ39"/>
    <mergeCell ref="LBA39:LBC39"/>
    <mergeCell ref="LBD39:LBF39"/>
    <mergeCell ref="LBG39:LBI39"/>
    <mergeCell ref="LED39:LEF39"/>
    <mergeCell ref="LEG39:LEI39"/>
    <mergeCell ref="LEJ39:LEL39"/>
    <mergeCell ref="LEM39:LEO39"/>
    <mergeCell ref="LEP39:LER39"/>
    <mergeCell ref="LES39:LEU39"/>
    <mergeCell ref="LDL39:LDN39"/>
    <mergeCell ref="LDO39:LDQ39"/>
    <mergeCell ref="LDR39:LDT39"/>
    <mergeCell ref="LDU39:LDW39"/>
    <mergeCell ref="LDX39:LDZ39"/>
    <mergeCell ref="LEA39:LEC39"/>
    <mergeCell ref="LCT39:LCV39"/>
    <mergeCell ref="LCW39:LCY39"/>
    <mergeCell ref="LCZ39:LDB39"/>
    <mergeCell ref="LDC39:LDE39"/>
    <mergeCell ref="LDF39:LDH39"/>
    <mergeCell ref="LDI39:LDK39"/>
    <mergeCell ref="LGF39:LGH39"/>
    <mergeCell ref="LGI39:LGK39"/>
    <mergeCell ref="LGL39:LGN39"/>
    <mergeCell ref="LGO39:LGQ39"/>
    <mergeCell ref="LGR39:LGT39"/>
    <mergeCell ref="LGU39:LGW39"/>
    <mergeCell ref="LFN39:LFP39"/>
    <mergeCell ref="LFQ39:LFS39"/>
    <mergeCell ref="LFT39:LFV39"/>
    <mergeCell ref="LFW39:LFY39"/>
    <mergeCell ref="LFZ39:LGB39"/>
    <mergeCell ref="LGC39:LGE39"/>
    <mergeCell ref="LEV39:LEX39"/>
    <mergeCell ref="LEY39:LFA39"/>
    <mergeCell ref="LFB39:LFD39"/>
    <mergeCell ref="LFE39:LFG39"/>
    <mergeCell ref="LFH39:LFJ39"/>
    <mergeCell ref="LFK39:LFM39"/>
    <mergeCell ref="LIH39:LIJ39"/>
    <mergeCell ref="LIK39:LIM39"/>
    <mergeCell ref="LIN39:LIP39"/>
    <mergeCell ref="LIQ39:LIS39"/>
    <mergeCell ref="LIT39:LIV39"/>
    <mergeCell ref="LIW39:LIY39"/>
    <mergeCell ref="LHP39:LHR39"/>
    <mergeCell ref="LHS39:LHU39"/>
    <mergeCell ref="LHV39:LHX39"/>
    <mergeCell ref="LHY39:LIA39"/>
    <mergeCell ref="LIB39:LID39"/>
    <mergeCell ref="LIE39:LIG39"/>
    <mergeCell ref="LGX39:LGZ39"/>
    <mergeCell ref="LHA39:LHC39"/>
    <mergeCell ref="LHD39:LHF39"/>
    <mergeCell ref="LHG39:LHI39"/>
    <mergeCell ref="LHJ39:LHL39"/>
    <mergeCell ref="LHM39:LHO39"/>
    <mergeCell ref="LKJ39:LKL39"/>
    <mergeCell ref="LKM39:LKO39"/>
    <mergeCell ref="LKP39:LKR39"/>
    <mergeCell ref="LKS39:LKU39"/>
    <mergeCell ref="LKV39:LKX39"/>
    <mergeCell ref="LKY39:LLA39"/>
    <mergeCell ref="LJR39:LJT39"/>
    <mergeCell ref="LJU39:LJW39"/>
    <mergeCell ref="LJX39:LJZ39"/>
    <mergeCell ref="LKA39:LKC39"/>
    <mergeCell ref="LKD39:LKF39"/>
    <mergeCell ref="LKG39:LKI39"/>
    <mergeCell ref="LIZ39:LJB39"/>
    <mergeCell ref="LJC39:LJE39"/>
    <mergeCell ref="LJF39:LJH39"/>
    <mergeCell ref="LJI39:LJK39"/>
    <mergeCell ref="LJL39:LJN39"/>
    <mergeCell ref="LJO39:LJQ39"/>
    <mergeCell ref="LML39:LMN39"/>
    <mergeCell ref="LMO39:LMQ39"/>
    <mergeCell ref="LMR39:LMT39"/>
    <mergeCell ref="LMU39:LMW39"/>
    <mergeCell ref="LMX39:LMZ39"/>
    <mergeCell ref="LNA39:LNC39"/>
    <mergeCell ref="LLT39:LLV39"/>
    <mergeCell ref="LLW39:LLY39"/>
    <mergeCell ref="LLZ39:LMB39"/>
    <mergeCell ref="LMC39:LME39"/>
    <mergeCell ref="LMF39:LMH39"/>
    <mergeCell ref="LMI39:LMK39"/>
    <mergeCell ref="LLB39:LLD39"/>
    <mergeCell ref="LLE39:LLG39"/>
    <mergeCell ref="LLH39:LLJ39"/>
    <mergeCell ref="LLK39:LLM39"/>
    <mergeCell ref="LLN39:LLP39"/>
    <mergeCell ref="LLQ39:LLS39"/>
    <mergeCell ref="LON39:LOP39"/>
    <mergeCell ref="LOQ39:LOS39"/>
    <mergeCell ref="LOT39:LOV39"/>
    <mergeCell ref="LOW39:LOY39"/>
    <mergeCell ref="LOZ39:LPB39"/>
    <mergeCell ref="LPC39:LPE39"/>
    <mergeCell ref="LNV39:LNX39"/>
    <mergeCell ref="LNY39:LOA39"/>
    <mergeCell ref="LOB39:LOD39"/>
    <mergeCell ref="LOE39:LOG39"/>
    <mergeCell ref="LOH39:LOJ39"/>
    <mergeCell ref="LOK39:LOM39"/>
    <mergeCell ref="LND39:LNF39"/>
    <mergeCell ref="LNG39:LNI39"/>
    <mergeCell ref="LNJ39:LNL39"/>
    <mergeCell ref="LNM39:LNO39"/>
    <mergeCell ref="LNP39:LNR39"/>
    <mergeCell ref="LNS39:LNU39"/>
    <mergeCell ref="LQP39:LQR39"/>
    <mergeCell ref="LQS39:LQU39"/>
    <mergeCell ref="LQV39:LQX39"/>
    <mergeCell ref="LQY39:LRA39"/>
    <mergeCell ref="LRB39:LRD39"/>
    <mergeCell ref="LRE39:LRG39"/>
    <mergeCell ref="LPX39:LPZ39"/>
    <mergeCell ref="LQA39:LQC39"/>
    <mergeCell ref="LQD39:LQF39"/>
    <mergeCell ref="LQG39:LQI39"/>
    <mergeCell ref="LQJ39:LQL39"/>
    <mergeCell ref="LQM39:LQO39"/>
    <mergeCell ref="LPF39:LPH39"/>
    <mergeCell ref="LPI39:LPK39"/>
    <mergeCell ref="LPL39:LPN39"/>
    <mergeCell ref="LPO39:LPQ39"/>
    <mergeCell ref="LPR39:LPT39"/>
    <mergeCell ref="LPU39:LPW39"/>
    <mergeCell ref="LSR39:LST39"/>
    <mergeCell ref="LSU39:LSW39"/>
    <mergeCell ref="LSX39:LSZ39"/>
    <mergeCell ref="LTA39:LTC39"/>
    <mergeCell ref="LTD39:LTF39"/>
    <mergeCell ref="LTG39:LTI39"/>
    <mergeCell ref="LRZ39:LSB39"/>
    <mergeCell ref="LSC39:LSE39"/>
    <mergeCell ref="LSF39:LSH39"/>
    <mergeCell ref="LSI39:LSK39"/>
    <mergeCell ref="LSL39:LSN39"/>
    <mergeCell ref="LSO39:LSQ39"/>
    <mergeCell ref="LRH39:LRJ39"/>
    <mergeCell ref="LRK39:LRM39"/>
    <mergeCell ref="LRN39:LRP39"/>
    <mergeCell ref="LRQ39:LRS39"/>
    <mergeCell ref="LRT39:LRV39"/>
    <mergeCell ref="LRW39:LRY39"/>
    <mergeCell ref="LUT39:LUV39"/>
    <mergeCell ref="LUW39:LUY39"/>
    <mergeCell ref="LUZ39:LVB39"/>
    <mergeCell ref="LVC39:LVE39"/>
    <mergeCell ref="LVF39:LVH39"/>
    <mergeCell ref="LVI39:LVK39"/>
    <mergeCell ref="LUB39:LUD39"/>
    <mergeCell ref="LUE39:LUG39"/>
    <mergeCell ref="LUH39:LUJ39"/>
    <mergeCell ref="LUK39:LUM39"/>
    <mergeCell ref="LUN39:LUP39"/>
    <mergeCell ref="LUQ39:LUS39"/>
    <mergeCell ref="LTJ39:LTL39"/>
    <mergeCell ref="LTM39:LTO39"/>
    <mergeCell ref="LTP39:LTR39"/>
    <mergeCell ref="LTS39:LTU39"/>
    <mergeCell ref="LTV39:LTX39"/>
    <mergeCell ref="LTY39:LUA39"/>
    <mergeCell ref="LWV39:LWX39"/>
    <mergeCell ref="LWY39:LXA39"/>
    <mergeCell ref="LXB39:LXD39"/>
    <mergeCell ref="LXE39:LXG39"/>
    <mergeCell ref="LXH39:LXJ39"/>
    <mergeCell ref="LXK39:LXM39"/>
    <mergeCell ref="LWD39:LWF39"/>
    <mergeCell ref="LWG39:LWI39"/>
    <mergeCell ref="LWJ39:LWL39"/>
    <mergeCell ref="LWM39:LWO39"/>
    <mergeCell ref="LWP39:LWR39"/>
    <mergeCell ref="LWS39:LWU39"/>
    <mergeCell ref="LVL39:LVN39"/>
    <mergeCell ref="LVO39:LVQ39"/>
    <mergeCell ref="LVR39:LVT39"/>
    <mergeCell ref="LVU39:LVW39"/>
    <mergeCell ref="LVX39:LVZ39"/>
    <mergeCell ref="LWA39:LWC39"/>
    <mergeCell ref="LYX39:LYZ39"/>
    <mergeCell ref="LZA39:LZC39"/>
    <mergeCell ref="LZD39:LZF39"/>
    <mergeCell ref="LZG39:LZI39"/>
    <mergeCell ref="LZJ39:LZL39"/>
    <mergeCell ref="LZM39:LZO39"/>
    <mergeCell ref="LYF39:LYH39"/>
    <mergeCell ref="LYI39:LYK39"/>
    <mergeCell ref="LYL39:LYN39"/>
    <mergeCell ref="LYO39:LYQ39"/>
    <mergeCell ref="LYR39:LYT39"/>
    <mergeCell ref="LYU39:LYW39"/>
    <mergeCell ref="LXN39:LXP39"/>
    <mergeCell ref="LXQ39:LXS39"/>
    <mergeCell ref="LXT39:LXV39"/>
    <mergeCell ref="LXW39:LXY39"/>
    <mergeCell ref="LXZ39:LYB39"/>
    <mergeCell ref="LYC39:LYE39"/>
    <mergeCell ref="MAZ39:MBB39"/>
    <mergeCell ref="MBC39:MBE39"/>
    <mergeCell ref="MBF39:MBH39"/>
    <mergeCell ref="MBI39:MBK39"/>
    <mergeCell ref="MBL39:MBN39"/>
    <mergeCell ref="MBO39:MBQ39"/>
    <mergeCell ref="MAH39:MAJ39"/>
    <mergeCell ref="MAK39:MAM39"/>
    <mergeCell ref="MAN39:MAP39"/>
    <mergeCell ref="MAQ39:MAS39"/>
    <mergeCell ref="MAT39:MAV39"/>
    <mergeCell ref="MAW39:MAY39"/>
    <mergeCell ref="LZP39:LZR39"/>
    <mergeCell ref="LZS39:LZU39"/>
    <mergeCell ref="LZV39:LZX39"/>
    <mergeCell ref="LZY39:MAA39"/>
    <mergeCell ref="MAB39:MAD39"/>
    <mergeCell ref="MAE39:MAG39"/>
    <mergeCell ref="MDB39:MDD39"/>
    <mergeCell ref="MDE39:MDG39"/>
    <mergeCell ref="MDH39:MDJ39"/>
    <mergeCell ref="MDK39:MDM39"/>
    <mergeCell ref="MDN39:MDP39"/>
    <mergeCell ref="MDQ39:MDS39"/>
    <mergeCell ref="MCJ39:MCL39"/>
    <mergeCell ref="MCM39:MCO39"/>
    <mergeCell ref="MCP39:MCR39"/>
    <mergeCell ref="MCS39:MCU39"/>
    <mergeCell ref="MCV39:MCX39"/>
    <mergeCell ref="MCY39:MDA39"/>
    <mergeCell ref="MBR39:MBT39"/>
    <mergeCell ref="MBU39:MBW39"/>
    <mergeCell ref="MBX39:MBZ39"/>
    <mergeCell ref="MCA39:MCC39"/>
    <mergeCell ref="MCD39:MCF39"/>
    <mergeCell ref="MCG39:MCI39"/>
    <mergeCell ref="MFD39:MFF39"/>
    <mergeCell ref="MFG39:MFI39"/>
    <mergeCell ref="MFJ39:MFL39"/>
    <mergeCell ref="MFM39:MFO39"/>
    <mergeCell ref="MFP39:MFR39"/>
    <mergeCell ref="MFS39:MFU39"/>
    <mergeCell ref="MEL39:MEN39"/>
    <mergeCell ref="MEO39:MEQ39"/>
    <mergeCell ref="MER39:MET39"/>
    <mergeCell ref="MEU39:MEW39"/>
    <mergeCell ref="MEX39:MEZ39"/>
    <mergeCell ref="MFA39:MFC39"/>
    <mergeCell ref="MDT39:MDV39"/>
    <mergeCell ref="MDW39:MDY39"/>
    <mergeCell ref="MDZ39:MEB39"/>
    <mergeCell ref="MEC39:MEE39"/>
    <mergeCell ref="MEF39:MEH39"/>
    <mergeCell ref="MEI39:MEK39"/>
    <mergeCell ref="MHF39:MHH39"/>
    <mergeCell ref="MHI39:MHK39"/>
    <mergeCell ref="MHL39:MHN39"/>
    <mergeCell ref="MHO39:MHQ39"/>
    <mergeCell ref="MHR39:MHT39"/>
    <mergeCell ref="MHU39:MHW39"/>
    <mergeCell ref="MGN39:MGP39"/>
    <mergeCell ref="MGQ39:MGS39"/>
    <mergeCell ref="MGT39:MGV39"/>
    <mergeCell ref="MGW39:MGY39"/>
    <mergeCell ref="MGZ39:MHB39"/>
    <mergeCell ref="MHC39:MHE39"/>
    <mergeCell ref="MFV39:MFX39"/>
    <mergeCell ref="MFY39:MGA39"/>
    <mergeCell ref="MGB39:MGD39"/>
    <mergeCell ref="MGE39:MGG39"/>
    <mergeCell ref="MGH39:MGJ39"/>
    <mergeCell ref="MGK39:MGM39"/>
    <mergeCell ref="MJH39:MJJ39"/>
    <mergeCell ref="MJK39:MJM39"/>
    <mergeCell ref="MJN39:MJP39"/>
    <mergeCell ref="MJQ39:MJS39"/>
    <mergeCell ref="MJT39:MJV39"/>
    <mergeCell ref="MJW39:MJY39"/>
    <mergeCell ref="MIP39:MIR39"/>
    <mergeCell ref="MIS39:MIU39"/>
    <mergeCell ref="MIV39:MIX39"/>
    <mergeCell ref="MIY39:MJA39"/>
    <mergeCell ref="MJB39:MJD39"/>
    <mergeCell ref="MJE39:MJG39"/>
    <mergeCell ref="MHX39:MHZ39"/>
    <mergeCell ref="MIA39:MIC39"/>
    <mergeCell ref="MID39:MIF39"/>
    <mergeCell ref="MIG39:MII39"/>
    <mergeCell ref="MIJ39:MIL39"/>
    <mergeCell ref="MIM39:MIO39"/>
    <mergeCell ref="MLJ39:MLL39"/>
    <mergeCell ref="MLM39:MLO39"/>
    <mergeCell ref="MLP39:MLR39"/>
    <mergeCell ref="MLS39:MLU39"/>
    <mergeCell ref="MLV39:MLX39"/>
    <mergeCell ref="MLY39:MMA39"/>
    <mergeCell ref="MKR39:MKT39"/>
    <mergeCell ref="MKU39:MKW39"/>
    <mergeCell ref="MKX39:MKZ39"/>
    <mergeCell ref="MLA39:MLC39"/>
    <mergeCell ref="MLD39:MLF39"/>
    <mergeCell ref="MLG39:MLI39"/>
    <mergeCell ref="MJZ39:MKB39"/>
    <mergeCell ref="MKC39:MKE39"/>
    <mergeCell ref="MKF39:MKH39"/>
    <mergeCell ref="MKI39:MKK39"/>
    <mergeCell ref="MKL39:MKN39"/>
    <mergeCell ref="MKO39:MKQ39"/>
    <mergeCell ref="MNL39:MNN39"/>
    <mergeCell ref="MNO39:MNQ39"/>
    <mergeCell ref="MNR39:MNT39"/>
    <mergeCell ref="MNU39:MNW39"/>
    <mergeCell ref="MNX39:MNZ39"/>
    <mergeCell ref="MOA39:MOC39"/>
    <mergeCell ref="MMT39:MMV39"/>
    <mergeCell ref="MMW39:MMY39"/>
    <mergeCell ref="MMZ39:MNB39"/>
    <mergeCell ref="MNC39:MNE39"/>
    <mergeCell ref="MNF39:MNH39"/>
    <mergeCell ref="MNI39:MNK39"/>
    <mergeCell ref="MMB39:MMD39"/>
    <mergeCell ref="MME39:MMG39"/>
    <mergeCell ref="MMH39:MMJ39"/>
    <mergeCell ref="MMK39:MMM39"/>
    <mergeCell ref="MMN39:MMP39"/>
    <mergeCell ref="MMQ39:MMS39"/>
    <mergeCell ref="MPN39:MPP39"/>
    <mergeCell ref="MPQ39:MPS39"/>
    <mergeCell ref="MPT39:MPV39"/>
    <mergeCell ref="MPW39:MPY39"/>
    <mergeCell ref="MPZ39:MQB39"/>
    <mergeCell ref="MQC39:MQE39"/>
    <mergeCell ref="MOV39:MOX39"/>
    <mergeCell ref="MOY39:MPA39"/>
    <mergeCell ref="MPB39:MPD39"/>
    <mergeCell ref="MPE39:MPG39"/>
    <mergeCell ref="MPH39:MPJ39"/>
    <mergeCell ref="MPK39:MPM39"/>
    <mergeCell ref="MOD39:MOF39"/>
    <mergeCell ref="MOG39:MOI39"/>
    <mergeCell ref="MOJ39:MOL39"/>
    <mergeCell ref="MOM39:MOO39"/>
    <mergeCell ref="MOP39:MOR39"/>
    <mergeCell ref="MOS39:MOU39"/>
    <mergeCell ref="MRP39:MRR39"/>
    <mergeCell ref="MRS39:MRU39"/>
    <mergeCell ref="MRV39:MRX39"/>
    <mergeCell ref="MRY39:MSA39"/>
    <mergeCell ref="MSB39:MSD39"/>
    <mergeCell ref="MSE39:MSG39"/>
    <mergeCell ref="MQX39:MQZ39"/>
    <mergeCell ref="MRA39:MRC39"/>
    <mergeCell ref="MRD39:MRF39"/>
    <mergeCell ref="MRG39:MRI39"/>
    <mergeCell ref="MRJ39:MRL39"/>
    <mergeCell ref="MRM39:MRO39"/>
    <mergeCell ref="MQF39:MQH39"/>
    <mergeCell ref="MQI39:MQK39"/>
    <mergeCell ref="MQL39:MQN39"/>
    <mergeCell ref="MQO39:MQQ39"/>
    <mergeCell ref="MQR39:MQT39"/>
    <mergeCell ref="MQU39:MQW39"/>
    <mergeCell ref="MTR39:MTT39"/>
    <mergeCell ref="MTU39:MTW39"/>
    <mergeCell ref="MTX39:MTZ39"/>
    <mergeCell ref="MUA39:MUC39"/>
    <mergeCell ref="MUD39:MUF39"/>
    <mergeCell ref="MUG39:MUI39"/>
    <mergeCell ref="MSZ39:MTB39"/>
    <mergeCell ref="MTC39:MTE39"/>
    <mergeCell ref="MTF39:MTH39"/>
    <mergeCell ref="MTI39:MTK39"/>
    <mergeCell ref="MTL39:MTN39"/>
    <mergeCell ref="MTO39:MTQ39"/>
    <mergeCell ref="MSH39:MSJ39"/>
    <mergeCell ref="MSK39:MSM39"/>
    <mergeCell ref="MSN39:MSP39"/>
    <mergeCell ref="MSQ39:MSS39"/>
    <mergeCell ref="MST39:MSV39"/>
    <mergeCell ref="MSW39:MSY39"/>
    <mergeCell ref="MVT39:MVV39"/>
    <mergeCell ref="MVW39:MVY39"/>
    <mergeCell ref="MVZ39:MWB39"/>
    <mergeCell ref="MWC39:MWE39"/>
    <mergeCell ref="MWF39:MWH39"/>
    <mergeCell ref="MWI39:MWK39"/>
    <mergeCell ref="MVB39:MVD39"/>
    <mergeCell ref="MVE39:MVG39"/>
    <mergeCell ref="MVH39:MVJ39"/>
    <mergeCell ref="MVK39:MVM39"/>
    <mergeCell ref="MVN39:MVP39"/>
    <mergeCell ref="MVQ39:MVS39"/>
    <mergeCell ref="MUJ39:MUL39"/>
    <mergeCell ref="MUM39:MUO39"/>
    <mergeCell ref="MUP39:MUR39"/>
    <mergeCell ref="MUS39:MUU39"/>
    <mergeCell ref="MUV39:MUX39"/>
    <mergeCell ref="MUY39:MVA39"/>
    <mergeCell ref="MXV39:MXX39"/>
    <mergeCell ref="MXY39:MYA39"/>
    <mergeCell ref="MYB39:MYD39"/>
    <mergeCell ref="MYE39:MYG39"/>
    <mergeCell ref="MYH39:MYJ39"/>
    <mergeCell ref="MYK39:MYM39"/>
    <mergeCell ref="MXD39:MXF39"/>
    <mergeCell ref="MXG39:MXI39"/>
    <mergeCell ref="MXJ39:MXL39"/>
    <mergeCell ref="MXM39:MXO39"/>
    <mergeCell ref="MXP39:MXR39"/>
    <mergeCell ref="MXS39:MXU39"/>
    <mergeCell ref="MWL39:MWN39"/>
    <mergeCell ref="MWO39:MWQ39"/>
    <mergeCell ref="MWR39:MWT39"/>
    <mergeCell ref="MWU39:MWW39"/>
    <mergeCell ref="MWX39:MWZ39"/>
    <mergeCell ref="MXA39:MXC39"/>
    <mergeCell ref="MZX39:MZZ39"/>
    <mergeCell ref="NAA39:NAC39"/>
    <mergeCell ref="NAD39:NAF39"/>
    <mergeCell ref="NAG39:NAI39"/>
    <mergeCell ref="NAJ39:NAL39"/>
    <mergeCell ref="NAM39:NAO39"/>
    <mergeCell ref="MZF39:MZH39"/>
    <mergeCell ref="MZI39:MZK39"/>
    <mergeCell ref="MZL39:MZN39"/>
    <mergeCell ref="MZO39:MZQ39"/>
    <mergeCell ref="MZR39:MZT39"/>
    <mergeCell ref="MZU39:MZW39"/>
    <mergeCell ref="MYN39:MYP39"/>
    <mergeCell ref="MYQ39:MYS39"/>
    <mergeCell ref="MYT39:MYV39"/>
    <mergeCell ref="MYW39:MYY39"/>
    <mergeCell ref="MYZ39:MZB39"/>
    <mergeCell ref="MZC39:MZE39"/>
    <mergeCell ref="NBZ39:NCB39"/>
    <mergeCell ref="NCC39:NCE39"/>
    <mergeCell ref="NCF39:NCH39"/>
    <mergeCell ref="NCI39:NCK39"/>
    <mergeCell ref="NCL39:NCN39"/>
    <mergeCell ref="NCO39:NCQ39"/>
    <mergeCell ref="NBH39:NBJ39"/>
    <mergeCell ref="NBK39:NBM39"/>
    <mergeCell ref="NBN39:NBP39"/>
    <mergeCell ref="NBQ39:NBS39"/>
    <mergeCell ref="NBT39:NBV39"/>
    <mergeCell ref="NBW39:NBY39"/>
    <mergeCell ref="NAP39:NAR39"/>
    <mergeCell ref="NAS39:NAU39"/>
    <mergeCell ref="NAV39:NAX39"/>
    <mergeCell ref="NAY39:NBA39"/>
    <mergeCell ref="NBB39:NBD39"/>
    <mergeCell ref="NBE39:NBG39"/>
    <mergeCell ref="NEB39:NED39"/>
    <mergeCell ref="NEE39:NEG39"/>
    <mergeCell ref="NEH39:NEJ39"/>
    <mergeCell ref="NEK39:NEM39"/>
    <mergeCell ref="NEN39:NEP39"/>
    <mergeCell ref="NEQ39:NES39"/>
    <mergeCell ref="NDJ39:NDL39"/>
    <mergeCell ref="NDM39:NDO39"/>
    <mergeCell ref="NDP39:NDR39"/>
    <mergeCell ref="NDS39:NDU39"/>
    <mergeCell ref="NDV39:NDX39"/>
    <mergeCell ref="NDY39:NEA39"/>
    <mergeCell ref="NCR39:NCT39"/>
    <mergeCell ref="NCU39:NCW39"/>
    <mergeCell ref="NCX39:NCZ39"/>
    <mergeCell ref="NDA39:NDC39"/>
    <mergeCell ref="NDD39:NDF39"/>
    <mergeCell ref="NDG39:NDI39"/>
    <mergeCell ref="NGD39:NGF39"/>
    <mergeCell ref="NGG39:NGI39"/>
    <mergeCell ref="NGJ39:NGL39"/>
    <mergeCell ref="NGM39:NGO39"/>
    <mergeCell ref="NGP39:NGR39"/>
    <mergeCell ref="NGS39:NGU39"/>
    <mergeCell ref="NFL39:NFN39"/>
    <mergeCell ref="NFO39:NFQ39"/>
    <mergeCell ref="NFR39:NFT39"/>
    <mergeCell ref="NFU39:NFW39"/>
    <mergeCell ref="NFX39:NFZ39"/>
    <mergeCell ref="NGA39:NGC39"/>
    <mergeCell ref="NET39:NEV39"/>
    <mergeCell ref="NEW39:NEY39"/>
    <mergeCell ref="NEZ39:NFB39"/>
    <mergeCell ref="NFC39:NFE39"/>
    <mergeCell ref="NFF39:NFH39"/>
    <mergeCell ref="NFI39:NFK39"/>
    <mergeCell ref="NIF39:NIH39"/>
    <mergeCell ref="NII39:NIK39"/>
    <mergeCell ref="NIL39:NIN39"/>
    <mergeCell ref="NIO39:NIQ39"/>
    <mergeCell ref="NIR39:NIT39"/>
    <mergeCell ref="NIU39:NIW39"/>
    <mergeCell ref="NHN39:NHP39"/>
    <mergeCell ref="NHQ39:NHS39"/>
    <mergeCell ref="NHT39:NHV39"/>
    <mergeCell ref="NHW39:NHY39"/>
    <mergeCell ref="NHZ39:NIB39"/>
    <mergeCell ref="NIC39:NIE39"/>
    <mergeCell ref="NGV39:NGX39"/>
    <mergeCell ref="NGY39:NHA39"/>
    <mergeCell ref="NHB39:NHD39"/>
    <mergeCell ref="NHE39:NHG39"/>
    <mergeCell ref="NHH39:NHJ39"/>
    <mergeCell ref="NHK39:NHM39"/>
    <mergeCell ref="NKH39:NKJ39"/>
    <mergeCell ref="NKK39:NKM39"/>
    <mergeCell ref="NKN39:NKP39"/>
    <mergeCell ref="NKQ39:NKS39"/>
    <mergeCell ref="NKT39:NKV39"/>
    <mergeCell ref="NKW39:NKY39"/>
    <mergeCell ref="NJP39:NJR39"/>
    <mergeCell ref="NJS39:NJU39"/>
    <mergeCell ref="NJV39:NJX39"/>
    <mergeCell ref="NJY39:NKA39"/>
    <mergeCell ref="NKB39:NKD39"/>
    <mergeCell ref="NKE39:NKG39"/>
    <mergeCell ref="NIX39:NIZ39"/>
    <mergeCell ref="NJA39:NJC39"/>
    <mergeCell ref="NJD39:NJF39"/>
    <mergeCell ref="NJG39:NJI39"/>
    <mergeCell ref="NJJ39:NJL39"/>
    <mergeCell ref="NJM39:NJO39"/>
    <mergeCell ref="NMJ39:NML39"/>
    <mergeCell ref="NMM39:NMO39"/>
    <mergeCell ref="NMP39:NMR39"/>
    <mergeCell ref="NMS39:NMU39"/>
    <mergeCell ref="NMV39:NMX39"/>
    <mergeCell ref="NMY39:NNA39"/>
    <mergeCell ref="NLR39:NLT39"/>
    <mergeCell ref="NLU39:NLW39"/>
    <mergeCell ref="NLX39:NLZ39"/>
    <mergeCell ref="NMA39:NMC39"/>
    <mergeCell ref="NMD39:NMF39"/>
    <mergeCell ref="NMG39:NMI39"/>
    <mergeCell ref="NKZ39:NLB39"/>
    <mergeCell ref="NLC39:NLE39"/>
    <mergeCell ref="NLF39:NLH39"/>
    <mergeCell ref="NLI39:NLK39"/>
    <mergeCell ref="NLL39:NLN39"/>
    <mergeCell ref="NLO39:NLQ39"/>
    <mergeCell ref="NOL39:NON39"/>
    <mergeCell ref="NOO39:NOQ39"/>
    <mergeCell ref="NOR39:NOT39"/>
    <mergeCell ref="NOU39:NOW39"/>
    <mergeCell ref="NOX39:NOZ39"/>
    <mergeCell ref="NPA39:NPC39"/>
    <mergeCell ref="NNT39:NNV39"/>
    <mergeCell ref="NNW39:NNY39"/>
    <mergeCell ref="NNZ39:NOB39"/>
    <mergeCell ref="NOC39:NOE39"/>
    <mergeCell ref="NOF39:NOH39"/>
    <mergeCell ref="NOI39:NOK39"/>
    <mergeCell ref="NNB39:NND39"/>
    <mergeCell ref="NNE39:NNG39"/>
    <mergeCell ref="NNH39:NNJ39"/>
    <mergeCell ref="NNK39:NNM39"/>
    <mergeCell ref="NNN39:NNP39"/>
    <mergeCell ref="NNQ39:NNS39"/>
    <mergeCell ref="NQN39:NQP39"/>
    <mergeCell ref="NQQ39:NQS39"/>
    <mergeCell ref="NQT39:NQV39"/>
    <mergeCell ref="NQW39:NQY39"/>
    <mergeCell ref="NQZ39:NRB39"/>
    <mergeCell ref="NRC39:NRE39"/>
    <mergeCell ref="NPV39:NPX39"/>
    <mergeCell ref="NPY39:NQA39"/>
    <mergeCell ref="NQB39:NQD39"/>
    <mergeCell ref="NQE39:NQG39"/>
    <mergeCell ref="NQH39:NQJ39"/>
    <mergeCell ref="NQK39:NQM39"/>
    <mergeCell ref="NPD39:NPF39"/>
    <mergeCell ref="NPG39:NPI39"/>
    <mergeCell ref="NPJ39:NPL39"/>
    <mergeCell ref="NPM39:NPO39"/>
    <mergeCell ref="NPP39:NPR39"/>
    <mergeCell ref="NPS39:NPU39"/>
    <mergeCell ref="NSP39:NSR39"/>
    <mergeCell ref="NSS39:NSU39"/>
    <mergeCell ref="NSV39:NSX39"/>
    <mergeCell ref="NSY39:NTA39"/>
    <mergeCell ref="NTB39:NTD39"/>
    <mergeCell ref="NTE39:NTG39"/>
    <mergeCell ref="NRX39:NRZ39"/>
    <mergeCell ref="NSA39:NSC39"/>
    <mergeCell ref="NSD39:NSF39"/>
    <mergeCell ref="NSG39:NSI39"/>
    <mergeCell ref="NSJ39:NSL39"/>
    <mergeCell ref="NSM39:NSO39"/>
    <mergeCell ref="NRF39:NRH39"/>
    <mergeCell ref="NRI39:NRK39"/>
    <mergeCell ref="NRL39:NRN39"/>
    <mergeCell ref="NRO39:NRQ39"/>
    <mergeCell ref="NRR39:NRT39"/>
    <mergeCell ref="NRU39:NRW39"/>
    <mergeCell ref="NUR39:NUT39"/>
    <mergeCell ref="NUU39:NUW39"/>
    <mergeCell ref="NUX39:NUZ39"/>
    <mergeCell ref="NVA39:NVC39"/>
    <mergeCell ref="NVD39:NVF39"/>
    <mergeCell ref="NVG39:NVI39"/>
    <mergeCell ref="NTZ39:NUB39"/>
    <mergeCell ref="NUC39:NUE39"/>
    <mergeCell ref="NUF39:NUH39"/>
    <mergeCell ref="NUI39:NUK39"/>
    <mergeCell ref="NUL39:NUN39"/>
    <mergeCell ref="NUO39:NUQ39"/>
    <mergeCell ref="NTH39:NTJ39"/>
    <mergeCell ref="NTK39:NTM39"/>
    <mergeCell ref="NTN39:NTP39"/>
    <mergeCell ref="NTQ39:NTS39"/>
    <mergeCell ref="NTT39:NTV39"/>
    <mergeCell ref="NTW39:NTY39"/>
    <mergeCell ref="NWT39:NWV39"/>
    <mergeCell ref="NWW39:NWY39"/>
    <mergeCell ref="NWZ39:NXB39"/>
    <mergeCell ref="NXC39:NXE39"/>
    <mergeCell ref="NXF39:NXH39"/>
    <mergeCell ref="NXI39:NXK39"/>
    <mergeCell ref="NWB39:NWD39"/>
    <mergeCell ref="NWE39:NWG39"/>
    <mergeCell ref="NWH39:NWJ39"/>
    <mergeCell ref="NWK39:NWM39"/>
    <mergeCell ref="NWN39:NWP39"/>
    <mergeCell ref="NWQ39:NWS39"/>
    <mergeCell ref="NVJ39:NVL39"/>
    <mergeCell ref="NVM39:NVO39"/>
    <mergeCell ref="NVP39:NVR39"/>
    <mergeCell ref="NVS39:NVU39"/>
    <mergeCell ref="NVV39:NVX39"/>
    <mergeCell ref="NVY39:NWA39"/>
    <mergeCell ref="NYV39:NYX39"/>
    <mergeCell ref="NYY39:NZA39"/>
    <mergeCell ref="NZB39:NZD39"/>
    <mergeCell ref="NZE39:NZG39"/>
    <mergeCell ref="NZH39:NZJ39"/>
    <mergeCell ref="NZK39:NZM39"/>
    <mergeCell ref="NYD39:NYF39"/>
    <mergeCell ref="NYG39:NYI39"/>
    <mergeCell ref="NYJ39:NYL39"/>
    <mergeCell ref="NYM39:NYO39"/>
    <mergeCell ref="NYP39:NYR39"/>
    <mergeCell ref="NYS39:NYU39"/>
    <mergeCell ref="NXL39:NXN39"/>
    <mergeCell ref="NXO39:NXQ39"/>
    <mergeCell ref="NXR39:NXT39"/>
    <mergeCell ref="NXU39:NXW39"/>
    <mergeCell ref="NXX39:NXZ39"/>
    <mergeCell ref="NYA39:NYC39"/>
    <mergeCell ref="OAX39:OAZ39"/>
    <mergeCell ref="OBA39:OBC39"/>
    <mergeCell ref="OBD39:OBF39"/>
    <mergeCell ref="OBG39:OBI39"/>
    <mergeCell ref="OBJ39:OBL39"/>
    <mergeCell ref="OBM39:OBO39"/>
    <mergeCell ref="OAF39:OAH39"/>
    <mergeCell ref="OAI39:OAK39"/>
    <mergeCell ref="OAL39:OAN39"/>
    <mergeCell ref="OAO39:OAQ39"/>
    <mergeCell ref="OAR39:OAT39"/>
    <mergeCell ref="OAU39:OAW39"/>
    <mergeCell ref="NZN39:NZP39"/>
    <mergeCell ref="NZQ39:NZS39"/>
    <mergeCell ref="NZT39:NZV39"/>
    <mergeCell ref="NZW39:NZY39"/>
    <mergeCell ref="NZZ39:OAB39"/>
    <mergeCell ref="OAC39:OAE39"/>
    <mergeCell ref="OCZ39:ODB39"/>
    <mergeCell ref="ODC39:ODE39"/>
    <mergeCell ref="ODF39:ODH39"/>
    <mergeCell ref="ODI39:ODK39"/>
    <mergeCell ref="ODL39:ODN39"/>
    <mergeCell ref="ODO39:ODQ39"/>
    <mergeCell ref="OCH39:OCJ39"/>
    <mergeCell ref="OCK39:OCM39"/>
    <mergeCell ref="OCN39:OCP39"/>
    <mergeCell ref="OCQ39:OCS39"/>
    <mergeCell ref="OCT39:OCV39"/>
    <mergeCell ref="OCW39:OCY39"/>
    <mergeCell ref="OBP39:OBR39"/>
    <mergeCell ref="OBS39:OBU39"/>
    <mergeCell ref="OBV39:OBX39"/>
    <mergeCell ref="OBY39:OCA39"/>
    <mergeCell ref="OCB39:OCD39"/>
    <mergeCell ref="OCE39:OCG39"/>
    <mergeCell ref="OFB39:OFD39"/>
    <mergeCell ref="OFE39:OFG39"/>
    <mergeCell ref="OFH39:OFJ39"/>
    <mergeCell ref="OFK39:OFM39"/>
    <mergeCell ref="OFN39:OFP39"/>
    <mergeCell ref="OFQ39:OFS39"/>
    <mergeCell ref="OEJ39:OEL39"/>
    <mergeCell ref="OEM39:OEO39"/>
    <mergeCell ref="OEP39:OER39"/>
    <mergeCell ref="OES39:OEU39"/>
    <mergeCell ref="OEV39:OEX39"/>
    <mergeCell ref="OEY39:OFA39"/>
    <mergeCell ref="ODR39:ODT39"/>
    <mergeCell ref="ODU39:ODW39"/>
    <mergeCell ref="ODX39:ODZ39"/>
    <mergeCell ref="OEA39:OEC39"/>
    <mergeCell ref="OED39:OEF39"/>
    <mergeCell ref="OEG39:OEI39"/>
    <mergeCell ref="OHD39:OHF39"/>
    <mergeCell ref="OHG39:OHI39"/>
    <mergeCell ref="OHJ39:OHL39"/>
    <mergeCell ref="OHM39:OHO39"/>
    <mergeCell ref="OHP39:OHR39"/>
    <mergeCell ref="OHS39:OHU39"/>
    <mergeCell ref="OGL39:OGN39"/>
    <mergeCell ref="OGO39:OGQ39"/>
    <mergeCell ref="OGR39:OGT39"/>
    <mergeCell ref="OGU39:OGW39"/>
    <mergeCell ref="OGX39:OGZ39"/>
    <mergeCell ref="OHA39:OHC39"/>
    <mergeCell ref="OFT39:OFV39"/>
    <mergeCell ref="OFW39:OFY39"/>
    <mergeCell ref="OFZ39:OGB39"/>
    <mergeCell ref="OGC39:OGE39"/>
    <mergeCell ref="OGF39:OGH39"/>
    <mergeCell ref="OGI39:OGK39"/>
    <mergeCell ref="OJF39:OJH39"/>
    <mergeCell ref="OJI39:OJK39"/>
    <mergeCell ref="OJL39:OJN39"/>
    <mergeCell ref="OJO39:OJQ39"/>
    <mergeCell ref="OJR39:OJT39"/>
    <mergeCell ref="OJU39:OJW39"/>
    <mergeCell ref="OIN39:OIP39"/>
    <mergeCell ref="OIQ39:OIS39"/>
    <mergeCell ref="OIT39:OIV39"/>
    <mergeCell ref="OIW39:OIY39"/>
    <mergeCell ref="OIZ39:OJB39"/>
    <mergeCell ref="OJC39:OJE39"/>
    <mergeCell ref="OHV39:OHX39"/>
    <mergeCell ref="OHY39:OIA39"/>
    <mergeCell ref="OIB39:OID39"/>
    <mergeCell ref="OIE39:OIG39"/>
    <mergeCell ref="OIH39:OIJ39"/>
    <mergeCell ref="OIK39:OIM39"/>
    <mergeCell ref="OLH39:OLJ39"/>
    <mergeCell ref="OLK39:OLM39"/>
    <mergeCell ref="OLN39:OLP39"/>
    <mergeCell ref="OLQ39:OLS39"/>
    <mergeCell ref="OLT39:OLV39"/>
    <mergeCell ref="OLW39:OLY39"/>
    <mergeCell ref="OKP39:OKR39"/>
    <mergeCell ref="OKS39:OKU39"/>
    <mergeCell ref="OKV39:OKX39"/>
    <mergeCell ref="OKY39:OLA39"/>
    <mergeCell ref="OLB39:OLD39"/>
    <mergeCell ref="OLE39:OLG39"/>
    <mergeCell ref="OJX39:OJZ39"/>
    <mergeCell ref="OKA39:OKC39"/>
    <mergeCell ref="OKD39:OKF39"/>
    <mergeCell ref="OKG39:OKI39"/>
    <mergeCell ref="OKJ39:OKL39"/>
    <mergeCell ref="OKM39:OKO39"/>
    <mergeCell ref="ONJ39:ONL39"/>
    <mergeCell ref="ONM39:ONO39"/>
    <mergeCell ref="ONP39:ONR39"/>
    <mergeCell ref="ONS39:ONU39"/>
    <mergeCell ref="ONV39:ONX39"/>
    <mergeCell ref="ONY39:OOA39"/>
    <mergeCell ref="OMR39:OMT39"/>
    <mergeCell ref="OMU39:OMW39"/>
    <mergeCell ref="OMX39:OMZ39"/>
    <mergeCell ref="ONA39:ONC39"/>
    <mergeCell ref="OND39:ONF39"/>
    <mergeCell ref="ONG39:ONI39"/>
    <mergeCell ref="OLZ39:OMB39"/>
    <mergeCell ref="OMC39:OME39"/>
    <mergeCell ref="OMF39:OMH39"/>
    <mergeCell ref="OMI39:OMK39"/>
    <mergeCell ref="OML39:OMN39"/>
    <mergeCell ref="OMO39:OMQ39"/>
    <mergeCell ref="OPL39:OPN39"/>
    <mergeCell ref="OPO39:OPQ39"/>
    <mergeCell ref="OPR39:OPT39"/>
    <mergeCell ref="OPU39:OPW39"/>
    <mergeCell ref="OPX39:OPZ39"/>
    <mergeCell ref="OQA39:OQC39"/>
    <mergeCell ref="OOT39:OOV39"/>
    <mergeCell ref="OOW39:OOY39"/>
    <mergeCell ref="OOZ39:OPB39"/>
    <mergeCell ref="OPC39:OPE39"/>
    <mergeCell ref="OPF39:OPH39"/>
    <mergeCell ref="OPI39:OPK39"/>
    <mergeCell ref="OOB39:OOD39"/>
    <mergeCell ref="OOE39:OOG39"/>
    <mergeCell ref="OOH39:OOJ39"/>
    <mergeCell ref="OOK39:OOM39"/>
    <mergeCell ref="OON39:OOP39"/>
    <mergeCell ref="OOQ39:OOS39"/>
    <mergeCell ref="ORN39:ORP39"/>
    <mergeCell ref="ORQ39:ORS39"/>
    <mergeCell ref="ORT39:ORV39"/>
    <mergeCell ref="ORW39:ORY39"/>
    <mergeCell ref="ORZ39:OSB39"/>
    <mergeCell ref="OSC39:OSE39"/>
    <mergeCell ref="OQV39:OQX39"/>
    <mergeCell ref="OQY39:ORA39"/>
    <mergeCell ref="ORB39:ORD39"/>
    <mergeCell ref="ORE39:ORG39"/>
    <mergeCell ref="ORH39:ORJ39"/>
    <mergeCell ref="ORK39:ORM39"/>
    <mergeCell ref="OQD39:OQF39"/>
    <mergeCell ref="OQG39:OQI39"/>
    <mergeCell ref="OQJ39:OQL39"/>
    <mergeCell ref="OQM39:OQO39"/>
    <mergeCell ref="OQP39:OQR39"/>
    <mergeCell ref="OQS39:OQU39"/>
    <mergeCell ref="OTP39:OTR39"/>
    <mergeCell ref="OTS39:OTU39"/>
    <mergeCell ref="OTV39:OTX39"/>
    <mergeCell ref="OTY39:OUA39"/>
    <mergeCell ref="OUB39:OUD39"/>
    <mergeCell ref="OUE39:OUG39"/>
    <mergeCell ref="OSX39:OSZ39"/>
    <mergeCell ref="OTA39:OTC39"/>
    <mergeCell ref="OTD39:OTF39"/>
    <mergeCell ref="OTG39:OTI39"/>
    <mergeCell ref="OTJ39:OTL39"/>
    <mergeCell ref="OTM39:OTO39"/>
    <mergeCell ref="OSF39:OSH39"/>
    <mergeCell ref="OSI39:OSK39"/>
    <mergeCell ref="OSL39:OSN39"/>
    <mergeCell ref="OSO39:OSQ39"/>
    <mergeCell ref="OSR39:OST39"/>
    <mergeCell ref="OSU39:OSW39"/>
    <mergeCell ref="OVR39:OVT39"/>
    <mergeCell ref="OVU39:OVW39"/>
    <mergeCell ref="OVX39:OVZ39"/>
    <mergeCell ref="OWA39:OWC39"/>
    <mergeCell ref="OWD39:OWF39"/>
    <mergeCell ref="OWG39:OWI39"/>
    <mergeCell ref="OUZ39:OVB39"/>
    <mergeCell ref="OVC39:OVE39"/>
    <mergeCell ref="OVF39:OVH39"/>
    <mergeCell ref="OVI39:OVK39"/>
    <mergeCell ref="OVL39:OVN39"/>
    <mergeCell ref="OVO39:OVQ39"/>
    <mergeCell ref="OUH39:OUJ39"/>
    <mergeCell ref="OUK39:OUM39"/>
    <mergeCell ref="OUN39:OUP39"/>
    <mergeCell ref="OUQ39:OUS39"/>
    <mergeCell ref="OUT39:OUV39"/>
    <mergeCell ref="OUW39:OUY39"/>
    <mergeCell ref="OXT39:OXV39"/>
    <mergeCell ref="OXW39:OXY39"/>
    <mergeCell ref="OXZ39:OYB39"/>
    <mergeCell ref="OYC39:OYE39"/>
    <mergeCell ref="OYF39:OYH39"/>
    <mergeCell ref="OYI39:OYK39"/>
    <mergeCell ref="OXB39:OXD39"/>
    <mergeCell ref="OXE39:OXG39"/>
    <mergeCell ref="OXH39:OXJ39"/>
    <mergeCell ref="OXK39:OXM39"/>
    <mergeCell ref="OXN39:OXP39"/>
    <mergeCell ref="OXQ39:OXS39"/>
    <mergeCell ref="OWJ39:OWL39"/>
    <mergeCell ref="OWM39:OWO39"/>
    <mergeCell ref="OWP39:OWR39"/>
    <mergeCell ref="OWS39:OWU39"/>
    <mergeCell ref="OWV39:OWX39"/>
    <mergeCell ref="OWY39:OXA39"/>
    <mergeCell ref="OZV39:OZX39"/>
    <mergeCell ref="OZY39:PAA39"/>
    <mergeCell ref="PAB39:PAD39"/>
    <mergeCell ref="PAE39:PAG39"/>
    <mergeCell ref="PAH39:PAJ39"/>
    <mergeCell ref="PAK39:PAM39"/>
    <mergeCell ref="OZD39:OZF39"/>
    <mergeCell ref="OZG39:OZI39"/>
    <mergeCell ref="OZJ39:OZL39"/>
    <mergeCell ref="OZM39:OZO39"/>
    <mergeCell ref="OZP39:OZR39"/>
    <mergeCell ref="OZS39:OZU39"/>
    <mergeCell ref="OYL39:OYN39"/>
    <mergeCell ref="OYO39:OYQ39"/>
    <mergeCell ref="OYR39:OYT39"/>
    <mergeCell ref="OYU39:OYW39"/>
    <mergeCell ref="OYX39:OYZ39"/>
    <mergeCell ref="OZA39:OZC39"/>
    <mergeCell ref="PBX39:PBZ39"/>
    <mergeCell ref="PCA39:PCC39"/>
    <mergeCell ref="PCD39:PCF39"/>
    <mergeCell ref="PCG39:PCI39"/>
    <mergeCell ref="PCJ39:PCL39"/>
    <mergeCell ref="PCM39:PCO39"/>
    <mergeCell ref="PBF39:PBH39"/>
    <mergeCell ref="PBI39:PBK39"/>
    <mergeCell ref="PBL39:PBN39"/>
    <mergeCell ref="PBO39:PBQ39"/>
    <mergeCell ref="PBR39:PBT39"/>
    <mergeCell ref="PBU39:PBW39"/>
    <mergeCell ref="PAN39:PAP39"/>
    <mergeCell ref="PAQ39:PAS39"/>
    <mergeCell ref="PAT39:PAV39"/>
    <mergeCell ref="PAW39:PAY39"/>
    <mergeCell ref="PAZ39:PBB39"/>
    <mergeCell ref="PBC39:PBE39"/>
    <mergeCell ref="PDZ39:PEB39"/>
    <mergeCell ref="PEC39:PEE39"/>
    <mergeCell ref="PEF39:PEH39"/>
    <mergeCell ref="PEI39:PEK39"/>
    <mergeCell ref="PEL39:PEN39"/>
    <mergeCell ref="PEO39:PEQ39"/>
    <mergeCell ref="PDH39:PDJ39"/>
    <mergeCell ref="PDK39:PDM39"/>
    <mergeCell ref="PDN39:PDP39"/>
    <mergeCell ref="PDQ39:PDS39"/>
    <mergeCell ref="PDT39:PDV39"/>
    <mergeCell ref="PDW39:PDY39"/>
    <mergeCell ref="PCP39:PCR39"/>
    <mergeCell ref="PCS39:PCU39"/>
    <mergeCell ref="PCV39:PCX39"/>
    <mergeCell ref="PCY39:PDA39"/>
    <mergeCell ref="PDB39:PDD39"/>
    <mergeCell ref="PDE39:PDG39"/>
    <mergeCell ref="PGB39:PGD39"/>
    <mergeCell ref="PGE39:PGG39"/>
    <mergeCell ref="PGH39:PGJ39"/>
    <mergeCell ref="PGK39:PGM39"/>
    <mergeCell ref="PGN39:PGP39"/>
    <mergeCell ref="PGQ39:PGS39"/>
    <mergeCell ref="PFJ39:PFL39"/>
    <mergeCell ref="PFM39:PFO39"/>
    <mergeCell ref="PFP39:PFR39"/>
    <mergeCell ref="PFS39:PFU39"/>
    <mergeCell ref="PFV39:PFX39"/>
    <mergeCell ref="PFY39:PGA39"/>
    <mergeCell ref="PER39:PET39"/>
    <mergeCell ref="PEU39:PEW39"/>
    <mergeCell ref="PEX39:PEZ39"/>
    <mergeCell ref="PFA39:PFC39"/>
    <mergeCell ref="PFD39:PFF39"/>
    <mergeCell ref="PFG39:PFI39"/>
    <mergeCell ref="PID39:PIF39"/>
    <mergeCell ref="PIG39:PII39"/>
    <mergeCell ref="PIJ39:PIL39"/>
    <mergeCell ref="PIM39:PIO39"/>
    <mergeCell ref="PIP39:PIR39"/>
    <mergeCell ref="PIS39:PIU39"/>
    <mergeCell ref="PHL39:PHN39"/>
    <mergeCell ref="PHO39:PHQ39"/>
    <mergeCell ref="PHR39:PHT39"/>
    <mergeCell ref="PHU39:PHW39"/>
    <mergeCell ref="PHX39:PHZ39"/>
    <mergeCell ref="PIA39:PIC39"/>
    <mergeCell ref="PGT39:PGV39"/>
    <mergeCell ref="PGW39:PGY39"/>
    <mergeCell ref="PGZ39:PHB39"/>
    <mergeCell ref="PHC39:PHE39"/>
    <mergeCell ref="PHF39:PHH39"/>
    <mergeCell ref="PHI39:PHK39"/>
    <mergeCell ref="PKF39:PKH39"/>
    <mergeCell ref="PKI39:PKK39"/>
    <mergeCell ref="PKL39:PKN39"/>
    <mergeCell ref="PKO39:PKQ39"/>
    <mergeCell ref="PKR39:PKT39"/>
    <mergeCell ref="PKU39:PKW39"/>
    <mergeCell ref="PJN39:PJP39"/>
    <mergeCell ref="PJQ39:PJS39"/>
    <mergeCell ref="PJT39:PJV39"/>
    <mergeCell ref="PJW39:PJY39"/>
    <mergeCell ref="PJZ39:PKB39"/>
    <mergeCell ref="PKC39:PKE39"/>
    <mergeCell ref="PIV39:PIX39"/>
    <mergeCell ref="PIY39:PJA39"/>
    <mergeCell ref="PJB39:PJD39"/>
    <mergeCell ref="PJE39:PJG39"/>
    <mergeCell ref="PJH39:PJJ39"/>
    <mergeCell ref="PJK39:PJM39"/>
    <mergeCell ref="PMH39:PMJ39"/>
    <mergeCell ref="PMK39:PMM39"/>
    <mergeCell ref="PMN39:PMP39"/>
    <mergeCell ref="PMQ39:PMS39"/>
    <mergeCell ref="PMT39:PMV39"/>
    <mergeCell ref="PMW39:PMY39"/>
    <mergeCell ref="PLP39:PLR39"/>
    <mergeCell ref="PLS39:PLU39"/>
    <mergeCell ref="PLV39:PLX39"/>
    <mergeCell ref="PLY39:PMA39"/>
    <mergeCell ref="PMB39:PMD39"/>
    <mergeCell ref="PME39:PMG39"/>
    <mergeCell ref="PKX39:PKZ39"/>
    <mergeCell ref="PLA39:PLC39"/>
    <mergeCell ref="PLD39:PLF39"/>
    <mergeCell ref="PLG39:PLI39"/>
    <mergeCell ref="PLJ39:PLL39"/>
    <mergeCell ref="PLM39:PLO39"/>
    <mergeCell ref="POJ39:POL39"/>
    <mergeCell ref="POM39:POO39"/>
    <mergeCell ref="POP39:POR39"/>
    <mergeCell ref="POS39:POU39"/>
    <mergeCell ref="POV39:POX39"/>
    <mergeCell ref="POY39:PPA39"/>
    <mergeCell ref="PNR39:PNT39"/>
    <mergeCell ref="PNU39:PNW39"/>
    <mergeCell ref="PNX39:PNZ39"/>
    <mergeCell ref="POA39:POC39"/>
    <mergeCell ref="POD39:POF39"/>
    <mergeCell ref="POG39:POI39"/>
    <mergeCell ref="PMZ39:PNB39"/>
    <mergeCell ref="PNC39:PNE39"/>
    <mergeCell ref="PNF39:PNH39"/>
    <mergeCell ref="PNI39:PNK39"/>
    <mergeCell ref="PNL39:PNN39"/>
    <mergeCell ref="PNO39:PNQ39"/>
    <mergeCell ref="PQL39:PQN39"/>
    <mergeCell ref="PQO39:PQQ39"/>
    <mergeCell ref="PQR39:PQT39"/>
    <mergeCell ref="PQU39:PQW39"/>
    <mergeCell ref="PQX39:PQZ39"/>
    <mergeCell ref="PRA39:PRC39"/>
    <mergeCell ref="PPT39:PPV39"/>
    <mergeCell ref="PPW39:PPY39"/>
    <mergeCell ref="PPZ39:PQB39"/>
    <mergeCell ref="PQC39:PQE39"/>
    <mergeCell ref="PQF39:PQH39"/>
    <mergeCell ref="PQI39:PQK39"/>
    <mergeCell ref="PPB39:PPD39"/>
    <mergeCell ref="PPE39:PPG39"/>
    <mergeCell ref="PPH39:PPJ39"/>
    <mergeCell ref="PPK39:PPM39"/>
    <mergeCell ref="PPN39:PPP39"/>
    <mergeCell ref="PPQ39:PPS39"/>
    <mergeCell ref="PSN39:PSP39"/>
    <mergeCell ref="PSQ39:PSS39"/>
    <mergeCell ref="PST39:PSV39"/>
    <mergeCell ref="PSW39:PSY39"/>
    <mergeCell ref="PSZ39:PTB39"/>
    <mergeCell ref="PTC39:PTE39"/>
    <mergeCell ref="PRV39:PRX39"/>
    <mergeCell ref="PRY39:PSA39"/>
    <mergeCell ref="PSB39:PSD39"/>
    <mergeCell ref="PSE39:PSG39"/>
    <mergeCell ref="PSH39:PSJ39"/>
    <mergeCell ref="PSK39:PSM39"/>
    <mergeCell ref="PRD39:PRF39"/>
    <mergeCell ref="PRG39:PRI39"/>
    <mergeCell ref="PRJ39:PRL39"/>
    <mergeCell ref="PRM39:PRO39"/>
    <mergeCell ref="PRP39:PRR39"/>
    <mergeCell ref="PRS39:PRU39"/>
    <mergeCell ref="PUP39:PUR39"/>
    <mergeCell ref="PUS39:PUU39"/>
    <mergeCell ref="PUV39:PUX39"/>
    <mergeCell ref="PUY39:PVA39"/>
    <mergeCell ref="PVB39:PVD39"/>
    <mergeCell ref="PVE39:PVG39"/>
    <mergeCell ref="PTX39:PTZ39"/>
    <mergeCell ref="PUA39:PUC39"/>
    <mergeCell ref="PUD39:PUF39"/>
    <mergeCell ref="PUG39:PUI39"/>
    <mergeCell ref="PUJ39:PUL39"/>
    <mergeCell ref="PUM39:PUO39"/>
    <mergeCell ref="PTF39:PTH39"/>
    <mergeCell ref="PTI39:PTK39"/>
    <mergeCell ref="PTL39:PTN39"/>
    <mergeCell ref="PTO39:PTQ39"/>
    <mergeCell ref="PTR39:PTT39"/>
    <mergeCell ref="PTU39:PTW39"/>
    <mergeCell ref="PWR39:PWT39"/>
    <mergeCell ref="PWU39:PWW39"/>
    <mergeCell ref="PWX39:PWZ39"/>
    <mergeCell ref="PXA39:PXC39"/>
    <mergeCell ref="PXD39:PXF39"/>
    <mergeCell ref="PXG39:PXI39"/>
    <mergeCell ref="PVZ39:PWB39"/>
    <mergeCell ref="PWC39:PWE39"/>
    <mergeCell ref="PWF39:PWH39"/>
    <mergeCell ref="PWI39:PWK39"/>
    <mergeCell ref="PWL39:PWN39"/>
    <mergeCell ref="PWO39:PWQ39"/>
    <mergeCell ref="PVH39:PVJ39"/>
    <mergeCell ref="PVK39:PVM39"/>
    <mergeCell ref="PVN39:PVP39"/>
    <mergeCell ref="PVQ39:PVS39"/>
    <mergeCell ref="PVT39:PVV39"/>
    <mergeCell ref="PVW39:PVY39"/>
    <mergeCell ref="PYT39:PYV39"/>
    <mergeCell ref="PYW39:PYY39"/>
    <mergeCell ref="PYZ39:PZB39"/>
    <mergeCell ref="PZC39:PZE39"/>
    <mergeCell ref="PZF39:PZH39"/>
    <mergeCell ref="PZI39:PZK39"/>
    <mergeCell ref="PYB39:PYD39"/>
    <mergeCell ref="PYE39:PYG39"/>
    <mergeCell ref="PYH39:PYJ39"/>
    <mergeCell ref="PYK39:PYM39"/>
    <mergeCell ref="PYN39:PYP39"/>
    <mergeCell ref="PYQ39:PYS39"/>
    <mergeCell ref="PXJ39:PXL39"/>
    <mergeCell ref="PXM39:PXO39"/>
    <mergeCell ref="PXP39:PXR39"/>
    <mergeCell ref="PXS39:PXU39"/>
    <mergeCell ref="PXV39:PXX39"/>
    <mergeCell ref="PXY39:PYA39"/>
    <mergeCell ref="QAV39:QAX39"/>
    <mergeCell ref="QAY39:QBA39"/>
    <mergeCell ref="QBB39:QBD39"/>
    <mergeCell ref="QBE39:QBG39"/>
    <mergeCell ref="QBH39:QBJ39"/>
    <mergeCell ref="QBK39:QBM39"/>
    <mergeCell ref="QAD39:QAF39"/>
    <mergeCell ref="QAG39:QAI39"/>
    <mergeCell ref="QAJ39:QAL39"/>
    <mergeCell ref="QAM39:QAO39"/>
    <mergeCell ref="QAP39:QAR39"/>
    <mergeCell ref="QAS39:QAU39"/>
    <mergeCell ref="PZL39:PZN39"/>
    <mergeCell ref="PZO39:PZQ39"/>
    <mergeCell ref="PZR39:PZT39"/>
    <mergeCell ref="PZU39:PZW39"/>
    <mergeCell ref="PZX39:PZZ39"/>
    <mergeCell ref="QAA39:QAC39"/>
    <mergeCell ref="QCX39:QCZ39"/>
    <mergeCell ref="QDA39:QDC39"/>
    <mergeCell ref="QDD39:QDF39"/>
    <mergeCell ref="QDG39:QDI39"/>
    <mergeCell ref="QDJ39:QDL39"/>
    <mergeCell ref="QDM39:QDO39"/>
    <mergeCell ref="QCF39:QCH39"/>
    <mergeCell ref="QCI39:QCK39"/>
    <mergeCell ref="QCL39:QCN39"/>
    <mergeCell ref="QCO39:QCQ39"/>
    <mergeCell ref="QCR39:QCT39"/>
    <mergeCell ref="QCU39:QCW39"/>
    <mergeCell ref="QBN39:QBP39"/>
    <mergeCell ref="QBQ39:QBS39"/>
    <mergeCell ref="QBT39:QBV39"/>
    <mergeCell ref="QBW39:QBY39"/>
    <mergeCell ref="QBZ39:QCB39"/>
    <mergeCell ref="QCC39:QCE39"/>
    <mergeCell ref="QEZ39:QFB39"/>
    <mergeCell ref="QFC39:QFE39"/>
    <mergeCell ref="QFF39:QFH39"/>
    <mergeCell ref="QFI39:QFK39"/>
    <mergeCell ref="QFL39:QFN39"/>
    <mergeCell ref="QFO39:QFQ39"/>
    <mergeCell ref="QEH39:QEJ39"/>
    <mergeCell ref="QEK39:QEM39"/>
    <mergeCell ref="QEN39:QEP39"/>
    <mergeCell ref="QEQ39:QES39"/>
    <mergeCell ref="QET39:QEV39"/>
    <mergeCell ref="QEW39:QEY39"/>
    <mergeCell ref="QDP39:QDR39"/>
    <mergeCell ref="QDS39:QDU39"/>
    <mergeCell ref="QDV39:QDX39"/>
    <mergeCell ref="QDY39:QEA39"/>
    <mergeCell ref="QEB39:QED39"/>
    <mergeCell ref="QEE39:QEG39"/>
    <mergeCell ref="QHB39:QHD39"/>
    <mergeCell ref="QHE39:QHG39"/>
    <mergeCell ref="QHH39:QHJ39"/>
    <mergeCell ref="QHK39:QHM39"/>
    <mergeCell ref="QHN39:QHP39"/>
    <mergeCell ref="QHQ39:QHS39"/>
    <mergeCell ref="QGJ39:QGL39"/>
    <mergeCell ref="QGM39:QGO39"/>
    <mergeCell ref="QGP39:QGR39"/>
    <mergeCell ref="QGS39:QGU39"/>
    <mergeCell ref="QGV39:QGX39"/>
    <mergeCell ref="QGY39:QHA39"/>
    <mergeCell ref="QFR39:QFT39"/>
    <mergeCell ref="QFU39:QFW39"/>
    <mergeCell ref="QFX39:QFZ39"/>
    <mergeCell ref="QGA39:QGC39"/>
    <mergeCell ref="QGD39:QGF39"/>
    <mergeCell ref="QGG39:QGI39"/>
    <mergeCell ref="QJD39:QJF39"/>
    <mergeCell ref="QJG39:QJI39"/>
    <mergeCell ref="QJJ39:QJL39"/>
    <mergeCell ref="QJM39:QJO39"/>
    <mergeCell ref="QJP39:QJR39"/>
    <mergeCell ref="QJS39:QJU39"/>
    <mergeCell ref="QIL39:QIN39"/>
    <mergeCell ref="QIO39:QIQ39"/>
    <mergeCell ref="QIR39:QIT39"/>
    <mergeCell ref="QIU39:QIW39"/>
    <mergeCell ref="QIX39:QIZ39"/>
    <mergeCell ref="QJA39:QJC39"/>
    <mergeCell ref="QHT39:QHV39"/>
    <mergeCell ref="QHW39:QHY39"/>
    <mergeCell ref="QHZ39:QIB39"/>
    <mergeCell ref="QIC39:QIE39"/>
    <mergeCell ref="QIF39:QIH39"/>
    <mergeCell ref="QII39:QIK39"/>
    <mergeCell ref="QLF39:QLH39"/>
    <mergeCell ref="QLI39:QLK39"/>
    <mergeCell ref="QLL39:QLN39"/>
    <mergeCell ref="QLO39:QLQ39"/>
    <mergeCell ref="QLR39:QLT39"/>
    <mergeCell ref="QLU39:QLW39"/>
    <mergeCell ref="QKN39:QKP39"/>
    <mergeCell ref="QKQ39:QKS39"/>
    <mergeCell ref="QKT39:QKV39"/>
    <mergeCell ref="QKW39:QKY39"/>
    <mergeCell ref="QKZ39:QLB39"/>
    <mergeCell ref="QLC39:QLE39"/>
    <mergeCell ref="QJV39:QJX39"/>
    <mergeCell ref="QJY39:QKA39"/>
    <mergeCell ref="QKB39:QKD39"/>
    <mergeCell ref="QKE39:QKG39"/>
    <mergeCell ref="QKH39:QKJ39"/>
    <mergeCell ref="QKK39:QKM39"/>
    <mergeCell ref="QNH39:QNJ39"/>
    <mergeCell ref="QNK39:QNM39"/>
    <mergeCell ref="QNN39:QNP39"/>
    <mergeCell ref="QNQ39:QNS39"/>
    <mergeCell ref="QNT39:QNV39"/>
    <mergeCell ref="QNW39:QNY39"/>
    <mergeCell ref="QMP39:QMR39"/>
    <mergeCell ref="QMS39:QMU39"/>
    <mergeCell ref="QMV39:QMX39"/>
    <mergeCell ref="QMY39:QNA39"/>
    <mergeCell ref="QNB39:QND39"/>
    <mergeCell ref="QNE39:QNG39"/>
    <mergeCell ref="QLX39:QLZ39"/>
    <mergeCell ref="QMA39:QMC39"/>
    <mergeCell ref="QMD39:QMF39"/>
    <mergeCell ref="QMG39:QMI39"/>
    <mergeCell ref="QMJ39:QML39"/>
    <mergeCell ref="QMM39:QMO39"/>
    <mergeCell ref="QPJ39:QPL39"/>
    <mergeCell ref="QPM39:QPO39"/>
    <mergeCell ref="QPP39:QPR39"/>
    <mergeCell ref="QPS39:QPU39"/>
    <mergeCell ref="QPV39:QPX39"/>
    <mergeCell ref="QPY39:QQA39"/>
    <mergeCell ref="QOR39:QOT39"/>
    <mergeCell ref="QOU39:QOW39"/>
    <mergeCell ref="QOX39:QOZ39"/>
    <mergeCell ref="QPA39:QPC39"/>
    <mergeCell ref="QPD39:QPF39"/>
    <mergeCell ref="QPG39:QPI39"/>
    <mergeCell ref="QNZ39:QOB39"/>
    <mergeCell ref="QOC39:QOE39"/>
    <mergeCell ref="QOF39:QOH39"/>
    <mergeCell ref="QOI39:QOK39"/>
    <mergeCell ref="QOL39:QON39"/>
    <mergeCell ref="QOO39:QOQ39"/>
    <mergeCell ref="QRL39:QRN39"/>
    <mergeCell ref="QRO39:QRQ39"/>
    <mergeCell ref="QRR39:QRT39"/>
    <mergeCell ref="QRU39:QRW39"/>
    <mergeCell ref="QRX39:QRZ39"/>
    <mergeCell ref="QSA39:QSC39"/>
    <mergeCell ref="QQT39:QQV39"/>
    <mergeCell ref="QQW39:QQY39"/>
    <mergeCell ref="QQZ39:QRB39"/>
    <mergeCell ref="QRC39:QRE39"/>
    <mergeCell ref="QRF39:QRH39"/>
    <mergeCell ref="QRI39:QRK39"/>
    <mergeCell ref="QQB39:QQD39"/>
    <mergeCell ref="QQE39:QQG39"/>
    <mergeCell ref="QQH39:QQJ39"/>
    <mergeCell ref="QQK39:QQM39"/>
    <mergeCell ref="QQN39:QQP39"/>
    <mergeCell ref="QQQ39:QQS39"/>
    <mergeCell ref="QTN39:QTP39"/>
    <mergeCell ref="QTQ39:QTS39"/>
    <mergeCell ref="QTT39:QTV39"/>
    <mergeCell ref="QTW39:QTY39"/>
    <mergeCell ref="QTZ39:QUB39"/>
    <mergeCell ref="QUC39:QUE39"/>
    <mergeCell ref="QSV39:QSX39"/>
    <mergeCell ref="QSY39:QTA39"/>
    <mergeCell ref="QTB39:QTD39"/>
    <mergeCell ref="QTE39:QTG39"/>
    <mergeCell ref="QTH39:QTJ39"/>
    <mergeCell ref="QTK39:QTM39"/>
    <mergeCell ref="QSD39:QSF39"/>
    <mergeCell ref="QSG39:QSI39"/>
    <mergeCell ref="QSJ39:QSL39"/>
    <mergeCell ref="QSM39:QSO39"/>
    <mergeCell ref="QSP39:QSR39"/>
    <mergeCell ref="QSS39:QSU39"/>
    <mergeCell ref="QVP39:QVR39"/>
    <mergeCell ref="QVS39:QVU39"/>
    <mergeCell ref="QVV39:QVX39"/>
    <mergeCell ref="QVY39:QWA39"/>
    <mergeCell ref="QWB39:QWD39"/>
    <mergeCell ref="QWE39:QWG39"/>
    <mergeCell ref="QUX39:QUZ39"/>
    <mergeCell ref="QVA39:QVC39"/>
    <mergeCell ref="QVD39:QVF39"/>
    <mergeCell ref="QVG39:QVI39"/>
    <mergeCell ref="QVJ39:QVL39"/>
    <mergeCell ref="QVM39:QVO39"/>
    <mergeCell ref="QUF39:QUH39"/>
    <mergeCell ref="QUI39:QUK39"/>
    <mergeCell ref="QUL39:QUN39"/>
    <mergeCell ref="QUO39:QUQ39"/>
    <mergeCell ref="QUR39:QUT39"/>
    <mergeCell ref="QUU39:QUW39"/>
    <mergeCell ref="QXR39:QXT39"/>
    <mergeCell ref="QXU39:QXW39"/>
    <mergeCell ref="QXX39:QXZ39"/>
    <mergeCell ref="QYA39:QYC39"/>
    <mergeCell ref="QYD39:QYF39"/>
    <mergeCell ref="QYG39:QYI39"/>
    <mergeCell ref="QWZ39:QXB39"/>
    <mergeCell ref="QXC39:QXE39"/>
    <mergeCell ref="QXF39:QXH39"/>
    <mergeCell ref="QXI39:QXK39"/>
    <mergeCell ref="QXL39:QXN39"/>
    <mergeCell ref="QXO39:QXQ39"/>
    <mergeCell ref="QWH39:QWJ39"/>
    <mergeCell ref="QWK39:QWM39"/>
    <mergeCell ref="QWN39:QWP39"/>
    <mergeCell ref="QWQ39:QWS39"/>
    <mergeCell ref="QWT39:QWV39"/>
    <mergeCell ref="QWW39:QWY39"/>
    <mergeCell ref="QZT39:QZV39"/>
    <mergeCell ref="QZW39:QZY39"/>
    <mergeCell ref="QZZ39:RAB39"/>
    <mergeCell ref="RAC39:RAE39"/>
    <mergeCell ref="RAF39:RAH39"/>
    <mergeCell ref="RAI39:RAK39"/>
    <mergeCell ref="QZB39:QZD39"/>
    <mergeCell ref="QZE39:QZG39"/>
    <mergeCell ref="QZH39:QZJ39"/>
    <mergeCell ref="QZK39:QZM39"/>
    <mergeCell ref="QZN39:QZP39"/>
    <mergeCell ref="QZQ39:QZS39"/>
    <mergeCell ref="QYJ39:QYL39"/>
    <mergeCell ref="QYM39:QYO39"/>
    <mergeCell ref="QYP39:QYR39"/>
    <mergeCell ref="QYS39:QYU39"/>
    <mergeCell ref="QYV39:QYX39"/>
    <mergeCell ref="QYY39:QZA39"/>
    <mergeCell ref="RBV39:RBX39"/>
    <mergeCell ref="RBY39:RCA39"/>
    <mergeCell ref="RCB39:RCD39"/>
    <mergeCell ref="RCE39:RCG39"/>
    <mergeCell ref="RCH39:RCJ39"/>
    <mergeCell ref="RCK39:RCM39"/>
    <mergeCell ref="RBD39:RBF39"/>
    <mergeCell ref="RBG39:RBI39"/>
    <mergeCell ref="RBJ39:RBL39"/>
    <mergeCell ref="RBM39:RBO39"/>
    <mergeCell ref="RBP39:RBR39"/>
    <mergeCell ref="RBS39:RBU39"/>
    <mergeCell ref="RAL39:RAN39"/>
    <mergeCell ref="RAO39:RAQ39"/>
    <mergeCell ref="RAR39:RAT39"/>
    <mergeCell ref="RAU39:RAW39"/>
    <mergeCell ref="RAX39:RAZ39"/>
    <mergeCell ref="RBA39:RBC39"/>
    <mergeCell ref="RDX39:RDZ39"/>
    <mergeCell ref="REA39:REC39"/>
    <mergeCell ref="RED39:REF39"/>
    <mergeCell ref="REG39:REI39"/>
    <mergeCell ref="REJ39:REL39"/>
    <mergeCell ref="REM39:REO39"/>
    <mergeCell ref="RDF39:RDH39"/>
    <mergeCell ref="RDI39:RDK39"/>
    <mergeCell ref="RDL39:RDN39"/>
    <mergeCell ref="RDO39:RDQ39"/>
    <mergeCell ref="RDR39:RDT39"/>
    <mergeCell ref="RDU39:RDW39"/>
    <mergeCell ref="RCN39:RCP39"/>
    <mergeCell ref="RCQ39:RCS39"/>
    <mergeCell ref="RCT39:RCV39"/>
    <mergeCell ref="RCW39:RCY39"/>
    <mergeCell ref="RCZ39:RDB39"/>
    <mergeCell ref="RDC39:RDE39"/>
    <mergeCell ref="RFZ39:RGB39"/>
    <mergeCell ref="RGC39:RGE39"/>
    <mergeCell ref="RGF39:RGH39"/>
    <mergeCell ref="RGI39:RGK39"/>
    <mergeCell ref="RGL39:RGN39"/>
    <mergeCell ref="RGO39:RGQ39"/>
    <mergeCell ref="RFH39:RFJ39"/>
    <mergeCell ref="RFK39:RFM39"/>
    <mergeCell ref="RFN39:RFP39"/>
    <mergeCell ref="RFQ39:RFS39"/>
    <mergeCell ref="RFT39:RFV39"/>
    <mergeCell ref="RFW39:RFY39"/>
    <mergeCell ref="REP39:RER39"/>
    <mergeCell ref="RES39:REU39"/>
    <mergeCell ref="REV39:REX39"/>
    <mergeCell ref="REY39:RFA39"/>
    <mergeCell ref="RFB39:RFD39"/>
    <mergeCell ref="RFE39:RFG39"/>
    <mergeCell ref="RIB39:RID39"/>
    <mergeCell ref="RIE39:RIG39"/>
    <mergeCell ref="RIH39:RIJ39"/>
    <mergeCell ref="RIK39:RIM39"/>
    <mergeCell ref="RIN39:RIP39"/>
    <mergeCell ref="RIQ39:RIS39"/>
    <mergeCell ref="RHJ39:RHL39"/>
    <mergeCell ref="RHM39:RHO39"/>
    <mergeCell ref="RHP39:RHR39"/>
    <mergeCell ref="RHS39:RHU39"/>
    <mergeCell ref="RHV39:RHX39"/>
    <mergeCell ref="RHY39:RIA39"/>
    <mergeCell ref="RGR39:RGT39"/>
    <mergeCell ref="RGU39:RGW39"/>
    <mergeCell ref="RGX39:RGZ39"/>
    <mergeCell ref="RHA39:RHC39"/>
    <mergeCell ref="RHD39:RHF39"/>
    <mergeCell ref="RHG39:RHI39"/>
    <mergeCell ref="RKD39:RKF39"/>
    <mergeCell ref="RKG39:RKI39"/>
    <mergeCell ref="RKJ39:RKL39"/>
    <mergeCell ref="RKM39:RKO39"/>
    <mergeCell ref="RKP39:RKR39"/>
    <mergeCell ref="RKS39:RKU39"/>
    <mergeCell ref="RJL39:RJN39"/>
    <mergeCell ref="RJO39:RJQ39"/>
    <mergeCell ref="RJR39:RJT39"/>
    <mergeCell ref="RJU39:RJW39"/>
    <mergeCell ref="RJX39:RJZ39"/>
    <mergeCell ref="RKA39:RKC39"/>
    <mergeCell ref="RIT39:RIV39"/>
    <mergeCell ref="RIW39:RIY39"/>
    <mergeCell ref="RIZ39:RJB39"/>
    <mergeCell ref="RJC39:RJE39"/>
    <mergeCell ref="RJF39:RJH39"/>
    <mergeCell ref="RJI39:RJK39"/>
    <mergeCell ref="RMF39:RMH39"/>
    <mergeCell ref="RMI39:RMK39"/>
    <mergeCell ref="RML39:RMN39"/>
    <mergeCell ref="RMO39:RMQ39"/>
    <mergeCell ref="RMR39:RMT39"/>
    <mergeCell ref="RMU39:RMW39"/>
    <mergeCell ref="RLN39:RLP39"/>
    <mergeCell ref="RLQ39:RLS39"/>
    <mergeCell ref="RLT39:RLV39"/>
    <mergeCell ref="RLW39:RLY39"/>
    <mergeCell ref="RLZ39:RMB39"/>
    <mergeCell ref="RMC39:RME39"/>
    <mergeCell ref="RKV39:RKX39"/>
    <mergeCell ref="RKY39:RLA39"/>
    <mergeCell ref="RLB39:RLD39"/>
    <mergeCell ref="RLE39:RLG39"/>
    <mergeCell ref="RLH39:RLJ39"/>
    <mergeCell ref="RLK39:RLM39"/>
    <mergeCell ref="ROH39:ROJ39"/>
    <mergeCell ref="ROK39:ROM39"/>
    <mergeCell ref="RON39:ROP39"/>
    <mergeCell ref="ROQ39:ROS39"/>
    <mergeCell ref="ROT39:ROV39"/>
    <mergeCell ref="ROW39:ROY39"/>
    <mergeCell ref="RNP39:RNR39"/>
    <mergeCell ref="RNS39:RNU39"/>
    <mergeCell ref="RNV39:RNX39"/>
    <mergeCell ref="RNY39:ROA39"/>
    <mergeCell ref="ROB39:ROD39"/>
    <mergeCell ref="ROE39:ROG39"/>
    <mergeCell ref="RMX39:RMZ39"/>
    <mergeCell ref="RNA39:RNC39"/>
    <mergeCell ref="RND39:RNF39"/>
    <mergeCell ref="RNG39:RNI39"/>
    <mergeCell ref="RNJ39:RNL39"/>
    <mergeCell ref="RNM39:RNO39"/>
    <mergeCell ref="RQJ39:RQL39"/>
    <mergeCell ref="RQM39:RQO39"/>
    <mergeCell ref="RQP39:RQR39"/>
    <mergeCell ref="RQS39:RQU39"/>
    <mergeCell ref="RQV39:RQX39"/>
    <mergeCell ref="RQY39:RRA39"/>
    <mergeCell ref="RPR39:RPT39"/>
    <mergeCell ref="RPU39:RPW39"/>
    <mergeCell ref="RPX39:RPZ39"/>
    <mergeCell ref="RQA39:RQC39"/>
    <mergeCell ref="RQD39:RQF39"/>
    <mergeCell ref="RQG39:RQI39"/>
    <mergeCell ref="ROZ39:RPB39"/>
    <mergeCell ref="RPC39:RPE39"/>
    <mergeCell ref="RPF39:RPH39"/>
    <mergeCell ref="RPI39:RPK39"/>
    <mergeCell ref="RPL39:RPN39"/>
    <mergeCell ref="RPO39:RPQ39"/>
    <mergeCell ref="RSL39:RSN39"/>
    <mergeCell ref="RSO39:RSQ39"/>
    <mergeCell ref="RSR39:RST39"/>
    <mergeCell ref="RSU39:RSW39"/>
    <mergeCell ref="RSX39:RSZ39"/>
    <mergeCell ref="RTA39:RTC39"/>
    <mergeCell ref="RRT39:RRV39"/>
    <mergeCell ref="RRW39:RRY39"/>
    <mergeCell ref="RRZ39:RSB39"/>
    <mergeCell ref="RSC39:RSE39"/>
    <mergeCell ref="RSF39:RSH39"/>
    <mergeCell ref="RSI39:RSK39"/>
    <mergeCell ref="RRB39:RRD39"/>
    <mergeCell ref="RRE39:RRG39"/>
    <mergeCell ref="RRH39:RRJ39"/>
    <mergeCell ref="RRK39:RRM39"/>
    <mergeCell ref="RRN39:RRP39"/>
    <mergeCell ref="RRQ39:RRS39"/>
    <mergeCell ref="RUN39:RUP39"/>
    <mergeCell ref="RUQ39:RUS39"/>
    <mergeCell ref="RUT39:RUV39"/>
    <mergeCell ref="RUW39:RUY39"/>
    <mergeCell ref="RUZ39:RVB39"/>
    <mergeCell ref="RVC39:RVE39"/>
    <mergeCell ref="RTV39:RTX39"/>
    <mergeCell ref="RTY39:RUA39"/>
    <mergeCell ref="RUB39:RUD39"/>
    <mergeCell ref="RUE39:RUG39"/>
    <mergeCell ref="RUH39:RUJ39"/>
    <mergeCell ref="RUK39:RUM39"/>
    <mergeCell ref="RTD39:RTF39"/>
    <mergeCell ref="RTG39:RTI39"/>
    <mergeCell ref="RTJ39:RTL39"/>
    <mergeCell ref="RTM39:RTO39"/>
    <mergeCell ref="RTP39:RTR39"/>
    <mergeCell ref="RTS39:RTU39"/>
    <mergeCell ref="RWP39:RWR39"/>
    <mergeCell ref="RWS39:RWU39"/>
    <mergeCell ref="RWV39:RWX39"/>
    <mergeCell ref="RWY39:RXA39"/>
    <mergeCell ref="RXB39:RXD39"/>
    <mergeCell ref="RXE39:RXG39"/>
    <mergeCell ref="RVX39:RVZ39"/>
    <mergeCell ref="RWA39:RWC39"/>
    <mergeCell ref="RWD39:RWF39"/>
    <mergeCell ref="RWG39:RWI39"/>
    <mergeCell ref="RWJ39:RWL39"/>
    <mergeCell ref="RWM39:RWO39"/>
    <mergeCell ref="RVF39:RVH39"/>
    <mergeCell ref="RVI39:RVK39"/>
    <mergeCell ref="RVL39:RVN39"/>
    <mergeCell ref="RVO39:RVQ39"/>
    <mergeCell ref="RVR39:RVT39"/>
    <mergeCell ref="RVU39:RVW39"/>
    <mergeCell ref="RYR39:RYT39"/>
    <mergeCell ref="RYU39:RYW39"/>
    <mergeCell ref="RYX39:RYZ39"/>
    <mergeCell ref="RZA39:RZC39"/>
    <mergeCell ref="RZD39:RZF39"/>
    <mergeCell ref="RZG39:RZI39"/>
    <mergeCell ref="RXZ39:RYB39"/>
    <mergeCell ref="RYC39:RYE39"/>
    <mergeCell ref="RYF39:RYH39"/>
    <mergeCell ref="RYI39:RYK39"/>
    <mergeCell ref="RYL39:RYN39"/>
    <mergeCell ref="RYO39:RYQ39"/>
    <mergeCell ref="RXH39:RXJ39"/>
    <mergeCell ref="RXK39:RXM39"/>
    <mergeCell ref="RXN39:RXP39"/>
    <mergeCell ref="RXQ39:RXS39"/>
    <mergeCell ref="RXT39:RXV39"/>
    <mergeCell ref="RXW39:RXY39"/>
    <mergeCell ref="SAT39:SAV39"/>
    <mergeCell ref="SAW39:SAY39"/>
    <mergeCell ref="SAZ39:SBB39"/>
    <mergeCell ref="SBC39:SBE39"/>
    <mergeCell ref="SBF39:SBH39"/>
    <mergeCell ref="SBI39:SBK39"/>
    <mergeCell ref="SAB39:SAD39"/>
    <mergeCell ref="SAE39:SAG39"/>
    <mergeCell ref="SAH39:SAJ39"/>
    <mergeCell ref="SAK39:SAM39"/>
    <mergeCell ref="SAN39:SAP39"/>
    <mergeCell ref="SAQ39:SAS39"/>
    <mergeCell ref="RZJ39:RZL39"/>
    <mergeCell ref="RZM39:RZO39"/>
    <mergeCell ref="RZP39:RZR39"/>
    <mergeCell ref="RZS39:RZU39"/>
    <mergeCell ref="RZV39:RZX39"/>
    <mergeCell ref="RZY39:SAA39"/>
    <mergeCell ref="SCV39:SCX39"/>
    <mergeCell ref="SCY39:SDA39"/>
    <mergeCell ref="SDB39:SDD39"/>
    <mergeCell ref="SDE39:SDG39"/>
    <mergeCell ref="SDH39:SDJ39"/>
    <mergeCell ref="SDK39:SDM39"/>
    <mergeCell ref="SCD39:SCF39"/>
    <mergeCell ref="SCG39:SCI39"/>
    <mergeCell ref="SCJ39:SCL39"/>
    <mergeCell ref="SCM39:SCO39"/>
    <mergeCell ref="SCP39:SCR39"/>
    <mergeCell ref="SCS39:SCU39"/>
    <mergeCell ref="SBL39:SBN39"/>
    <mergeCell ref="SBO39:SBQ39"/>
    <mergeCell ref="SBR39:SBT39"/>
    <mergeCell ref="SBU39:SBW39"/>
    <mergeCell ref="SBX39:SBZ39"/>
    <mergeCell ref="SCA39:SCC39"/>
    <mergeCell ref="SEX39:SEZ39"/>
    <mergeCell ref="SFA39:SFC39"/>
    <mergeCell ref="SFD39:SFF39"/>
    <mergeCell ref="SFG39:SFI39"/>
    <mergeCell ref="SFJ39:SFL39"/>
    <mergeCell ref="SFM39:SFO39"/>
    <mergeCell ref="SEF39:SEH39"/>
    <mergeCell ref="SEI39:SEK39"/>
    <mergeCell ref="SEL39:SEN39"/>
    <mergeCell ref="SEO39:SEQ39"/>
    <mergeCell ref="SER39:SET39"/>
    <mergeCell ref="SEU39:SEW39"/>
    <mergeCell ref="SDN39:SDP39"/>
    <mergeCell ref="SDQ39:SDS39"/>
    <mergeCell ref="SDT39:SDV39"/>
    <mergeCell ref="SDW39:SDY39"/>
    <mergeCell ref="SDZ39:SEB39"/>
    <mergeCell ref="SEC39:SEE39"/>
    <mergeCell ref="SGZ39:SHB39"/>
    <mergeCell ref="SHC39:SHE39"/>
    <mergeCell ref="SHF39:SHH39"/>
    <mergeCell ref="SHI39:SHK39"/>
    <mergeCell ref="SHL39:SHN39"/>
    <mergeCell ref="SHO39:SHQ39"/>
    <mergeCell ref="SGH39:SGJ39"/>
    <mergeCell ref="SGK39:SGM39"/>
    <mergeCell ref="SGN39:SGP39"/>
    <mergeCell ref="SGQ39:SGS39"/>
    <mergeCell ref="SGT39:SGV39"/>
    <mergeCell ref="SGW39:SGY39"/>
    <mergeCell ref="SFP39:SFR39"/>
    <mergeCell ref="SFS39:SFU39"/>
    <mergeCell ref="SFV39:SFX39"/>
    <mergeCell ref="SFY39:SGA39"/>
    <mergeCell ref="SGB39:SGD39"/>
    <mergeCell ref="SGE39:SGG39"/>
    <mergeCell ref="SJB39:SJD39"/>
    <mergeCell ref="SJE39:SJG39"/>
    <mergeCell ref="SJH39:SJJ39"/>
    <mergeCell ref="SJK39:SJM39"/>
    <mergeCell ref="SJN39:SJP39"/>
    <mergeCell ref="SJQ39:SJS39"/>
    <mergeCell ref="SIJ39:SIL39"/>
    <mergeCell ref="SIM39:SIO39"/>
    <mergeCell ref="SIP39:SIR39"/>
    <mergeCell ref="SIS39:SIU39"/>
    <mergeCell ref="SIV39:SIX39"/>
    <mergeCell ref="SIY39:SJA39"/>
    <mergeCell ref="SHR39:SHT39"/>
    <mergeCell ref="SHU39:SHW39"/>
    <mergeCell ref="SHX39:SHZ39"/>
    <mergeCell ref="SIA39:SIC39"/>
    <mergeCell ref="SID39:SIF39"/>
    <mergeCell ref="SIG39:SII39"/>
    <mergeCell ref="SLD39:SLF39"/>
    <mergeCell ref="SLG39:SLI39"/>
    <mergeCell ref="SLJ39:SLL39"/>
    <mergeCell ref="SLM39:SLO39"/>
    <mergeCell ref="SLP39:SLR39"/>
    <mergeCell ref="SLS39:SLU39"/>
    <mergeCell ref="SKL39:SKN39"/>
    <mergeCell ref="SKO39:SKQ39"/>
    <mergeCell ref="SKR39:SKT39"/>
    <mergeCell ref="SKU39:SKW39"/>
    <mergeCell ref="SKX39:SKZ39"/>
    <mergeCell ref="SLA39:SLC39"/>
    <mergeCell ref="SJT39:SJV39"/>
    <mergeCell ref="SJW39:SJY39"/>
    <mergeCell ref="SJZ39:SKB39"/>
    <mergeCell ref="SKC39:SKE39"/>
    <mergeCell ref="SKF39:SKH39"/>
    <mergeCell ref="SKI39:SKK39"/>
    <mergeCell ref="SNF39:SNH39"/>
    <mergeCell ref="SNI39:SNK39"/>
    <mergeCell ref="SNL39:SNN39"/>
    <mergeCell ref="SNO39:SNQ39"/>
    <mergeCell ref="SNR39:SNT39"/>
    <mergeCell ref="SNU39:SNW39"/>
    <mergeCell ref="SMN39:SMP39"/>
    <mergeCell ref="SMQ39:SMS39"/>
    <mergeCell ref="SMT39:SMV39"/>
    <mergeCell ref="SMW39:SMY39"/>
    <mergeCell ref="SMZ39:SNB39"/>
    <mergeCell ref="SNC39:SNE39"/>
    <mergeCell ref="SLV39:SLX39"/>
    <mergeCell ref="SLY39:SMA39"/>
    <mergeCell ref="SMB39:SMD39"/>
    <mergeCell ref="SME39:SMG39"/>
    <mergeCell ref="SMH39:SMJ39"/>
    <mergeCell ref="SMK39:SMM39"/>
    <mergeCell ref="SPH39:SPJ39"/>
    <mergeCell ref="SPK39:SPM39"/>
    <mergeCell ref="SPN39:SPP39"/>
    <mergeCell ref="SPQ39:SPS39"/>
    <mergeCell ref="SPT39:SPV39"/>
    <mergeCell ref="SPW39:SPY39"/>
    <mergeCell ref="SOP39:SOR39"/>
    <mergeCell ref="SOS39:SOU39"/>
    <mergeCell ref="SOV39:SOX39"/>
    <mergeCell ref="SOY39:SPA39"/>
    <mergeCell ref="SPB39:SPD39"/>
    <mergeCell ref="SPE39:SPG39"/>
    <mergeCell ref="SNX39:SNZ39"/>
    <mergeCell ref="SOA39:SOC39"/>
    <mergeCell ref="SOD39:SOF39"/>
    <mergeCell ref="SOG39:SOI39"/>
    <mergeCell ref="SOJ39:SOL39"/>
    <mergeCell ref="SOM39:SOO39"/>
    <mergeCell ref="SRJ39:SRL39"/>
    <mergeCell ref="SRM39:SRO39"/>
    <mergeCell ref="SRP39:SRR39"/>
    <mergeCell ref="SRS39:SRU39"/>
    <mergeCell ref="SRV39:SRX39"/>
    <mergeCell ref="SRY39:SSA39"/>
    <mergeCell ref="SQR39:SQT39"/>
    <mergeCell ref="SQU39:SQW39"/>
    <mergeCell ref="SQX39:SQZ39"/>
    <mergeCell ref="SRA39:SRC39"/>
    <mergeCell ref="SRD39:SRF39"/>
    <mergeCell ref="SRG39:SRI39"/>
    <mergeCell ref="SPZ39:SQB39"/>
    <mergeCell ref="SQC39:SQE39"/>
    <mergeCell ref="SQF39:SQH39"/>
    <mergeCell ref="SQI39:SQK39"/>
    <mergeCell ref="SQL39:SQN39"/>
    <mergeCell ref="SQO39:SQQ39"/>
    <mergeCell ref="STL39:STN39"/>
    <mergeCell ref="STO39:STQ39"/>
    <mergeCell ref="STR39:STT39"/>
    <mergeCell ref="STU39:STW39"/>
    <mergeCell ref="STX39:STZ39"/>
    <mergeCell ref="SUA39:SUC39"/>
    <mergeCell ref="SST39:SSV39"/>
    <mergeCell ref="SSW39:SSY39"/>
    <mergeCell ref="SSZ39:STB39"/>
    <mergeCell ref="STC39:STE39"/>
    <mergeCell ref="STF39:STH39"/>
    <mergeCell ref="STI39:STK39"/>
    <mergeCell ref="SSB39:SSD39"/>
    <mergeCell ref="SSE39:SSG39"/>
    <mergeCell ref="SSH39:SSJ39"/>
    <mergeCell ref="SSK39:SSM39"/>
    <mergeCell ref="SSN39:SSP39"/>
    <mergeCell ref="SSQ39:SSS39"/>
    <mergeCell ref="SVN39:SVP39"/>
    <mergeCell ref="SVQ39:SVS39"/>
    <mergeCell ref="SVT39:SVV39"/>
    <mergeCell ref="SVW39:SVY39"/>
    <mergeCell ref="SVZ39:SWB39"/>
    <mergeCell ref="SWC39:SWE39"/>
    <mergeCell ref="SUV39:SUX39"/>
    <mergeCell ref="SUY39:SVA39"/>
    <mergeCell ref="SVB39:SVD39"/>
    <mergeCell ref="SVE39:SVG39"/>
    <mergeCell ref="SVH39:SVJ39"/>
    <mergeCell ref="SVK39:SVM39"/>
    <mergeCell ref="SUD39:SUF39"/>
    <mergeCell ref="SUG39:SUI39"/>
    <mergeCell ref="SUJ39:SUL39"/>
    <mergeCell ref="SUM39:SUO39"/>
    <mergeCell ref="SUP39:SUR39"/>
    <mergeCell ref="SUS39:SUU39"/>
    <mergeCell ref="SXP39:SXR39"/>
    <mergeCell ref="SXS39:SXU39"/>
    <mergeCell ref="SXV39:SXX39"/>
    <mergeCell ref="SXY39:SYA39"/>
    <mergeCell ref="SYB39:SYD39"/>
    <mergeCell ref="SYE39:SYG39"/>
    <mergeCell ref="SWX39:SWZ39"/>
    <mergeCell ref="SXA39:SXC39"/>
    <mergeCell ref="SXD39:SXF39"/>
    <mergeCell ref="SXG39:SXI39"/>
    <mergeCell ref="SXJ39:SXL39"/>
    <mergeCell ref="SXM39:SXO39"/>
    <mergeCell ref="SWF39:SWH39"/>
    <mergeCell ref="SWI39:SWK39"/>
    <mergeCell ref="SWL39:SWN39"/>
    <mergeCell ref="SWO39:SWQ39"/>
    <mergeCell ref="SWR39:SWT39"/>
    <mergeCell ref="SWU39:SWW39"/>
    <mergeCell ref="SZR39:SZT39"/>
    <mergeCell ref="SZU39:SZW39"/>
    <mergeCell ref="SZX39:SZZ39"/>
    <mergeCell ref="TAA39:TAC39"/>
    <mergeCell ref="TAD39:TAF39"/>
    <mergeCell ref="TAG39:TAI39"/>
    <mergeCell ref="SYZ39:SZB39"/>
    <mergeCell ref="SZC39:SZE39"/>
    <mergeCell ref="SZF39:SZH39"/>
    <mergeCell ref="SZI39:SZK39"/>
    <mergeCell ref="SZL39:SZN39"/>
    <mergeCell ref="SZO39:SZQ39"/>
    <mergeCell ref="SYH39:SYJ39"/>
    <mergeCell ref="SYK39:SYM39"/>
    <mergeCell ref="SYN39:SYP39"/>
    <mergeCell ref="SYQ39:SYS39"/>
    <mergeCell ref="SYT39:SYV39"/>
    <mergeCell ref="SYW39:SYY39"/>
    <mergeCell ref="TBT39:TBV39"/>
    <mergeCell ref="TBW39:TBY39"/>
    <mergeCell ref="TBZ39:TCB39"/>
    <mergeCell ref="TCC39:TCE39"/>
    <mergeCell ref="TCF39:TCH39"/>
    <mergeCell ref="TCI39:TCK39"/>
    <mergeCell ref="TBB39:TBD39"/>
    <mergeCell ref="TBE39:TBG39"/>
    <mergeCell ref="TBH39:TBJ39"/>
    <mergeCell ref="TBK39:TBM39"/>
    <mergeCell ref="TBN39:TBP39"/>
    <mergeCell ref="TBQ39:TBS39"/>
    <mergeCell ref="TAJ39:TAL39"/>
    <mergeCell ref="TAM39:TAO39"/>
    <mergeCell ref="TAP39:TAR39"/>
    <mergeCell ref="TAS39:TAU39"/>
    <mergeCell ref="TAV39:TAX39"/>
    <mergeCell ref="TAY39:TBA39"/>
    <mergeCell ref="TDV39:TDX39"/>
    <mergeCell ref="TDY39:TEA39"/>
    <mergeCell ref="TEB39:TED39"/>
    <mergeCell ref="TEE39:TEG39"/>
    <mergeCell ref="TEH39:TEJ39"/>
    <mergeCell ref="TEK39:TEM39"/>
    <mergeCell ref="TDD39:TDF39"/>
    <mergeCell ref="TDG39:TDI39"/>
    <mergeCell ref="TDJ39:TDL39"/>
    <mergeCell ref="TDM39:TDO39"/>
    <mergeCell ref="TDP39:TDR39"/>
    <mergeCell ref="TDS39:TDU39"/>
    <mergeCell ref="TCL39:TCN39"/>
    <mergeCell ref="TCO39:TCQ39"/>
    <mergeCell ref="TCR39:TCT39"/>
    <mergeCell ref="TCU39:TCW39"/>
    <mergeCell ref="TCX39:TCZ39"/>
    <mergeCell ref="TDA39:TDC39"/>
    <mergeCell ref="TFX39:TFZ39"/>
    <mergeCell ref="TGA39:TGC39"/>
    <mergeCell ref="TGD39:TGF39"/>
    <mergeCell ref="TGG39:TGI39"/>
    <mergeCell ref="TGJ39:TGL39"/>
    <mergeCell ref="TGM39:TGO39"/>
    <mergeCell ref="TFF39:TFH39"/>
    <mergeCell ref="TFI39:TFK39"/>
    <mergeCell ref="TFL39:TFN39"/>
    <mergeCell ref="TFO39:TFQ39"/>
    <mergeCell ref="TFR39:TFT39"/>
    <mergeCell ref="TFU39:TFW39"/>
    <mergeCell ref="TEN39:TEP39"/>
    <mergeCell ref="TEQ39:TES39"/>
    <mergeCell ref="TET39:TEV39"/>
    <mergeCell ref="TEW39:TEY39"/>
    <mergeCell ref="TEZ39:TFB39"/>
    <mergeCell ref="TFC39:TFE39"/>
    <mergeCell ref="THZ39:TIB39"/>
    <mergeCell ref="TIC39:TIE39"/>
    <mergeCell ref="TIF39:TIH39"/>
    <mergeCell ref="TII39:TIK39"/>
    <mergeCell ref="TIL39:TIN39"/>
    <mergeCell ref="TIO39:TIQ39"/>
    <mergeCell ref="THH39:THJ39"/>
    <mergeCell ref="THK39:THM39"/>
    <mergeCell ref="THN39:THP39"/>
    <mergeCell ref="THQ39:THS39"/>
    <mergeCell ref="THT39:THV39"/>
    <mergeCell ref="THW39:THY39"/>
    <mergeCell ref="TGP39:TGR39"/>
    <mergeCell ref="TGS39:TGU39"/>
    <mergeCell ref="TGV39:TGX39"/>
    <mergeCell ref="TGY39:THA39"/>
    <mergeCell ref="THB39:THD39"/>
    <mergeCell ref="THE39:THG39"/>
    <mergeCell ref="TKB39:TKD39"/>
    <mergeCell ref="TKE39:TKG39"/>
    <mergeCell ref="TKH39:TKJ39"/>
    <mergeCell ref="TKK39:TKM39"/>
    <mergeCell ref="TKN39:TKP39"/>
    <mergeCell ref="TKQ39:TKS39"/>
    <mergeCell ref="TJJ39:TJL39"/>
    <mergeCell ref="TJM39:TJO39"/>
    <mergeCell ref="TJP39:TJR39"/>
    <mergeCell ref="TJS39:TJU39"/>
    <mergeCell ref="TJV39:TJX39"/>
    <mergeCell ref="TJY39:TKA39"/>
    <mergeCell ref="TIR39:TIT39"/>
    <mergeCell ref="TIU39:TIW39"/>
    <mergeCell ref="TIX39:TIZ39"/>
    <mergeCell ref="TJA39:TJC39"/>
    <mergeCell ref="TJD39:TJF39"/>
    <mergeCell ref="TJG39:TJI39"/>
    <mergeCell ref="TMD39:TMF39"/>
    <mergeCell ref="TMG39:TMI39"/>
    <mergeCell ref="TMJ39:TML39"/>
    <mergeCell ref="TMM39:TMO39"/>
    <mergeCell ref="TMP39:TMR39"/>
    <mergeCell ref="TMS39:TMU39"/>
    <mergeCell ref="TLL39:TLN39"/>
    <mergeCell ref="TLO39:TLQ39"/>
    <mergeCell ref="TLR39:TLT39"/>
    <mergeCell ref="TLU39:TLW39"/>
    <mergeCell ref="TLX39:TLZ39"/>
    <mergeCell ref="TMA39:TMC39"/>
    <mergeCell ref="TKT39:TKV39"/>
    <mergeCell ref="TKW39:TKY39"/>
    <mergeCell ref="TKZ39:TLB39"/>
    <mergeCell ref="TLC39:TLE39"/>
    <mergeCell ref="TLF39:TLH39"/>
    <mergeCell ref="TLI39:TLK39"/>
    <mergeCell ref="TOF39:TOH39"/>
    <mergeCell ref="TOI39:TOK39"/>
    <mergeCell ref="TOL39:TON39"/>
    <mergeCell ref="TOO39:TOQ39"/>
    <mergeCell ref="TOR39:TOT39"/>
    <mergeCell ref="TOU39:TOW39"/>
    <mergeCell ref="TNN39:TNP39"/>
    <mergeCell ref="TNQ39:TNS39"/>
    <mergeCell ref="TNT39:TNV39"/>
    <mergeCell ref="TNW39:TNY39"/>
    <mergeCell ref="TNZ39:TOB39"/>
    <mergeCell ref="TOC39:TOE39"/>
    <mergeCell ref="TMV39:TMX39"/>
    <mergeCell ref="TMY39:TNA39"/>
    <mergeCell ref="TNB39:TND39"/>
    <mergeCell ref="TNE39:TNG39"/>
    <mergeCell ref="TNH39:TNJ39"/>
    <mergeCell ref="TNK39:TNM39"/>
    <mergeCell ref="TQH39:TQJ39"/>
    <mergeCell ref="TQK39:TQM39"/>
    <mergeCell ref="TQN39:TQP39"/>
    <mergeCell ref="TQQ39:TQS39"/>
    <mergeCell ref="TQT39:TQV39"/>
    <mergeCell ref="TQW39:TQY39"/>
    <mergeCell ref="TPP39:TPR39"/>
    <mergeCell ref="TPS39:TPU39"/>
    <mergeCell ref="TPV39:TPX39"/>
    <mergeCell ref="TPY39:TQA39"/>
    <mergeCell ref="TQB39:TQD39"/>
    <mergeCell ref="TQE39:TQG39"/>
    <mergeCell ref="TOX39:TOZ39"/>
    <mergeCell ref="TPA39:TPC39"/>
    <mergeCell ref="TPD39:TPF39"/>
    <mergeCell ref="TPG39:TPI39"/>
    <mergeCell ref="TPJ39:TPL39"/>
    <mergeCell ref="TPM39:TPO39"/>
    <mergeCell ref="TSJ39:TSL39"/>
    <mergeCell ref="TSM39:TSO39"/>
    <mergeCell ref="TSP39:TSR39"/>
    <mergeCell ref="TSS39:TSU39"/>
    <mergeCell ref="TSV39:TSX39"/>
    <mergeCell ref="TSY39:TTA39"/>
    <mergeCell ref="TRR39:TRT39"/>
    <mergeCell ref="TRU39:TRW39"/>
    <mergeCell ref="TRX39:TRZ39"/>
    <mergeCell ref="TSA39:TSC39"/>
    <mergeCell ref="TSD39:TSF39"/>
    <mergeCell ref="TSG39:TSI39"/>
    <mergeCell ref="TQZ39:TRB39"/>
    <mergeCell ref="TRC39:TRE39"/>
    <mergeCell ref="TRF39:TRH39"/>
    <mergeCell ref="TRI39:TRK39"/>
    <mergeCell ref="TRL39:TRN39"/>
    <mergeCell ref="TRO39:TRQ39"/>
    <mergeCell ref="TUL39:TUN39"/>
    <mergeCell ref="TUO39:TUQ39"/>
    <mergeCell ref="TUR39:TUT39"/>
    <mergeCell ref="TUU39:TUW39"/>
    <mergeCell ref="TUX39:TUZ39"/>
    <mergeCell ref="TVA39:TVC39"/>
    <mergeCell ref="TTT39:TTV39"/>
    <mergeCell ref="TTW39:TTY39"/>
    <mergeCell ref="TTZ39:TUB39"/>
    <mergeCell ref="TUC39:TUE39"/>
    <mergeCell ref="TUF39:TUH39"/>
    <mergeCell ref="TUI39:TUK39"/>
    <mergeCell ref="TTB39:TTD39"/>
    <mergeCell ref="TTE39:TTG39"/>
    <mergeCell ref="TTH39:TTJ39"/>
    <mergeCell ref="TTK39:TTM39"/>
    <mergeCell ref="TTN39:TTP39"/>
    <mergeCell ref="TTQ39:TTS39"/>
    <mergeCell ref="TWN39:TWP39"/>
    <mergeCell ref="TWQ39:TWS39"/>
    <mergeCell ref="TWT39:TWV39"/>
    <mergeCell ref="TWW39:TWY39"/>
    <mergeCell ref="TWZ39:TXB39"/>
    <mergeCell ref="TXC39:TXE39"/>
    <mergeCell ref="TVV39:TVX39"/>
    <mergeCell ref="TVY39:TWA39"/>
    <mergeCell ref="TWB39:TWD39"/>
    <mergeCell ref="TWE39:TWG39"/>
    <mergeCell ref="TWH39:TWJ39"/>
    <mergeCell ref="TWK39:TWM39"/>
    <mergeCell ref="TVD39:TVF39"/>
    <mergeCell ref="TVG39:TVI39"/>
    <mergeCell ref="TVJ39:TVL39"/>
    <mergeCell ref="TVM39:TVO39"/>
    <mergeCell ref="TVP39:TVR39"/>
    <mergeCell ref="TVS39:TVU39"/>
    <mergeCell ref="TYP39:TYR39"/>
    <mergeCell ref="TYS39:TYU39"/>
    <mergeCell ref="TYV39:TYX39"/>
    <mergeCell ref="TYY39:TZA39"/>
    <mergeCell ref="TZB39:TZD39"/>
    <mergeCell ref="TZE39:TZG39"/>
    <mergeCell ref="TXX39:TXZ39"/>
    <mergeCell ref="TYA39:TYC39"/>
    <mergeCell ref="TYD39:TYF39"/>
    <mergeCell ref="TYG39:TYI39"/>
    <mergeCell ref="TYJ39:TYL39"/>
    <mergeCell ref="TYM39:TYO39"/>
    <mergeCell ref="TXF39:TXH39"/>
    <mergeCell ref="TXI39:TXK39"/>
    <mergeCell ref="TXL39:TXN39"/>
    <mergeCell ref="TXO39:TXQ39"/>
    <mergeCell ref="TXR39:TXT39"/>
    <mergeCell ref="TXU39:TXW39"/>
    <mergeCell ref="UAR39:UAT39"/>
    <mergeCell ref="UAU39:UAW39"/>
    <mergeCell ref="UAX39:UAZ39"/>
    <mergeCell ref="UBA39:UBC39"/>
    <mergeCell ref="UBD39:UBF39"/>
    <mergeCell ref="UBG39:UBI39"/>
    <mergeCell ref="TZZ39:UAB39"/>
    <mergeCell ref="UAC39:UAE39"/>
    <mergeCell ref="UAF39:UAH39"/>
    <mergeCell ref="UAI39:UAK39"/>
    <mergeCell ref="UAL39:UAN39"/>
    <mergeCell ref="UAO39:UAQ39"/>
    <mergeCell ref="TZH39:TZJ39"/>
    <mergeCell ref="TZK39:TZM39"/>
    <mergeCell ref="TZN39:TZP39"/>
    <mergeCell ref="TZQ39:TZS39"/>
    <mergeCell ref="TZT39:TZV39"/>
    <mergeCell ref="TZW39:TZY39"/>
    <mergeCell ref="UCT39:UCV39"/>
    <mergeCell ref="UCW39:UCY39"/>
    <mergeCell ref="UCZ39:UDB39"/>
    <mergeCell ref="UDC39:UDE39"/>
    <mergeCell ref="UDF39:UDH39"/>
    <mergeCell ref="UDI39:UDK39"/>
    <mergeCell ref="UCB39:UCD39"/>
    <mergeCell ref="UCE39:UCG39"/>
    <mergeCell ref="UCH39:UCJ39"/>
    <mergeCell ref="UCK39:UCM39"/>
    <mergeCell ref="UCN39:UCP39"/>
    <mergeCell ref="UCQ39:UCS39"/>
    <mergeCell ref="UBJ39:UBL39"/>
    <mergeCell ref="UBM39:UBO39"/>
    <mergeCell ref="UBP39:UBR39"/>
    <mergeCell ref="UBS39:UBU39"/>
    <mergeCell ref="UBV39:UBX39"/>
    <mergeCell ref="UBY39:UCA39"/>
    <mergeCell ref="UEV39:UEX39"/>
    <mergeCell ref="UEY39:UFA39"/>
    <mergeCell ref="UFB39:UFD39"/>
    <mergeCell ref="UFE39:UFG39"/>
    <mergeCell ref="UFH39:UFJ39"/>
    <mergeCell ref="UFK39:UFM39"/>
    <mergeCell ref="UED39:UEF39"/>
    <mergeCell ref="UEG39:UEI39"/>
    <mergeCell ref="UEJ39:UEL39"/>
    <mergeCell ref="UEM39:UEO39"/>
    <mergeCell ref="UEP39:UER39"/>
    <mergeCell ref="UES39:UEU39"/>
    <mergeCell ref="UDL39:UDN39"/>
    <mergeCell ref="UDO39:UDQ39"/>
    <mergeCell ref="UDR39:UDT39"/>
    <mergeCell ref="UDU39:UDW39"/>
    <mergeCell ref="UDX39:UDZ39"/>
    <mergeCell ref="UEA39:UEC39"/>
    <mergeCell ref="UGX39:UGZ39"/>
    <mergeCell ref="UHA39:UHC39"/>
    <mergeCell ref="UHD39:UHF39"/>
    <mergeCell ref="UHG39:UHI39"/>
    <mergeCell ref="UHJ39:UHL39"/>
    <mergeCell ref="UHM39:UHO39"/>
    <mergeCell ref="UGF39:UGH39"/>
    <mergeCell ref="UGI39:UGK39"/>
    <mergeCell ref="UGL39:UGN39"/>
    <mergeCell ref="UGO39:UGQ39"/>
    <mergeCell ref="UGR39:UGT39"/>
    <mergeCell ref="UGU39:UGW39"/>
    <mergeCell ref="UFN39:UFP39"/>
    <mergeCell ref="UFQ39:UFS39"/>
    <mergeCell ref="UFT39:UFV39"/>
    <mergeCell ref="UFW39:UFY39"/>
    <mergeCell ref="UFZ39:UGB39"/>
    <mergeCell ref="UGC39:UGE39"/>
    <mergeCell ref="UIZ39:UJB39"/>
    <mergeCell ref="UJC39:UJE39"/>
    <mergeCell ref="UJF39:UJH39"/>
    <mergeCell ref="UJI39:UJK39"/>
    <mergeCell ref="UJL39:UJN39"/>
    <mergeCell ref="UJO39:UJQ39"/>
    <mergeCell ref="UIH39:UIJ39"/>
    <mergeCell ref="UIK39:UIM39"/>
    <mergeCell ref="UIN39:UIP39"/>
    <mergeCell ref="UIQ39:UIS39"/>
    <mergeCell ref="UIT39:UIV39"/>
    <mergeCell ref="UIW39:UIY39"/>
    <mergeCell ref="UHP39:UHR39"/>
    <mergeCell ref="UHS39:UHU39"/>
    <mergeCell ref="UHV39:UHX39"/>
    <mergeCell ref="UHY39:UIA39"/>
    <mergeCell ref="UIB39:UID39"/>
    <mergeCell ref="UIE39:UIG39"/>
    <mergeCell ref="ULB39:ULD39"/>
    <mergeCell ref="ULE39:ULG39"/>
    <mergeCell ref="ULH39:ULJ39"/>
    <mergeCell ref="ULK39:ULM39"/>
    <mergeCell ref="ULN39:ULP39"/>
    <mergeCell ref="ULQ39:ULS39"/>
    <mergeCell ref="UKJ39:UKL39"/>
    <mergeCell ref="UKM39:UKO39"/>
    <mergeCell ref="UKP39:UKR39"/>
    <mergeCell ref="UKS39:UKU39"/>
    <mergeCell ref="UKV39:UKX39"/>
    <mergeCell ref="UKY39:ULA39"/>
    <mergeCell ref="UJR39:UJT39"/>
    <mergeCell ref="UJU39:UJW39"/>
    <mergeCell ref="UJX39:UJZ39"/>
    <mergeCell ref="UKA39:UKC39"/>
    <mergeCell ref="UKD39:UKF39"/>
    <mergeCell ref="UKG39:UKI39"/>
    <mergeCell ref="UND39:UNF39"/>
    <mergeCell ref="UNG39:UNI39"/>
    <mergeCell ref="UNJ39:UNL39"/>
    <mergeCell ref="UNM39:UNO39"/>
    <mergeCell ref="UNP39:UNR39"/>
    <mergeCell ref="UNS39:UNU39"/>
    <mergeCell ref="UML39:UMN39"/>
    <mergeCell ref="UMO39:UMQ39"/>
    <mergeCell ref="UMR39:UMT39"/>
    <mergeCell ref="UMU39:UMW39"/>
    <mergeCell ref="UMX39:UMZ39"/>
    <mergeCell ref="UNA39:UNC39"/>
    <mergeCell ref="ULT39:ULV39"/>
    <mergeCell ref="ULW39:ULY39"/>
    <mergeCell ref="ULZ39:UMB39"/>
    <mergeCell ref="UMC39:UME39"/>
    <mergeCell ref="UMF39:UMH39"/>
    <mergeCell ref="UMI39:UMK39"/>
    <mergeCell ref="UPF39:UPH39"/>
    <mergeCell ref="UPI39:UPK39"/>
    <mergeCell ref="UPL39:UPN39"/>
    <mergeCell ref="UPO39:UPQ39"/>
    <mergeCell ref="UPR39:UPT39"/>
    <mergeCell ref="UPU39:UPW39"/>
    <mergeCell ref="UON39:UOP39"/>
    <mergeCell ref="UOQ39:UOS39"/>
    <mergeCell ref="UOT39:UOV39"/>
    <mergeCell ref="UOW39:UOY39"/>
    <mergeCell ref="UOZ39:UPB39"/>
    <mergeCell ref="UPC39:UPE39"/>
    <mergeCell ref="UNV39:UNX39"/>
    <mergeCell ref="UNY39:UOA39"/>
    <mergeCell ref="UOB39:UOD39"/>
    <mergeCell ref="UOE39:UOG39"/>
    <mergeCell ref="UOH39:UOJ39"/>
    <mergeCell ref="UOK39:UOM39"/>
    <mergeCell ref="URH39:URJ39"/>
    <mergeCell ref="URK39:URM39"/>
    <mergeCell ref="URN39:URP39"/>
    <mergeCell ref="URQ39:URS39"/>
    <mergeCell ref="URT39:URV39"/>
    <mergeCell ref="URW39:URY39"/>
    <mergeCell ref="UQP39:UQR39"/>
    <mergeCell ref="UQS39:UQU39"/>
    <mergeCell ref="UQV39:UQX39"/>
    <mergeCell ref="UQY39:URA39"/>
    <mergeCell ref="URB39:URD39"/>
    <mergeCell ref="URE39:URG39"/>
    <mergeCell ref="UPX39:UPZ39"/>
    <mergeCell ref="UQA39:UQC39"/>
    <mergeCell ref="UQD39:UQF39"/>
    <mergeCell ref="UQG39:UQI39"/>
    <mergeCell ref="UQJ39:UQL39"/>
    <mergeCell ref="UQM39:UQO39"/>
    <mergeCell ref="UTJ39:UTL39"/>
    <mergeCell ref="UTM39:UTO39"/>
    <mergeCell ref="UTP39:UTR39"/>
    <mergeCell ref="UTS39:UTU39"/>
    <mergeCell ref="UTV39:UTX39"/>
    <mergeCell ref="UTY39:UUA39"/>
    <mergeCell ref="USR39:UST39"/>
    <mergeCell ref="USU39:USW39"/>
    <mergeCell ref="USX39:USZ39"/>
    <mergeCell ref="UTA39:UTC39"/>
    <mergeCell ref="UTD39:UTF39"/>
    <mergeCell ref="UTG39:UTI39"/>
    <mergeCell ref="URZ39:USB39"/>
    <mergeCell ref="USC39:USE39"/>
    <mergeCell ref="USF39:USH39"/>
    <mergeCell ref="USI39:USK39"/>
    <mergeCell ref="USL39:USN39"/>
    <mergeCell ref="USO39:USQ39"/>
    <mergeCell ref="UVL39:UVN39"/>
    <mergeCell ref="UVO39:UVQ39"/>
    <mergeCell ref="UVR39:UVT39"/>
    <mergeCell ref="UVU39:UVW39"/>
    <mergeCell ref="UVX39:UVZ39"/>
    <mergeCell ref="UWA39:UWC39"/>
    <mergeCell ref="UUT39:UUV39"/>
    <mergeCell ref="UUW39:UUY39"/>
    <mergeCell ref="UUZ39:UVB39"/>
    <mergeCell ref="UVC39:UVE39"/>
    <mergeCell ref="UVF39:UVH39"/>
    <mergeCell ref="UVI39:UVK39"/>
    <mergeCell ref="UUB39:UUD39"/>
    <mergeCell ref="UUE39:UUG39"/>
    <mergeCell ref="UUH39:UUJ39"/>
    <mergeCell ref="UUK39:UUM39"/>
    <mergeCell ref="UUN39:UUP39"/>
    <mergeCell ref="UUQ39:UUS39"/>
    <mergeCell ref="UXN39:UXP39"/>
    <mergeCell ref="UXQ39:UXS39"/>
    <mergeCell ref="UXT39:UXV39"/>
    <mergeCell ref="UXW39:UXY39"/>
    <mergeCell ref="UXZ39:UYB39"/>
    <mergeCell ref="UYC39:UYE39"/>
    <mergeCell ref="UWV39:UWX39"/>
    <mergeCell ref="UWY39:UXA39"/>
    <mergeCell ref="UXB39:UXD39"/>
    <mergeCell ref="UXE39:UXG39"/>
    <mergeCell ref="UXH39:UXJ39"/>
    <mergeCell ref="UXK39:UXM39"/>
    <mergeCell ref="UWD39:UWF39"/>
    <mergeCell ref="UWG39:UWI39"/>
    <mergeCell ref="UWJ39:UWL39"/>
    <mergeCell ref="UWM39:UWO39"/>
    <mergeCell ref="UWP39:UWR39"/>
    <mergeCell ref="UWS39:UWU39"/>
    <mergeCell ref="UZP39:UZR39"/>
    <mergeCell ref="UZS39:UZU39"/>
    <mergeCell ref="UZV39:UZX39"/>
    <mergeCell ref="UZY39:VAA39"/>
    <mergeCell ref="VAB39:VAD39"/>
    <mergeCell ref="VAE39:VAG39"/>
    <mergeCell ref="UYX39:UYZ39"/>
    <mergeCell ref="UZA39:UZC39"/>
    <mergeCell ref="UZD39:UZF39"/>
    <mergeCell ref="UZG39:UZI39"/>
    <mergeCell ref="UZJ39:UZL39"/>
    <mergeCell ref="UZM39:UZO39"/>
    <mergeCell ref="UYF39:UYH39"/>
    <mergeCell ref="UYI39:UYK39"/>
    <mergeCell ref="UYL39:UYN39"/>
    <mergeCell ref="UYO39:UYQ39"/>
    <mergeCell ref="UYR39:UYT39"/>
    <mergeCell ref="UYU39:UYW39"/>
    <mergeCell ref="VBR39:VBT39"/>
    <mergeCell ref="VBU39:VBW39"/>
    <mergeCell ref="VBX39:VBZ39"/>
    <mergeCell ref="VCA39:VCC39"/>
    <mergeCell ref="VCD39:VCF39"/>
    <mergeCell ref="VCG39:VCI39"/>
    <mergeCell ref="VAZ39:VBB39"/>
    <mergeCell ref="VBC39:VBE39"/>
    <mergeCell ref="VBF39:VBH39"/>
    <mergeCell ref="VBI39:VBK39"/>
    <mergeCell ref="VBL39:VBN39"/>
    <mergeCell ref="VBO39:VBQ39"/>
    <mergeCell ref="VAH39:VAJ39"/>
    <mergeCell ref="VAK39:VAM39"/>
    <mergeCell ref="VAN39:VAP39"/>
    <mergeCell ref="VAQ39:VAS39"/>
    <mergeCell ref="VAT39:VAV39"/>
    <mergeCell ref="VAW39:VAY39"/>
    <mergeCell ref="VDT39:VDV39"/>
    <mergeCell ref="VDW39:VDY39"/>
    <mergeCell ref="VDZ39:VEB39"/>
    <mergeCell ref="VEC39:VEE39"/>
    <mergeCell ref="VEF39:VEH39"/>
    <mergeCell ref="VEI39:VEK39"/>
    <mergeCell ref="VDB39:VDD39"/>
    <mergeCell ref="VDE39:VDG39"/>
    <mergeCell ref="VDH39:VDJ39"/>
    <mergeCell ref="VDK39:VDM39"/>
    <mergeCell ref="VDN39:VDP39"/>
    <mergeCell ref="VDQ39:VDS39"/>
    <mergeCell ref="VCJ39:VCL39"/>
    <mergeCell ref="VCM39:VCO39"/>
    <mergeCell ref="VCP39:VCR39"/>
    <mergeCell ref="VCS39:VCU39"/>
    <mergeCell ref="VCV39:VCX39"/>
    <mergeCell ref="VCY39:VDA39"/>
    <mergeCell ref="VFV39:VFX39"/>
    <mergeCell ref="VFY39:VGA39"/>
    <mergeCell ref="VGB39:VGD39"/>
    <mergeCell ref="VGE39:VGG39"/>
    <mergeCell ref="VGH39:VGJ39"/>
    <mergeCell ref="VGK39:VGM39"/>
    <mergeCell ref="VFD39:VFF39"/>
    <mergeCell ref="VFG39:VFI39"/>
    <mergeCell ref="VFJ39:VFL39"/>
    <mergeCell ref="VFM39:VFO39"/>
    <mergeCell ref="VFP39:VFR39"/>
    <mergeCell ref="VFS39:VFU39"/>
    <mergeCell ref="VEL39:VEN39"/>
    <mergeCell ref="VEO39:VEQ39"/>
    <mergeCell ref="VER39:VET39"/>
    <mergeCell ref="VEU39:VEW39"/>
    <mergeCell ref="VEX39:VEZ39"/>
    <mergeCell ref="VFA39:VFC39"/>
    <mergeCell ref="VHX39:VHZ39"/>
    <mergeCell ref="VIA39:VIC39"/>
    <mergeCell ref="VID39:VIF39"/>
    <mergeCell ref="VIG39:VII39"/>
    <mergeCell ref="VIJ39:VIL39"/>
    <mergeCell ref="VIM39:VIO39"/>
    <mergeCell ref="VHF39:VHH39"/>
    <mergeCell ref="VHI39:VHK39"/>
    <mergeCell ref="VHL39:VHN39"/>
    <mergeCell ref="VHO39:VHQ39"/>
    <mergeCell ref="VHR39:VHT39"/>
    <mergeCell ref="VHU39:VHW39"/>
    <mergeCell ref="VGN39:VGP39"/>
    <mergeCell ref="VGQ39:VGS39"/>
    <mergeCell ref="VGT39:VGV39"/>
    <mergeCell ref="VGW39:VGY39"/>
    <mergeCell ref="VGZ39:VHB39"/>
    <mergeCell ref="VHC39:VHE39"/>
    <mergeCell ref="VJZ39:VKB39"/>
    <mergeCell ref="VKC39:VKE39"/>
    <mergeCell ref="VKF39:VKH39"/>
    <mergeCell ref="VKI39:VKK39"/>
    <mergeCell ref="VKL39:VKN39"/>
    <mergeCell ref="VKO39:VKQ39"/>
    <mergeCell ref="VJH39:VJJ39"/>
    <mergeCell ref="VJK39:VJM39"/>
    <mergeCell ref="VJN39:VJP39"/>
    <mergeCell ref="VJQ39:VJS39"/>
    <mergeCell ref="VJT39:VJV39"/>
    <mergeCell ref="VJW39:VJY39"/>
    <mergeCell ref="VIP39:VIR39"/>
    <mergeCell ref="VIS39:VIU39"/>
    <mergeCell ref="VIV39:VIX39"/>
    <mergeCell ref="VIY39:VJA39"/>
    <mergeCell ref="VJB39:VJD39"/>
    <mergeCell ref="VJE39:VJG39"/>
    <mergeCell ref="VMB39:VMD39"/>
    <mergeCell ref="VME39:VMG39"/>
    <mergeCell ref="VMH39:VMJ39"/>
    <mergeCell ref="VMK39:VMM39"/>
    <mergeCell ref="VMN39:VMP39"/>
    <mergeCell ref="VMQ39:VMS39"/>
    <mergeCell ref="VLJ39:VLL39"/>
    <mergeCell ref="VLM39:VLO39"/>
    <mergeCell ref="VLP39:VLR39"/>
    <mergeCell ref="VLS39:VLU39"/>
    <mergeCell ref="VLV39:VLX39"/>
    <mergeCell ref="VLY39:VMA39"/>
    <mergeCell ref="VKR39:VKT39"/>
    <mergeCell ref="VKU39:VKW39"/>
    <mergeCell ref="VKX39:VKZ39"/>
    <mergeCell ref="VLA39:VLC39"/>
    <mergeCell ref="VLD39:VLF39"/>
    <mergeCell ref="VLG39:VLI39"/>
    <mergeCell ref="VOD39:VOF39"/>
    <mergeCell ref="VOG39:VOI39"/>
    <mergeCell ref="VOJ39:VOL39"/>
    <mergeCell ref="VOM39:VOO39"/>
    <mergeCell ref="VOP39:VOR39"/>
    <mergeCell ref="VOS39:VOU39"/>
    <mergeCell ref="VNL39:VNN39"/>
    <mergeCell ref="VNO39:VNQ39"/>
    <mergeCell ref="VNR39:VNT39"/>
    <mergeCell ref="VNU39:VNW39"/>
    <mergeCell ref="VNX39:VNZ39"/>
    <mergeCell ref="VOA39:VOC39"/>
    <mergeCell ref="VMT39:VMV39"/>
    <mergeCell ref="VMW39:VMY39"/>
    <mergeCell ref="VMZ39:VNB39"/>
    <mergeCell ref="VNC39:VNE39"/>
    <mergeCell ref="VNF39:VNH39"/>
    <mergeCell ref="VNI39:VNK39"/>
    <mergeCell ref="VQF39:VQH39"/>
    <mergeCell ref="VQI39:VQK39"/>
    <mergeCell ref="VQL39:VQN39"/>
    <mergeCell ref="VQO39:VQQ39"/>
    <mergeCell ref="VQR39:VQT39"/>
    <mergeCell ref="VQU39:VQW39"/>
    <mergeCell ref="VPN39:VPP39"/>
    <mergeCell ref="VPQ39:VPS39"/>
    <mergeCell ref="VPT39:VPV39"/>
    <mergeCell ref="VPW39:VPY39"/>
    <mergeCell ref="VPZ39:VQB39"/>
    <mergeCell ref="VQC39:VQE39"/>
    <mergeCell ref="VOV39:VOX39"/>
    <mergeCell ref="VOY39:VPA39"/>
    <mergeCell ref="VPB39:VPD39"/>
    <mergeCell ref="VPE39:VPG39"/>
    <mergeCell ref="VPH39:VPJ39"/>
    <mergeCell ref="VPK39:VPM39"/>
    <mergeCell ref="VSH39:VSJ39"/>
    <mergeCell ref="VSK39:VSM39"/>
    <mergeCell ref="VSN39:VSP39"/>
    <mergeCell ref="VSQ39:VSS39"/>
    <mergeCell ref="VST39:VSV39"/>
    <mergeCell ref="VSW39:VSY39"/>
    <mergeCell ref="VRP39:VRR39"/>
    <mergeCell ref="VRS39:VRU39"/>
    <mergeCell ref="VRV39:VRX39"/>
    <mergeCell ref="VRY39:VSA39"/>
    <mergeCell ref="VSB39:VSD39"/>
    <mergeCell ref="VSE39:VSG39"/>
    <mergeCell ref="VQX39:VQZ39"/>
    <mergeCell ref="VRA39:VRC39"/>
    <mergeCell ref="VRD39:VRF39"/>
    <mergeCell ref="VRG39:VRI39"/>
    <mergeCell ref="VRJ39:VRL39"/>
    <mergeCell ref="VRM39:VRO39"/>
    <mergeCell ref="VUJ39:VUL39"/>
    <mergeCell ref="VUM39:VUO39"/>
    <mergeCell ref="VUP39:VUR39"/>
    <mergeCell ref="VUS39:VUU39"/>
    <mergeCell ref="VUV39:VUX39"/>
    <mergeCell ref="VUY39:VVA39"/>
    <mergeCell ref="VTR39:VTT39"/>
    <mergeCell ref="VTU39:VTW39"/>
    <mergeCell ref="VTX39:VTZ39"/>
    <mergeCell ref="VUA39:VUC39"/>
    <mergeCell ref="VUD39:VUF39"/>
    <mergeCell ref="VUG39:VUI39"/>
    <mergeCell ref="VSZ39:VTB39"/>
    <mergeCell ref="VTC39:VTE39"/>
    <mergeCell ref="VTF39:VTH39"/>
    <mergeCell ref="VTI39:VTK39"/>
    <mergeCell ref="VTL39:VTN39"/>
    <mergeCell ref="VTO39:VTQ39"/>
    <mergeCell ref="VWL39:VWN39"/>
    <mergeCell ref="VWO39:VWQ39"/>
    <mergeCell ref="VWR39:VWT39"/>
    <mergeCell ref="VWU39:VWW39"/>
    <mergeCell ref="VWX39:VWZ39"/>
    <mergeCell ref="VXA39:VXC39"/>
    <mergeCell ref="VVT39:VVV39"/>
    <mergeCell ref="VVW39:VVY39"/>
    <mergeCell ref="VVZ39:VWB39"/>
    <mergeCell ref="VWC39:VWE39"/>
    <mergeCell ref="VWF39:VWH39"/>
    <mergeCell ref="VWI39:VWK39"/>
    <mergeCell ref="VVB39:VVD39"/>
    <mergeCell ref="VVE39:VVG39"/>
    <mergeCell ref="VVH39:VVJ39"/>
    <mergeCell ref="VVK39:VVM39"/>
    <mergeCell ref="VVN39:VVP39"/>
    <mergeCell ref="VVQ39:VVS39"/>
    <mergeCell ref="VYN39:VYP39"/>
    <mergeCell ref="VYQ39:VYS39"/>
    <mergeCell ref="VYT39:VYV39"/>
    <mergeCell ref="VYW39:VYY39"/>
    <mergeCell ref="VYZ39:VZB39"/>
    <mergeCell ref="VZC39:VZE39"/>
    <mergeCell ref="VXV39:VXX39"/>
    <mergeCell ref="VXY39:VYA39"/>
    <mergeCell ref="VYB39:VYD39"/>
    <mergeCell ref="VYE39:VYG39"/>
    <mergeCell ref="VYH39:VYJ39"/>
    <mergeCell ref="VYK39:VYM39"/>
    <mergeCell ref="VXD39:VXF39"/>
    <mergeCell ref="VXG39:VXI39"/>
    <mergeCell ref="VXJ39:VXL39"/>
    <mergeCell ref="VXM39:VXO39"/>
    <mergeCell ref="VXP39:VXR39"/>
    <mergeCell ref="VXS39:VXU39"/>
    <mergeCell ref="WAP39:WAR39"/>
    <mergeCell ref="WAS39:WAU39"/>
    <mergeCell ref="WAV39:WAX39"/>
    <mergeCell ref="WAY39:WBA39"/>
    <mergeCell ref="WBB39:WBD39"/>
    <mergeCell ref="WBE39:WBG39"/>
    <mergeCell ref="VZX39:VZZ39"/>
    <mergeCell ref="WAA39:WAC39"/>
    <mergeCell ref="WAD39:WAF39"/>
    <mergeCell ref="WAG39:WAI39"/>
    <mergeCell ref="WAJ39:WAL39"/>
    <mergeCell ref="WAM39:WAO39"/>
    <mergeCell ref="VZF39:VZH39"/>
    <mergeCell ref="VZI39:VZK39"/>
    <mergeCell ref="VZL39:VZN39"/>
    <mergeCell ref="VZO39:VZQ39"/>
    <mergeCell ref="VZR39:VZT39"/>
    <mergeCell ref="VZU39:VZW39"/>
    <mergeCell ref="WCR39:WCT39"/>
    <mergeCell ref="WCU39:WCW39"/>
    <mergeCell ref="WCX39:WCZ39"/>
    <mergeCell ref="WDA39:WDC39"/>
    <mergeCell ref="WDD39:WDF39"/>
    <mergeCell ref="WDG39:WDI39"/>
    <mergeCell ref="WBZ39:WCB39"/>
    <mergeCell ref="WCC39:WCE39"/>
    <mergeCell ref="WCF39:WCH39"/>
    <mergeCell ref="WCI39:WCK39"/>
    <mergeCell ref="WCL39:WCN39"/>
    <mergeCell ref="WCO39:WCQ39"/>
    <mergeCell ref="WBH39:WBJ39"/>
    <mergeCell ref="WBK39:WBM39"/>
    <mergeCell ref="WBN39:WBP39"/>
    <mergeCell ref="WBQ39:WBS39"/>
    <mergeCell ref="WBT39:WBV39"/>
    <mergeCell ref="WBW39:WBY39"/>
    <mergeCell ref="WET39:WEV39"/>
    <mergeCell ref="WEW39:WEY39"/>
    <mergeCell ref="WEZ39:WFB39"/>
    <mergeCell ref="WFC39:WFE39"/>
    <mergeCell ref="WFF39:WFH39"/>
    <mergeCell ref="WFI39:WFK39"/>
    <mergeCell ref="WEB39:WED39"/>
    <mergeCell ref="WEE39:WEG39"/>
    <mergeCell ref="WEH39:WEJ39"/>
    <mergeCell ref="WEK39:WEM39"/>
    <mergeCell ref="WEN39:WEP39"/>
    <mergeCell ref="WEQ39:WES39"/>
    <mergeCell ref="WDJ39:WDL39"/>
    <mergeCell ref="WDM39:WDO39"/>
    <mergeCell ref="WDP39:WDR39"/>
    <mergeCell ref="WDS39:WDU39"/>
    <mergeCell ref="WDV39:WDX39"/>
    <mergeCell ref="WDY39:WEA39"/>
    <mergeCell ref="WGV39:WGX39"/>
    <mergeCell ref="WGY39:WHA39"/>
    <mergeCell ref="WHB39:WHD39"/>
    <mergeCell ref="WHE39:WHG39"/>
    <mergeCell ref="WHH39:WHJ39"/>
    <mergeCell ref="WHK39:WHM39"/>
    <mergeCell ref="WGD39:WGF39"/>
    <mergeCell ref="WGG39:WGI39"/>
    <mergeCell ref="WGJ39:WGL39"/>
    <mergeCell ref="WGM39:WGO39"/>
    <mergeCell ref="WGP39:WGR39"/>
    <mergeCell ref="WGS39:WGU39"/>
    <mergeCell ref="WFL39:WFN39"/>
    <mergeCell ref="WFO39:WFQ39"/>
    <mergeCell ref="WFR39:WFT39"/>
    <mergeCell ref="WFU39:WFW39"/>
    <mergeCell ref="WFX39:WFZ39"/>
    <mergeCell ref="WGA39:WGC39"/>
    <mergeCell ref="WIX39:WIZ39"/>
    <mergeCell ref="WJA39:WJC39"/>
    <mergeCell ref="WJD39:WJF39"/>
    <mergeCell ref="WJG39:WJI39"/>
    <mergeCell ref="WJJ39:WJL39"/>
    <mergeCell ref="WJM39:WJO39"/>
    <mergeCell ref="WIF39:WIH39"/>
    <mergeCell ref="WII39:WIK39"/>
    <mergeCell ref="WIL39:WIN39"/>
    <mergeCell ref="WIO39:WIQ39"/>
    <mergeCell ref="WIR39:WIT39"/>
    <mergeCell ref="WIU39:WIW39"/>
    <mergeCell ref="WHN39:WHP39"/>
    <mergeCell ref="WHQ39:WHS39"/>
    <mergeCell ref="WHT39:WHV39"/>
    <mergeCell ref="WHW39:WHY39"/>
    <mergeCell ref="WHZ39:WIB39"/>
    <mergeCell ref="WIC39:WIE39"/>
    <mergeCell ref="WKZ39:WLB39"/>
    <mergeCell ref="WLC39:WLE39"/>
    <mergeCell ref="WLF39:WLH39"/>
    <mergeCell ref="WLI39:WLK39"/>
    <mergeCell ref="WLL39:WLN39"/>
    <mergeCell ref="WLO39:WLQ39"/>
    <mergeCell ref="WKH39:WKJ39"/>
    <mergeCell ref="WKK39:WKM39"/>
    <mergeCell ref="WKN39:WKP39"/>
    <mergeCell ref="WKQ39:WKS39"/>
    <mergeCell ref="WKT39:WKV39"/>
    <mergeCell ref="WKW39:WKY39"/>
    <mergeCell ref="WJP39:WJR39"/>
    <mergeCell ref="WJS39:WJU39"/>
    <mergeCell ref="WJV39:WJX39"/>
    <mergeCell ref="WJY39:WKA39"/>
    <mergeCell ref="WKB39:WKD39"/>
    <mergeCell ref="WKE39:WKG39"/>
    <mergeCell ref="WNB39:WND39"/>
    <mergeCell ref="WNE39:WNG39"/>
    <mergeCell ref="WNH39:WNJ39"/>
    <mergeCell ref="WNK39:WNM39"/>
    <mergeCell ref="WNN39:WNP39"/>
    <mergeCell ref="WNQ39:WNS39"/>
    <mergeCell ref="WMJ39:WML39"/>
    <mergeCell ref="WMM39:WMO39"/>
    <mergeCell ref="WMP39:WMR39"/>
    <mergeCell ref="WMS39:WMU39"/>
    <mergeCell ref="WMV39:WMX39"/>
    <mergeCell ref="WMY39:WNA39"/>
    <mergeCell ref="WLR39:WLT39"/>
    <mergeCell ref="WLU39:WLW39"/>
    <mergeCell ref="WLX39:WLZ39"/>
    <mergeCell ref="WMA39:WMC39"/>
    <mergeCell ref="WMD39:WMF39"/>
    <mergeCell ref="WMG39:WMI39"/>
    <mergeCell ref="WPD39:WPF39"/>
    <mergeCell ref="WPG39:WPI39"/>
    <mergeCell ref="WPJ39:WPL39"/>
    <mergeCell ref="WPM39:WPO39"/>
    <mergeCell ref="WPP39:WPR39"/>
    <mergeCell ref="WPS39:WPU39"/>
    <mergeCell ref="WOL39:WON39"/>
    <mergeCell ref="WOO39:WOQ39"/>
    <mergeCell ref="WOR39:WOT39"/>
    <mergeCell ref="WOU39:WOW39"/>
    <mergeCell ref="WOX39:WOZ39"/>
    <mergeCell ref="WPA39:WPC39"/>
    <mergeCell ref="WNT39:WNV39"/>
    <mergeCell ref="WNW39:WNY39"/>
    <mergeCell ref="WNZ39:WOB39"/>
    <mergeCell ref="WOC39:WOE39"/>
    <mergeCell ref="WOF39:WOH39"/>
    <mergeCell ref="WOI39:WOK39"/>
    <mergeCell ref="WRF39:WRH39"/>
    <mergeCell ref="WRI39:WRK39"/>
    <mergeCell ref="WRL39:WRN39"/>
    <mergeCell ref="WRO39:WRQ39"/>
    <mergeCell ref="WRR39:WRT39"/>
    <mergeCell ref="WRU39:WRW39"/>
    <mergeCell ref="WQN39:WQP39"/>
    <mergeCell ref="WQQ39:WQS39"/>
    <mergeCell ref="WQT39:WQV39"/>
    <mergeCell ref="WQW39:WQY39"/>
    <mergeCell ref="WQZ39:WRB39"/>
    <mergeCell ref="WRC39:WRE39"/>
    <mergeCell ref="WPV39:WPX39"/>
    <mergeCell ref="WPY39:WQA39"/>
    <mergeCell ref="WQB39:WQD39"/>
    <mergeCell ref="WQE39:WQG39"/>
    <mergeCell ref="WQH39:WQJ39"/>
    <mergeCell ref="WQK39:WQM39"/>
    <mergeCell ref="WTH39:WTJ39"/>
    <mergeCell ref="WTK39:WTM39"/>
    <mergeCell ref="WTN39:WTP39"/>
    <mergeCell ref="WTQ39:WTS39"/>
    <mergeCell ref="WTT39:WTV39"/>
    <mergeCell ref="WTW39:WTY39"/>
    <mergeCell ref="WSP39:WSR39"/>
    <mergeCell ref="WSS39:WSU39"/>
    <mergeCell ref="WSV39:WSX39"/>
    <mergeCell ref="WSY39:WTA39"/>
    <mergeCell ref="WTB39:WTD39"/>
    <mergeCell ref="WTE39:WTG39"/>
    <mergeCell ref="WRX39:WRZ39"/>
    <mergeCell ref="WSA39:WSC39"/>
    <mergeCell ref="WSD39:WSF39"/>
    <mergeCell ref="WSG39:WSI39"/>
    <mergeCell ref="WSJ39:WSL39"/>
    <mergeCell ref="WSM39:WSO39"/>
    <mergeCell ref="WVJ39:WVL39"/>
    <mergeCell ref="WVM39:WVO39"/>
    <mergeCell ref="WVP39:WVR39"/>
    <mergeCell ref="WVS39:WVU39"/>
    <mergeCell ref="WVV39:WVX39"/>
    <mergeCell ref="WVY39:WWA39"/>
    <mergeCell ref="WUR39:WUT39"/>
    <mergeCell ref="WUU39:WUW39"/>
    <mergeCell ref="WUX39:WUZ39"/>
    <mergeCell ref="WVA39:WVC39"/>
    <mergeCell ref="WVD39:WVF39"/>
    <mergeCell ref="WVG39:WVI39"/>
    <mergeCell ref="WTZ39:WUB39"/>
    <mergeCell ref="WUC39:WUE39"/>
    <mergeCell ref="WUF39:WUH39"/>
    <mergeCell ref="WUI39:WUK39"/>
    <mergeCell ref="WUL39:WUN39"/>
    <mergeCell ref="WUO39:WUQ39"/>
    <mergeCell ref="WXL39:WXN39"/>
    <mergeCell ref="WXO39:WXQ39"/>
    <mergeCell ref="WXR39:WXT39"/>
    <mergeCell ref="WXU39:WXW39"/>
    <mergeCell ref="WXX39:WXZ39"/>
    <mergeCell ref="WYA39:WYC39"/>
    <mergeCell ref="WWT39:WWV39"/>
    <mergeCell ref="WWW39:WWY39"/>
    <mergeCell ref="WWZ39:WXB39"/>
    <mergeCell ref="WXC39:WXE39"/>
    <mergeCell ref="WXF39:WXH39"/>
    <mergeCell ref="WXI39:WXK39"/>
    <mergeCell ref="WWB39:WWD39"/>
    <mergeCell ref="WWE39:WWG39"/>
    <mergeCell ref="WWH39:WWJ39"/>
    <mergeCell ref="WWK39:WWM39"/>
    <mergeCell ref="WWN39:WWP39"/>
    <mergeCell ref="WWQ39:WWS39"/>
    <mergeCell ref="WZN39:WZP39"/>
    <mergeCell ref="WZQ39:WZS39"/>
    <mergeCell ref="WZT39:WZV39"/>
    <mergeCell ref="WZW39:WZY39"/>
    <mergeCell ref="WZZ39:XAB39"/>
    <mergeCell ref="XAC39:XAE39"/>
    <mergeCell ref="WYV39:WYX39"/>
    <mergeCell ref="WYY39:WZA39"/>
    <mergeCell ref="WZB39:WZD39"/>
    <mergeCell ref="WZE39:WZG39"/>
    <mergeCell ref="WZH39:WZJ39"/>
    <mergeCell ref="WZK39:WZM39"/>
    <mergeCell ref="WYD39:WYF39"/>
    <mergeCell ref="WYG39:WYI39"/>
    <mergeCell ref="WYJ39:WYL39"/>
    <mergeCell ref="WYM39:WYO39"/>
    <mergeCell ref="WYP39:WYR39"/>
    <mergeCell ref="WYS39:WYU39"/>
    <mergeCell ref="XBP39:XBR39"/>
    <mergeCell ref="XBS39:XBU39"/>
    <mergeCell ref="XBV39:XBX39"/>
    <mergeCell ref="XBY39:XCA39"/>
    <mergeCell ref="XCB39:XCD39"/>
    <mergeCell ref="XCE39:XCG39"/>
    <mergeCell ref="XAX39:XAZ39"/>
    <mergeCell ref="XBA39:XBC39"/>
    <mergeCell ref="XBD39:XBF39"/>
    <mergeCell ref="XBG39:XBI39"/>
    <mergeCell ref="XBJ39:XBL39"/>
    <mergeCell ref="XBM39:XBO39"/>
    <mergeCell ref="XAF39:XAH39"/>
    <mergeCell ref="XAI39:XAK39"/>
    <mergeCell ref="XAL39:XAN39"/>
    <mergeCell ref="XAO39:XAQ39"/>
    <mergeCell ref="XAR39:XAT39"/>
    <mergeCell ref="XAU39:XAW39"/>
    <mergeCell ref="XFB39:XFD39"/>
    <mergeCell ref="C40:E40"/>
    <mergeCell ref="F40:H40"/>
    <mergeCell ref="I40:K40"/>
    <mergeCell ref="M40:N40"/>
    <mergeCell ref="C41:E41"/>
    <mergeCell ref="F41:H41"/>
    <mergeCell ref="I41:K41"/>
    <mergeCell ref="XEJ39:XEL39"/>
    <mergeCell ref="XEM39:XEO39"/>
    <mergeCell ref="XEP39:XER39"/>
    <mergeCell ref="XES39:XEU39"/>
    <mergeCell ref="XEV39:XEX39"/>
    <mergeCell ref="XEY39:XFA39"/>
    <mergeCell ref="XDR39:XDT39"/>
    <mergeCell ref="XDU39:XDW39"/>
    <mergeCell ref="XDX39:XDZ39"/>
    <mergeCell ref="XEA39:XEC39"/>
    <mergeCell ref="XED39:XEF39"/>
    <mergeCell ref="XEG39:XEI39"/>
    <mergeCell ref="XCZ39:XDB39"/>
    <mergeCell ref="XDC39:XDE39"/>
    <mergeCell ref="XDF39:XDH39"/>
    <mergeCell ref="XDI39:XDK39"/>
    <mergeCell ref="XDL39:XDN39"/>
    <mergeCell ref="XDO39:XDQ39"/>
    <mergeCell ref="XCH39:XCJ39"/>
    <mergeCell ref="XCK39:XCM39"/>
    <mergeCell ref="XCN39:XCP39"/>
    <mergeCell ref="XCQ39:XCS39"/>
    <mergeCell ref="XCT39:XCV39"/>
    <mergeCell ref="XCW39:XCY39"/>
    <mergeCell ref="B81:G81"/>
    <mergeCell ref="B83:Q85"/>
    <mergeCell ref="B87:G87"/>
    <mergeCell ref="B89:P91"/>
    <mergeCell ref="B93:G93"/>
    <mergeCell ref="B62:G62"/>
    <mergeCell ref="B64:Q66"/>
    <mergeCell ref="B68:G68"/>
    <mergeCell ref="B71:Q73"/>
    <mergeCell ref="B75:G75"/>
    <mergeCell ref="B77:Q79"/>
    <mergeCell ref="B43:G43"/>
    <mergeCell ref="B45:Q47"/>
    <mergeCell ref="B50:G50"/>
    <mergeCell ref="B52:Q54"/>
    <mergeCell ref="B56:G56"/>
    <mergeCell ref="B58:Q60"/>
  </mergeCells>
  <dataValidations count="2">
    <dataValidation type="list" allowBlank="1" showInputMessage="1" showErrorMessage="1" sqref="C15 C28 C34">
      <formula1>"نعم,لا "</formula1>
    </dataValidation>
    <dataValidation type="list" allowBlank="1" showInputMessage="1" showErrorMessage="1" sqref="G3 K43 B15 B28 B34">
      <formula1>"نعم,لا  "</formula1>
    </dataValidation>
  </dataValidations>
  <pageMargins left="0.7" right="0.7" top="0.75" bottom="0.75" header="0.3" footer="0.3"/>
  <pageSetup paperSize="9" scale="39" orientation="portrait" r:id="rId1"/>
  <colBreaks count="1" manualBreakCount="1">
    <brk id="18" max="1048575" man="1"/>
  </colBreaks>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R10000"/>
  <sheetViews>
    <sheetView zoomScale="90" zoomScaleNormal="90" workbookViewId="0"/>
  </sheetViews>
  <sheetFormatPr defaultColWidth="0" defaultRowHeight="13"/>
  <cols>
    <col min="1" max="1" width="17.1796875" style="831" customWidth="1"/>
    <col min="2" max="3" width="13.453125" style="444" customWidth="1"/>
    <col min="4" max="5" width="13.453125" style="830" customWidth="1"/>
    <col min="6" max="6" width="13.453125" style="444" hidden="1" customWidth="1"/>
    <col min="7" max="7" width="17" style="444" customWidth="1"/>
    <col min="8" max="8" width="13.453125" style="444" hidden="1" customWidth="1"/>
    <col min="9" max="9" width="19.81640625" style="444" hidden="1" customWidth="1"/>
    <col min="10" max="10" width="13.453125" style="444" hidden="1" customWidth="1"/>
    <col min="11" max="16" width="8.81640625" style="444" hidden="1" customWidth="1"/>
    <col min="17" max="17" width="19.81640625" style="444" hidden="1" customWidth="1"/>
    <col min="18" max="18" width="8.81640625" style="444" hidden="1" customWidth="1"/>
    <col min="19" max="16384" width="8.81640625" style="444" hidden="1"/>
  </cols>
  <sheetData>
    <row r="1" spans="1:18" s="117" customFormat="1" ht="14.15" customHeight="1">
      <c r="D1" s="826"/>
      <c r="E1" s="826"/>
      <c r="F1" s="461"/>
    </row>
    <row r="2" spans="1:18" s="118" customFormat="1" ht="14.15" customHeight="1">
      <c r="A2" s="798"/>
      <c r="B2" s="798"/>
      <c r="C2" s="1696" t="s">
        <v>1276</v>
      </c>
      <c r="D2" s="1696"/>
      <c r="E2" s="827"/>
      <c r="F2" s="798"/>
      <c r="G2" s="798"/>
      <c r="H2" s="798"/>
    </row>
    <row r="3" spans="1:18" s="449" customFormat="1" ht="14.15" customHeight="1">
      <c r="B3" s="117"/>
      <c r="C3" s="117"/>
      <c r="D3" s="826"/>
      <c r="E3" s="826"/>
      <c r="F3" s="461"/>
      <c r="G3" s="117"/>
    </row>
    <row r="4" spans="1:18" s="449" customFormat="1" ht="14.15" customHeight="1">
      <c r="A4" s="460"/>
      <c r="C4" s="117"/>
      <c r="D4" s="826"/>
      <c r="E4" s="826"/>
      <c r="F4" s="461"/>
      <c r="G4" s="117"/>
      <c r="H4" s="117"/>
    </row>
    <row r="5" spans="1:18" s="449" customFormat="1" ht="14.15" customHeight="1">
      <c r="B5" s="775"/>
      <c r="D5" s="826"/>
      <c r="E5" s="826"/>
      <c r="F5" s="461"/>
      <c r="G5" s="117"/>
    </row>
    <row r="6" spans="1:18" s="117" customFormat="1" ht="14.15" customHeight="1">
      <c r="D6" s="826"/>
      <c r="E6" s="826"/>
      <c r="F6" s="461"/>
      <c r="I6" s="813"/>
    </row>
    <row r="7" spans="1:18" s="122" customFormat="1" ht="54" hidden="1" customHeight="1">
      <c r="A7" s="120" t="s">
        <v>1277</v>
      </c>
      <c r="B7" s="120" t="s">
        <v>5</v>
      </c>
      <c r="C7" s="121" t="s">
        <v>8</v>
      </c>
      <c r="D7" s="828" t="s">
        <v>10</v>
      </c>
      <c r="E7" s="828" t="s">
        <v>11</v>
      </c>
      <c r="F7" s="466" t="s">
        <v>13</v>
      </c>
      <c r="G7" s="403" t="s">
        <v>15</v>
      </c>
      <c r="H7" s="796" t="s">
        <v>1278</v>
      </c>
      <c r="Q7" s="403" t="s">
        <v>16</v>
      </c>
      <c r="R7" s="403" t="s">
        <v>17</v>
      </c>
    </row>
    <row r="8" spans="1:18" s="446" customFormat="1" ht="14.5">
      <c r="A8" s="445" t="s">
        <v>1279</v>
      </c>
      <c r="B8" s="445" t="s">
        <v>18</v>
      </c>
      <c r="C8" s="123" t="s">
        <v>21</v>
      </c>
      <c r="D8" s="829" t="s">
        <v>809</v>
      </c>
      <c r="E8" s="829" t="s">
        <v>808</v>
      </c>
      <c r="F8" s="469" t="s">
        <v>13</v>
      </c>
      <c r="G8" s="404" t="s">
        <v>15</v>
      </c>
      <c r="H8" s="797" t="s">
        <v>1280</v>
      </c>
      <c r="Q8" s="404" t="s">
        <v>26</v>
      </c>
      <c r="R8" s="404" t="s">
        <v>17</v>
      </c>
    </row>
    <row r="9" spans="1:18">
      <c r="B9" s="831"/>
      <c r="C9" s="831"/>
      <c r="F9" s="831"/>
      <c r="G9" s="831"/>
      <c r="H9" s="831"/>
    </row>
    <row r="10" spans="1:18" ht="13.5" thickBot="1">
      <c r="B10" s="831"/>
      <c r="C10" s="831"/>
      <c r="F10" s="831"/>
      <c r="G10" s="831"/>
      <c r="H10" s="831" t="b">
        <f>A10=A9</f>
        <v>1</v>
      </c>
    </row>
    <row r="11" spans="1:18" ht="13.5" thickTop="1">
      <c r="B11" s="831"/>
      <c r="C11" s="831"/>
      <c r="F11" s="831"/>
      <c r="G11" s="831"/>
      <c r="H11" s="1691" t="b">
        <f t="shared" ref="H11" si="0">A11=A10</f>
        <v>1</v>
      </c>
    </row>
    <row r="12" spans="1:18">
      <c r="B12" s="831"/>
      <c r="C12" s="831"/>
      <c r="F12" s="831"/>
      <c r="G12" s="831"/>
      <c r="H12" s="831" t="b">
        <f t="shared" ref="H12:H17" si="1">A12=A11</f>
        <v>1</v>
      </c>
    </row>
    <row r="13" spans="1:18">
      <c r="B13" s="831"/>
      <c r="C13" s="831"/>
      <c r="F13" s="831"/>
      <c r="G13" s="831"/>
      <c r="H13" s="831" t="b">
        <f t="shared" si="1"/>
        <v>1</v>
      </c>
    </row>
    <row r="14" spans="1:18">
      <c r="B14" s="831"/>
      <c r="C14" s="831"/>
      <c r="F14" s="831"/>
      <c r="G14" s="831"/>
      <c r="H14" s="831" t="b">
        <f t="shared" si="1"/>
        <v>1</v>
      </c>
    </row>
    <row r="15" spans="1:18">
      <c r="B15" s="831"/>
      <c r="C15" s="831"/>
      <c r="F15" s="831"/>
      <c r="G15" s="831"/>
      <c r="H15" s="831" t="b">
        <f t="shared" si="1"/>
        <v>1</v>
      </c>
    </row>
    <row r="16" spans="1:18">
      <c r="B16" s="831"/>
      <c r="C16" s="831"/>
      <c r="F16" s="831"/>
      <c r="G16" s="831"/>
      <c r="H16" s="831" t="b">
        <f t="shared" si="1"/>
        <v>1</v>
      </c>
    </row>
    <row r="17" spans="2:8">
      <c r="B17" s="831"/>
      <c r="C17" s="831"/>
      <c r="F17" s="831"/>
      <c r="G17" s="831"/>
      <c r="H17" s="831" t="b">
        <f t="shared" si="1"/>
        <v>1</v>
      </c>
    </row>
    <row r="18" spans="2:8">
      <c r="B18" s="831"/>
      <c r="C18" s="831"/>
      <c r="F18" s="831"/>
      <c r="G18" s="831"/>
      <c r="H18" s="831"/>
    </row>
    <row r="19" spans="2:8">
      <c r="B19" s="831"/>
      <c r="C19" s="831"/>
      <c r="F19" s="831"/>
      <c r="G19" s="831"/>
      <c r="H19" s="831"/>
    </row>
    <row r="20" spans="2:8">
      <c r="B20" s="831"/>
      <c r="C20" s="831"/>
      <c r="F20" s="831"/>
      <c r="G20" s="831"/>
      <c r="H20" s="831"/>
    </row>
    <row r="21" spans="2:8">
      <c r="B21" s="831"/>
      <c r="C21" s="831"/>
      <c r="F21" s="831"/>
      <c r="G21" s="831"/>
      <c r="H21" s="831"/>
    </row>
    <row r="22" spans="2:8">
      <c r="B22" s="831"/>
      <c r="C22" s="831"/>
      <c r="F22" s="831"/>
      <c r="G22" s="831"/>
      <c r="H22" s="831"/>
    </row>
    <row r="23" spans="2:8">
      <c r="B23" s="831"/>
      <c r="C23" s="831"/>
      <c r="F23" s="831"/>
      <c r="G23" s="831"/>
      <c r="H23" s="831"/>
    </row>
    <row r="24" spans="2:8">
      <c r="B24" s="831"/>
      <c r="C24" s="831"/>
      <c r="F24" s="831"/>
      <c r="G24" s="831"/>
      <c r="H24" s="831"/>
    </row>
    <row r="25" spans="2:8">
      <c r="B25" s="831"/>
      <c r="C25" s="831"/>
      <c r="F25" s="831"/>
      <c r="G25" s="831"/>
      <c r="H25" s="831"/>
    </row>
    <row r="26" spans="2:8">
      <c r="B26" s="831"/>
      <c r="C26" s="831"/>
      <c r="F26" s="831"/>
      <c r="G26" s="831"/>
      <c r="H26" s="831"/>
    </row>
    <row r="27" spans="2:8">
      <c r="B27" s="831"/>
      <c r="C27" s="831"/>
      <c r="F27" s="831"/>
      <c r="G27" s="831"/>
      <c r="H27" s="831"/>
    </row>
    <row r="28" spans="2:8">
      <c r="B28" s="831"/>
      <c r="C28" s="831"/>
      <c r="F28" s="831"/>
      <c r="G28" s="831"/>
      <c r="H28" s="831"/>
    </row>
    <row r="29" spans="2:8">
      <c r="B29" s="831"/>
      <c r="C29" s="831"/>
      <c r="F29" s="831"/>
      <c r="G29" s="831"/>
      <c r="H29" s="831"/>
    </row>
    <row r="30" spans="2:8">
      <c r="B30" s="831"/>
      <c r="C30" s="831"/>
      <c r="F30" s="831"/>
      <c r="G30" s="831"/>
      <c r="H30" s="831"/>
    </row>
    <row r="31" spans="2:8">
      <c r="B31" s="831"/>
      <c r="C31" s="831"/>
      <c r="F31" s="831"/>
      <c r="G31" s="831"/>
      <c r="H31" s="831"/>
    </row>
    <row r="32" spans="2:8">
      <c r="B32" s="831"/>
      <c r="C32" s="831"/>
      <c r="F32" s="831"/>
      <c r="G32" s="831"/>
      <c r="H32" s="831"/>
    </row>
    <row r="33" spans="2:8">
      <c r="B33" s="831"/>
      <c r="C33" s="831"/>
      <c r="F33" s="831"/>
      <c r="G33" s="831"/>
      <c r="H33" s="831"/>
    </row>
    <row r="34" spans="2:8">
      <c r="B34" s="831"/>
      <c r="C34" s="831"/>
      <c r="F34" s="831"/>
      <c r="G34" s="831"/>
      <c r="H34" s="831"/>
    </row>
    <row r="35" spans="2:8">
      <c r="B35" s="831"/>
      <c r="C35" s="831"/>
      <c r="F35" s="831"/>
      <c r="G35" s="831"/>
      <c r="H35" s="831"/>
    </row>
    <row r="36" spans="2:8">
      <c r="B36" s="831"/>
      <c r="C36" s="831"/>
      <c r="F36" s="831"/>
      <c r="G36" s="831"/>
      <c r="H36" s="831"/>
    </row>
    <row r="37" spans="2:8">
      <c r="B37" s="831"/>
      <c r="C37" s="831"/>
      <c r="F37" s="831"/>
      <c r="G37" s="831"/>
      <c r="H37" s="831"/>
    </row>
    <row r="38" spans="2:8">
      <c r="B38" s="831"/>
      <c r="C38" s="831"/>
      <c r="F38" s="831"/>
      <c r="G38" s="831"/>
      <c r="H38" s="831"/>
    </row>
    <row r="39" spans="2:8">
      <c r="B39" s="831"/>
      <c r="C39" s="831"/>
      <c r="F39" s="831"/>
      <c r="G39" s="831"/>
      <c r="H39" s="831"/>
    </row>
    <row r="40" spans="2:8">
      <c r="B40" s="831"/>
      <c r="C40" s="831"/>
      <c r="F40" s="831"/>
      <c r="G40" s="831"/>
      <c r="H40" s="831"/>
    </row>
    <row r="41" spans="2:8">
      <c r="B41" s="831"/>
      <c r="C41" s="831"/>
      <c r="F41" s="831"/>
      <c r="G41" s="831"/>
      <c r="H41" s="831"/>
    </row>
    <row r="42" spans="2:8">
      <c r="B42" s="831"/>
      <c r="C42" s="831"/>
      <c r="F42" s="831"/>
      <c r="G42" s="831"/>
      <c r="H42" s="831"/>
    </row>
    <row r="43" spans="2:8">
      <c r="B43" s="831"/>
      <c r="C43" s="831"/>
      <c r="F43" s="831"/>
      <c r="G43" s="831"/>
      <c r="H43" s="831"/>
    </row>
    <row r="44" spans="2:8">
      <c r="B44" s="831"/>
      <c r="C44" s="831"/>
      <c r="F44" s="831"/>
      <c r="G44" s="831"/>
      <c r="H44" s="831"/>
    </row>
    <row r="45" spans="2:8">
      <c r="B45" s="831"/>
      <c r="C45" s="831"/>
      <c r="F45" s="831"/>
      <c r="G45" s="831"/>
      <c r="H45" s="831"/>
    </row>
    <row r="46" spans="2:8">
      <c r="B46" s="831"/>
      <c r="C46" s="831"/>
      <c r="F46" s="831"/>
      <c r="G46" s="831"/>
      <c r="H46" s="831"/>
    </row>
    <row r="47" spans="2:8">
      <c r="B47" s="831"/>
      <c r="C47" s="831"/>
      <c r="F47" s="831"/>
      <c r="G47" s="831"/>
      <c r="H47" s="831"/>
    </row>
    <row r="48" spans="2:8">
      <c r="B48" s="831"/>
      <c r="C48" s="831"/>
      <c r="F48" s="831"/>
      <c r="G48" s="831"/>
      <c r="H48" s="831"/>
    </row>
    <row r="49" spans="2:8">
      <c r="B49" s="831"/>
      <c r="C49" s="831"/>
      <c r="F49" s="831"/>
      <c r="G49" s="831"/>
      <c r="H49" s="831"/>
    </row>
    <row r="50" spans="2:8">
      <c r="B50" s="831"/>
      <c r="C50" s="831"/>
      <c r="F50" s="831"/>
      <c r="G50" s="831"/>
      <c r="H50" s="831"/>
    </row>
    <row r="51" spans="2:8">
      <c r="B51" s="831"/>
      <c r="C51" s="831"/>
      <c r="F51" s="831"/>
      <c r="G51" s="831"/>
      <c r="H51" s="831"/>
    </row>
    <row r="52" spans="2:8">
      <c r="B52" s="831"/>
      <c r="C52" s="831"/>
      <c r="F52" s="831"/>
      <c r="G52" s="831"/>
      <c r="H52" s="831"/>
    </row>
    <row r="53" spans="2:8">
      <c r="B53" s="831"/>
      <c r="C53" s="831"/>
      <c r="F53" s="831"/>
      <c r="G53" s="831"/>
      <c r="H53" s="831"/>
    </row>
    <row r="54" spans="2:8">
      <c r="B54" s="831"/>
      <c r="C54" s="831"/>
      <c r="F54" s="831"/>
      <c r="G54" s="831"/>
      <c r="H54" s="831"/>
    </row>
    <row r="55" spans="2:8">
      <c r="B55" s="831"/>
      <c r="C55" s="831"/>
      <c r="F55" s="831"/>
      <c r="G55" s="831"/>
      <c r="H55" s="831"/>
    </row>
    <row r="56" spans="2:8">
      <c r="B56" s="831"/>
      <c r="C56" s="831"/>
      <c r="F56" s="831"/>
      <c r="G56" s="831"/>
      <c r="H56" s="831"/>
    </row>
    <row r="57" spans="2:8">
      <c r="B57" s="831"/>
      <c r="C57" s="831"/>
      <c r="F57" s="831"/>
      <c r="G57" s="831"/>
      <c r="H57" s="831"/>
    </row>
    <row r="58" spans="2:8">
      <c r="B58" s="831"/>
      <c r="C58" s="831"/>
      <c r="F58" s="831"/>
      <c r="G58" s="831"/>
      <c r="H58" s="831"/>
    </row>
    <row r="59" spans="2:8">
      <c r="B59" s="831"/>
      <c r="C59" s="831"/>
      <c r="F59" s="831"/>
      <c r="G59" s="831"/>
      <c r="H59" s="831"/>
    </row>
    <row r="60" spans="2:8">
      <c r="B60" s="831"/>
      <c r="C60" s="831"/>
      <c r="F60" s="831"/>
      <c r="G60" s="831"/>
      <c r="H60" s="831"/>
    </row>
    <row r="61" spans="2:8">
      <c r="B61" s="831"/>
      <c r="C61" s="831"/>
      <c r="F61" s="831"/>
      <c r="G61" s="831"/>
      <c r="H61" s="831"/>
    </row>
    <row r="62" spans="2:8">
      <c r="B62" s="831"/>
      <c r="C62" s="831"/>
      <c r="F62" s="831"/>
      <c r="G62" s="831"/>
      <c r="H62" s="831"/>
    </row>
    <row r="63" spans="2:8">
      <c r="B63" s="831"/>
      <c r="C63" s="831"/>
      <c r="F63" s="831"/>
      <c r="G63" s="831"/>
      <c r="H63" s="831"/>
    </row>
    <row r="64" spans="2:8">
      <c r="B64" s="831"/>
      <c r="C64" s="831"/>
      <c r="F64" s="831"/>
      <c r="G64" s="831"/>
      <c r="H64" s="831"/>
    </row>
    <row r="65" spans="2:8">
      <c r="B65" s="831"/>
      <c r="C65" s="831"/>
      <c r="F65" s="831"/>
      <c r="G65" s="831"/>
      <c r="H65" s="831"/>
    </row>
    <row r="66" spans="2:8">
      <c r="B66" s="831"/>
      <c r="C66" s="831"/>
      <c r="F66" s="831"/>
      <c r="G66" s="831"/>
      <c r="H66" s="831"/>
    </row>
    <row r="67" spans="2:8">
      <c r="B67" s="831"/>
      <c r="C67" s="831"/>
      <c r="F67" s="831"/>
      <c r="G67" s="831"/>
      <c r="H67" s="831"/>
    </row>
    <row r="68" spans="2:8">
      <c r="B68" s="831"/>
      <c r="C68" s="831"/>
      <c r="F68" s="831"/>
      <c r="G68" s="831"/>
      <c r="H68" s="831"/>
    </row>
    <row r="69" spans="2:8">
      <c r="B69" s="831"/>
      <c r="C69" s="831"/>
      <c r="F69" s="831"/>
      <c r="G69" s="831"/>
      <c r="H69" s="831"/>
    </row>
    <row r="70" spans="2:8">
      <c r="B70" s="831"/>
      <c r="C70" s="831"/>
      <c r="F70" s="831"/>
      <c r="G70" s="831"/>
      <c r="H70" s="831"/>
    </row>
    <row r="71" spans="2:8">
      <c r="B71" s="831"/>
      <c r="C71" s="831"/>
      <c r="F71" s="831"/>
      <c r="G71" s="831"/>
      <c r="H71" s="831"/>
    </row>
    <row r="72" spans="2:8">
      <c r="B72" s="831"/>
      <c r="C72" s="831"/>
      <c r="F72" s="831"/>
      <c r="G72" s="831"/>
      <c r="H72" s="831"/>
    </row>
    <row r="73" spans="2:8">
      <c r="B73" s="831"/>
      <c r="C73" s="831"/>
      <c r="F73" s="831"/>
      <c r="G73" s="831"/>
      <c r="H73" s="831"/>
    </row>
    <row r="74" spans="2:8">
      <c r="B74" s="831"/>
      <c r="C74" s="831"/>
      <c r="F74" s="831"/>
      <c r="G74" s="831"/>
      <c r="H74" s="831"/>
    </row>
    <row r="75" spans="2:8">
      <c r="B75" s="831"/>
      <c r="C75" s="831"/>
      <c r="F75" s="831"/>
      <c r="G75" s="831"/>
      <c r="H75" s="831"/>
    </row>
    <row r="76" spans="2:8">
      <c r="B76" s="831"/>
      <c r="C76" s="831"/>
      <c r="F76" s="831"/>
      <c r="G76" s="831"/>
      <c r="H76" s="831"/>
    </row>
    <row r="77" spans="2:8">
      <c r="B77" s="831"/>
      <c r="C77" s="831"/>
      <c r="F77" s="831"/>
      <c r="G77" s="831"/>
      <c r="H77" s="831"/>
    </row>
    <row r="78" spans="2:8">
      <c r="B78" s="831"/>
      <c r="C78" s="831"/>
      <c r="F78" s="831"/>
      <c r="G78" s="831"/>
      <c r="H78" s="831"/>
    </row>
    <row r="79" spans="2:8">
      <c r="B79" s="831"/>
      <c r="C79" s="831"/>
      <c r="F79" s="831"/>
      <c r="G79" s="831"/>
      <c r="H79" s="831"/>
    </row>
    <row r="80" spans="2:8">
      <c r="B80" s="831"/>
      <c r="C80" s="831"/>
      <c r="F80" s="831"/>
      <c r="G80" s="831"/>
      <c r="H80" s="831"/>
    </row>
    <row r="81" spans="2:8">
      <c r="B81" s="831"/>
      <c r="C81" s="831"/>
      <c r="F81" s="831"/>
      <c r="G81" s="831"/>
      <c r="H81" s="831"/>
    </row>
    <row r="82" spans="2:8">
      <c r="B82" s="831"/>
      <c r="C82" s="831"/>
      <c r="F82" s="831"/>
      <c r="G82" s="831"/>
      <c r="H82" s="831"/>
    </row>
    <row r="83" spans="2:8">
      <c r="B83" s="831"/>
      <c r="C83" s="831"/>
      <c r="F83" s="831"/>
      <c r="G83" s="831"/>
      <c r="H83" s="831"/>
    </row>
    <row r="84" spans="2:8">
      <c r="B84" s="831"/>
      <c r="C84" s="831"/>
      <c r="F84" s="831"/>
      <c r="G84" s="831"/>
      <c r="H84" s="831"/>
    </row>
    <row r="85" spans="2:8">
      <c r="B85" s="831"/>
      <c r="C85" s="831"/>
      <c r="F85" s="831"/>
      <c r="G85" s="831"/>
      <c r="H85" s="831"/>
    </row>
    <row r="86" spans="2:8">
      <c r="B86" s="831"/>
      <c r="C86" s="831"/>
      <c r="F86" s="831"/>
      <c r="G86" s="831"/>
      <c r="H86" s="831"/>
    </row>
    <row r="87" spans="2:8">
      <c r="B87" s="831"/>
      <c r="C87" s="831"/>
      <c r="F87" s="831"/>
      <c r="G87" s="831"/>
      <c r="H87" s="831"/>
    </row>
    <row r="88" spans="2:8">
      <c r="B88" s="831"/>
      <c r="C88" s="831"/>
      <c r="F88" s="831"/>
      <c r="G88" s="831"/>
      <c r="H88" s="831"/>
    </row>
    <row r="89" spans="2:8">
      <c r="B89" s="831"/>
      <c r="C89" s="831"/>
      <c r="F89" s="831"/>
      <c r="G89" s="831"/>
      <c r="H89" s="831"/>
    </row>
    <row r="90" spans="2:8">
      <c r="B90" s="831"/>
      <c r="C90" s="831"/>
      <c r="F90" s="831"/>
      <c r="G90" s="831"/>
      <c r="H90" s="831"/>
    </row>
    <row r="91" spans="2:8">
      <c r="B91" s="831"/>
      <c r="C91" s="831"/>
      <c r="F91" s="831"/>
      <c r="G91" s="831"/>
      <c r="H91" s="831"/>
    </row>
    <row r="92" spans="2:8">
      <c r="B92" s="831"/>
      <c r="C92" s="831"/>
      <c r="F92" s="831"/>
      <c r="G92" s="831"/>
      <c r="H92" s="831"/>
    </row>
    <row r="93" spans="2:8">
      <c r="B93" s="831"/>
      <c r="C93" s="831"/>
      <c r="F93" s="831"/>
      <c r="G93" s="831"/>
      <c r="H93" s="831"/>
    </row>
    <row r="94" spans="2:8">
      <c r="B94" s="831"/>
      <c r="C94" s="831"/>
      <c r="F94" s="831"/>
      <c r="G94" s="831"/>
      <c r="H94" s="831"/>
    </row>
    <row r="95" spans="2:8">
      <c r="B95" s="831"/>
      <c r="C95" s="831"/>
      <c r="F95" s="831"/>
      <c r="G95" s="831"/>
      <c r="H95" s="831"/>
    </row>
    <row r="96" spans="2:8">
      <c r="B96" s="831"/>
      <c r="C96" s="831"/>
      <c r="F96" s="831"/>
      <c r="G96" s="831"/>
      <c r="H96" s="831"/>
    </row>
    <row r="97" spans="2:8">
      <c r="B97" s="831"/>
      <c r="C97" s="831"/>
      <c r="F97" s="831"/>
      <c r="G97" s="831"/>
      <c r="H97" s="831"/>
    </row>
    <row r="98" spans="2:8">
      <c r="B98" s="831"/>
      <c r="C98" s="831"/>
      <c r="F98" s="831"/>
      <c r="G98" s="831"/>
      <c r="H98" s="831"/>
    </row>
    <row r="99" spans="2:8">
      <c r="B99" s="831"/>
      <c r="C99" s="831"/>
      <c r="F99" s="831"/>
      <c r="G99" s="831"/>
      <c r="H99" s="831"/>
    </row>
    <row r="100" spans="2:8">
      <c r="B100" s="831"/>
      <c r="C100" s="831"/>
      <c r="F100" s="831"/>
      <c r="G100" s="831"/>
      <c r="H100" s="831"/>
    </row>
    <row r="101" spans="2:8">
      <c r="B101" s="831"/>
      <c r="C101" s="831"/>
      <c r="F101" s="831"/>
      <c r="G101" s="831"/>
      <c r="H101" s="831"/>
    </row>
    <row r="102" spans="2:8">
      <c r="B102" s="831"/>
      <c r="C102" s="831"/>
      <c r="F102" s="831"/>
      <c r="G102" s="831"/>
      <c r="H102" s="831"/>
    </row>
    <row r="103" spans="2:8">
      <c r="B103" s="831"/>
      <c r="C103" s="831"/>
      <c r="F103" s="831"/>
      <c r="G103" s="831"/>
      <c r="H103" s="831"/>
    </row>
    <row r="104" spans="2:8">
      <c r="B104" s="831"/>
      <c r="C104" s="831"/>
      <c r="F104" s="831"/>
      <c r="G104" s="831"/>
      <c r="H104" s="831"/>
    </row>
    <row r="105" spans="2:8">
      <c r="B105" s="831"/>
      <c r="C105" s="831"/>
      <c r="F105" s="831"/>
      <c r="G105" s="831"/>
      <c r="H105" s="831"/>
    </row>
    <row r="106" spans="2:8">
      <c r="B106" s="831"/>
      <c r="C106" s="831"/>
      <c r="F106" s="831"/>
      <c r="G106" s="831"/>
      <c r="H106" s="831"/>
    </row>
    <row r="107" spans="2:8">
      <c r="B107" s="831"/>
      <c r="C107" s="831"/>
      <c r="F107" s="831"/>
      <c r="G107" s="831"/>
      <c r="H107" s="831"/>
    </row>
    <row r="108" spans="2:8">
      <c r="B108" s="831"/>
      <c r="C108" s="831"/>
      <c r="F108" s="831"/>
      <c r="G108" s="831"/>
      <c r="H108" s="831"/>
    </row>
    <row r="109" spans="2:8">
      <c r="B109" s="831"/>
      <c r="C109" s="831"/>
      <c r="F109" s="831"/>
      <c r="G109" s="831"/>
      <c r="H109" s="831"/>
    </row>
    <row r="110" spans="2:8">
      <c r="B110" s="831"/>
      <c r="C110" s="831"/>
      <c r="F110" s="831"/>
      <c r="G110" s="831"/>
      <c r="H110" s="831"/>
    </row>
    <row r="111" spans="2:8">
      <c r="B111" s="831"/>
      <c r="C111" s="831"/>
      <c r="F111" s="831"/>
      <c r="G111" s="831"/>
      <c r="H111" s="831"/>
    </row>
    <row r="112" spans="2:8">
      <c r="B112" s="831"/>
      <c r="C112" s="831"/>
      <c r="F112" s="831"/>
      <c r="G112" s="831"/>
      <c r="H112" s="831"/>
    </row>
    <row r="113" spans="2:8">
      <c r="B113" s="831"/>
      <c r="C113" s="831"/>
      <c r="F113" s="831"/>
      <c r="G113" s="831"/>
      <c r="H113" s="831"/>
    </row>
    <row r="114" spans="2:8">
      <c r="B114" s="831"/>
      <c r="C114" s="831"/>
      <c r="F114" s="831"/>
      <c r="G114" s="831"/>
      <c r="H114" s="831"/>
    </row>
    <row r="115" spans="2:8">
      <c r="B115" s="831"/>
      <c r="C115" s="831"/>
      <c r="F115" s="831"/>
      <c r="G115" s="831"/>
      <c r="H115" s="831"/>
    </row>
    <row r="116" spans="2:8">
      <c r="B116" s="831"/>
      <c r="C116" s="831"/>
      <c r="F116" s="831"/>
      <c r="G116" s="831"/>
      <c r="H116" s="831"/>
    </row>
    <row r="117" spans="2:8">
      <c r="B117" s="831"/>
      <c r="C117" s="831"/>
      <c r="F117" s="831"/>
      <c r="G117" s="831"/>
      <c r="H117" s="831"/>
    </row>
    <row r="118" spans="2:8">
      <c r="B118" s="831"/>
      <c r="C118" s="831"/>
      <c r="F118" s="831"/>
      <c r="G118" s="831"/>
      <c r="H118" s="831"/>
    </row>
    <row r="119" spans="2:8">
      <c r="B119" s="831"/>
      <c r="C119" s="831"/>
      <c r="F119" s="831"/>
      <c r="G119" s="831"/>
      <c r="H119" s="831"/>
    </row>
    <row r="120" spans="2:8">
      <c r="B120" s="831"/>
      <c r="C120" s="831"/>
      <c r="F120" s="831"/>
      <c r="G120" s="831"/>
      <c r="H120" s="831"/>
    </row>
    <row r="121" spans="2:8">
      <c r="B121" s="831"/>
      <c r="C121" s="831"/>
      <c r="F121" s="831"/>
      <c r="G121" s="831"/>
      <c r="H121" s="831"/>
    </row>
    <row r="122" spans="2:8">
      <c r="B122" s="831"/>
      <c r="C122" s="831"/>
      <c r="F122" s="831"/>
      <c r="G122" s="831"/>
      <c r="H122" s="831"/>
    </row>
    <row r="123" spans="2:8">
      <c r="B123" s="831"/>
      <c r="C123" s="831"/>
      <c r="F123" s="831"/>
      <c r="G123" s="831"/>
      <c r="H123" s="831"/>
    </row>
    <row r="124" spans="2:8">
      <c r="B124" s="831"/>
      <c r="C124" s="831"/>
      <c r="F124" s="831"/>
      <c r="G124" s="831"/>
      <c r="H124" s="831"/>
    </row>
    <row r="125" spans="2:8">
      <c r="B125" s="831"/>
      <c r="C125" s="831"/>
      <c r="F125" s="831"/>
      <c r="G125" s="831"/>
      <c r="H125" s="831"/>
    </row>
    <row r="126" spans="2:8">
      <c r="B126" s="831"/>
      <c r="C126" s="831"/>
      <c r="F126" s="831"/>
      <c r="G126" s="831"/>
      <c r="H126" s="831"/>
    </row>
    <row r="127" spans="2:8">
      <c r="B127" s="831"/>
      <c r="C127" s="831"/>
      <c r="F127" s="831"/>
      <c r="G127" s="831"/>
      <c r="H127" s="831"/>
    </row>
    <row r="128" spans="2:8">
      <c r="B128" s="831"/>
      <c r="C128" s="831"/>
      <c r="F128" s="831"/>
      <c r="G128" s="831"/>
      <c r="H128" s="831"/>
    </row>
    <row r="129" spans="2:8">
      <c r="B129" s="831"/>
      <c r="C129" s="831"/>
      <c r="F129" s="831"/>
      <c r="G129" s="831"/>
      <c r="H129" s="831"/>
    </row>
    <row r="130" spans="2:8">
      <c r="B130" s="831"/>
      <c r="C130" s="831"/>
      <c r="F130" s="831"/>
      <c r="G130" s="831"/>
      <c r="H130" s="831"/>
    </row>
    <row r="131" spans="2:8">
      <c r="B131" s="831"/>
      <c r="C131" s="831"/>
      <c r="F131" s="831"/>
      <c r="G131" s="831"/>
      <c r="H131" s="831"/>
    </row>
    <row r="132" spans="2:8">
      <c r="B132" s="831"/>
      <c r="C132" s="831"/>
      <c r="F132" s="831"/>
      <c r="G132" s="831"/>
      <c r="H132" s="831"/>
    </row>
    <row r="133" spans="2:8">
      <c r="B133" s="831"/>
      <c r="C133" s="831"/>
      <c r="F133" s="831"/>
      <c r="G133" s="831"/>
      <c r="H133" s="831"/>
    </row>
    <row r="134" spans="2:8">
      <c r="B134" s="831"/>
      <c r="C134" s="831"/>
      <c r="F134" s="831"/>
      <c r="G134" s="831"/>
      <c r="H134" s="831"/>
    </row>
    <row r="135" spans="2:8">
      <c r="B135" s="831"/>
      <c r="C135" s="831"/>
      <c r="F135" s="831"/>
      <c r="G135" s="831"/>
      <c r="H135" s="831"/>
    </row>
    <row r="136" spans="2:8">
      <c r="B136" s="831"/>
      <c r="C136" s="831"/>
      <c r="F136" s="831"/>
      <c r="G136" s="831"/>
      <c r="H136" s="831"/>
    </row>
    <row r="137" spans="2:8">
      <c r="B137" s="831"/>
      <c r="C137" s="831"/>
      <c r="F137" s="831"/>
      <c r="G137" s="831"/>
      <c r="H137" s="831"/>
    </row>
    <row r="138" spans="2:8">
      <c r="B138" s="831"/>
      <c r="C138" s="831"/>
      <c r="F138" s="831"/>
      <c r="G138" s="831"/>
      <c r="H138" s="831"/>
    </row>
    <row r="139" spans="2:8">
      <c r="B139" s="831"/>
      <c r="C139" s="831"/>
      <c r="F139" s="831"/>
      <c r="G139" s="831"/>
      <c r="H139" s="831"/>
    </row>
    <row r="140" spans="2:8">
      <c r="B140" s="831"/>
      <c r="C140" s="831"/>
      <c r="F140" s="831"/>
      <c r="G140" s="831"/>
      <c r="H140" s="831"/>
    </row>
    <row r="141" spans="2:8">
      <c r="B141" s="831"/>
      <c r="C141" s="831"/>
      <c r="F141" s="831"/>
      <c r="G141" s="831"/>
      <c r="H141" s="831"/>
    </row>
    <row r="142" spans="2:8">
      <c r="B142" s="831"/>
      <c r="C142" s="831"/>
      <c r="F142" s="831"/>
      <c r="G142" s="831"/>
      <c r="H142" s="831"/>
    </row>
    <row r="143" spans="2:8">
      <c r="B143" s="831"/>
      <c r="C143" s="831"/>
      <c r="F143" s="831"/>
      <c r="G143" s="831"/>
      <c r="H143" s="831"/>
    </row>
    <row r="144" spans="2:8">
      <c r="B144" s="831"/>
      <c r="C144" s="831"/>
      <c r="F144" s="831"/>
      <c r="G144" s="831"/>
      <c r="H144" s="831"/>
    </row>
    <row r="145" spans="2:8">
      <c r="B145" s="831"/>
      <c r="C145" s="831"/>
      <c r="F145" s="831"/>
      <c r="G145" s="831"/>
      <c r="H145" s="831"/>
    </row>
    <row r="146" spans="2:8">
      <c r="B146" s="831"/>
      <c r="C146" s="831"/>
      <c r="F146" s="831"/>
      <c r="G146" s="831"/>
      <c r="H146" s="831"/>
    </row>
    <row r="147" spans="2:8">
      <c r="B147" s="831"/>
      <c r="C147" s="831"/>
      <c r="F147" s="831"/>
      <c r="G147" s="831"/>
      <c r="H147" s="831"/>
    </row>
    <row r="148" spans="2:8">
      <c r="B148" s="831"/>
      <c r="C148" s="831"/>
      <c r="F148" s="831"/>
      <c r="G148" s="831"/>
      <c r="H148" s="831"/>
    </row>
    <row r="149" spans="2:8">
      <c r="B149" s="831"/>
      <c r="C149" s="831"/>
      <c r="F149" s="831"/>
      <c r="G149" s="831"/>
      <c r="H149" s="831"/>
    </row>
    <row r="150" spans="2:8">
      <c r="B150" s="831"/>
      <c r="C150" s="831"/>
      <c r="F150" s="831"/>
      <c r="G150" s="831"/>
      <c r="H150" s="831"/>
    </row>
    <row r="151" spans="2:8">
      <c r="B151" s="831"/>
      <c r="C151" s="831"/>
      <c r="F151" s="831"/>
      <c r="G151" s="831"/>
      <c r="H151" s="831"/>
    </row>
    <row r="152" spans="2:8">
      <c r="B152" s="831"/>
      <c r="C152" s="831"/>
      <c r="F152" s="831"/>
      <c r="G152" s="831"/>
      <c r="H152" s="831"/>
    </row>
    <row r="153" spans="2:8">
      <c r="B153" s="831"/>
      <c r="C153" s="831"/>
      <c r="F153" s="831"/>
      <c r="G153" s="831"/>
      <c r="H153" s="831"/>
    </row>
    <row r="154" spans="2:8">
      <c r="B154" s="831"/>
      <c r="C154" s="831"/>
      <c r="F154" s="831"/>
      <c r="G154" s="831"/>
      <c r="H154" s="831"/>
    </row>
    <row r="155" spans="2:8">
      <c r="B155" s="831"/>
      <c r="C155" s="831"/>
      <c r="F155" s="831"/>
      <c r="G155" s="831"/>
      <c r="H155" s="831"/>
    </row>
    <row r="156" spans="2:8">
      <c r="B156" s="831"/>
      <c r="C156" s="831"/>
      <c r="F156" s="831"/>
      <c r="G156" s="831"/>
      <c r="H156" s="831"/>
    </row>
    <row r="157" spans="2:8">
      <c r="B157" s="831"/>
      <c r="C157" s="831"/>
      <c r="F157" s="831"/>
      <c r="G157" s="831"/>
      <c r="H157" s="831"/>
    </row>
    <row r="158" spans="2:8">
      <c r="B158" s="831"/>
      <c r="C158" s="831"/>
      <c r="F158" s="831"/>
      <c r="G158" s="831"/>
      <c r="H158" s="831"/>
    </row>
    <row r="159" spans="2:8">
      <c r="B159" s="831"/>
      <c r="C159" s="831"/>
      <c r="F159" s="831"/>
      <c r="G159" s="831"/>
      <c r="H159" s="831"/>
    </row>
    <row r="160" spans="2:8">
      <c r="B160" s="831"/>
      <c r="C160" s="831"/>
      <c r="F160" s="831"/>
      <c r="G160" s="831"/>
      <c r="H160" s="831"/>
    </row>
    <row r="161" spans="2:8">
      <c r="B161" s="831"/>
      <c r="C161" s="831"/>
      <c r="F161" s="831"/>
      <c r="G161" s="831"/>
      <c r="H161" s="831"/>
    </row>
    <row r="162" spans="2:8">
      <c r="B162" s="831"/>
      <c r="C162" s="831"/>
      <c r="F162" s="831"/>
      <c r="G162" s="831"/>
      <c r="H162" s="831"/>
    </row>
    <row r="163" spans="2:8">
      <c r="B163" s="831"/>
      <c r="C163" s="831"/>
      <c r="F163" s="831"/>
      <c r="G163" s="831"/>
      <c r="H163" s="831"/>
    </row>
    <row r="164" spans="2:8">
      <c r="B164" s="831"/>
      <c r="C164" s="831"/>
      <c r="F164" s="831"/>
      <c r="G164" s="831"/>
      <c r="H164" s="831"/>
    </row>
    <row r="165" spans="2:8">
      <c r="B165" s="831"/>
      <c r="C165" s="831"/>
      <c r="F165" s="831"/>
      <c r="G165" s="831"/>
      <c r="H165" s="831"/>
    </row>
    <row r="166" spans="2:8">
      <c r="B166" s="831"/>
      <c r="C166" s="831"/>
      <c r="F166" s="831"/>
      <c r="G166" s="831"/>
      <c r="H166" s="831"/>
    </row>
    <row r="167" spans="2:8">
      <c r="B167" s="831"/>
      <c r="C167" s="831"/>
      <c r="F167" s="831"/>
      <c r="G167" s="831"/>
      <c r="H167" s="831"/>
    </row>
    <row r="168" spans="2:8">
      <c r="B168" s="831"/>
      <c r="C168" s="831"/>
      <c r="F168" s="831"/>
      <c r="G168" s="831"/>
      <c r="H168" s="831"/>
    </row>
    <row r="169" spans="2:8">
      <c r="B169" s="831"/>
      <c r="C169" s="831"/>
      <c r="F169" s="831"/>
      <c r="G169" s="831"/>
      <c r="H169" s="831"/>
    </row>
    <row r="170" spans="2:8">
      <c r="B170" s="831"/>
      <c r="C170" s="831"/>
      <c r="F170" s="831"/>
      <c r="G170" s="831"/>
      <c r="H170" s="831"/>
    </row>
    <row r="171" spans="2:8">
      <c r="B171" s="831"/>
      <c r="C171" s="831"/>
      <c r="F171" s="831"/>
      <c r="G171" s="831"/>
      <c r="H171" s="831"/>
    </row>
    <row r="172" spans="2:8">
      <c r="B172" s="831"/>
      <c r="C172" s="831"/>
      <c r="F172" s="831"/>
      <c r="G172" s="831"/>
      <c r="H172" s="831"/>
    </row>
    <row r="173" spans="2:8">
      <c r="B173" s="831"/>
      <c r="C173" s="831"/>
      <c r="F173" s="831"/>
      <c r="G173" s="831"/>
      <c r="H173" s="831"/>
    </row>
    <row r="174" spans="2:8">
      <c r="B174" s="831"/>
      <c r="C174" s="831"/>
      <c r="F174" s="831"/>
      <c r="G174" s="831"/>
      <c r="H174" s="831"/>
    </row>
    <row r="175" spans="2:8">
      <c r="B175" s="831"/>
      <c r="C175" s="831"/>
      <c r="F175" s="831"/>
      <c r="G175" s="831"/>
      <c r="H175" s="831"/>
    </row>
    <row r="176" spans="2:8">
      <c r="B176" s="831"/>
      <c r="C176" s="831"/>
      <c r="F176" s="831"/>
      <c r="G176" s="831"/>
      <c r="H176" s="831"/>
    </row>
    <row r="177" spans="2:8">
      <c r="B177" s="831"/>
      <c r="C177" s="831"/>
      <c r="F177" s="831"/>
      <c r="G177" s="831"/>
      <c r="H177" s="831"/>
    </row>
    <row r="178" spans="2:8">
      <c r="B178" s="831"/>
      <c r="C178" s="831"/>
      <c r="F178" s="831"/>
      <c r="G178" s="831"/>
      <c r="H178" s="831"/>
    </row>
    <row r="179" spans="2:8">
      <c r="B179" s="831"/>
      <c r="C179" s="831"/>
      <c r="F179" s="831"/>
      <c r="G179" s="831"/>
      <c r="H179" s="831"/>
    </row>
    <row r="180" spans="2:8">
      <c r="B180" s="831"/>
      <c r="C180" s="831"/>
      <c r="F180" s="831"/>
      <c r="G180" s="831"/>
      <c r="H180" s="831"/>
    </row>
    <row r="181" spans="2:8">
      <c r="B181" s="831"/>
      <c r="C181" s="831"/>
      <c r="F181" s="831"/>
      <c r="G181" s="831"/>
      <c r="H181" s="831"/>
    </row>
    <row r="182" spans="2:8">
      <c r="B182" s="831"/>
      <c r="C182" s="831"/>
      <c r="F182" s="831"/>
      <c r="G182" s="831"/>
      <c r="H182" s="831"/>
    </row>
    <row r="183" spans="2:8">
      <c r="B183" s="831"/>
      <c r="C183" s="831"/>
      <c r="F183" s="831"/>
      <c r="G183" s="831"/>
      <c r="H183" s="831"/>
    </row>
    <row r="184" spans="2:8">
      <c r="B184" s="831"/>
      <c r="C184" s="831"/>
      <c r="F184" s="831"/>
      <c r="G184" s="831"/>
      <c r="H184" s="831"/>
    </row>
    <row r="185" spans="2:8">
      <c r="B185" s="831"/>
      <c r="C185" s="831"/>
      <c r="F185" s="831"/>
      <c r="G185" s="831"/>
      <c r="H185" s="831"/>
    </row>
    <row r="186" spans="2:8">
      <c r="B186" s="831"/>
      <c r="C186" s="831"/>
      <c r="F186" s="831"/>
      <c r="G186" s="831"/>
      <c r="H186" s="831"/>
    </row>
    <row r="187" spans="2:8">
      <c r="B187" s="831"/>
      <c r="C187" s="831"/>
      <c r="F187" s="831"/>
      <c r="G187" s="831"/>
      <c r="H187" s="831"/>
    </row>
    <row r="188" spans="2:8">
      <c r="B188" s="831"/>
      <c r="C188" s="831"/>
      <c r="F188" s="831"/>
      <c r="G188" s="831"/>
      <c r="H188" s="831"/>
    </row>
    <row r="189" spans="2:8">
      <c r="B189" s="831"/>
      <c r="C189" s="831"/>
      <c r="F189" s="831"/>
      <c r="G189" s="831"/>
      <c r="H189" s="831"/>
    </row>
    <row r="190" spans="2:8">
      <c r="B190" s="831"/>
      <c r="C190" s="831"/>
      <c r="F190" s="831"/>
      <c r="G190" s="831"/>
      <c r="H190" s="831"/>
    </row>
    <row r="191" spans="2:8">
      <c r="B191" s="831"/>
      <c r="C191" s="831"/>
      <c r="F191" s="831"/>
      <c r="G191" s="831"/>
      <c r="H191" s="831"/>
    </row>
    <row r="192" spans="2:8">
      <c r="B192" s="831"/>
      <c r="C192" s="831"/>
      <c r="F192" s="831"/>
      <c r="G192" s="831"/>
      <c r="H192" s="831"/>
    </row>
    <row r="193" spans="2:8">
      <c r="B193" s="831"/>
      <c r="C193" s="831"/>
      <c r="F193" s="831"/>
      <c r="G193" s="831"/>
      <c r="H193" s="831"/>
    </row>
    <row r="194" spans="2:8">
      <c r="B194" s="831"/>
      <c r="C194" s="831"/>
      <c r="F194" s="831"/>
      <c r="G194" s="831"/>
      <c r="H194" s="831"/>
    </row>
    <row r="195" spans="2:8">
      <c r="B195" s="831"/>
      <c r="C195" s="831"/>
      <c r="F195" s="831"/>
      <c r="G195" s="831"/>
      <c r="H195" s="831"/>
    </row>
    <row r="196" spans="2:8">
      <c r="B196" s="831"/>
      <c r="C196" s="831"/>
      <c r="F196" s="831"/>
      <c r="G196" s="831"/>
      <c r="H196" s="831"/>
    </row>
    <row r="197" spans="2:8">
      <c r="B197" s="831"/>
      <c r="C197" s="831"/>
      <c r="F197" s="831"/>
      <c r="G197" s="831"/>
      <c r="H197" s="831"/>
    </row>
    <row r="198" spans="2:8">
      <c r="B198" s="831"/>
      <c r="C198" s="831"/>
      <c r="F198" s="831"/>
      <c r="G198" s="831"/>
      <c r="H198" s="831"/>
    </row>
    <row r="199" spans="2:8">
      <c r="B199" s="831"/>
      <c r="C199" s="831"/>
      <c r="F199" s="831"/>
      <c r="G199" s="831"/>
      <c r="H199" s="831"/>
    </row>
    <row r="200" spans="2:8">
      <c r="B200" s="831"/>
      <c r="C200" s="831"/>
      <c r="F200" s="831"/>
      <c r="G200" s="831"/>
      <c r="H200" s="831"/>
    </row>
    <row r="201" spans="2:8">
      <c r="B201" s="831"/>
      <c r="C201" s="831"/>
      <c r="F201" s="831"/>
      <c r="G201" s="831"/>
      <c r="H201" s="831"/>
    </row>
    <row r="202" spans="2:8">
      <c r="B202" s="831"/>
      <c r="C202" s="831"/>
      <c r="F202" s="831"/>
      <c r="G202" s="831"/>
      <c r="H202" s="831"/>
    </row>
    <row r="203" spans="2:8">
      <c r="B203" s="831"/>
      <c r="C203" s="831"/>
      <c r="F203" s="831"/>
      <c r="G203" s="831"/>
      <c r="H203" s="831"/>
    </row>
    <row r="204" spans="2:8">
      <c r="B204" s="831"/>
      <c r="C204" s="831"/>
      <c r="F204" s="831"/>
      <c r="G204" s="831"/>
      <c r="H204" s="831"/>
    </row>
    <row r="205" spans="2:8">
      <c r="B205" s="831"/>
      <c r="C205" s="831"/>
      <c r="F205" s="831"/>
      <c r="G205" s="831"/>
      <c r="H205" s="831"/>
    </row>
    <row r="206" spans="2:8">
      <c r="B206" s="831"/>
      <c r="C206" s="831"/>
      <c r="F206" s="831"/>
      <c r="G206" s="831"/>
      <c r="H206" s="831"/>
    </row>
    <row r="207" spans="2:8">
      <c r="B207" s="831"/>
      <c r="C207" s="831"/>
      <c r="F207" s="831"/>
      <c r="G207" s="831"/>
      <c r="H207" s="831"/>
    </row>
    <row r="208" spans="2:8">
      <c r="B208" s="831"/>
      <c r="C208" s="831"/>
      <c r="F208" s="831"/>
      <c r="G208" s="831"/>
      <c r="H208" s="831"/>
    </row>
    <row r="209" spans="2:8">
      <c r="B209" s="831"/>
      <c r="C209" s="831"/>
      <c r="F209" s="831"/>
      <c r="G209" s="831"/>
      <c r="H209" s="831"/>
    </row>
    <row r="210" spans="2:8">
      <c r="B210" s="831"/>
      <c r="C210" s="831"/>
      <c r="F210" s="831"/>
      <c r="G210" s="831"/>
      <c r="H210" s="831"/>
    </row>
    <row r="211" spans="2:8">
      <c r="B211" s="831"/>
      <c r="C211" s="831"/>
      <c r="F211" s="831"/>
      <c r="G211" s="831"/>
      <c r="H211" s="831"/>
    </row>
    <row r="212" spans="2:8">
      <c r="B212" s="831"/>
      <c r="C212" s="831"/>
      <c r="F212" s="831"/>
      <c r="G212" s="831"/>
      <c r="H212" s="831"/>
    </row>
    <row r="213" spans="2:8">
      <c r="B213" s="831"/>
      <c r="C213" s="831"/>
      <c r="F213" s="831"/>
      <c r="G213" s="831"/>
      <c r="H213" s="831"/>
    </row>
    <row r="214" spans="2:8">
      <c r="B214" s="831"/>
      <c r="C214" s="831"/>
      <c r="F214" s="831"/>
      <c r="G214" s="831"/>
      <c r="H214" s="831"/>
    </row>
    <row r="215" spans="2:8">
      <c r="B215" s="831"/>
      <c r="C215" s="831"/>
      <c r="F215" s="831"/>
      <c r="G215" s="831"/>
      <c r="H215" s="831"/>
    </row>
    <row r="216" spans="2:8">
      <c r="B216" s="831"/>
      <c r="C216" s="831"/>
      <c r="F216" s="831"/>
      <c r="G216" s="831"/>
      <c r="H216" s="831"/>
    </row>
    <row r="217" spans="2:8">
      <c r="B217" s="831"/>
      <c r="C217" s="831"/>
      <c r="F217" s="831"/>
      <c r="G217" s="831"/>
      <c r="H217" s="831"/>
    </row>
    <row r="218" spans="2:8">
      <c r="B218" s="831"/>
      <c r="C218" s="831"/>
      <c r="F218" s="831"/>
      <c r="G218" s="831"/>
      <c r="H218" s="831"/>
    </row>
    <row r="219" spans="2:8">
      <c r="B219" s="831"/>
      <c r="C219" s="831"/>
      <c r="F219" s="831"/>
      <c r="G219" s="831"/>
      <c r="H219" s="831"/>
    </row>
    <row r="220" spans="2:8">
      <c r="B220" s="831"/>
      <c r="C220" s="831"/>
      <c r="F220" s="831"/>
      <c r="G220" s="831"/>
      <c r="H220" s="831"/>
    </row>
    <row r="221" spans="2:8">
      <c r="B221" s="831"/>
      <c r="C221" s="831"/>
      <c r="F221" s="831"/>
      <c r="G221" s="831"/>
      <c r="H221" s="831"/>
    </row>
    <row r="222" spans="2:8">
      <c r="B222" s="831"/>
      <c r="C222" s="831"/>
      <c r="F222" s="831"/>
      <c r="G222" s="831"/>
      <c r="H222" s="831"/>
    </row>
    <row r="223" spans="2:8">
      <c r="B223" s="831"/>
      <c r="C223" s="831"/>
      <c r="F223" s="831"/>
      <c r="G223" s="831"/>
      <c r="H223" s="831"/>
    </row>
    <row r="224" spans="2:8">
      <c r="B224" s="831"/>
      <c r="C224" s="831"/>
      <c r="F224" s="831"/>
      <c r="G224" s="831"/>
      <c r="H224" s="831"/>
    </row>
    <row r="225" spans="2:8">
      <c r="B225" s="831"/>
      <c r="C225" s="831"/>
      <c r="F225" s="831"/>
      <c r="G225" s="831"/>
      <c r="H225" s="831"/>
    </row>
    <row r="226" spans="2:8">
      <c r="B226" s="831"/>
      <c r="C226" s="831"/>
      <c r="F226" s="831"/>
      <c r="G226" s="831"/>
      <c r="H226" s="831"/>
    </row>
    <row r="227" spans="2:8">
      <c r="B227" s="831"/>
      <c r="C227" s="831"/>
      <c r="F227" s="831"/>
      <c r="G227" s="831"/>
      <c r="H227" s="831"/>
    </row>
    <row r="228" spans="2:8">
      <c r="B228" s="831"/>
      <c r="C228" s="831"/>
      <c r="F228" s="831"/>
      <c r="G228" s="831"/>
      <c r="H228" s="831"/>
    </row>
    <row r="229" spans="2:8">
      <c r="B229" s="831"/>
      <c r="C229" s="831"/>
      <c r="F229" s="831"/>
      <c r="G229" s="831"/>
      <c r="H229" s="831"/>
    </row>
    <row r="230" spans="2:8">
      <c r="B230" s="831"/>
      <c r="C230" s="831"/>
      <c r="F230" s="831"/>
      <c r="G230" s="831"/>
      <c r="H230" s="831"/>
    </row>
    <row r="231" spans="2:8">
      <c r="B231" s="831"/>
      <c r="C231" s="831"/>
      <c r="F231" s="831"/>
      <c r="G231" s="831"/>
      <c r="H231" s="831"/>
    </row>
    <row r="232" spans="2:8">
      <c r="B232" s="831"/>
      <c r="C232" s="831"/>
      <c r="F232" s="831"/>
      <c r="G232" s="831"/>
      <c r="H232" s="831"/>
    </row>
    <row r="233" spans="2:8">
      <c r="B233" s="831"/>
      <c r="C233" s="831"/>
      <c r="F233" s="831"/>
      <c r="G233" s="831"/>
      <c r="H233" s="831"/>
    </row>
    <row r="234" spans="2:8">
      <c r="B234" s="831"/>
      <c r="C234" s="831"/>
      <c r="F234" s="831"/>
      <c r="G234" s="831"/>
      <c r="H234" s="831"/>
    </row>
    <row r="235" spans="2:8">
      <c r="B235" s="831"/>
      <c r="C235" s="831"/>
      <c r="F235" s="831"/>
      <c r="G235" s="831"/>
      <c r="H235" s="831"/>
    </row>
    <row r="236" spans="2:8">
      <c r="B236" s="831"/>
      <c r="C236" s="831"/>
      <c r="F236" s="831"/>
      <c r="G236" s="831"/>
      <c r="H236" s="831"/>
    </row>
    <row r="237" spans="2:8">
      <c r="B237" s="831"/>
      <c r="C237" s="831"/>
      <c r="F237" s="831"/>
      <c r="G237" s="831"/>
      <c r="H237" s="831"/>
    </row>
    <row r="238" spans="2:8">
      <c r="B238" s="831"/>
      <c r="C238" s="831"/>
      <c r="F238" s="831"/>
      <c r="G238" s="831"/>
      <c r="H238" s="831"/>
    </row>
    <row r="239" spans="2:8">
      <c r="B239" s="831"/>
      <c r="C239" s="831"/>
      <c r="F239" s="831"/>
      <c r="G239" s="831"/>
      <c r="H239" s="831"/>
    </row>
    <row r="240" spans="2:8">
      <c r="B240" s="831"/>
      <c r="C240" s="831"/>
      <c r="F240" s="831"/>
      <c r="G240" s="831"/>
      <c r="H240" s="831"/>
    </row>
    <row r="241" spans="2:8">
      <c r="B241" s="831"/>
      <c r="C241" s="831"/>
      <c r="F241" s="831"/>
      <c r="G241" s="831"/>
      <c r="H241" s="831"/>
    </row>
    <row r="242" spans="2:8">
      <c r="B242" s="831"/>
      <c r="C242" s="831"/>
      <c r="F242" s="831"/>
      <c r="G242" s="831"/>
      <c r="H242" s="831"/>
    </row>
    <row r="243" spans="2:8">
      <c r="B243" s="831"/>
      <c r="C243" s="831"/>
      <c r="F243" s="831"/>
      <c r="G243" s="831"/>
      <c r="H243" s="831"/>
    </row>
    <row r="244" spans="2:8">
      <c r="B244" s="831"/>
      <c r="C244" s="831"/>
      <c r="F244" s="831"/>
      <c r="G244" s="831"/>
      <c r="H244" s="831"/>
    </row>
    <row r="245" spans="2:8">
      <c r="B245" s="831"/>
      <c r="C245" s="831"/>
      <c r="F245" s="831"/>
      <c r="G245" s="831"/>
      <c r="H245" s="831"/>
    </row>
    <row r="246" spans="2:8">
      <c r="B246" s="831"/>
      <c r="C246" s="831"/>
      <c r="F246" s="831"/>
      <c r="G246" s="831"/>
      <c r="H246" s="831"/>
    </row>
    <row r="247" spans="2:8">
      <c r="B247" s="831"/>
      <c r="C247" s="831"/>
      <c r="F247" s="831"/>
      <c r="G247" s="831"/>
      <c r="H247" s="831"/>
    </row>
    <row r="248" spans="2:8">
      <c r="B248" s="831"/>
      <c r="C248" s="831"/>
      <c r="F248" s="831"/>
      <c r="G248" s="831"/>
      <c r="H248" s="831"/>
    </row>
    <row r="249" spans="2:8">
      <c r="B249" s="831"/>
      <c r="C249" s="831"/>
      <c r="F249" s="831"/>
      <c r="G249" s="831"/>
      <c r="H249" s="831"/>
    </row>
    <row r="250" spans="2:8">
      <c r="B250" s="831"/>
      <c r="C250" s="831"/>
      <c r="F250" s="831"/>
      <c r="G250" s="831"/>
      <c r="H250" s="831"/>
    </row>
    <row r="251" spans="2:8">
      <c r="B251" s="831"/>
      <c r="C251" s="831"/>
      <c r="F251" s="831"/>
      <c r="G251" s="831"/>
      <c r="H251" s="831"/>
    </row>
    <row r="252" spans="2:8">
      <c r="B252" s="831"/>
      <c r="C252" s="831"/>
      <c r="F252" s="831"/>
      <c r="G252" s="831"/>
      <c r="H252" s="831"/>
    </row>
    <row r="253" spans="2:8">
      <c r="B253" s="831"/>
      <c r="C253" s="831"/>
      <c r="F253" s="831"/>
      <c r="G253" s="831"/>
      <c r="H253" s="831"/>
    </row>
    <row r="254" spans="2:8">
      <c r="B254" s="831"/>
      <c r="C254" s="831"/>
      <c r="F254" s="831"/>
      <c r="G254" s="831"/>
      <c r="H254" s="831"/>
    </row>
    <row r="255" spans="2:8">
      <c r="B255" s="831"/>
      <c r="C255" s="831"/>
      <c r="F255" s="831"/>
      <c r="G255" s="831"/>
      <c r="H255" s="831"/>
    </row>
    <row r="256" spans="2:8">
      <c r="B256" s="831"/>
      <c r="C256" s="831"/>
      <c r="F256" s="831"/>
      <c r="G256" s="831"/>
      <c r="H256" s="831"/>
    </row>
    <row r="257" spans="2:8">
      <c r="B257" s="831"/>
      <c r="C257" s="831"/>
      <c r="F257" s="831"/>
      <c r="G257" s="831"/>
      <c r="H257" s="831"/>
    </row>
    <row r="258" spans="2:8">
      <c r="B258" s="831"/>
      <c r="C258" s="831"/>
      <c r="F258" s="831"/>
      <c r="G258" s="831"/>
      <c r="H258" s="831"/>
    </row>
    <row r="259" spans="2:8">
      <c r="B259" s="831"/>
      <c r="C259" s="831"/>
      <c r="F259" s="831"/>
      <c r="G259" s="831"/>
      <c r="H259" s="831"/>
    </row>
    <row r="260" spans="2:8">
      <c r="B260" s="831"/>
      <c r="C260" s="831"/>
      <c r="F260" s="831"/>
      <c r="G260" s="831"/>
      <c r="H260" s="831"/>
    </row>
    <row r="261" spans="2:8">
      <c r="B261" s="831"/>
      <c r="C261" s="831"/>
      <c r="F261" s="831"/>
      <c r="G261" s="831"/>
      <c r="H261" s="831"/>
    </row>
    <row r="262" spans="2:8">
      <c r="B262" s="831"/>
      <c r="C262" s="831"/>
      <c r="F262" s="831"/>
      <c r="G262" s="831"/>
      <c r="H262" s="831"/>
    </row>
    <row r="263" spans="2:8">
      <c r="B263" s="831"/>
      <c r="C263" s="831"/>
      <c r="F263" s="831"/>
      <c r="G263" s="831"/>
      <c r="H263" s="831"/>
    </row>
    <row r="264" spans="2:8">
      <c r="B264" s="831"/>
      <c r="C264" s="831"/>
      <c r="F264" s="831"/>
      <c r="G264" s="831"/>
      <c r="H264" s="831"/>
    </row>
    <row r="265" spans="2:8">
      <c r="B265" s="831"/>
      <c r="C265" s="831"/>
      <c r="F265" s="831"/>
      <c r="G265" s="831"/>
      <c r="H265" s="831"/>
    </row>
    <row r="266" spans="2:8">
      <c r="B266" s="831"/>
      <c r="C266" s="831"/>
      <c r="F266" s="831"/>
      <c r="G266" s="831"/>
      <c r="H266" s="831"/>
    </row>
    <row r="267" spans="2:8">
      <c r="B267" s="831"/>
      <c r="C267" s="831"/>
      <c r="F267" s="831"/>
      <c r="G267" s="831"/>
      <c r="H267" s="831"/>
    </row>
    <row r="268" spans="2:8">
      <c r="B268" s="831"/>
      <c r="C268" s="831"/>
      <c r="F268" s="831"/>
      <c r="G268" s="831"/>
      <c r="H268" s="831"/>
    </row>
    <row r="269" spans="2:8">
      <c r="B269" s="831"/>
      <c r="C269" s="831"/>
      <c r="F269" s="831"/>
      <c r="G269" s="831"/>
      <c r="H269" s="831"/>
    </row>
    <row r="270" spans="2:8">
      <c r="B270" s="831"/>
      <c r="C270" s="831"/>
      <c r="F270" s="831"/>
      <c r="G270" s="831"/>
      <c r="H270" s="831"/>
    </row>
    <row r="271" spans="2:8">
      <c r="B271" s="831"/>
      <c r="C271" s="831"/>
      <c r="F271" s="831"/>
      <c r="G271" s="831"/>
      <c r="H271" s="831"/>
    </row>
    <row r="272" spans="2:8">
      <c r="B272" s="831"/>
      <c r="C272" s="831"/>
      <c r="F272" s="831"/>
      <c r="G272" s="831"/>
      <c r="H272" s="831"/>
    </row>
    <row r="273" spans="2:8">
      <c r="B273" s="831"/>
      <c r="C273" s="831"/>
      <c r="F273" s="831"/>
      <c r="G273" s="831"/>
      <c r="H273" s="831"/>
    </row>
    <row r="274" spans="2:8">
      <c r="B274" s="831"/>
      <c r="C274" s="831"/>
      <c r="F274" s="831"/>
      <c r="G274" s="831"/>
      <c r="H274" s="831"/>
    </row>
    <row r="275" spans="2:8">
      <c r="B275" s="831"/>
      <c r="C275" s="831"/>
      <c r="F275" s="831"/>
      <c r="G275" s="831"/>
      <c r="H275" s="831"/>
    </row>
    <row r="276" spans="2:8">
      <c r="B276" s="831"/>
      <c r="C276" s="831"/>
      <c r="F276" s="831"/>
      <c r="G276" s="831"/>
      <c r="H276" s="831"/>
    </row>
    <row r="277" spans="2:8">
      <c r="B277" s="831"/>
      <c r="C277" s="831"/>
      <c r="F277" s="831"/>
      <c r="G277" s="831"/>
      <c r="H277" s="831"/>
    </row>
    <row r="278" spans="2:8">
      <c r="B278" s="831"/>
      <c r="C278" s="831"/>
      <c r="F278" s="831"/>
      <c r="G278" s="831"/>
      <c r="H278" s="831"/>
    </row>
    <row r="279" spans="2:8">
      <c r="B279" s="831"/>
      <c r="C279" s="831"/>
      <c r="F279" s="831"/>
      <c r="G279" s="831"/>
      <c r="H279" s="831"/>
    </row>
    <row r="280" spans="2:8">
      <c r="B280" s="831"/>
      <c r="C280" s="831"/>
      <c r="F280" s="831"/>
      <c r="G280" s="831"/>
      <c r="H280" s="831"/>
    </row>
    <row r="281" spans="2:8">
      <c r="B281" s="831"/>
      <c r="C281" s="831"/>
      <c r="F281" s="831"/>
      <c r="G281" s="831"/>
      <c r="H281" s="831"/>
    </row>
    <row r="282" spans="2:8">
      <c r="B282" s="831"/>
      <c r="C282" s="831"/>
      <c r="F282" s="831"/>
      <c r="G282" s="831"/>
      <c r="H282" s="831"/>
    </row>
    <row r="283" spans="2:8">
      <c r="B283" s="831"/>
      <c r="C283" s="831"/>
      <c r="F283" s="831"/>
      <c r="G283" s="831"/>
      <c r="H283" s="831"/>
    </row>
    <row r="284" spans="2:8">
      <c r="B284" s="831"/>
      <c r="C284" s="831"/>
      <c r="F284" s="831"/>
      <c r="G284" s="831"/>
      <c r="H284" s="831"/>
    </row>
    <row r="285" spans="2:8">
      <c r="B285" s="831"/>
      <c r="C285" s="831"/>
      <c r="F285" s="831"/>
      <c r="G285" s="831"/>
      <c r="H285" s="831"/>
    </row>
    <row r="286" spans="2:8">
      <c r="B286" s="831"/>
      <c r="C286" s="831"/>
      <c r="F286" s="831"/>
      <c r="G286" s="831"/>
      <c r="H286" s="831"/>
    </row>
    <row r="287" spans="2:8">
      <c r="B287" s="831"/>
      <c r="C287" s="831"/>
      <c r="F287" s="831"/>
      <c r="G287" s="831"/>
      <c r="H287" s="831"/>
    </row>
    <row r="288" spans="2:8">
      <c r="B288" s="831"/>
      <c r="C288" s="831"/>
      <c r="F288" s="831"/>
      <c r="G288" s="831"/>
      <c r="H288" s="831"/>
    </row>
    <row r="289" spans="2:8">
      <c r="B289" s="831"/>
      <c r="C289" s="831"/>
      <c r="F289" s="831"/>
      <c r="G289" s="831"/>
      <c r="H289" s="831"/>
    </row>
    <row r="290" spans="2:8">
      <c r="B290" s="831"/>
      <c r="C290" s="831"/>
      <c r="F290" s="831"/>
      <c r="G290" s="831"/>
      <c r="H290" s="831"/>
    </row>
    <row r="291" spans="2:8">
      <c r="B291" s="831"/>
      <c r="C291" s="831"/>
      <c r="F291" s="831"/>
      <c r="G291" s="831"/>
      <c r="H291" s="831"/>
    </row>
    <row r="292" spans="2:8">
      <c r="B292" s="831"/>
      <c r="C292" s="831"/>
      <c r="F292" s="831"/>
      <c r="G292" s="831"/>
      <c r="H292" s="831"/>
    </row>
    <row r="293" spans="2:8">
      <c r="B293" s="831"/>
      <c r="C293" s="831"/>
      <c r="F293" s="831"/>
      <c r="G293" s="831"/>
      <c r="H293" s="831"/>
    </row>
    <row r="294" spans="2:8">
      <c r="B294" s="831"/>
      <c r="C294" s="831"/>
      <c r="F294" s="831"/>
      <c r="G294" s="831"/>
      <c r="H294" s="831"/>
    </row>
    <row r="295" spans="2:8">
      <c r="B295" s="831"/>
      <c r="C295" s="831"/>
      <c r="F295" s="831"/>
      <c r="G295" s="831"/>
      <c r="H295" s="831"/>
    </row>
    <row r="296" spans="2:8">
      <c r="B296" s="831"/>
      <c r="C296" s="831"/>
      <c r="F296" s="831"/>
      <c r="G296" s="831"/>
      <c r="H296" s="831"/>
    </row>
    <row r="297" spans="2:8">
      <c r="B297" s="831"/>
      <c r="C297" s="831"/>
      <c r="F297" s="831"/>
      <c r="G297" s="831"/>
      <c r="H297" s="831"/>
    </row>
    <row r="298" spans="2:8">
      <c r="B298" s="831"/>
      <c r="C298" s="831"/>
      <c r="F298" s="831"/>
      <c r="G298" s="831"/>
      <c r="H298" s="831"/>
    </row>
    <row r="299" spans="2:8">
      <c r="B299" s="831"/>
      <c r="C299" s="831"/>
      <c r="F299" s="831"/>
      <c r="G299" s="831"/>
      <c r="H299" s="831"/>
    </row>
    <row r="300" spans="2:8">
      <c r="B300" s="831"/>
      <c r="C300" s="831"/>
      <c r="F300" s="831"/>
      <c r="G300" s="831"/>
      <c r="H300" s="831"/>
    </row>
    <row r="301" spans="2:8">
      <c r="B301" s="831"/>
      <c r="C301" s="831"/>
      <c r="F301" s="831"/>
      <c r="G301" s="831"/>
      <c r="H301" s="831"/>
    </row>
    <row r="302" spans="2:8">
      <c r="B302" s="831"/>
      <c r="C302" s="831"/>
      <c r="F302" s="831"/>
      <c r="G302" s="831"/>
      <c r="H302" s="831"/>
    </row>
    <row r="303" spans="2:8">
      <c r="B303" s="831"/>
      <c r="C303" s="831"/>
      <c r="F303" s="831"/>
      <c r="G303" s="831"/>
      <c r="H303" s="831"/>
    </row>
    <row r="304" spans="2:8">
      <c r="B304" s="831"/>
      <c r="C304" s="831"/>
      <c r="F304" s="831"/>
      <c r="G304" s="831"/>
      <c r="H304" s="831"/>
    </row>
    <row r="305" spans="2:8">
      <c r="B305" s="831"/>
      <c r="C305" s="831"/>
      <c r="F305" s="831"/>
      <c r="G305" s="831"/>
      <c r="H305" s="831"/>
    </row>
    <row r="306" spans="2:8">
      <c r="B306" s="831"/>
      <c r="C306" s="831"/>
      <c r="F306" s="831"/>
      <c r="G306" s="831"/>
      <c r="H306" s="831"/>
    </row>
    <row r="307" spans="2:8">
      <c r="B307" s="831"/>
      <c r="C307" s="831"/>
      <c r="F307" s="831"/>
      <c r="G307" s="831"/>
      <c r="H307" s="831"/>
    </row>
    <row r="308" spans="2:8">
      <c r="B308" s="831"/>
      <c r="C308" s="831"/>
      <c r="F308" s="831"/>
      <c r="G308" s="831"/>
      <c r="H308" s="831"/>
    </row>
    <row r="309" spans="2:8">
      <c r="B309" s="831"/>
      <c r="C309" s="831"/>
      <c r="F309" s="831"/>
      <c r="G309" s="831"/>
      <c r="H309" s="831"/>
    </row>
    <row r="310" spans="2:8">
      <c r="B310" s="831"/>
      <c r="C310" s="831"/>
      <c r="F310" s="831"/>
      <c r="G310" s="831"/>
      <c r="H310" s="831"/>
    </row>
    <row r="311" spans="2:8">
      <c r="B311" s="831"/>
      <c r="C311" s="831"/>
      <c r="F311" s="831"/>
      <c r="G311" s="831"/>
      <c r="H311" s="831"/>
    </row>
    <row r="312" spans="2:8">
      <c r="B312" s="831"/>
      <c r="C312" s="831"/>
      <c r="F312" s="831"/>
      <c r="G312" s="831"/>
      <c r="H312" s="831"/>
    </row>
    <row r="313" spans="2:8">
      <c r="B313" s="831"/>
      <c r="C313" s="831"/>
      <c r="F313" s="831"/>
      <c r="G313" s="831"/>
      <c r="H313" s="831"/>
    </row>
    <row r="314" spans="2:8">
      <c r="B314" s="831"/>
      <c r="C314" s="831"/>
      <c r="F314" s="831"/>
      <c r="G314" s="831"/>
      <c r="H314" s="831"/>
    </row>
    <row r="315" spans="2:8">
      <c r="B315" s="831"/>
      <c r="C315" s="831"/>
      <c r="F315" s="831"/>
      <c r="G315" s="831"/>
      <c r="H315" s="831"/>
    </row>
    <row r="316" spans="2:8">
      <c r="B316" s="831"/>
      <c r="C316" s="831"/>
      <c r="F316" s="831"/>
      <c r="G316" s="831"/>
      <c r="H316" s="831"/>
    </row>
    <row r="317" spans="2:8">
      <c r="B317" s="831"/>
      <c r="C317" s="831"/>
      <c r="F317" s="831"/>
      <c r="G317" s="831"/>
      <c r="H317" s="831"/>
    </row>
    <row r="318" spans="2:8">
      <c r="B318" s="831"/>
      <c r="C318" s="831"/>
      <c r="F318" s="831"/>
      <c r="G318" s="831"/>
      <c r="H318" s="831"/>
    </row>
    <row r="319" spans="2:8">
      <c r="B319" s="831"/>
      <c r="C319" s="831"/>
      <c r="F319" s="831"/>
      <c r="G319" s="831"/>
      <c r="H319" s="831"/>
    </row>
    <row r="320" spans="2:8">
      <c r="B320" s="831"/>
      <c r="C320" s="831"/>
      <c r="F320" s="831"/>
      <c r="G320" s="831"/>
      <c r="H320" s="831"/>
    </row>
    <row r="321" spans="2:8">
      <c r="B321" s="831"/>
      <c r="C321" s="831"/>
      <c r="F321" s="831"/>
      <c r="G321" s="831"/>
      <c r="H321" s="831"/>
    </row>
    <row r="322" spans="2:8">
      <c r="B322" s="831"/>
      <c r="C322" s="831"/>
      <c r="F322" s="831"/>
      <c r="G322" s="831"/>
      <c r="H322" s="831"/>
    </row>
    <row r="323" spans="2:8">
      <c r="B323" s="831"/>
      <c r="C323" s="831"/>
      <c r="F323" s="831"/>
      <c r="G323" s="831"/>
      <c r="H323" s="831"/>
    </row>
    <row r="324" spans="2:8">
      <c r="B324" s="831"/>
      <c r="C324" s="831"/>
      <c r="F324" s="831"/>
      <c r="G324" s="831"/>
      <c r="H324" s="831"/>
    </row>
    <row r="325" spans="2:8">
      <c r="B325" s="831"/>
      <c r="C325" s="831"/>
      <c r="F325" s="831"/>
      <c r="G325" s="831"/>
      <c r="H325" s="831"/>
    </row>
    <row r="326" spans="2:8">
      <c r="B326" s="831"/>
      <c r="C326" s="831"/>
      <c r="F326" s="831"/>
      <c r="G326" s="831"/>
      <c r="H326" s="831"/>
    </row>
    <row r="327" spans="2:8">
      <c r="B327" s="831"/>
      <c r="C327" s="831"/>
      <c r="F327" s="831"/>
      <c r="G327" s="831"/>
      <c r="H327" s="831"/>
    </row>
    <row r="328" spans="2:8">
      <c r="B328" s="831"/>
      <c r="C328" s="831"/>
      <c r="F328" s="831"/>
      <c r="G328" s="831"/>
      <c r="H328" s="831"/>
    </row>
    <row r="329" spans="2:8">
      <c r="B329" s="831"/>
      <c r="C329" s="831"/>
      <c r="F329" s="831"/>
      <c r="G329" s="831"/>
      <c r="H329" s="831"/>
    </row>
    <row r="330" spans="2:8">
      <c r="B330" s="831"/>
      <c r="C330" s="831"/>
      <c r="F330" s="831"/>
      <c r="G330" s="831"/>
      <c r="H330" s="831"/>
    </row>
    <row r="331" spans="2:8">
      <c r="B331" s="831"/>
      <c r="C331" s="831"/>
      <c r="F331" s="831"/>
      <c r="G331" s="831"/>
      <c r="H331" s="831"/>
    </row>
    <row r="332" spans="2:8">
      <c r="B332" s="831"/>
      <c r="C332" s="831"/>
      <c r="F332" s="831"/>
      <c r="G332" s="831"/>
      <c r="H332" s="831"/>
    </row>
    <row r="333" spans="2:8">
      <c r="B333" s="831"/>
      <c r="C333" s="831"/>
      <c r="F333" s="831"/>
      <c r="G333" s="831"/>
      <c r="H333" s="831"/>
    </row>
    <row r="334" spans="2:8">
      <c r="B334" s="831"/>
      <c r="C334" s="831"/>
      <c r="F334" s="831"/>
      <c r="G334" s="831"/>
      <c r="H334" s="831"/>
    </row>
    <row r="335" spans="2:8">
      <c r="B335" s="831"/>
      <c r="C335" s="831"/>
      <c r="F335" s="831"/>
      <c r="G335" s="831"/>
      <c r="H335" s="831"/>
    </row>
    <row r="336" spans="2:8">
      <c r="B336" s="831"/>
      <c r="C336" s="831"/>
      <c r="F336" s="831"/>
      <c r="G336" s="831"/>
      <c r="H336" s="831"/>
    </row>
    <row r="337" spans="2:8">
      <c r="B337" s="831"/>
      <c r="C337" s="831"/>
      <c r="F337" s="831"/>
      <c r="G337" s="831"/>
      <c r="H337" s="831"/>
    </row>
    <row r="338" spans="2:8">
      <c r="B338" s="831"/>
      <c r="C338" s="831"/>
      <c r="F338" s="831"/>
      <c r="G338" s="831"/>
      <c r="H338" s="831"/>
    </row>
    <row r="339" spans="2:8">
      <c r="B339" s="831"/>
      <c r="C339" s="831"/>
      <c r="F339" s="831"/>
      <c r="G339" s="831"/>
      <c r="H339" s="831"/>
    </row>
    <row r="340" spans="2:8">
      <c r="B340" s="831"/>
      <c r="C340" s="831"/>
      <c r="F340" s="831"/>
      <c r="G340" s="831"/>
      <c r="H340" s="831"/>
    </row>
    <row r="341" spans="2:8">
      <c r="B341" s="831"/>
      <c r="C341" s="831"/>
      <c r="F341" s="831"/>
      <c r="G341" s="831"/>
      <c r="H341" s="831"/>
    </row>
    <row r="342" spans="2:8">
      <c r="B342" s="831"/>
      <c r="C342" s="831"/>
      <c r="F342" s="831"/>
      <c r="G342" s="831"/>
      <c r="H342" s="831"/>
    </row>
    <row r="343" spans="2:8">
      <c r="B343" s="831"/>
      <c r="C343" s="831"/>
      <c r="F343" s="831"/>
      <c r="G343" s="831"/>
      <c r="H343" s="831"/>
    </row>
    <row r="344" spans="2:8">
      <c r="B344" s="831"/>
      <c r="C344" s="831"/>
      <c r="F344" s="831"/>
      <c r="G344" s="831"/>
      <c r="H344" s="831"/>
    </row>
    <row r="345" spans="2:8">
      <c r="B345" s="831"/>
      <c r="C345" s="831"/>
      <c r="F345" s="831"/>
      <c r="G345" s="831"/>
      <c r="H345" s="831"/>
    </row>
    <row r="346" spans="2:8">
      <c r="B346" s="831"/>
      <c r="C346" s="831"/>
      <c r="F346" s="831"/>
      <c r="G346" s="831"/>
      <c r="H346" s="831"/>
    </row>
    <row r="347" spans="2:8">
      <c r="B347" s="831"/>
      <c r="C347" s="831"/>
      <c r="F347" s="831"/>
      <c r="G347" s="831"/>
      <c r="H347" s="831"/>
    </row>
    <row r="348" spans="2:8">
      <c r="B348" s="831"/>
      <c r="C348" s="831"/>
      <c r="F348" s="831"/>
      <c r="G348" s="831"/>
      <c r="H348" s="831"/>
    </row>
    <row r="349" spans="2:8">
      <c r="B349" s="831"/>
      <c r="C349" s="831"/>
      <c r="F349" s="831"/>
      <c r="G349" s="831"/>
      <c r="H349" s="831"/>
    </row>
    <row r="350" spans="2:8">
      <c r="B350" s="831"/>
      <c r="C350" s="831"/>
      <c r="F350" s="831"/>
      <c r="G350" s="831"/>
      <c r="H350" s="831"/>
    </row>
    <row r="351" spans="2:8">
      <c r="B351" s="831"/>
      <c r="C351" s="831"/>
      <c r="F351" s="831"/>
      <c r="G351" s="831"/>
      <c r="H351" s="831"/>
    </row>
    <row r="352" spans="2:8">
      <c r="B352" s="831"/>
      <c r="C352" s="831"/>
      <c r="F352" s="831"/>
      <c r="G352" s="831"/>
      <c r="H352" s="831"/>
    </row>
    <row r="353" spans="2:8">
      <c r="B353" s="831"/>
      <c r="C353" s="831"/>
      <c r="F353" s="831"/>
      <c r="G353" s="831"/>
      <c r="H353" s="831"/>
    </row>
    <row r="354" spans="2:8">
      <c r="B354" s="831"/>
      <c r="C354" s="831"/>
      <c r="F354" s="831"/>
      <c r="G354" s="831"/>
      <c r="H354" s="831"/>
    </row>
    <row r="355" spans="2:8">
      <c r="B355" s="831"/>
      <c r="C355" s="831"/>
      <c r="F355" s="831"/>
      <c r="G355" s="831"/>
      <c r="H355" s="831"/>
    </row>
    <row r="356" spans="2:8">
      <c r="B356" s="831"/>
      <c r="C356" s="831"/>
      <c r="F356" s="831"/>
      <c r="G356" s="831"/>
      <c r="H356" s="831"/>
    </row>
    <row r="357" spans="2:8">
      <c r="B357" s="831"/>
      <c r="C357" s="831"/>
      <c r="F357" s="831"/>
      <c r="G357" s="831"/>
      <c r="H357" s="831"/>
    </row>
    <row r="358" spans="2:8">
      <c r="B358" s="831"/>
      <c r="C358" s="831"/>
      <c r="F358" s="831"/>
      <c r="G358" s="831"/>
      <c r="H358" s="831"/>
    </row>
    <row r="359" spans="2:8">
      <c r="B359" s="831"/>
      <c r="C359" s="831"/>
      <c r="F359" s="831"/>
      <c r="G359" s="831"/>
      <c r="H359" s="831"/>
    </row>
    <row r="360" spans="2:8">
      <c r="B360" s="831"/>
      <c r="C360" s="831"/>
      <c r="F360" s="831"/>
      <c r="G360" s="831"/>
      <c r="H360" s="831"/>
    </row>
    <row r="361" spans="2:8">
      <c r="B361" s="831"/>
      <c r="C361" s="831"/>
      <c r="F361" s="831"/>
      <c r="G361" s="831"/>
      <c r="H361" s="831"/>
    </row>
    <row r="362" spans="2:8">
      <c r="B362" s="831"/>
      <c r="C362" s="831"/>
      <c r="F362" s="831"/>
      <c r="G362" s="831"/>
      <c r="H362" s="831"/>
    </row>
    <row r="363" spans="2:8">
      <c r="B363" s="831"/>
      <c r="C363" s="831"/>
      <c r="F363" s="831"/>
      <c r="G363" s="831"/>
      <c r="H363" s="831"/>
    </row>
    <row r="364" spans="2:8">
      <c r="B364" s="831"/>
      <c r="C364" s="831"/>
      <c r="F364" s="831"/>
      <c r="G364" s="831"/>
      <c r="H364" s="831"/>
    </row>
    <row r="365" spans="2:8">
      <c r="B365" s="831"/>
      <c r="C365" s="831"/>
      <c r="F365" s="831"/>
      <c r="G365" s="831"/>
      <c r="H365" s="831"/>
    </row>
    <row r="366" spans="2:8">
      <c r="B366" s="831"/>
      <c r="C366" s="831"/>
      <c r="F366" s="831"/>
      <c r="G366" s="831"/>
      <c r="H366" s="831"/>
    </row>
    <row r="367" spans="2:8">
      <c r="B367" s="831"/>
      <c r="C367" s="831"/>
      <c r="F367" s="831"/>
      <c r="G367" s="831"/>
      <c r="H367" s="831"/>
    </row>
    <row r="368" spans="2:8">
      <c r="B368" s="831"/>
      <c r="C368" s="831"/>
      <c r="F368" s="831"/>
      <c r="G368" s="831"/>
      <c r="H368" s="831"/>
    </row>
    <row r="369" spans="2:8">
      <c r="B369" s="831"/>
      <c r="C369" s="831"/>
      <c r="F369" s="831"/>
      <c r="G369" s="831"/>
      <c r="H369" s="831"/>
    </row>
    <row r="370" spans="2:8">
      <c r="B370" s="831"/>
      <c r="C370" s="831"/>
      <c r="F370" s="831"/>
      <c r="G370" s="831"/>
      <c r="H370" s="831"/>
    </row>
    <row r="371" spans="2:8">
      <c r="B371" s="831"/>
      <c r="C371" s="831"/>
      <c r="F371" s="831"/>
      <c r="G371" s="831"/>
      <c r="H371" s="831"/>
    </row>
    <row r="372" spans="2:8">
      <c r="B372" s="831"/>
      <c r="C372" s="831"/>
      <c r="F372" s="831"/>
      <c r="G372" s="831"/>
      <c r="H372" s="831"/>
    </row>
    <row r="373" spans="2:8">
      <c r="B373" s="831"/>
      <c r="C373" s="831"/>
      <c r="F373" s="831"/>
      <c r="G373" s="831"/>
      <c r="H373" s="831"/>
    </row>
    <row r="374" spans="2:8">
      <c r="B374" s="831"/>
      <c r="C374" s="831"/>
      <c r="F374" s="831"/>
      <c r="G374" s="831"/>
      <c r="H374" s="831"/>
    </row>
    <row r="375" spans="2:8">
      <c r="B375" s="831"/>
      <c r="C375" s="831"/>
      <c r="F375" s="831"/>
      <c r="G375" s="831"/>
      <c r="H375" s="831"/>
    </row>
    <row r="376" spans="2:8">
      <c r="B376" s="831"/>
      <c r="C376" s="831"/>
      <c r="F376" s="831"/>
      <c r="G376" s="831"/>
      <c r="H376" s="831"/>
    </row>
    <row r="377" spans="2:8">
      <c r="B377" s="831"/>
      <c r="C377" s="831"/>
      <c r="F377" s="831"/>
      <c r="G377" s="831"/>
      <c r="H377" s="831"/>
    </row>
    <row r="378" spans="2:8">
      <c r="B378" s="831"/>
      <c r="C378" s="831"/>
      <c r="F378" s="831"/>
      <c r="G378" s="831"/>
      <c r="H378" s="831"/>
    </row>
    <row r="379" spans="2:8">
      <c r="B379" s="831"/>
      <c r="C379" s="831"/>
      <c r="F379" s="831"/>
      <c r="G379" s="831"/>
      <c r="H379" s="831"/>
    </row>
    <row r="380" spans="2:8">
      <c r="B380" s="831"/>
      <c r="C380" s="831"/>
      <c r="F380" s="831"/>
      <c r="G380" s="831"/>
      <c r="H380" s="831"/>
    </row>
    <row r="381" spans="2:8">
      <c r="B381" s="831"/>
      <c r="C381" s="831"/>
      <c r="F381" s="831"/>
      <c r="G381" s="831"/>
      <c r="H381" s="831"/>
    </row>
    <row r="382" spans="2:8">
      <c r="B382" s="831"/>
      <c r="C382" s="831"/>
      <c r="F382" s="831"/>
      <c r="G382" s="831"/>
      <c r="H382" s="831"/>
    </row>
    <row r="383" spans="2:8">
      <c r="B383" s="831"/>
      <c r="C383" s="831"/>
      <c r="F383" s="831"/>
      <c r="G383" s="831"/>
      <c r="H383" s="831"/>
    </row>
    <row r="384" spans="2:8">
      <c r="B384" s="831"/>
      <c r="C384" s="831"/>
      <c r="F384" s="831"/>
      <c r="G384" s="831"/>
      <c r="H384" s="831"/>
    </row>
    <row r="385" spans="2:8">
      <c r="B385" s="831"/>
      <c r="C385" s="831"/>
      <c r="F385" s="831"/>
      <c r="G385" s="831"/>
      <c r="H385" s="831"/>
    </row>
    <row r="386" spans="2:8">
      <c r="B386" s="831"/>
      <c r="C386" s="831"/>
      <c r="F386" s="831"/>
      <c r="G386" s="831"/>
      <c r="H386" s="831"/>
    </row>
    <row r="387" spans="2:8">
      <c r="B387" s="831"/>
      <c r="C387" s="831"/>
      <c r="F387" s="831"/>
      <c r="G387" s="831"/>
      <c r="H387" s="831"/>
    </row>
    <row r="388" spans="2:8">
      <c r="B388" s="831"/>
      <c r="C388" s="831"/>
      <c r="F388" s="831"/>
      <c r="G388" s="831"/>
      <c r="H388" s="831"/>
    </row>
    <row r="389" spans="2:8">
      <c r="B389" s="831"/>
      <c r="C389" s="831"/>
      <c r="F389" s="831"/>
      <c r="G389" s="831"/>
      <c r="H389" s="831"/>
    </row>
    <row r="390" spans="2:8">
      <c r="B390" s="831"/>
      <c r="C390" s="831"/>
      <c r="F390" s="831"/>
      <c r="G390" s="831"/>
      <c r="H390" s="831"/>
    </row>
    <row r="391" spans="2:8">
      <c r="B391" s="831"/>
      <c r="C391" s="831"/>
      <c r="F391" s="831"/>
      <c r="G391" s="831"/>
      <c r="H391" s="831"/>
    </row>
    <row r="392" spans="2:8">
      <c r="B392" s="831"/>
      <c r="C392" s="831"/>
      <c r="F392" s="831"/>
      <c r="G392" s="831"/>
      <c r="H392" s="831"/>
    </row>
    <row r="393" spans="2:8">
      <c r="B393" s="831"/>
      <c r="C393" s="831"/>
      <c r="F393" s="831"/>
      <c r="G393" s="831"/>
      <c r="H393" s="831"/>
    </row>
    <row r="394" spans="2:8">
      <c r="B394" s="831"/>
      <c r="C394" s="831"/>
      <c r="F394" s="831"/>
      <c r="G394" s="831"/>
      <c r="H394" s="831"/>
    </row>
    <row r="395" spans="2:8">
      <c r="B395" s="831"/>
      <c r="C395" s="831"/>
      <c r="F395" s="831"/>
      <c r="G395" s="831"/>
      <c r="H395" s="831"/>
    </row>
    <row r="396" spans="2:8">
      <c r="B396" s="831"/>
      <c r="C396" s="831"/>
      <c r="F396" s="831"/>
      <c r="G396" s="831"/>
      <c r="H396" s="831"/>
    </row>
    <row r="397" spans="2:8">
      <c r="B397" s="831"/>
      <c r="C397" s="831"/>
      <c r="F397" s="831"/>
      <c r="G397" s="831"/>
      <c r="H397" s="831"/>
    </row>
    <row r="398" spans="2:8">
      <c r="B398" s="831"/>
      <c r="C398" s="831"/>
      <c r="F398" s="831"/>
      <c r="G398" s="831"/>
      <c r="H398" s="831"/>
    </row>
    <row r="399" spans="2:8">
      <c r="B399" s="831"/>
      <c r="C399" s="831"/>
      <c r="F399" s="831"/>
      <c r="G399" s="831"/>
      <c r="H399" s="831"/>
    </row>
    <row r="400" spans="2:8">
      <c r="B400" s="831"/>
      <c r="C400" s="831"/>
      <c r="F400" s="831"/>
      <c r="G400" s="831"/>
      <c r="H400" s="831"/>
    </row>
    <row r="401" spans="2:8">
      <c r="B401" s="831"/>
      <c r="C401" s="831"/>
      <c r="F401" s="831"/>
      <c r="G401" s="831"/>
      <c r="H401" s="831"/>
    </row>
    <row r="402" spans="2:8">
      <c r="B402" s="831"/>
      <c r="C402" s="831"/>
      <c r="F402" s="831"/>
      <c r="G402" s="831"/>
      <c r="H402" s="831"/>
    </row>
    <row r="403" spans="2:8">
      <c r="B403" s="831"/>
      <c r="C403" s="831"/>
      <c r="F403" s="831"/>
      <c r="G403" s="831"/>
      <c r="H403" s="831"/>
    </row>
    <row r="404" spans="2:8">
      <c r="B404" s="831"/>
      <c r="C404" s="831"/>
      <c r="F404" s="831"/>
      <c r="G404" s="831"/>
      <c r="H404" s="831"/>
    </row>
    <row r="405" spans="2:8">
      <c r="B405" s="831"/>
      <c r="C405" s="831"/>
      <c r="F405" s="831"/>
      <c r="G405" s="831"/>
      <c r="H405" s="831"/>
    </row>
    <row r="406" spans="2:8">
      <c r="B406" s="831"/>
      <c r="C406" s="831"/>
      <c r="F406" s="831"/>
      <c r="G406" s="831"/>
      <c r="H406" s="831"/>
    </row>
    <row r="407" spans="2:8">
      <c r="B407" s="831"/>
      <c r="C407" s="831"/>
      <c r="F407" s="831"/>
      <c r="G407" s="831"/>
      <c r="H407" s="831"/>
    </row>
    <row r="408" spans="2:8">
      <c r="B408" s="831"/>
      <c r="C408" s="831"/>
      <c r="F408" s="831"/>
      <c r="G408" s="831"/>
      <c r="H408" s="831"/>
    </row>
    <row r="409" spans="2:8">
      <c r="B409" s="831"/>
      <c r="C409" s="831"/>
      <c r="F409" s="831"/>
      <c r="G409" s="831"/>
      <c r="H409" s="831"/>
    </row>
    <row r="410" spans="2:8">
      <c r="B410" s="831"/>
      <c r="C410" s="831"/>
      <c r="F410" s="831"/>
      <c r="G410" s="831"/>
      <c r="H410" s="831"/>
    </row>
    <row r="411" spans="2:8">
      <c r="B411" s="831"/>
      <c r="C411" s="831"/>
      <c r="F411" s="831"/>
      <c r="G411" s="831"/>
      <c r="H411" s="831"/>
    </row>
    <row r="412" spans="2:8">
      <c r="B412" s="831"/>
      <c r="C412" s="831"/>
      <c r="F412" s="831"/>
      <c r="G412" s="831"/>
      <c r="H412" s="831"/>
    </row>
    <row r="413" spans="2:8">
      <c r="B413" s="831"/>
      <c r="C413" s="831"/>
      <c r="F413" s="831"/>
      <c r="G413" s="831"/>
      <c r="H413" s="831"/>
    </row>
    <row r="414" spans="2:8">
      <c r="B414" s="831"/>
      <c r="C414" s="831"/>
      <c r="F414" s="831"/>
      <c r="G414" s="831"/>
      <c r="H414" s="831"/>
    </row>
    <row r="415" spans="2:8">
      <c r="B415" s="831"/>
      <c r="C415" s="831"/>
      <c r="F415" s="831"/>
      <c r="G415" s="831"/>
      <c r="H415" s="831"/>
    </row>
    <row r="416" spans="2:8">
      <c r="B416" s="831"/>
      <c r="C416" s="831"/>
      <c r="F416" s="831"/>
      <c r="G416" s="831"/>
      <c r="H416" s="831"/>
    </row>
    <row r="417" spans="2:8">
      <c r="B417" s="831"/>
      <c r="C417" s="831"/>
      <c r="F417" s="831"/>
      <c r="G417" s="831"/>
      <c r="H417" s="831"/>
    </row>
    <row r="418" spans="2:8">
      <c r="B418" s="831"/>
      <c r="C418" s="831"/>
      <c r="F418" s="831"/>
      <c r="G418" s="831"/>
      <c r="H418" s="831"/>
    </row>
    <row r="419" spans="2:8">
      <c r="B419" s="831"/>
      <c r="C419" s="831"/>
      <c r="F419" s="831"/>
      <c r="G419" s="831"/>
      <c r="H419" s="831"/>
    </row>
    <row r="420" spans="2:8">
      <c r="B420" s="831"/>
      <c r="C420" s="831"/>
      <c r="F420" s="831"/>
      <c r="G420" s="831"/>
      <c r="H420" s="831"/>
    </row>
    <row r="421" spans="2:8">
      <c r="B421" s="831"/>
      <c r="C421" s="831"/>
      <c r="F421" s="831"/>
      <c r="G421" s="831"/>
      <c r="H421" s="831"/>
    </row>
    <row r="422" spans="2:8">
      <c r="B422" s="831"/>
      <c r="C422" s="831"/>
      <c r="F422" s="831"/>
      <c r="G422" s="831"/>
      <c r="H422" s="831"/>
    </row>
    <row r="423" spans="2:8">
      <c r="B423" s="831"/>
      <c r="C423" s="831"/>
      <c r="F423" s="831"/>
      <c r="G423" s="831"/>
      <c r="H423" s="831"/>
    </row>
    <row r="424" spans="2:8">
      <c r="B424" s="831"/>
      <c r="C424" s="831"/>
      <c r="F424" s="831"/>
      <c r="G424" s="831"/>
      <c r="H424" s="831"/>
    </row>
    <row r="425" spans="2:8">
      <c r="B425" s="831"/>
      <c r="C425" s="831"/>
      <c r="F425" s="831"/>
      <c r="G425" s="831"/>
      <c r="H425" s="831"/>
    </row>
    <row r="426" spans="2:8">
      <c r="B426" s="831"/>
      <c r="C426" s="831"/>
      <c r="F426" s="831"/>
      <c r="G426" s="831"/>
      <c r="H426" s="831"/>
    </row>
    <row r="427" spans="2:8">
      <c r="B427" s="831"/>
      <c r="C427" s="831"/>
      <c r="F427" s="831"/>
      <c r="G427" s="831"/>
      <c r="H427" s="831"/>
    </row>
    <row r="428" spans="2:8">
      <c r="B428" s="831"/>
      <c r="C428" s="831"/>
      <c r="F428" s="831"/>
      <c r="G428" s="831"/>
      <c r="H428" s="831"/>
    </row>
    <row r="429" spans="2:8">
      <c r="B429" s="831"/>
      <c r="C429" s="831"/>
      <c r="F429" s="831"/>
      <c r="G429" s="831"/>
      <c r="H429" s="831"/>
    </row>
    <row r="430" spans="2:8">
      <c r="B430" s="831"/>
      <c r="C430" s="831"/>
      <c r="F430" s="831"/>
      <c r="G430" s="831"/>
      <c r="H430" s="831"/>
    </row>
    <row r="431" spans="2:8">
      <c r="B431" s="831"/>
      <c r="C431" s="831"/>
      <c r="F431" s="831"/>
      <c r="G431" s="831"/>
      <c r="H431" s="831"/>
    </row>
    <row r="432" spans="2:8">
      <c r="B432" s="831"/>
      <c r="C432" s="831"/>
      <c r="F432" s="831"/>
      <c r="G432" s="831"/>
      <c r="H432" s="831"/>
    </row>
    <row r="433" spans="2:8">
      <c r="B433" s="831"/>
      <c r="C433" s="831"/>
      <c r="F433" s="831"/>
      <c r="G433" s="831"/>
      <c r="H433" s="831"/>
    </row>
    <row r="434" spans="2:8">
      <c r="B434" s="831"/>
      <c r="C434" s="831"/>
      <c r="F434" s="831"/>
      <c r="G434" s="831"/>
      <c r="H434" s="831"/>
    </row>
    <row r="435" spans="2:8">
      <c r="B435" s="831"/>
      <c r="C435" s="831"/>
      <c r="F435" s="831"/>
      <c r="G435" s="831"/>
      <c r="H435" s="831"/>
    </row>
    <row r="436" spans="2:8">
      <c r="B436" s="831"/>
      <c r="C436" s="831"/>
      <c r="F436" s="831"/>
      <c r="G436" s="831"/>
      <c r="H436" s="831"/>
    </row>
    <row r="437" spans="2:8">
      <c r="B437" s="831"/>
      <c r="C437" s="831"/>
      <c r="F437" s="831"/>
      <c r="G437" s="831"/>
      <c r="H437" s="831"/>
    </row>
    <row r="438" spans="2:8">
      <c r="B438" s="831"/>
      <c r="C438" s="831"/>
      <c r="F438" s="831"/>
      <c r="G438" s="831"/>
      <c r="H438" s="831"/>
    </row>
    <row r="439" spans="2:8">
      <c r="B439" s="831"/>
      <c r="C439" s="831"/>
      <c r="F439" s="831"/>
      <c r="G439" s="831"/>
      <c r="H439" s="831"/>
    </row>
    <row r="440" spans="2:8">
      <c r="B440" s="831"/>
      <c r="C440" s="831"/>
      <c r="F440" s="831"/>
      <c r="G440" s="831"/>
      <c r="H440" s="831"/>
    </row>
    <row r="441" spans="2:8">
      <c r="B441" s="831"/>
      <c r="C441" s="831"/>
      <c r="F441" s="831"/>
      <c r="G441" s="831"/>
      <c r="H441" s="831"/>
    </row>
    <row r="442" spans="2:8">
      <c r="B442" s="831"/>
      <c r="C442" s="831"/>
      <c r="F442" s="831"/>
      <c r="G442" s="831"/>
      <c r="H442" s="831"/>
    </row>
    <row r="443" spans="2:8">
      <c r="B443" s="831"/>
      <c r="C443" s="831"/>
      <c r="F443" s="831"/>
      <c r="G443" s="831"/>
      <c r="H443" s="831"/>
    </row>
    <row r="444" spans="2:8">
      <c r="B444" s="831"/>
      <c r="C444" s="831"/>
      <c r="F444" s="831"/>
      <c r="G444" s="831"/>
      <c r="H444" s="831"/>
    </row>
    <row r="445" spans="2:8">
      <c r="B445" s="831"/>
      <c r="C445" s="831"/>
      <c r="F445" s="831"/>
      <c r="G445" s="831"/>
      <c r="H445" s="831"/>
    </row>
    <row r="446" spans="2:8">
      <c r="B446" s="831"/>
      <c r="C446" s="831"/>
      <c r="F446" s="831"/>
      <c r="G446" s="831"/>
      <c r="H446" s="831"/>
    </row>
    <row r="447" spans="2:8">
      <c r="B447" s="831"/>
      <c r="C447" s="831"/>
      <c r="F447" s="831"/>
      <c r="G447" s="831"/>
      <c r="H447" s="831"/>
    </row>
    <row r="448" spans="2:8">
      <c r="B448" s="831"/>
      <c r="C448" s="831"/>
      <c r="F448" s="831"/>
      <c r="G448" s="831"/>
      <c r="H448" s="831"/>
    </row>
    <row r="449" spans="2:8">
      <c r="B449" s="831"/>
      <c r="C449" s="831"/>
      <c r="F449" s="831"/>
      <c r="G449" s="831"/>
      <c r="H449" s="831"/>
    </row>
    <row r="450" spans="2:8">
      <c r="B450" s="831"/>
      <c r="C450" s="831"/>
      <c r="F450" s="831"/>
      <c r="G450" s="831"/>
      <c r="H450" s="831"/>
    </row>
    <row r="451" spans="2:8">
      <c r="B451" s="831"/>
      <c r="C451" s="831"/>
      <c r="F451" s="831"/>
      <c r="G451" s="831"/>
      <c r="H451" s="831"/>
    </row>
    <row r="452" spans="2:8">
      <c r="B452" s="831"/>
      <c r="C452" s="831"/>
      <c r="F452" s="831"/>
      <c r="G452" s="831"/>
      <c r="H452" s="831"/>
    </row>
    <row r="453" spans="2:8">
      <c r="B453" s="831"/>
      <c r="C453" s="831"/>
      <c r="F453" s="831"/>
      <c r="G453" s="831"/>
      <c r="H453" s="831"/>
    </row>
    <row r="454" spans="2:8">
      <c r="B454" s="831"/>
      <c r="C454" s="831"/>
      <c r="F454" s="831"/>
      <c r="G454" s="831"/>
      <c r="H454" s="831"/>
    </row>
    <row r="455" spans="2:8">
      <c r="B455" s="831"/>
      <c r="C455" s="831"/>
      <c r="F455" s="831"/>
      <c r="G455" s="831"/>
      <c r="H455" s="831"/>
    </row>
    <row r="456" spans="2:8">
      <c r="B456" s="831"/>
      <c r="C456" s="831"/>
      <c r="F456" s="831"/>
      <c r="G456" s="831"/>
      <c r="H456" s="831"/>
    </row>
    <row r="457" spans="2:8">
      <c r="B457" s="831"/>
      <c r="C457" s="831"/>
      <c r="F457" s="831"/>
      <c r="G457" s="831"/>
      <c r="H457" s="831"/>
    </row>
    <row r="458" spans="2:8">
      <c r="B458" s="831"/>
      <c r="C458" s="831"/>
      <c r="F458" s="831"/>
      <c r="G458" s="831"/>
      <c r="H458" s="831"/>
    </row>
    <row r="459" spans="2:8">
      <c r="B459" s="831"/>
      <c r="C459" s="831"/>
      <c r="F459" s="831"/>
      <c r="G459" s="831"/>
      <c r="H459" s="831"/>
    </row>
    <row r="460" spans="2:8">
      <c r="B460" s="831"/>
      <c r="C460" s="831"/>
      <c r="F460" s="831"/>
      <c r="G460" s="831"/>
      <c r="H460" s="831"/>
    </row>
    <row r="461" spans="2:8">
      <c r="B461" s="831"/>
      <c r="C461" s="831"/>
      <c r="F461" s="831"/>
      <c r="G461" s="831"/>
      <c r="H461" s="831"/>
    </row>
    <row r="462" spans="2:8">
      <c r="B462" s="831"/>
      <c r="C462" s="831"/>
      <c r="F462" s="831"/>
      <c r="G462" s="831"/>
      <c r="H462" s="831"/>
    </row>
    <row r="463" spans="2:8">
      <c r="B463" s="831"/>
      <c r="C463" s="831"/>
      <c r="F463" s="831"/>
      <c r="G463" s="831"/>
      <c r="H463" s="831"/>
    </row>
    <row r="464" spans="2:8">
      <c r="B464" s="831"/>
      <c r="C464" s="831"/>
      <c r="F464" s="831"/>
      <c r="G464" s="831"/>
      <c r="H464" s="831"/>
    </row>
    <row r="465" spans="2:8">
      <c r="B465" s="831"/>
      <c r="C465" s="831"/>
      <c r="F465" s="831"/>
      <c r="G465" s="831"/>
      <c r="H465" s="831"/>
    </row>
    <row r="466" spans="2:8">
      <c r="B466" s="831"/>
      <c r="C466" s="831"/>
      <c r="F466" s="831"/>
      <c r="G466" s="831"/>
      <c r="H466" s="831"/>
    </row>
    <row r="467" spans="2:8">
      <c r="B467" s="831"/>
      <c r="C467" s="831"/>
      <c r="F467" s="831"/>
      <c r="G467" s="831"/>
      <c r="H467" s="831"/>
    </row>
    <row r="468" spans="2:8">
      <c r="B468" s="831"/>
      <c r="C468" s="831"/>
      <c r="F468" s="831"/>
      <c r="G468" s="831"/>
      <c r="H468" s="831"/>
    </row>
    <row r="469" spans="2:8">
      <c r="B469" s="831"/>
      <c r="C469" s="831"/>
      <c r="F469" s="831"/>
      <c r="G469" s="831"/>
      <c r="H469" s="831"/>
    </row>
    <row r="470" spans="2:8">
      <c r="B470" s="831"/>
      <c r="C470" s="831"/>
      <c r="F470" s="831"/>
      <c r="G470" s="831"/>
      <c r="H470" s="831"/>
    </row>
    <row r="471" spans="2:8">
      <c r="B471" s="831"/>
      <c r="C471" s="831"/>
      <c r="F471" s="831"/>
      <c r="G471" s="831"/>
      <c r="H471" s="831"/>
    </row>
    <row r="472" spans="2:8">
      <c r="B472" s="831"/>
      <c r="C472" s="831"/>
      <c r="F472" s="831"/>
      <c r="G472" s="831"/>
      <c r="H472" s="831"/>
    </row>
    <row r="473" spans="2:8">
      <c r="B473" s="831"/>
      <c r="C473" s="831"/>
      <c r="F473" s="831"/>
      <c r="G473" s="831"/>
      <c r="H473" s="831"/>
    </row>
    <row r="474" spans="2:8">
      <c r="B474" s="831"/>
      <c r="C474" s="831"/>
      <c r="F474" s="831"/>
      <c r="G474" s="831"/>
      <c r="H474" s="831"/>
    </row>
    <row r="475" spans="2:8">
      <c r="B475" s="831"/>
      <c r="C475" s="831"/>
      <c r="F475" s="831"/>
      <c r="G475" s="831"/>
      <c r="H475" s="831"/>
    </row>
    <row r="476" spans="2:8">
      <c r="B476" s="831"/>
      <c r="C476" s="831"/>
      <c r="F476" s="831"/>
      <c r="G476" s="831"/>
      <c r="H476" s="831"/>
    </row>
    <row r="477" spans="2:8">
      <c r="B477" s="831"/>
      <c r="C477" s="831"/>
      <c r="F477" s="831"/>
      <c r="G477" s="831"/>
      <c r="H477" s="831"/>
    </row>
    <row r="478" spans="2:8">
      <c r="B478" s="831"/>
      <c r="C478" s="831"/>
      <c r="F478" s="831"/>
      <c r="G478" s="831"/>
      <c r="H478" s="831"/>
    </row>
    <row r="479" spans="2:8">
      <c r="B479" s="831"/>
      <c r="C479" s="831"/>
      <c r="F479" s="831"/>
      <c r="G479" s="831"/>
      <c r="H479" s="831"/>
    </row>
    <row r="480" spans="2:8">
      <c r="B480" s="831"/>
      <c r="C480" s="831"/>
      <c r="F480" s="831"/>
      <c r="G480" s="831"/>
      <c r="H480" s="831"/>
    </row>
    <row r="481" spans="2:8">
      <c r="B481" s="831"/>
      <c r="C481" s="831"/>
      <c r="F481" s="831"/>
      <c r="G481" s="831"/>
      <c r="H481" s="831"/>
    </row>
    <row r="482" spans="2:8">
      <c r="B482" s="831"/>
      <c r="C482" s="831"/>
      <c r="F482" s="831"/>
      <c r="G482" s="831"/>
      <c r="H482" s="831"/>
    </row>
    <row r="483" spans="2:8">
      <c r="B483" s="831"/>
      <c r="C483" s="831"/>
      <c r="F483" s="831"/>
      <c r="G483" s="831"/>
      <c r="H483" s="831"/>
    </row>
    <row r="484" spans="2:8">
      <c r="B484" s="831"/>
      <c r="C484" s="831"/>
      <c r="F484" s="831"/>
      <c r="G484" s="831"/>
      <c r="H484" s="831"/>
    </row>
    <row r="485" spans="2:8">
      <c r="B485" s="831"/>
      <c r="C485" s="831"/>
      <c r="F485" s="831"/>
      <c r="G485" s="831"/>
      <c r="H485" s="831"/>
    </row>
    <row r="486" spans="2:8">
      <c r="B486" s="831"/>
      <c r="C486" s="831"/>
      <c r="F486" s="831"/>
      <c r="G486" s="831"/>
      <c r="H486" s="831"/>
    </row>
    <row r="487" spans="2:8">
      <c r="B487" s="831"/>
      <c r="C487" s="831"/>
      <c r="F487" s="831"/>
      <c r="G487" s="831"/>
      <c r="H487" s="831"/>
    </row>
    <row r="488" spans="2:8">
      <c r="B488" s="831"/>
      <c r="C488" s="831"/>
      <c r="F488" s="831"/>
      <c r="G488" s="831"/>
      <c r="H488" s="831"/>
    </row>
    <row r="489" spans="2:8">
      <c r="B489" s="831"/>
      <c r="C489" s="831"/>
      <c r="F489" s="831"/>
      <c r="G489" s="831"/>
      <c r="H489" s="831"/>
    </row>
    <row r="490" spans="2:8">
      <c r="B490" s="831"/>
      <c r="C490" s="831"/>
      <c r="F490" s="831"/>
      <c r="G490" s="831"/>
      <c r="H490" s="831"/>
    </row>
    <row r="491" spans="2:8">
      <c r="B491" s="831"/>
      <c r="C491" s="831"/>
      <c r="F491" s="831"/>
      <c r="G491" s="831"/>
      <c r="H491" s="831"/>
    </row>
    <row r="492" spans="2:8">
      <c r="B492" s="831"/>
      <c r="C492" s="831"/>
      <c r="F492" s="831"/>
      <c r="G492" s="831"/>
      <c r="H492" s="831"/>
    </row>
    <row r="493" spans="2:8">
      <c r="B493" s="831"/>
      <c r="C493" s="831"/>
      <c r="F493" s="831"/>
      <c r="G493" s="831"/>
      <c r="H493" s="831"/>
    </row>
    <row r="494" spans="2:8">
      <c r="B494" s="831"/>
      <c r="C494" s="831"/>
      <c r="F494" s="831"/>
      <c r="G494" s="831"/>
      <c r="H494" s="831"/>
    </row>
    <row r="495" spans="2:8">
      <c r="B495" s="831"/>
      <c r="C495" s="831"/>
      <c r="F495" s="831"/>
      <c r="G495" s="831"/>
      <c r="H495" s="831"/>
    </row>
    <row r="496" spans="2:8">
      <c r="B496" s="831"/>
      <c r="C496" s="831"/>
      <c r="F496" s="831"/>
      <c r="G496" s="831"/>
      <c r="H496" s="831"/>
    </row>
    <row r="497" spans="2:8">
      <c r="B497" s="831"/>
      <c r="C497" s="831"/>
      <c r="F497" s="831"/>
      <c r="G497" s="831"/>
      <c r="H497" s="831"/>
    </row>
    <row r="498" spans="2:8">
      <c r="B498" s="831"/>
      <c r="C498" s="831"/>
      <c r="F498" s="831"/>
      <c r="G498" s="831"/>
      <c r="H498" s="831"/>
    </row>
    <row r="499" spans="2:8">
      <c r="B499" s="831"/>
      <c r="C499" s="831"/>
      <c r="F499" s="831"/>
      <c r="G499" s="831"/>
      <c r="H499" s="831"/>
    </row>
    <row r="500" spans="2:8">
      <c r="B500" s="831"/>
      <c r="C500" s="831"/>
      <c r="F500" s="831"/>
      <c r="G500" s="831"/>
      <c r="H500" s="831"/>
    </row>
    <row r="501" spans="2:8">
      <c r="B501" s="831"/>
      <c r="C501" s="831"/>
      <c r="F501" s="831"/>
      <c r="G501" s="831"/>
      <c r="H501" s="831"/>
    </row>
    <row r="502" spans="2:8">
      <c r="B502" s="831"/>
      <c r="C502" s="831"/>
      <c r="F502" s="831"/>
      <c r="G502" s="831"/>
      <c r="H502" s="831"/>
    </row>
    <row r="503" spans="2:8">
      <c r="B503" s="831"/>
      <c r="C503" s="831"/>
      <c r="F503" s="831"/>
      <c r="G503" s="831"/>
      <c r="H503" s="831"/>
    </row>
    <row r="504" spans="2:8">
      <c r="B504" s="831"/>
      <c r="C504" s="831"/>
      <c r="F504" s="831"/>
      <c r="G504" s="831"/>
      <c r="H504" s="831"/>
    </row>
    <row r="505" spans="2:8">
      <c r="B505" s="831"/>
      <c r="C505" s="831"/>
      <c r="F505" s="831"/>
      <c r="G505" s="831"/>
      <c r="H505" s="831"/>
    </row>
    <row r="506" spans="2:8">
      <c r="B506" s="831"/>
      <c r="C506" s="831"/>
      <c r="F506" s="831"/>
      <c r="G506" s="831"/>
      <c r="H506" s="831"/>
    </row>
    <row r="507" spans="2:8">
      <c r="B507" s="831"/>
      <c r="C507" s="831"/>
      <c r="F507" s="831"/>
      <c r="G507" s="831"/>
      <c r="H507" s="831"/>
    </row>
    <row r="508" spans="2:8">
      <c r="B508" s="831"/>
      <c r="C508" s="831"/>
      <c r="F508" s="831"/>
      <c r="G508" s="831"/>
      <c r="H508" s="831"/>
    </row>
    <row r="509" spans="2:8">
      <c r="B509" s="831"/>
      <c r="C509" s="831"/>
      <c r="F509" s="831"/>
      <c r="G509" s="831"/>
      <c r="H509" s="831"/>
    </row>
    <row r="510" spans="2:8">
      <c r="B510" s="831"/>
      <c r="C510" s="831"/>
      <c r="F510" s="831"/>
      <c r="G510" s="831"/>
      <c r="H510" s="831"/>
    </row>
    <row r="511" spans="2:8">
      <c r="B511" s="831"/>
      <c r="C511" s="831"/>
      <c r="F511" s="831"/>
      <c r="G511" s="831"/>
      <c r="H511" s="831"/>
    </row>
    <row r="512" spans="2:8">
      <c r="B512" s="831"/>
      <c r="C512" s="831"/>
      <c r="F512" s="831"/>
      <c r="G512" s="831"/>
      <c r="H512" s="831"/>
    </row>
    <row r="513" spans="2:8">
      <c r="B513" s="831"/>
      <c r="C513" s="831"/>
      <c r="F513" s="831"/>
      <c r="G513" s="831"/>
      <c r="H513" s="831"/>
    </row>
    <row r="514" spans="2:8">
      <c r="B514" s="831"/>
      <c r="C514" s="831"/>
      <c r="F514" s="831"/>
      <c r="G514" s="831"/>
      <c r="H514" s="831"/>
    </row>
    <row r="515" spans="2:8">
      <c r="B515" s="831"/>
      <c r="C515" s="831"/>
      <c r="F515" s="831"/>
      <c r="G515" s="831"/>
      <c r="H515" s="831"/>
    </row>
    <row r="516" spans="2:8">
      <c r="B516" s="831"/>
      <c r="C516" s="831"/>
      <c r="F516" s="831"/>
      <c r="G516" s="831"/>
      <c r="H516" s="831"/>
    </row>
    <row r="517" spans="2:8">
      <c r="B517" s="831"/>
      <c r="C517" s="831"/>
      <c r="F517" s="831"/>
      <c r="G517" s="831"/>
      <c r="H517" s="831"/>
    </row>
    <row r="518" spans="2:8">
      <c r="B518" s="831"/>
      <c r="C518" s="831"/>
      <c r="F518" s="831"/>
      <c r="G518" s="831"/>
      <c r="H518" s="831"/>
    </row>
    <row r="519" spans="2:8">
      <c r="B519" s="831"/>
      <c r="C519" s="831"/>
      <c r="F519" s="831"/>
      <c r="G519" s="831"/>
      <c r="H519" s="831"/>
    </row>
    <row r="520" spans="2:8">
      <c r="B520" s="831"/>
      <c r="C520" s="831"/>
      <c r="F520" s="831"/>
      <c r="G520" s="831"/>
      <c r="H520" s="831"/>
    </row>
    <row r="521" spans="2:8">
      <c r="B521" s="831"/>
      <c r="C521" s="831"/>
      <c r="F521" s="831"/>
      <c r="G521" s="831"/>
      <c r="H521" s="831"/>
    </row>
    <row r="522" spans="2:8">
      <c r="B522" s="831"/>
      <c r="C522" s="831"/>
      <c r="F522" s="831"/>
      <c r="G522" s="831"/>
      <c r="H522" s="831"/>
    </row>
    <row r="523" spans="2:8">
      <c r="B523" s="831"/>
      <c r="C523" s="831"/>
      <c r="F523" s="831"/>
      <c r="G523" s="831"/>
      <c r="H523" s="831"/>
    </row>
    <row r="524" spans="2:8">
      <c r="B524" s="831"/>
      <c r="C524" s="831"/>
      <c r="F524" s="831"/>
      <c r="G524" s="831"/>
      <c r="H524" s="831"/>
    </row>
    <row r="525" spans="2:8">
      <c r="B525" s="831"/>
      <c r="C525" s="831"/>
      <c r="F525" s="831"/>
      <c r="G525" s="831"/>
      <c r="H525" s="831"/>
    </row>
    <row r="526" spans="2:8">
      <c r="B526" s="831"/>
      <c r="C526" s="831"/>
      <c r="F526" s="831"/>
      <c r="G526" s="831"/>
      <c r="H526" s="831"/>
    </row>
    <row r="527" spans="2:8">
      <c r="B527" s="831"/>
      <c r="C527" s="831"/>
      <c r="F527" s="831"/>
      <c r="G527" s="831"/>
      <c r="H527" s="831"/>
    </row>
    <row r="528" spans="2:8">
      <c r="B528" s="831"/>
      <c r="C528" s="831"/>
      <c r="F528" s="831"/>
      <c r="G528" s="831"/>
      <c r="H528" s="831"/>
    </row>
    <row r="529" spans="2:8">
      <c r="B529" s="831"/>
      <c r="C529" s="831"/>
      <c r="F529" s="831"/>
      <c r="G529" s="831"/>
      <c r="H529" s="831"/>
    </row>
    <row r="530" spans="2:8">
      <c r="B530" s="831"/>
      <c r="C530" s="831"/>
      <c r="F530" s="831"/>
      <c r="G530" s="831"/>
      <c r="H530" s="831"/>
    </row>
    <row r="531" spans="2:8">
      <c r="B531" s="831"/>
      <c r="C531" s="831"/>
      <c r="F531" s="831"/>
      <c r="G531" s="831"/>
      <c r="H531" s="831"/>
    </row>
    <row r="532" spans="2:8">
      <c r="B532" s="831"/>
      <c r="C532" s="831"/>
      <c r="F532" s="831"/>
      <c r="G532" s="831"/>
      <c r="H532" s="831"/>
    </row>
    <row r="533" spans="2:8">
      <c r="B533" s="831"/>
      <c r="C533" s="831"/>
      <c r="F533" s="831"/>
      <c r="G533" s="831"/>
      <c r="H533" s="831"/>
    </row>
    <row r="534" spans="2:8">
      <c r="B534" s="831"/>
      <c r="C534" s="831"/>
      <c r="F534" s="831"/>
      <c r="G534" s="831"/>
      <c r="H534" s="831"/>
    </row>
    <row r="535" spans="2:8">
      <c r="B535" s="831"/>
      <c r="C535" s="831"/>
      <c r="F535" s="831"/>
      <c r="G535" s="831"/>
      <c r="H535" s="831"/>
    </row>
    <row r="536" spans="2:8">
      <c r="B536" s="831"/>
      <c r="C536" s="831"/>
      <c r="F536" s="831"/>
      <c r="G536" s="831"/>
      <c r="H536" s="831"/>
    </row>
    <row r="537" spans="2:8">
      <c r="B537" s="831"/>
      <c r="C537" s="831"/>
      <c r="F537" s="831"/>
      <c r="G537" s="831"/>
      <c r="H537" s="831"/>
    </row>
    <row r="538" spans="2:8">
      <c r="B538" s="831"/>
      <c r="C538" s="831"/>
      <c r="F538" s="831"/>
      <c r="G538" s="831"/>
      <c r="H538" s="831"/>
    </row>
    <row r="539" spans="2:8">
      <c r="B539" s="831"/>
      <c r="C539" s="831"/>
      <c r="F539" s="831"/>
      <c r="G539" s="831"/>
      <c r="H539" s="831"/>
    </row>
    <row r="540" spans="2:8">
      <c r="B540" s="831"/>
      <c r="C540" s="831"/>
      <c r="F540" s="831"/>
      <c r="G540" s="831"/>
      <c r="H540" s="831"/>
    </row>
    <row r="541" spans="2:8">
      <c r="B541" s="831"/>
      <c r="C541" s="831"/>
      <c r="F541" s="831"/>
      <c r="G541" s="831"/>
      <c r="H541" s="831"/>
    </row>
    <row r="542" spans="2:8">
      <c r="B542" s="831"/>
      <c r="C542" s="831"/>
      <c r="F542" s="831"/>
      <c r="G542" s="831"/>
      <c r="H542" s="831"/>
    </row>
    <row r="543" spans="2:8">
      <c r="B543" s="831"/>
      <c r="C543" s="831"/>
      <c r="F543" s="831"/>
      <c r="G543" s="831"/>
      <c r="H543" s="831"/>
    </row>
    <row r="544" spans="2:8">
      <c r="B544" s="831"/>
      <c r="C544" s="831"/>
      <c r="F544" s="831"/>
      <c r="G544" s="831"/>
      <c r="H544" s="831"/>
    </row>
    <row r="545" spans="2:8">
      <c r="B545" s="831"/>
      <c r="C545" s="831"/>
      <c r="F545" s="831"/>
      <c r="G545" s="831"/>
      <c r="H545" s="831"/>
    </row>
    <row r="546" spans="2:8">
      <c r="B546" s="831"/>
      <c r="C546" s="831"/>
      <c r="F546" s="831"/>
      <c r="G546" s="831"/>
      <c r="H546" s="831"/>
    </row>
    <row r="547" spans="2:8">
      <c r="B547" s="831"/>
      <c r="C547" s="831"/>
      <c r="F547" s="831"/>
      <c r="G547" s="831"/>
      <c r="H547" s="831"/>
    </row>
    <row r="548" spans="2:8">
      <c r="B548" s="831"/>
      <c r="C548" s="831"/>
      <c r="F548" s="831"/>
      <c r="G548" s="831"/>
      <c r="H548" s="831"/>
    </row>
    <row r="549" spans="2:8">
      <c r="B549" s="831"/>
      <c r="C549" s="831"/>
      <c r="F549" s="831"/>
      <c r="G549" s="831"/>
      <c r="H549" s="831"/>
    </row>
    <row r="550" spans="2:8">
      <c r="B550" s="831"/>
      <c r="C550" s="831"/>
      <c r="F550" s="831"/>
      <c r="G550" s="831"/>
      <c r="H550" s="831"/>
    </row>
    <row r="551" spans="2:8">
      <c r="B551" s="831"/>
      <c r="C551" s="831"/>
      <c r="F551" s="831"/>
      <c r="G551" s="831"/>
      <c r="H551" s="831"/>
    </row>
    <row r="552" spans="2:8">
      <c r="B552" s="831"/>
      <c r="C552" s="831"/>
      <c r="F552" s="831"/>
      <c r="G552" s="831"/>
      <c r="H552" s="831"/>
    </row>
    <row r="553" spans="2:8">
      <c r="B553" s="831"/>
      <c r="C553" s="831"/>
      <c r="F553" s="831"/>
      <c r="G553" s="831"/>
      <c r="H553" s="831"/>
    </row>
    <row r="554" spans="2:8">
      <c r="B554" s="831"/>
      <c r="C554" s="831"/>
      <c r="F554" s="831"/>
      <c r="G554" s="831"/>
      <c r="H554" s="831"/>
    </row>
    <row r="555" spans="2:8">
      <c r="B555" s="831"/>
      <c r="C555" s="831"/>
      <c r="F555" s="831"/>
      <c r="G555" s="831"/>
      <c r="H555" s="831"/>
    </row>
    <row r="556" spans="2:8">
      <c r="B556" s="831"/>
      <c r="C556" s="831"/>
      <c r="F556" s="831"/>
      <c r="G556" s="831"/>
      <c r="H556" s="831"/>
    </row>
    <row r="557" spans="2:8">
      <c r="B557" s="831"/>
      <c r="C557" s="831"/>
      <c r="F557" s="831"/>
      <c r="G557" s="831"/>
      <c r="H557" s="831"/>
    </row>
    <row r="558" spans="2:8">
      <c r="B558" s="831"/>
      <c r="C558" s="831"/>
      <c r="F558" s="831"/>
      <c r="G558" s="831"/>
      <c r="H558" s="831"/>
    </row>
    <row r="559" spans="2:8">
      <c r="B559" s="831"/>
      <c r="C559" s="831"/>
      <c r="F559" s="831"/>
      <c r="G559" s="831"/>
      <c r="H559" s="831"/>
    </row>
    <row r="560" spans="2:8">
      <c r="B560" s="831"/>
      <c r="C560" s="831"/>
      <c r="F560" s="831"/>
      <c r="G560" s="831"/>
      <c r="H560" s="831"/>
    </row>
    <row r="561" spans="2:8">
      <c r="B561" s="831"/>
      <c r="C561" s="831"/>
      <c r="F561" s="831"/>
      <c r="G561" s="831"/>
      <c r="H561" s="831"/>
    </row>
    <row r="562" spans="2:8">
      <c r="B562" s="831"/>
      <c r="C562" s="831"/>
      <c r="F562" s="831"/>
      <c r="G562" s="831"/>
      <c r="H562" s="831"/>
    </row>
    <row r="563" spans="2:8">
      <c r="B563" s="831"/>
      <c r="C563" s="831"/>
      <c r="F563" s="831"/>
      <c r="G563" s="831"/>
      <c r="H563" s="831"/>
    </row>
    <row r="564" spans="2:8">
      <c r="B564" s="831"/>
      <c r="C564" s="831"/>
      <c r="F564" s="831"/>
      <c r="G564" s="831"/>
      <c r="H564" s="831"/>
    </row>
    <row r="565" spans="2:8">
      <c r="B565" s="831"/>
      <c r="C565" s="831"/>
      <c r="F565" s="831"/>
      <c r="G565" s="831"/>
      <c r="H565" s="831"/>
    </row>
    <row r="566" spans="2:8">
      <c r="B566" s="831"/>
      <c r="C566" s="831"/>
      <c r="F566" s="831"/>
      <c r="G566" s="831"/>
      <c r="H566" s="831"/>
    </row>
    <row r="567" spans="2:8">
      <c r="B567" s="831"/>
      <c r="C567" s="831"/>
      <c r="F567" s="831"/>
      <c r="G567" s="831"/>
      <c r="H567" s="831"/>
    </row>
    <row r="568" spans="2:8">
      <c r="B568" s="831"/>
      <c r="C568" s="831"/>
      <c r="F568" s="831"/>
      <c r="G568" s="831"/>
      <c r="H568" s="831"/>
    </row>
    <row r="569" spans="2:8">
      <c r="B569" s="831"/>
      <c r="C569" s="831"/>
      <c r="F569" s="831"/>
      <c r="G569" s="831"/>
      <c r="H569" s="831"/>
    </row>
    <row r="570" spans="2:8">
      <c r="B570" s="831"/>
      <c r="C570" s="831"/>
      <c r="F570" s="831"/>
      <c r="G570" s="831"/>
      <c r="H570" s="831"/>
    </row>
    <row r="571" spans="2:8">
      <c r="B571" s="831"/>
      <c r="C571" s="831"/>
      <c r="F571" s="831"/>
      <c r="G571" s="831"/>
      <c r="H571" s="831"/>
    </row>
    <row r="572" spans="2:8">
      <c r="B572" s="831"/>
      <c r="C572" s="831"/>
      <c r="F572" s="831"/>
      <c r="G572" s="831"/>
      <c r="H572" s="831"/>
    </row>
    <row r="573" spans="2:8">
      <c r="B573" s="831"/>
      <c r="C573" s="831"/>
      <c r="F573" s="831"/>
      <c r="G573" s="831"/>
      <c r="H573" s="831"/>
    </row>
    <row r="574" spans="2:8">
      <c r="B574" s="831"/>
      <c r="C574" s="831"/>
      <c r="F574" s="831"/>
      <c r="G574" s="831"/>
      <c r="H574" s="831"/>
    </row>
    <row r="575" spans="2:8">
      <c r="B575" s="831"/>
      <c r="C575" s="831"/>
      <c r="F575" s="831"/>
      <c r="G575" s="831"/>
      <c r="H575" s="831"/>
    </row>
    <row r="576" spans="2:8">
      <c r="B576" s="831"/>
      <c r="C576" s="831"/>
      <c r="F576" s="831"/>
      <c r="G576" s="831"/>
      <c r="H576" s="831"/>
    </row>
    <row r="577" spans="2:8">
      <c r="B577" s="831"/>
      <c r="C577" s="831"/>
      <c r="F577" s="831"/>
      <c r="G577" s="831"/>
      <c r="H577" s="831"/>
    </row>
    <row r="578" spans="2:8">
      <c r="B578" s="831"/>
      <c r="C578" s="831"/>
      <c r="F578" s="831"/>
      <c r="G578" s="831"/>
      <c r="H578" s="831"/>
    </row>
    <row r="579" spans="2:8">
      <c r="B579" s="831"/>
      <c r="C579" s="831"/>
      <c r="F579" s="831"/>
      <c r="G579" s="831"/>
      <c r="H579" s="831"/>
    </row>
    <row r="580" spans="2:8">
      <c r="B580" s="831"/>
      <c r="C580" s="831"/>
      <c r="F580" s="831"/>
      <c r="G580" s="831"/>
      <c r="H580" s="831"/>
    </row>
    <row r="581" spans="2:8">
      <c r="B581" s="831"/>
      <c r="C581" s="831"/>
      <c r="F581" s="831"/>
      <c r="G581" s="831"/>
      <c r="H581" s="831"/>
    </row>
    <row r="582" spans="2:8">
      <c r="B582" s="831"/>
      <c r="C582" s="831"/>
      <c r="F582" s="831"/>
      <c r="G582" s="831"/>
      <c r="H582" s="831"/>
    </row>
    <row r="583" spans="2:8">
      <c r="B583" s="831"/>
      <c r="C583" s="831"/>
      <c r="F583" s="831"/>
      <c r="G583" s="831"/>
      <c r="H583" s="831"/>
    </row>
    <row r="584" spans="2:8">
      <c r="B584" s="831"/>
      <c r="C584" s="831"/>
      <c r="F584" s="831"/>
      <c r="G584" s="831"/>
      <c r="H584" s="831"/>
    </row>
    <row r="585" spans="2:8">
      <c r="B585" s="831"/>
      <c r="C585" s="831"/>
      <c r="F585" s="831"/>
      <c r="G585" s="831"/>
      <c r="H585" s="831"/>
    </row>
    <row r="586" spans="2:8">
      <c r="B586" s="831"/>
      <c r="C586" s="831"/>
      <c r="F586" s="831"/>
      <c r="G586" s="831"/>
      <c r="H586" s="831"/>
    </row>
    <row r="587" spans="2:8">
      <c r="B587" s="831"/>
      <c r="C587" s="831"/>
      <c r="F587" s="831"/>
      <c r="G587" s="831"/>
      <c r="H587" s="831"/>
    </row>
    <row r="588" spans="2:8">
      <c r="B588" s="831"/>
      <c r="C588" s="831"/>
      <c r="F588" s="831"/>
      <c r="G588" s="831"/>
      <c r="H588" s="831"/>
    </row>
    <row r="589" spans="2:8">
      <c r="B589" s="831"/>
      <c r="C589" s="831"/>
      <c r="F589" s="831"/>
      <c r="G589" s="831"/>
      <c r="H589" s="831"/>
    </row>
    <row r="590" spans="2:8">
      <c r="B590" s="831"/>
      <c r="C590" s="831"/>
      <c r="F590" s="831"/>
      <c r="G590" s="831"/>
      <c r="H590" s="831"/>
    </row>
    <row r="591" spans="2:8">
      <c r="B591" s="831"/>
      <c r="C591" s="831"/>
      <c r="F591" s="831"/>
      <c r="G591" s="831"/>
      <c r="H591" s="831"/>
    </row>
    <row r="592" spans="2:8">
      <c r="B592" s="831"/>
      <c r="C592" s="831"/>
      <c r="F592" s="831"/>
      <c r="G592" s="831"/>
      <c r="H592" s="831"/>
    </row>
    <row r="593" spans="2:8">
      <c r="B593" s="831"/>
      <c r="C593" s="831"/>
      <c r="F593" s="831"/>
      <c r="G593" s="831"/>
      <c r="H593" s="831"/>
    </row>
    <row r="594" spans="2:8">
      <c r="B594" s="831"/>
      <c r="C594" s="831"/>
      <c r="F594" s="831"/>
      <c r="G594" s="831"/>
      <c r="H594" s="831"/>
    </row>
    <row r="595" spans="2:8">
      <c r="B595" s="831"/>
      <c r="C595" s="831"/>
      <c r="F595" s="831"/>
      <c r="G595" s="831"/>
      <c r="H595" s="831"/>
    </row>
    <row r="596" spans="2:8">
      <c r="B596" s="831"/>
      <c r="C596" s="831"/>
      <c r="F596" s="831"/>
      <c r="G596" s="831"/>
      <c r="H596" s="831"/>
    </row>
    <row r="597" spans="2:8">
      <c r="B597" s="831"/>
      <c r="C597" s="831"/>
      <c r="F597" s="831"/>
      <c r="G597" s="831"/>
      <c r="H597" s="831"/>
    </row>
    <row r="598" spans="2:8">
      <c r="B598" s="831"/>
      <c r="C598" s="831"/>
      <c r="F598" s="831"/>
      <c r="G598" s="831"/>
      <c r="H598" s="831"/>
    </row>
    <row r="599" spans="2:8">
      <c r="B599" s="831"/>
      <c r="C599" s="831"/>
      <c r="F599" s="831"/>
      <c r="G599" s="831"/>
      <c r="H599" s="831"/>
    </row>
    <row r="600" spans="2:8">
      <c r="B600" s="831"/>
      <c r="C600" s="831"/>
      <c r="F600" s="831"/>
      <c r="G600" s="831"/>
      <c r="H600" s="831"/>
    </row>
    <row r="601" spans="2:8">
      <c r="B601" s="831"/>
      <c r="C601" s="831"/>
      <c r="F601" s="831"/>
      <c r="G601" s="831"/>
      <c r="H601" s="831"/>
    </row>
    <row r="602" spans="2:8">
      <c r="B602" s="831"/>
      <c r="C602" s="831"/>
      <c r="F602" s="831"/>
      <c r="G602" s="831"/>
      <c r="H602" s="831"/>
    </row>
    <row r="603" spans="2:8">
      <c r="B603" s="831"/>
      <c r="C603" s="831"/>
      <c r="F603" s="831"/>
      <c r="G603" s="831"/>
      <c r="H603" s="831"/>
    </row>
    <row r="604" spans="2:8">
      <c r="B604" s="831"/>
      <c r="C604" s="831"/>
      <c r="F604" s="831"/>
      <c r="G604" s="831"/>
      <c r="H604" s="831"/>
    </row>
    <row r="605" spans="2:8">
      <c r="B605" s="831"/>
      <c r="C605" s="831"/>
      <c r="F605" s="831"/>
      <c r="G605" s="831"/>
      <c r="H605" s="831"/>
    </row>
    <row r="606" spans="2:8">
      <c r="B606" s="831"/>
      <c r="C606" s="831"/>
      <c r="F606" s="831"/>
      <c r="G606" s="831"/>
      <c r="H606" s="831"/>
    </row>
    <row r="607" spans="2:8">
      <c r="B607" s="831"/>
      <c r="C607" s="831"/>
      <c r="F607" s="831"/>
      <c r="G607" s="831"/>
      <c r="H607" s="831"/>
    </row>
    <row r="608" spans="2:8">
      <c r="B608" s="831"/>
      <c r="C608" s="831"/>
      <c r="F608" s="831"/>
      <c r="G608" s="831"/>
      <c r="H608" s="831"/>
    </row>
    <row r="609" spans="2:8">
      <c r="B609" s="831"/>
      <c r="C609" s="831"/>
      <c r="F609" s="831"/>
      <c r="G609" s="831"/>
      <c r="H609" s="831"/>
    </row>
    <row r="610" spans="2:8">
      <c r="B610" s="831"/>
      <c r="C610" s="831"/>
      <c r="F610" s="831"/>
      <c r="G610" s="831"/>
      <c r="H610" s="831"/>
    </row>
    <row r="611" spans="2:8">
      <c r="B611" s="831"/>
      <c r="C611" s="831"/>
      <c r="F611" s="831"/>
      <c r="G611" s="831"/>
      <c r="H611" s="831"/>
    </row>
    <row r="612" spans="2:8">
      <c r="B612" s="831"/>
      <c r="C612" s="831"/>
      <c r="F612" s="831"/>
      <c r="G612" s="831"/>
      <c r="H612" s="831"/>
    </row>
    <row r="613" spans="2:8">
      <c r="B613" s="831"/>
      <c r="C613" s="831"/>
      <c r="F613" s="831"/>
      <c r="G613" s="831"/>
      <c r="H613" s="831"/>
    </row>
    <row r="614" spans="2:8">
      <c r="B614" s="831"/>
      <c r="C614" s="831"/>
      <c r="F614" s="831"/>
      <c r="G614" s="831"/>
      <c r="H614" s="831"/>
    </row>
    <row r="615" spans="2:8">
      <c r="B615" s="831"/>
      <c r="C615" s="831"/>
      <c r="F615" s="831"/>
      <c r="G615" s="831"/>
      <c r="H615" s="831"/>
    </row>
    <row r="616" spans="2:8">
      <c r="B616" s="831"/>
      <c r="C616" s="831"/>
      <c r="F616" s="831"/>
      <c r="G616" s="831"/>
      <c r="H616" s="831"/>
    </row>
    <row r="617" spans="2:8">
      <c r="B617" s="831"/>
      <c r="C617" s="831"/>
      <c r="F617" s="831"/>
      <c r="G617" s="831"/>
      <c r="H617" s="831"/>
    </row>
    <row r="618" spans="2:8">
      <c r="B618" s="831"/>
      <c r="C618" s="831"/>
      <c r="F618" s="831"/>
      <c r="G618" s="831"/>
      <c r="H618" s="831"/>
    </row>
    <row r="619" spans="2:8">
      <c r="B619" s="831"/>
      <c r="C619" s="831"/>
      <c r="F619" s="831"/>
      <c r="G619" s="831"/>
      <c r="H619" s="831"/>
    </row>
    <row r="620" spans="2:8">
      <c r="B620" s="831"/>
      <c r="C620" s="831"/>
      <c r="F620" s="831"/>
      <c r="G620" s="831"/>
      <c r="H620" s="831"/>
    </row>
    <row r="621" spans="2:8">
      <c r="B621" s="831"/>
      <c r="C621" s="831"/>
      <c r="F621" s="831"/>
      <c r="G621" s="831"/>
      <c r="H621" s="831"/>
    </row>
    <row r="622" spans="2:8">
      <c r="B622" s="831"/>
      <c r="C622" s="831"/>
      <c r="F622" s="831"/>
      <c r="G622" s="831"/>
      <c r="H622" s="831"/>
    </row>
    <row r="623" spans="2:8">
      <c r="B623" s="831"/>
      <c r="C623" s="831"/>
      <c r="F623" s="831"/>
      <c r="G623" s="831"/>
      <c r="H623" s="831"/>
    </row>
    <row r="624" spans="2:8">
      <c r="B624" s="831"/>
      <c r="C624" s="831"/>
      <c r="F624" s="831"/>
      <c r="G624" s="831"/>
      <c r="H624" s="831"/>
    </row>
    <row r="625" spans="2:8">
      <c r="B625" s="831"/>
      <c r="C625" s="831"/>
      <c r="F625" s="831"/>
      <c r="G625" s="831"/>
      <c r="H625" s="831"/>
    </row>
    <row r="626" spans="2:8">
      <c r="B626" s="831"/>
      <c r="C626" s="831"/>
      <c r="F626" s="831"/>
      <c r="G626" s="831"/>
      <c r="H626" s="831"/>
    </row>
    <row r="627" spans="2:8">
      <c r="B627" s="831"/>
      <c r="C627" s="831"/>
      <c r="F627" s="831"/>
      <c r="G627" s="831"/>
      <c r="H627" s="831"/>
    </row>
    <row r="628" spans="2:8">
      <c r="B628" s="831"/>
      <c r="C628" s="831"/>
      <c r="F628" s="831"/>
      <c r="G628" s="831"/>
      <c r="H628" s="831"/>
    </row>
    <row r="629" spans="2:8">
      <c r="B629" s="831"/>
      <c r="C629" s="831"/>
      <c r="F629" s="831"/>
      <c r="G629" s="831"/>
      <c r="H629" s="831"/>
    </row>
    <row r="630" spans="2:8">
      <c r="B630" s="831"/>
      <c r="C630" s="831"/>
      <c r="F630" s="831"/>
      <c r="G630" s="831"/>
      <c r="H630" s="831"/>
    </row>
    <row r="631" spans="2:8">
      <c r="B631" s="831"/>
      <c r="C631" s="831"/>
      <c r="F631" s="831"/>
      <c r="G631" s="831"/>
      <c r="H631" s="831"/>
    </row>
    <row r="632" spans="2:8">
      <c r="B632" s="831"/>
      <c r="C632" s="831"/>
      <c r="F632" s="831"/>
      <c r="G632" s="831"/>
      <c r="H632" s="831"/>
    </row>
    <row r="633" spans="2:8">
      <c r="B633" s="831"/>
      <c r="C633" s="831"/>
      <c r="F633" s="831"/>
      <c r="G633" s="831"/>
      <c r="H633" s="831"/>
    </row>
    <row r="634" spans="2:8">
      <c r="B634" s="831"/>
      <c r="C634" s="831"/>
      <c r="F634" s="831"/>
      <c r="G634" s="831"/>
      <c r="H634" s="831"/>
    </row>
    <row r="635" spans="2:8">
      <c r="B635" s="831"/>
      <c r="C635" s="831"/>
      <c r="F635" s="831"/>
      <c r="G635" s="831"/>
      <c r="H635" s="831"/>
    </row>
    <row r="636" spans="2:8">
      <c r="B636" s="831"/>
      <c r="C636" s="831"/>
      <c r="F636" s="831"/>
      <c r="G636" s="831"/>
      <c r="H636" s="831"/>
    </row>
    <row r="637" spans="2:8">
      <c r="B637" s="831"/>
      <c r="C637" s="831"/>
      <c r="F637" s="831"/>
      <c r="G637" s="831"/>
      <c r="H637" s="831"/>
    </row>
    <row r="638" spans="2:8">
      <c r="B638" s="831"/>
      <c r="C638" s="831"/>
      <c r="F638" s="831"/>
      <c r="G638" s="831"/>
      <c r="H638" s="831"/>
    </row>
    <row r="639" spans="2:8">
      <c r="B639" s="831"/>
      <c r="C639" s="831"/>
      <c r="F639" s="831"/>
      <c r="G639" s="831"/>
      <c r="H639" s="831"/>
    </row>
    <row r="640" spans="2:8">
      <c r="B640" s="831"/>
      <c r="C640" s="831"/>
      <c r="F640" s="831"/>
      <c r="G640" s="831"/>
      <c r="H640" s="831"/>
    </row>
    <row r="641" spans="2:8">
      <c r="B641" s="831"/>
      <c r="C641" s="831"/>
      <c r="F641" s="831"/>
      <c r="G641" s="831"/>
      <c r="H641" s="831"/>
    </row>
    <row r="642" spans="2:8">
      <c r="B642" s="831"/>
      <c r="C642" s="831"/>
      <c r="F642" s="831"/>
      <c r="G642" s="831"/>
      <c r="H642" s="831"/>
    </row>
    <row r="643" spans="2:8">
      <c r="B643" s="831"/>
      <c r="C643" s="831"/>
      <c r="F643" s="831"/>
      <c r="G643" s="831"/>
      <c r="H643" s="831"/>
    </row>
    <row r="644" spans="2:8">
      <c r="B644" s="831"/>
      <c r="C644" s="831"/>
      <c r="F644" s="831"/>
      <c r="G644" s="831"/>
      <c r="H644" s="831"/>
    </row>
    <row r="645" spans="2:8">
      <c r="B645" s="831"/>
      <c r="C645" s="831"/>
      <c r="F645" s="831"/>
      <c r="G645" s="831"/>
      <c r="H645" s="831"/>
    </row>
    <row r="646" spans="2:8">
      <c r="B646" s="831"/>
      <c r="C646" s="831"/>
      <c r="F646" s="831"/>
      <c r="G646" s="831"/>
      <c r="H646" s="831"/>
    </row>
    <row r="647" spans="2:8">
      <c r="B647" s="831"/>
      <c r="C647" s="831"/>
      <c r="F647" s="831"/>
      <c r="G647" s="831"/>
      <c r="H647" s="831"/>
    </row>
    <row r="648" spans="2:8">
      <c r="B648" s="831"/>
      <c r="C648" s="831"/>
      <c r="F648" s="831"/>
      <c r="G648" s="831"/>
      <c r="H648" s="831"/>
    </row>
    <row r="649" spans="2:8">
      <c r="B649" s="831"/>
      <c r="C649" s="831"/>
      <c r="F649" s="831"/>
      <c r="G649" s="831"/>
      <c r="H649" s="831"/>
    </row>
    <row r="650" spans="2:8">
      <c r="B650" s="831"/>
      <c r="C650" s="831"/>
      <c r="F650" s="831"/>
      <c r="G650" s="831"/>
      <c r="H650" s="831"/>
    </row>
    <row r="651" spans="2:8">
      <c r="B651" s="831"/>
      <c r="C651" s="831"/>
      <c r="F651" s="831"/>
      <c r="G651" s="831"/>
      <c r="H651" s="831"/>
    </row>
    <row r="652" spans="2:8">
      <c r="B652" s="831"/>
      <c r="C652" s="831"/>
      <c r="F652" s="831"/>
      <c r="G652" s="831"/>
      <c r="H652" s="831"/>
    </row>
    <row r="653" spans="2:8">
      <c r="B653" s="831"/>
      <c r="C653" s="831"/>
      <c r="F653" s="831"/>
      <c r="G653" s="831"/>
      <c r="H653" s="831"/>
    </row>
    <row r="654" spans="2:8">
      <c r="B654" s="831"/>
      <c r="C654" s="831"/>
      <c r="F654" s="831"/>
      <c r="G654" s="831"/>
      <c r="H654" s="831"/>
    </row>
    <row r="655" spans="2:8">
      <c r="B655" s="831"/>
      <c r="C655" s="831"/>
      <c r="F655" s="831"/>
      <c r="G655" s="831"/>
      <c r="H655" s="831"/>
    </row>
    <row r="656" spans="2:8">
      <c r="B656" s="831"/>
      <c r="C656" s="831"/>
      <c r="F656" s="831"/>
      <c r="G656" s="831"/>
      <c r="H656" s="831"/>
    </row>
    <row r="657" spans="2:8">
      <c r="B657" s="831"/>
      <c r="C657" s="831"/>
      <c r="F657" s="831"/>
      <c r="G657" s="831"/>
      <c r="H657" s="831"/>
    </row>
    <row r="658" spans="2:8">
      <c r="B658" s="831"/>
      <c r="C658" s="831"/>
      <c r="F658" s="831"/>
      <c r="G658" s="831"/>
      <c r="H658" s="831"/>
    </row>
    <row r="659" spans="2:8">
      <c r="B659" s="831"/>
      <c r="C659" s="831"/>
      <c r="F659" s="831"/>
      <c r="G659" s="831"/>
      <c r="H659" s="831"/>
    </row>
    <row r="660" spans="2:8">
      <c r="B660" s="831"/>
      <c r="C660" s="831"/>
      <c r="F660" s="831"/>
      <c r="G660" s="831"/>
      <c r="H660" s="831"/>
    </row>
    <row r="661" spans="2:8">
      <c r="B661" s="831"/>
      <c r="C661" s="831"/>
      <c r="F661" s="831"/>
      <c r="G661" s="831"/>
      <c r="H661" s="831"/>
    </row>
    <row r="662" spans="2:8">
      <c r="B662" s="831"/>
      <c r="C662" s="831"/>
      <c r="F662" s="831"/>
      <c r="G662" s="831"/>
      <c r="H662" s="831"/>
    </row>
    <row r="663" spans="2:8">
      <c r="B663" s="831"/>
      <c r="C663" s="831"/>
      <c r="F663" s="831"/>
      <c r="G663" s="831"/>
      <c r="H663" s="831"/>
    </row>
    <row r="664" spans="2:8">
      <c r="B664" s="831"/>
      <c r="C664" s="831"/>
      <c r="F664" s="831"/>
      <c r="G664" s="831"/>
      <c r="H664" s="831"/>
    </row>
    <row r="665" spans="2:8">
      <c r="B665" s="831"/>
      <c r="C665" s="831"/>
      <c r="F665" s="831"/>
      <c r="G665" s="831"/>
      <c r="H665" s="831"/>
    </row>
    <row r="666" spans="2:8">
      <c r="B666" s="831"/>
      <c r="C666" s="831"/>
      <c r="F666" s="831"/>
      <c r="G666" s="831"/>
      <c r="H666" s="831"/>
    </row>
    <row r="667" spans="2:8">
      <c r="B667" s="831"/>
      <c r="C667" s="831"/>
      <c r="F667" s="831"/>
      <c r="G667" s="831"/>
      <c r="H667" s="831"/>
    </row>
    <row r="668" spans="2:8">
      <c r="B668" s="831"/>
      <c r="C668" s="831"/>
      <c r="F668" s="831"/>
      <c r="G668" s="831"/>
      <c r="H668" s="831"/>
    </row>
    <row r="669" spans="2:8">
      <c r="B669" s="831"/>
      <c r="C669" s="831"/>
      <c r="F669" s="831"/>
      <c r="G669" s="831"/>
      <c r="H669" s="831"/>
    </row>
    <row r="670" spans="2:8">
      <c r="B670" s="831"/>
      <c r="C670" s="831"/>
      <c r="F670" s="831"/>
      <c r="G670" s="831"/>
      <c r="H670" s="831"/>
    </row>
    <row r="671" spans="2:8">
      <c r="B671" s="831"/>
      <c r="C671" s="831"/>
      <c r="F671" s="831"/>
      <c r="G671" s="831"/>
      <c r="H671" s="831"/>
    </row>
    <row r="672" spans="2:8">
      <c r="B672" s="831"/>
      <c r="C672" s="831"/>
      <c r="F672" s="831"/>
      <c r="G672" s="831"/>
      <c r="H672" s="831"/>
    </row>
    <row r="673" spans="2:8">
      <c r="B673" s="831"/>
      <c r="C673" s="831"/>
      <c r="F673" s="831"/>
      <c r="G673" s="831"/>
      <c r="H673" s="831"/>
    </row>
    <row r="674" spans="2:8">
      <c r="B674" s="831"/>
      <c r="C674" s="831"/>
      <c r="F674" s="831"/>
      <c r="G674" s="831"/>
      <c r="H674" s="831"/>
    </row>
    <row r="675" spans="2:8">
      <c r="B675" s="831"/>
      <c r="C675" s="831"/>
      <c r="F675" s="831"/>
      <c r="G675" s="831"/>
      <c r="H675" s="831"/>
    </row>
    <row r="676" spans="2:8">
      <c r="B676" s="831"/>
      <c r="C676" s="831"/>
      <c r="F676" s="831"/>
      <c r="G676" s="831"/>
      <c r="H676" s="831"/>
    </row>
    <row r="677" spans="2:8">
      <c r="B677" s="831"/>
      <c r="C677" s="831"/>
      <c r="F677" s="831"/>
      <c r="G677" s="831"/>
      <c r="H677" s="831"/>
    </row>
    <row r="678" spans="2:8">
      <c r="B678" s="831"/>
      <c r="C678" s="831"/>
      <c r="F678" s="831"/>
      <c r="G678" s="831"/>
      <c r="H678" s="831"/>
    </row>
    <row r="679" spans="2:8">
      <c r="B679" s="831"/>
      <c r="C679" s="831"/>
      <c r="F679" s="831"/>
      <c r="G679" s="831"/>
      <c r="H679" s="831"/>
    </row>
    <row r="680" spans="2:8">
      <c r="B680" s="831"/>
      <c r="C680" s="831"/>
      <c r="F680" s="831"/>
      <c r="G680" s="831"/>
      <c r="H680" s="831"/>
    </row>
    <row r="681" spans="2:8">
      <c r="B681" s="831"/>
      <c r="C681" s="831"/>
      <c r="F681" s="831"/>
      <c r="G681" s="831"/>
      <c r="H681" s="831"/>
    </row>
    <row r="682" spans="2:8">
      <c r="B682" s="831"/>
      <c r="C682" s="831"/>
      <c r="F682" s="831"/>
      <c r="G682" s="831"/>
      <c r="H682" s="831"/>
    </row>
    <row r="683" spans="2:8">
      <c r="B683" s="831"/>
      <c r="C683" s="831"/>
      <c r="F683" s="831"/>
      <c r="G683" s="831"/>
      <c r="H683" s="831"/>
    </row>
    <row r="684" spans="2:8">
      <c r="B684" s="831"/>
      <c r="C684" s="831"/>
      <c r="F684" s="831"/>
      <c r="G684" s="831"/>
      <c r="H684" s="831"/>
    </row>
    <row r="685" spans="2:8">
      <c r="B685" s="831"/>
      <c r="C685" s="831"/>
      <c r="F685" s="831"/>
      <c r="G685" s="831"/>
      <c r="H685" s="831"/>
    </row>
    <row r="686" spans="2:8">
      <c r="B686" s="831"/>
      <c r="C686" s="831"/>
      <c r="F686" s="831"/>
      <c r="G686" s="831"/>
      <c r="H686" s="831"/>
    </row>
    <row r="687" spans="2:8">
      <c r="B687" s="831"/>
      <c r="C687" s="831"/>
      <c r="F687" s="831"/>
      <c r="G687" s="831"/>
      <c r="H687" s="831"/>
    </row>
    <row r="688" spans="2:8">
      <c r="B688" s="831"/>
      <c r="C688" s="831"/>
      <c r="F688" s="831"/>
      <c r="G688" s="831"/>
      <c r="H688" s="831"/>
    </row>
    <row r="689" spans="2:8">
      <c r="B689" s="831"/>
      <c r="C689" s="831"/>
      <c r="F689" s="831"/>
      <c r="G689" s="831"/>
      <c r="H689" s="831"/>
    </row>
    <row r="690" spans="2:8">
      <c r="B690" s="831"/>
      <c r="C690" s="831"/>
      <c r="F690" s="831"/>
      <c r="G690" s="831"/>
      <c r="H690" s="831"/>
    </row>
    <row r="691" spans="2:8">
      <c r="B691" s="831"/>
      <c r="C691" s="831"/>
      <c r="F691" s="831"/>
      <c r="G691" s="831"/>
      <c r="H691" s="831"/>
    </row>
    <row r="692" spans="2:8">
      <c r="B692" s="831"/>
      <c r="C692" s="831"/>
      <c r="F692" s="831"/>
      <c r="G692" s="831"/>
      <c r="H692" s="831"/>
    </row>
    <row r="693" spans="2:8">
      <c r="B693" s="831"/>
      <c r="C693" s="831"/>
      <c r="F693" s="831"/>
      <c r="G693" s="831"/>
      <c r="H693" s="831"/>
    </row>
    <row r="694" spans="2:8">
      <c r="B694" s="831"/>
      <c r="C694" s="831"/>
      <c r="F694" s="831"/>
      <c r="G694" s="831"/>
      <c r="H694" s="831"/>
    </row>
    <row r="695" spans="2:8">
      <c r="B695" s="831"/>
      <c r="C695" s="831"/>
      <c r="F695" s="831"/>
      <c r="G695" s="831"/>
      <c r="H695" s="831"/>
    </row>
    <row r="696" spans="2:8">
      <c r="B696" s="831"/>
      <c r="C696" s="831"/>
      <c r="F696" s="831"/>
      <c r="G696" s="831"/>
      <c r="H696" s="831"/>
    </row>
    <row r="697" spans="2:8">
      <c r="B697" s="831"/>
      <c r="C697" s="831"/>
      <c r="F697" s="831"/>
      <c r="G697" s="831"/>
      <c r="H697" s="831"/>
    </row>
    <row r="698" spans="2:8">
      <c r="B698" s="831"/>
      <c r="C698" s="831"/>
      <c r="F698" s="831"/>
      <c r="G698" s="831"/>
      <c r="H698" s="831"/>
    </row>
    <row r="699" spans="2:8">
      <c r="B699" s="831"/>
      <c r="C699" s="831"/>
      <c r="F699" s="831"/>
      <c r="G699" s="831"/>
      <c r="H699" s="831"/>
    </row>
    <row r="700" spans="2:8">
      <c r="B700" s="831"/>
      <c r="C700" s="831"/>
      <c r="F700" s="831"/>
      <c r="G700" s="831"/>
      <c r="H700" s="831"/>
    </row>
    <row r="701" spans="2:8">
      <c r="B701" s="831"/>
      <c r="C701" s="831"/>
      <c r="F701" s="831"/>
      <c r="G701" s="831"/>
      <c r="H701" s="831"/>
    </row>
    <row r="702" spans="2:8">
      <c r="B702" s="831"/>
      <c r="C702" s="831"/>
      <c r="F702" s="831"/>
      <c r="G702" s="831"/>
      <c r="H702" s="831"/>
    </row>
    <row r="703" spans="2:8">
      <c r="B703" s="831"/>
      <c r="C703" s="831"/>
      <c r="F703" s="831"/>
      <c r="G703" s="831"/>
      <c r="H703" s="831"/>
    </row>
    <row r="704" spans="2:8">
      <c r="B704" s="831"/>
      <c r="C704" s="831"/>
      <c r="F704" s="831"/>
      <c r="G704" s="831"/>
      <c r="H704" s="831"/>
    </row>
    <row r="705" spans="2:8">
      <c r="B705" s="831"/>
      <c r="C705" s="831"/>
      <c r="F705" s="831"/>
      <c r="G705" s="831"/>
      <c r="H705" s="831"/>
    </row>
    <row r="706" spans="2:8">
      <c r="B706" s="831"/>
      <c r="C706" s="831"/>
      <c r="F706" s="831"/>
      <c r="G706" s="831"/>
      <c r="H706" s="831"/>
    </row>
    <row r="707" spans="2:8">
      <c r="B707" s="831"/>
      <c r="C707" s="831"/>
      <c r="F707" s="831"/>
      <c r="G707" s="831"/>
      <c r="H707" s="831"/>
    </row>
    <row r="708" spans="2:8">
      <c r="B708" s="831"/>
      <c r="C708" s="831"/>
      <c r="F708" s="831"/>
      <c r="G708" s="831"/>
      <c r="H708" s="831"/>
    </row>
    <row r="709" spans="2:8">
      <c r="B709" s="831"/>
      <c r="C709" s="831"/>
      <c r="F709" s="831"/>
      <c r="G709" s="831"/>
      <c r="H709" s="831"/>
    </row>
    <row r="710" spans="2:8">
      <c r="B710" s="831"/>
      <c r="C710" s="831"/>
      <c r="F710" s="831"/>
      <c r="G710" s="831"/>
      <c r="H710" s="831"/>
    </row>
    <row r="711" spans="2:8">
      <c r="B711" s="831"/>
      <c r="C711" s="831"/>
      <c r="F711" s="831"/>
      <c r="G711" s="831"/>
      <c r="H711" s="831"/>
    </row>
    <row r="712" spans="2:8">
      <c r="B712" s="831"/>
      <c r="C712" s="831"/>
      <c r="F712" s="831"/>
      <c r="G712" s="831"/>
      <c r="H712" s="831"/>
    </row>
    <row r="713" spans="2:8">
      <c r="B713" s="831"/>
      <c r="C713" s="831"/>
      <c r="F713" s="831"/>
      <c r="G713" s="831"/>
      <c r="H713" s="831"/>
    </row>
    <row r="714" spans="2:8">
      <c r="B714" s="831"/>
      <c r="C714" s="831"/>
      <c r="F714" s="831"/>
      <c r="G714" s="831"/>
      <c r="H714" s="831"/>
    </row>
    <row r="715" spans="2:8">
      <c r="B715" s="831"/>
      <c r="C715" s="831"/>
      <c r="F715" s="831"/>
      <c r="G715" s="831"/>
      <c r="H715" s="831"/>
    </row>
    <row r="716" spans="2:8">
      <c r="B716" s="831"/>
      <c r="C716" s="831"/>
      <c r="F716" s="831"/>
      <c r="G716" s="831"/>
      <c r="H716" s="831"/>
    </row>
    <row r="717" spans="2:8">
      <c r="B717" s="831"/>
      <c r="C717" s="831"/>
      <c r="F717" s="831"/>
      <c r="G717" s="831"/>
      <c r="H717" s="831"/>
    </row>
    <row r="718" spans="2:8">
      <c r="B718" s="831"/>
      <c r="C718" s="831"/>
      <c r="F718" s="831"/>
      <c r="G718" s="831"/>
      <c r="H718" s="831"/>
    </row>
    <row r="719" spans="2:8">
      <c r="B719" s="831"/>
      <c r="C719" s="831"/>
      <c r="F719" s="831"/>
      <c r="G719" s="831"/>
      <c r="H719" s="831"/>
    </row>
    <row r="720" spans="2:8">
      <c r="B720" s="831"/>
      <c r="C720" s="831"/>
      <c r="F720" s="831"/>
      <c r="G720" s="831"/>
      <c r="H720" s="831"/>
    </row>
    <row r="721" spans="2:8">
      <c r="B721" s="831"/>
      <c r="C721" s="831"/>
      <c r="F721" s="831"/>
      <c r="G721" s="831"/>
      <c r="H721" s="831"/>
    </row>
    <row r="722" spans="2:8">
      <c r="B722" s="831"/>
      <c r="C722" s="831"/>
      <c r="F722" s="831"/>
      <c r="G722" s="831"/>
      <c r="H722" s="831"/>
    </row>
    <row r="723" spans="2:8">
      <c r="B723" s="831"/>
      <c r="C723" s="831"/>
      <c r="F723" s="831"/>
      <c r="G723" s="831"/>
      <c r="H723" s="831"/>
    </row>
    <row r="724" spans="2:8">
      <c r="B724" s="831"/>
      <c r="C724" s="831"/>
      <c r="F724" s="831"/>
      <c r="G724" s="831"/>
      <c r="H724" s="831"/>
    </row>
    <row r="725" spans="2:8">
      <c r="B725" s="831"/>
      <c r="C725" s="831"/>
      <c r="F725" s="831"/>
      <c r="G725" s="831"/>
      <c r="H725" s="831"/>
    </row>
    <row r="726" spans="2:8">
      <c r="B726" s="831"/>
      <c r="C726" s="831"/>
      <c r="F726" s="831"/>
      <c r="G726" s="831"/>
      <c r="H726" s="831"/>
    </row>
    <row r="727" spans="2:8">
      <c r="B727" s="831"/>
      <c r="C727" s="831"/>
      <c r="F727" s="831"/>
      <c r="G727" s="831"/>
      <c r="H727" s="831"/>
    </row>
    <row r="728" spans="2:8">
      <c r="B728" s="831"/>
      <c r="C728" s="831"/>
      <c r="F728" s="831"/>
      <c r="G728" s="831"/>
      <c r="H728" s="831"/>
    </row>
    <row r="729" spans="2:8">
      <c r="B729" s="831"/>
      <c r="C729" s="831"/>
      <c r="F729" s="831"/>
      <c r="G729" s="831"/>
      <c r="H729" s="831"/>
    </row>
    <row r="730" spans="2:8">
      <c r="B730" s="831"/>
      <c r="C730" s="831"/>
      <c r="F730" s="831"/>
      <c r="G730" s="831"/>
      <c r="H730" s="831"/>
    </row>
    <row r="731" spans="2:8">
      <c r="B731" s="831"/>
      <c r="C731" s="831"/>
      <c r="F731" s="831"/>
      <c r="G731" s="831"/>
      <c r="H731" s="831"/>
    </row>
    <row r="732" spans="2:8">
      <c r="B732" s="831"/>
      <c r="C732" s="831"/>
      <c r="F732" s="831"/>
      <c r="G732" s="831"/>
      <c r="H732" s="831"/>
    </row>
    <row r="733" spans="2:8">
      <c r="B733" s="831"/>
      <c r="C733" s="831"/>
      <c r="F733" s="831"/>
      <c r="G733" s="831"/>
      <c r="H733" s="831"/>
    </row>
    <row r="734" spans="2:8">
      <c r="B734" s="831"/>
      <c r="C734" s="831"/>
      <c r="F734" s="831"/>
      <c r="G734" s="831"/>
      <c r="H734" s="831"/>
    </row>
    <row r="735" spans="2:8">
      <c r="B735" s="831"/>
      <c r="C735" s="831"/>
      <c r="F735" s="831"/>
      <c r="G735" s="831"/>
      <c r="H735" s="831"/>
    </row>
    <row r="736" spans="2:8">
      <c r="B736" s="831"/>
      <c r="C736" s="831"/>
      <c r="F736" s="831"/>
      <c r="G736" s="831"/>
      <c r="H736" s="831"/>
    </row>
    <row r="737" spans="2:8">
      <c r="B737" s="831"/>
      <c r="C737" s="831"/>
      <c r="F737" s="831"/>
      <c r="G737" s="831"/>
      <c r="H737" s="831"/>
    </row>
    <row r="738" spans="2:8">
      <c r="B738" s="831"/>
      <c r="C738" s="831"/>
      <c r="F738" s="831"/>
      <c r="G738" s="831"/>
      <c r="H738" s="831"/>
    </row>
    <row r="739" spans="2:8">
      <c r="B739" s="831"/>
      <c r="C739" s="831"/>
      <c r="F739" s="831"/>
      <c r="G739" s="831"/>
      <c r="H739" s="831"/>
    </row>
    <row r="740" spans="2:8">
      <c r="B740" s="831"/>
      <c r="C740" s="831"/>
      <c r="F740" s="831"/>
      <c r="G740" s="831"/>
      <c r="H740" s="831"/>
    </row>
    <row r="741" spans="2:8">
      <c r="B741" s="831"/>
      <c r="C741" s="831"/>
      <c r="F741" s="831"/>
      <c r="G741" s="831"/>
      <c r="H741" s="831"/>
    </row>
    <row r="742" spans="2:8">
      <c r="B742" s="831"/>
      <c r="C742" s="831"/>
      <c r="F742" s="831"/>
      <c r="G742" s="831"/>
      <c r="H742" s="831"/>
    </row>
    <row r="743" spans="2:8">
      <c r="B743" s="831"/>
      <c r="C743" s="831"/>
      <c r="F743" s="831"/>
      <c r="G743" s="831"/>
      <c r="H743" s="831"/>
    </row>
    <row r="744" spans="2:8">
      <c r="B744" s="831"/>
      <c r="C744" s="831"/>
      <c r="F744" s="831"/>
      <c r="G744" s="831"/>
      <c r="H744" s="831"/>
    </row>
    <row r="745" spans="2:8">
      <c r="B745" s="831"/>
      <c r="C745" s="831"/>
      <c r="F745" s="831"/>
      <c r="G745" s="831"/>
      <c r="H745" s="831"/>
    </row>
    <row r="746" spans="2:8">
      <c r="B746" s="831"/>
      <c r="C746" s="831"/>
      <c r="F746" s="831"/>
      <c r="G746" s="831"/>
      <c r="H746" s="831"/>
    </row>
    <row r="747" spans="2:8">
      <c r="B747" s="831"/>
      <c r="C747" s="831"/>
      <c r="F747" s="831"/>
      <c r="G747" s="831"/>
      <c r="H747" s="831"/>
    </row>
    <row r="748" spans="2:8">
      <c r="B748" s="831"/>
      <c r="C748" s="831"/>
      <c r="F748" s="831"/>
      <c r="G748" s="831"/>
      <c r="H748" s="831"/>
    </row>
    <row r="749" spans="2:8">
      <c r="B749" s="831"/>
      <c r="C749" s="831"/>
      <c r="F749" s="831"/>
      <c r="G749" s="831"/>
      <c r="H749" s="831"/>
    </row>
    <row r="750" spans="2:8">
      <c r="B750" s="831"/>
      <c r="C750" s="831"/>
      <c r="F750" s="831"/>
      <c r="G750" s="831"/>
      <c r="H750" s="831"/>
    </row>
    <row r="751" spans="2:8">
      <c r="B751" s="831"/>
      <c r="C751" s="831"/>
      <c r="F751" s="831"/>
      <c r="G751" s="831"/>
      <c r="H751" s="831"/>
    </row>
    <row r="752" spans="2:8">
      <c r="B752" s="831"/>
      <c r="C752" s="831"/>
      <c r="F752" s="831"/>
      <c r="G752" s="831"/>
      <c r="H752" s="831"/>
    </row>
    <row r="753" spans="2:8">
      <c r="B753" s="831"/>
      <c r="C753" s="831"/>
      <c r="F753" s="831"/>
      <c r="G753" s="831"/>
      <c r="H753" s="831"/>
    </row>
    <row r="754" spans="2:8">
      <c r="B754" s="831"/>
      <c r="C754" s="831"/>
      <c r="F754" s="831"/>
      <c r="G754" s="831"/>
      <c r="H754" s="831"/>
    </row>
    <row r="755" spans="2:8">
      <c r="B755" s="831"/>
      <c r="C755" s="831"/>
      <c r="F755" s="831"/>
      <c r="G755" s="831"/>
      <c r="H755" s="831"/>
    </row>
    <row r="756" spans="2:8">
      <c r="B756" s="831"/>
      <c r="C756" s="831"/>
      <c r="F756" s="831"/>
      <c r="G756" s="831"/>
      <c r="H756" s="831"/>
    </row>
    <row r="757" spans="2:8">
      <c r="B757" s="831"/>
      <c r="C757" s="831"/>
      <c r="F757" s="831"/>
      <c r="G757" s="831"/>
      <c r="H757" s="831"/>
    </row>
    <row r="758" spans="2:8">
      <c r="B758" s="831"/>
      <c r="C758" s="831"/>
      <c r="F758" s="831"/>
      <c r="G758" s="831"/>
      <c r="H758" s="831"/>
    </row>
    <row r="759" spans="2:8">
      <c r="B759" s="831"/>
      <c r="C759" s="831"/>
      <c r="F759" s="831"/>
      <c r="G759" s="831"/>
      <c r="H759" s="831"/>
    </row>
    <row r="760" spans="2:8">
      <c r="B760" s="831"/>
      <c r="C760" s="831"/>
      <c r="F760" s="831"/>
      <c r="G760" s="831"/>
      <c r="H760" s="831"/>
    </row>
    <row r="761" spans="2:8">
      <c r="B761" s="831"/>
      <c r="C761" s="831"/>
      <c r="F761" s="831"/>
      <c r="G761" s="831"/>
      <c r="H761" s="831"/>
    </row>
    <row r="762" spans="2:8">
      <c r="B762" s="831"/>
      <c r="C762" s="831"/>
      <c r="F762" s="831"/>
      <c r="G762" s="831"/>
      <c r="H762" s="831"/>
    </row>
    <row r="763" spans="2:8">
      <c r="B763" s="831"/>
      <c r="C763" s="831"/>
      <c r="F763" s="831"/>
      <c r="G763" s="831"/>
      <c r="H763" s="831"/>
    </row>
    <row r="764" spans="2:8">
      <c r="B764" s="831"/>
      <c r="C764" s="831"/>
      <c r="F764" s="831"/>
      <c r="G764" s="831"/>
      <c r="H764" s="831"/>
    </row>
    <row r="765" spans="2:8">
      <c r="B765" s="831"/>
      <c r="C765" s="831"/>
      <c r="F765" s="831"/>
      <c r="G765" s="831"/>
      <c r="H765" s="831"/>
    </row>
    <row r="766" spans="2:8">
      <c r="B766" s="831"/>
      <c r="C766" s="831"/>
      <c r="F766" s="831"/>
      <c r="G766" s="831"/>
      <c r="H766" s="831"/>
    </row>
    <row r="767" spans="2:8">
      <c r="B767" s="831"/>
      <c r="C767" s="831"/>
      <c r="F767" s="831"/>
      <c r="G767" s="831"/>
      <c r="H767" s="831"/>
    </row>
    <row r="768" spans="2:8">
      <c r="B768" s="831"/>
      <c r="C768" s="831"/>
      <c r="F768" s="831"/>
      <c r="G768" s="831"/>
      <c r="H768" s="831"/>
    </row>
    <row r="769" spans="2:8">
      <c r="B769" s="831"/>
      <c r="C769" s="831"/>
      <c r="F769" s="831"/>
      <c r="G769" s="831"/>
      <c r="H769" s="831"/>
    </row>
    <row r="770" spans="2:8">
      <c r="B770" s="831"/>
      <c r="C770" s="831"/>
      <c r="F770" s="831"/>
      <c r="G770" s="831"/>
      <c r="H770" s="831"/>
    </row>
    <row r="771" spans="2:8">
      <c r="B771" s="831"/>
      <c r="C771" s="831"/>
      <c r="F771" s="831"/>
      <c r="G771" s="831"/>
      <c r="H771" s="831"/>
    </row>
    <row r="772" spans="2:8">
      <c r="B772" s="831"/>
      <c r="C772" s="831"/>
      <c r="F772" s="831"/>
      <c r="G772" s="831"/>
      <c r="H772" s="831"/>
    </row>
    <row r="773" spans="2:8">
      <c r="B773" s="831"/>
      <c r="C773" s="831"/>
      <c r="F773" s="831"/>
      <c r="G773" s="831"/>
      <c r="H773" s="831"/>
    </row>
    <row r="774" spans="2:8">
      <c r="B774" s="831"/>
      <c r="C774" s="831"/>
      <c r="F774" s="831"/>
      <c r="G774" s="831"/>
      <c r="H774" s="831"/>
    </row>
    <row r="775" spans="2:8">
      <c r="B775" s="831"/>
      <c r="C775" s="831"/>
      <c r="F775" s="831"/>
      <c r="G775" s="831"/>
      <c r="H775" s="831"/>
    </row>
    <row r="776" spans="2:8">
      <c r="B776" s="831"/>
      <c r="C776" s="831"/>
      <c r="F776" s="831"/>
      <c r="G776" s="831"/>
      <c r="H776" s="831"/>
    </row>
    <row r="777" spans="2:8">
      <c r="B777" s="831"/>
      <c r="C777" s="831"/>
      <c r="F777" s="831"/>
      <c r="G777" s="831"/>
      <c r="H777" s="831"/>
    </row>
    <row r="778" spans="2:8">
      <c r="B778" s="831"/>
      <c r="C778" s="831"/>
      <c r="F778" s="831"/>
      <c r="G778" s="831"/>
      <c r="H778" s="831"/>
    </row>
    <row r="779" spans="2:8">
      <c r="B779" s="831"/>
      <c r="C779" s="831"/>
      <c r="F779" s="831"/>
      <c r="G779" s="831"/>
      <c r="H779" s="831"/>
    </row>
    <row r="780" spans="2:8">
      <c r="B780" s="831"/>
      <c r="C780" s="831"/>
      <c r="F780" s="831"/>
      <c r="G780" s="831"/>
      <c r="H780" s="831"/>
    </row>
    <row r="781" spans="2:8">
      <c r="B781" s="831"/>
      <c r="C781" s="831"/>
      <c r="F781" s="831"/>
      <c r="G781" s="831"/>
      <c r="H781" s="831"/>
    </row>
    <row r="782" spans="2:8">
      <c r="B782" s="831"/>
      <c r="C782" s="831"/>
      <c r="F782" s="831"/>
      <c r="G782" s="831"/>
      <c r="H782" s="831"/>
    </row>
    <row r="783" spans="2:8">
      <c r="B783" s="831"/>
      <c r="C783" s="831"/>
      <c r="F783" s="831"/>
      <c r="G783" s="831"/>
      <c r="H783" s="831"/>
    </row>
    <row r="784" spans="2:8">
      <c r="B784" s="831"/>
      <c r="C784" s="831"/>
      <c r="F784" s="831"/>
      <c r="G784" s="831"/>
      <c r="H784" s="831"/>
    </row>
    <row r="785" spans="2:8">
      <c r="B785" s="831"/>
      <c r="C785" s="831"/>
      <c r="F785" s="831"/>
      <c r="G785" s="831"/>
      <c r="H785" s="831"/>
    </row>
    <row r="786" spans="2:8">
      <c r="B786" s="831"/>
      <c r="C786" s="831"/>
      <c r="F786" s="831"/>
      <c r="G786" s="831"/>
      <c r="H786" s="831"/>
    </row>
    <row r="787" spans="2:8">
      <c r="B787" s="831"/>
      <c r="C787" s="831"/>
      <c r="F787" s="831"/>
      <c r="G787" s="831"/>
      <c r="H787" s="831"/>
    </row>
    <row r="788" spans="2:8">
      <c r="B788" s="831"/>
      <c r="C788" s="831"/>
      <c r="F788" s="831"/>
      <c r="G788" s="831"/>
      <c r="H788" s="831"/>
    </row>
    <row r="789" spans="2:8">
      <c r="B789" s="831"/>
      <c r="C789" s="831"/>
      <c r="F789" s="831"/>
      <c r="G789" s="831"/>
      <c r="H789" s="831"/>
    </row>
    <row r="790" spans="2:8">
      <c r="B790" s="831"/>
      <c r="C790" s="831"/>
      <c r="F790" s="831"/>
      <c r="G790" s="831"/>
      <c r="H790" s="831"/>
    </row>
    <row r="791" spans="2:8">
      <c r="B791" s="831"/>
      <c r="C791" s="831"/>
      <c r="F791" s="831"/>
      <c r="G791" s="831"/>
      <c r="H791" s="831"/>
    </row>
    <row r="792" spans="2:8">
      <c r="B792" s="831"/>
      <c r="C792" s="831"/>
      <c r="F792" s="831"/>
      <c r="G792" s="831"/>
      <c r="H792" s="831"/>
    </row>
    <row r="793" spans="2:8">
      <c r="B793" s="831"/>
      <c r="C793" s="831"/>
      <c r="F793" s="831"/>
      <c r="G793" s="831"/>
      <c r="H793" s="831"/>
    </row>
    <row r="794" spans="2:8">
      <c r="B794" s="831"/>
      <c r="C794" s="831"/>
      <c r="F794" s="831"/>
      <c r="G794" s="831"/>
      <c r="H794" s="831"/>
    </row>
    <row r="795" spans="2:8">
      <c r="B795" s="831"/>
      <c r="C795" s="831"/>
      <c r="F795" s="831"/>
      <c r="G795" s="831"/>
      <c r="H795" s="831"/>
    </row>
    <row r="796" spans="2:8">
      <c r="B796" s="831"/>
      <c r="C796" s="831"/>
      <c r="F796" s="831"/>
      <c r="G796" s="831"/>
      <c r="H796" s="831"/>
    </row>
    <row r="797" spans="2:8">
      <c r="B797" s="831"/>
      <c r="C797" s="831"/>
      <c r="F797" s="831"/>
      <c r="G797" s="831"/>
      <c r="H797" s="831"/>
    </row>
    <row r="798" spans="2:8">
      <c r="B798" s="831"/>
      <c r="C798" s="831"/>
      <c r="F798" s="831"/>
      <c r="G798" s="831"/>
      <c r="H798" s="831"/>
    </row>
    <row r="799" spans="2:8">
      <c r="B799" s="831"/>
      <c r="C799" s="831"/>
      <c r="F799" s="831"/>
      <c r="G799" s="831"/>
      <c r="H799" s="831"/>
    </row>
    <row r="800" spans="2:8">
      <c r="B800" s="831"/>
      <c r="C800" s="831"/>
      <c r="F800" s="831"/>
      <c r="G800" s="831"/>
      <c r="H800" s="831"/>
    </row>
    <row r="801" spans="2:8">
      <c r="B801" s="831"/>
      <c r="C801" s="831"/>
      <c r="F801" s="831"/>
      <c r="G801" s="831"/>
      <c r="H801" s="831"/>
    </row>
    <row r="802" spans="2:8">
      <c r="B802" s="831"/>
      <c r="C802" s="831"/>
      <c r="F802" s="831"/>
      <c r="G802" s="831"/>
      <c r="H802" s="831"/>
    </row>
    <row r="803" spans="2:8">
      <c r="B803" s="831"/>
      <c r="C803" s="831"/>
      <c r="F803" s="831"/>
      <c r="G803" s="831"/>
      <c r="H803" s="831"/>
    </row>
    <row r="804" spans="2:8">
      <c r="B804" s="831"/>
      <c r="C804" s="831"/>
      <c r="F804" s="831"/>
      <c r="G804" s="831"/>
      <c r="H804" s="831"/>
    </row>
    <row r="805" spans="2:8">
      <c r="B805" s="831"/>
      <c r="C805" s="831"/>
      <c r="F805" s="831"/>
      <c r="G805" s="831"/>
      <c r="H805" s="831"/>
    </row>
    <row r="806" spans="2:8">
      <c r="B806" s="831"/>
      <c r="C806" s="831"/>
      <c r="F806" s="831"/>
      <c r="G806" s="831"/>
      <c r="H806" s="831"/>
    </row>
    <row r="807" spans="2:8">
      <c r="B807" s="831"/>
      <c r="C807" s="831"/>
      <c r="F807" s="831"/>
      <c r="G807" s="831"/>
      <c r="H807" s="831"/>
    </row>
    <row r="808" spans="2:8">
      <c r="B808" s="831"/>
      <c r="C808" s="831"/>
      <c r="F808" s="831"/>
      <c r="G808" s="831"/>
      <c r="H808" s="831"/>
    </row>
    <row r="809" spans="2:8">
      <c r="B809" s="831"/>
      <c r="C809" s="831"/>
      <c r="F809" s="831"/>
      <c r="G809" s="831"/>
      <c r="H809" s="831"/>
    </row>
    <row r="810" spans="2:8">
      <c r="B810" s="831"/>
      <c r="C810" s="831"/>
      <c r="F810" s="831"/>
      <c r="G810" s="831"/>
      <c r="H810" s="831"/>
    </row>
    <row r="811" spans="2:8">
      <c r="B811" s="831"/>
      <c r="C811" s="831"/>
      <c r="F811" s="831"/>
      <c r="G811" s="831"/>
      <c r="H811" s="831"/>
    </row>
    <row r="812" spans="2:8">
      <c r="B812" s="831"/>
      <c r="C812" s="831"/>
      <c r="F812" s="831"/>
      <c r="G812" s="831"/>
      <c r="H812" s="831"/>
    </row>
    <row r="813" spans="2:8">
      <c r="B813" s="831"/>
      <c r="C813" s="831"/>
      <c r="F813" s="831"/>
      <c r="G813" s="831"/>
      <c r="H813" s="831"/>
    </row>
    <row r="814" spans="2:8">
      <c r="B814" s="831"/>
      <c r="C814" s="831"/>
      <c r="F814" s="831"/>
      <c r="G814" s="831"/>
      <c r="H814" s="831"/>
    </row>
    <row r="815" spans="2:8">
      <c r="B815" s="831"/>
      <c r="C815" s="831"/>
      <c r="F815" s="831"/>
      <c r="G815" s="831"/>
      <c r="H815" s="831"/>
    </row>
    <row r="816" spans="2:8">
      <c r="B816" s="831"/>
      <c r="C816" s="831"/>
      <c r="F816" s="831"/>
      <c r="G816" s="831"/>
      <c r="H816" s="831"/>
    </row>
    <row r="817" spans="2:8">
      <c r="B817" s="831"/>
      <c r="C817" s="831"/>
      <c r="F817" s="831"/>
      <c r="G817" s="831"/>
      <c r="H817" s="831"/>
    </row>
    <row r="818" spans="2:8">
      <c r="B818" s="831"/>
      <c r="C818" s="831"/>
      <c r="F818" s="831"/>
      <c r="G818" s="831"/>
      <c r="H818" s="831"/>
    </row>
    <row r="819" spans="2:8">
      <c r="B819" s="831"/>
      <c r="C819" s="831"/>
      <c r="F819" s="831"/>
      <c r="G819" s="831"/>
      <c r="H819" s="831"/>
    </row>
    <row r="820" spans="2:8">
      <c r="B820" s="831"/>
      <c r="C820" s="831"/>
      <c r="F820" s="831"/>
      <c r="G820" s="831"/>
      <c r="H820" s="831"/>
    </row>
    <row r="821" spans="2:8">
      <c r="B821" s="831"/>
      <c r="C821" s="831"/>
      <c r="F821" s="831"/>
      <c r="G821" s="831"/>
      <c r="H821" s="831"/>
    </row>
    <row r="822" spans="2:8">
      <c r="B822" s="831"/>
      <c r="C822" s="831"/>
      <c r="F822" s="831"/>
      <c r="G822" s="831"/>
      <c r="H822" s="831"/>
    </row>
    <row r="823" spans="2:8">
      <c r="B823" s="831"/>
      <c r="C823" s="831"/>
      <c r="F823" s="831"/>
      <c r="G823" s="831"/>
      <c r="H823" s="831"/>
    </row>
    <row r="824" spans="2:8">
      <c r="B824" s="831"/>
      <c r="C824" s="831"/>
      <c r="F824" s="831"/>
      <c r="G824" s="831"/>
      <c r="H824" s="831"/>
    </row>
    <row r="825" spans="2:8">
      <c r="B825" s="831"/>
      <c r="C825" s="831"/>
      <c r="F825" s="831"/>
      <c r="G825" s="831"/>
      <c r="H825" s="831"/>
    </row>
    <row r="826" spans="2:8">
      <c r="B826" s="831"/>
      <c r="C826" s="831"/>
      <c r="F826" s="831"/>
      <c r="G826" s="831"/>
      <c r="H826" s="831"/>
    </row>
    <row r="827" spans="2:8">
      <c r="B827" s="831"/>
      <c r="C827" s="831"/>
      <c r="F827" s="831"/>
      <c r="G827" s="831"/>
      <c r="H827" s="831"/>
    </row>
    <row r="828" spans="2:8">
      <c r="B828" s="831"/>
      <c r="C828" s="831"/>
      <c r="F828" s="831"/>
      <c r="G828" s="831"/>
      <c r="H828" s="831"/>
    </row>
    <row r="829" spans="2:8">
      <c r="B829" s="831"/>
      <c r="C829" s="831"/>
      <c r="F829" s="831"/>
      <c r="G829" s="831"/>
      <c r="H829" s="831"/>
    </row>
    <row r="830" spans="2:8">
      <c r="B830" s="831"/>
      <c r="C830" s="831"/>
      <c r="F830" s="831"/>
      <c r="G830" s="831"/>
      <c r="H830" s="831"/>
    </row>
    <row r="831" spans="2:8">
      <c r="B831" s="831"/>
      <c r="C831" s="831"/>
      <c r="F831" s="831"/>
      <c r="G831" s="831"/>
      <c r="H831" s="831"/>
    </row>
    <row r="832" spans="2:8">
      <c r="B832" s="831"/>
      <c r="C832" s="831"/>
      <c r="F832" s="831"/>
      <c r="G832" s="831"/>
      <c r="H832" s="831"/>
    </row>
    <row r="833" spans="2:8">
      <c r="B833" s="831"/>
      <c r="C833" s="831"/>
      <c r="F833" s="831"/>
      <c r="G833" s="831"/>
      <c r="H833" s="831"/>
    </row>
    <row r="834" spans="2:8">
      <c r="B834" s="831"/>
      <c r="C834" s="831"/>
      <c r="F834" s="831"/>
      <c r="G834" s="831"/>
      <c r="H834" s="831"/>
    </row>
    <row r="835" spans="2:8">
      <c r="B835" s="831"/>
      <c r="C835" s="831"/>
      <c r="F835" s="831"/>
      <c r="G835" s="831"/>
      <c r="H835" s="831"/>
    </row>
    <row r="836" spans="2:8">
      <c r="B836" s="831"/>
      <c r="C836" s="831"/>
      <c r="F836" s="831"/>
      <c r="G836" s="831"/>
      <c r="H836" s="831"/>
    </row>
    <row r="837" spans="2:8">
      <c r="B837" s="831"/>
      <c r="C837" s="831"/>
      <c r="F837" s="831"/>
      <c r="G837" s="831"/>
      <c r="H837" s="831"/>
    </row>
    <row r="838" spans="2:8">
      <c r="B838" s="831"/>
      <c r="C838" s="831"/>
      <c r="F838" s="831"/>
      <c r="G838" s="831"/>
      <c r="H838" s="831"/>
    </row>
    <row r="839" spans="2:8">
      <c r="B839" s="831"/>
      <c r="C839" s="831"/>
      <c r="F839" s="831"/>
      <c r="G839" s="831"/>
      <c r="H839" s="831"/>
    </row>
    <row r="840" spans="2:8">
      <c r="B840" s="831"/>
      <c r="C840" s="831"/>
      <c r="F840" s="831"/>
      <c r="G840" s="831"/>
      <c r="H840" s="831"/>
    </row>
    <row r="841" spans="2:8">
      <c r="B841" s="831"/>
      <c r="C841" s="831"/>
      <c r="F841" s="831"/>
      <c r="G841" s="831"/>
      <c r="H841" s="831"/>
    </row>
    <row r="842" spans="2:8">
      <c r="B842" s="831"/>
      <c r="C842" s="831"/>
      <c r="F842" s="831"/>
      <c r="G842" s="831"/>
      <c r="H842" s="831"/>
    </row>
    <row r="843" spans="2:8">
      <c r="B843" s="831"/>
      <c r="C843" s="831"/>
      <c r="F843" s="831"/>
      <c r="G843" s="831"/>
      <c r="H843" s="831"/>
    </row>
    <row r="844" spans="2:8">
      <c r="B844" s="831"/>
      <c r="C844" s="831"/>
      <c r="F844" s="831"/>
      <c r="G844" s="831"/>
      <c r="H844" s="831"/>
    </row>
    <row r="845" spans="2:8">
      <c r="B845" s="831"/>
      <c r="C845" s="831"/>
      <c r="F845" s="831"/>
      <c r="G845" s="831"/>
      <c r="H845" s="831"/>
    </row>
    <row r="846" spans="2:8">
      <c r="B846" s="831"/>
      <c r="C846" s="831"/>
      <c r="F846" s="831"/>
      <c r="G846" s="831"/>
      <c r="H846" s="831"/>
    </row>
    <row r="847" spans="2:8">
      <c r="B847" s="831"/>
      <c r="C847" s="831"/>
      <c r="F847" s="831"/>
      <c r="G847" s="831"/>
      <c r="H847" s="831"/>
    </row>
    <row r="848" spans="2:8">
      <c r="B848" s="831"/>
      <c r="C848" s="831"/>
      <c r="F848" s="831"/>
      <c r="G848" s="831"/>
      <c r="H848" s="831"/>
    </row>
    <row r="849" spans="2:8">
      <c r="B849" s="831"/>
      <c r="C849" s="831"/>
      <c r="F849" s="831"/>
      <c r="G849" s="831"/>
      <c r="H849" s="831"/>
    </row>
    <row r="850" spans="2:8">
      <c r="B850" s="831"/>
      <c r="C850" s="831"/>
      <c r="F850" s="831"/>
      <c r="G850" s="831"/>
      <c r="H850" s="831"/>
    </row>
    <row r="851" spans="2:8">
      <c r="B851" s="831"/>
      <c r="C851" s="831"/>
      <c r="F851" s="831"/>
      <c r="G851" s="831"/>
      <c r="H851" s="831"/>
    </row>
    <row r="852" spans="2:8">
      <c r="B852" s="831"/>
      <c r="C852" s="831"/>
      <c r="F852" s="831"/>
      <c r="G852" s="831"/>
      <c r="H852" s="831"/>
    </row>
    <row r="853" spans="2:8">
      <c r="B853" s="831"/>
      <c r="C853" s="831"/>
      <c r="F853" s="831"/>
      <c r="G853" s="831"/>
      <c r="H853" s="831"/>
    </row>
    <row r="854" spans="2:8">
      <c r="B854" s="831"/>
      <c r="C854" s="831"/>
      <c r="F854" s="831"/>
      <c r="G854" s="831"/>
      <c r="H854" s="831"/>
    </row>
    <row r="855" spans="2:8">
      <c r="B855" s="831"/>
      <c r="C855" s="831"/>
      <c r="F855" s="831"/>
      <c r="G855" s="831"/>
      <c r="H855" s="831"/>
    </row>
    <row r="856" spans="2:8">
      <c r="B856" s="831"/>
      <c r="C856" s="831"/>
      <c r="F856" s="831"/>
      <c r="G856" s="831"/>
      <c r="H856" s="831"/>
    </row>
    <row r="857" spans="2:8">
      <c r="B857" s="831"/>
      <c r="C857" s="831"/>
      <c r="F857" s="831"/>
      <c r="G857" s="831"/>
      <c r="H857" s="831"/>
    </row>
    <row r="858" spans="2:8">
      <c r="B858" s="831"/>
      <c r="C858" s="831"/>
      <c r="F858" s="831"/>
      <c r="G858" s="831"/>
      <c r="H858" s="831"/>
    </row>
    <row r="859" spans="2:8">
      <c r="B859" s="831"/>
      <c r="C859" s="831"/>
      <c r="F859" s="831"/>
      <c r="G859" s="831"/>
      <c r="H859" s="831"/>
    </row>
    <row r="860" spans="2:8">
      <c r="B860" s="831"/>
      <c r="C860" s="831"/>
      <c r="F860" s="831"/>
      <c r="G860" s="831"/>
      <c r="H860" s="831"/>
    </row>
    <row r="861" spans="2:8">
      <c r="B861" s="831"/>
      <c r="C861" s="831"/>
      <c r="F861" s="831"/>
      <c r="G861" s="831"/>
      <c r="H861" s="831"/>
    </row>
    <row r="862" spans="2:8">
      <c r="B862" s="831"/>
      <c r="C862" s="831"/>
      <c r="F862" s="831"/>
      <c r="G862" s="831"/>
      <c r="H862" s="831"/>
    </row>
    <row r="863" spans="2:8">
      <c r="B863" s="831"/>
      <c r="C863" s="831"/>
      <c r="F863" s="831"/>
      <c r="G863" s="831"/>
      <c r="H863" s="831"/>
    </row>
    <row r="864" spans="2:8">
      <c r="B864" s="831"/>
      <c r="C864" s="831"/>
      <c r="F864" s="831"/>
      <c r="G864" s="831"/>
      <c r="H864" s="831"/>
    </row>
    <row r="865" spans="2:8">
      <c r="B865" s="831"/>
      <c r="C865" s="831"/>
      <c r="F865" s="831"/>
      <c r="G865" s="831"/>
      <c r="H865" s="831"/>
    </row>
    <row r="866" spans="2:8">
      <c r="B866" s="831"/>
      <c r="C866" s="831"/>
      <c r="F866" s="831"/>
      <c r="G866" s="831"/>
      <c r="H866" s="831"/>
    </row>
    <row r="867" spans="2:8">
      <c r="B867" s="831"/>
      <c r="C867" s="831"/>
      <c r="F867" s="831"/>
      <c r="G867" s="831"/>
      <c r="H867" s="831"/>
    </row>
    <row r="868" spans="2:8">
      <c r="B868" s="831"/>
      <c r="C868" s="831"/>
      <c r="F868" s="831"/>
      <c r="G868" s="831"/>
      <c r="H868" s="831"/>
    </row>
    <row r="869" spans="2:8">
      <c r="B869" s="831"/>
      <c r="C869" s="831"/>
      <c r="F869" s="831"/>
      <c r="G869" s="831"/>
      <c r="H869" s="831"/>
    </row>
    <row r="870" spans="2:8">
      <c r="B870" s="831"/>
      <c r="C870" s="831"/>
      <c r="F870" s="831"/>
      <c r="G870" s="831"/>
      <c r="H870" s="831"/>
    </row>
    <row r="871" spans="2:8">
      <c r="B871" s="831"/>
      <c r="C871" s="831"/>
      <c r="F871" s="831"/>
      <c r="G871" s="831"/>
      <c r="H871" s="831"/>
    </row>
    <row r="872" spans="2:8">
      <c r="B872" s="831"/>
      <c r="C872" s="831"/>
      <c r="F872" s="831"/>
      <c r="G872" s="831"/>
      <c r="H872" s="831"/>
    </row>
    <row r="873" spans="2:8">
      <c r="B873" s="831"/>
      <c r="C873" s="831"/>
      <c r="F873" s="831"/>
      <c r="G873" s="831"/>
      <c r="H873" s="831"/>
    </row>
    <row r="874" spans="2:8">
      <c r="B874" s="831"/>
      <c r="C874" s="831"/>
      <c r="F874" s="831"/>
      <c r="G874" s="831"/>
      <c r="H874" s="831"/>
    </row>
    <row r="875" spans="2:8">
      <c r="B875" s="831"/>
      <c r="C875" s="831"/>
      <c r="F875" s="831"/>
      <c r="G875" s="831"/>
      <c r="H875" s="831"/>
    </row>
    <row r="876" spans="2:8">
      <c r="B876" s="831"/>
      <c r="C876" s="831"/>
      <c r="F876" s="831"/>
      <c r="G876" s="831"/>
      <c r="H876" s="831"/>
    </row>
    <row r="877" spans="2:8">
      <c r="B877" s="831"/>
      <c r="C877" s="831"/>
      <c r="F877" s="831"/>
      <c r="G877" s="831"/>
      <c r="H877" s="831"/>
    </row>
    <row r="878" spans="2:8">
      <c r="B878" s="831"/>
      <c r="C878" s="831"/>
      <c r="F878" s="831"/>
      <c r="G878" s="831"/>
      <c r="H878" s="831"/>
    </row>
    <row r="879" spans="2:8">
      <c r="B879" s="831"/>
      <c r="C879" s="831"/>
      <c r="F879" s="831"/>
      <c r="G879" s="831"/>
      <c r="H879" s="831"/>
    </row>
    <row r="880" spans="2:8">
      <c r="B880" s="831"/>
      <c r="C880" s="831"/>
      <c r="F880" s="831"/>
      <c r="G880" s="831"/>
      <c r="H880" s="831"/>
    </row>
    <row r="881" spans="2:8">
      <c r="B881" s="831"/>
      <c r="C881" s="831"/>
      <c r="F881" s="831"/>
      <c r="G881" s="831"/>
      <c r="H881" s="831"/>
    </row>
    <row r="882" spans="2:8">
      <c r="B882" s="831"/>
      <c r="C882" s="831"/>
      <c r="F882" s="831"/>
      <c r="G882" s="831"/>
      <c r="H882" s="831"/>
    </row>
    <row r="883" spans="2:8">
      <c r="B883" s="831"/>
      <c r="C883" s="831"/>
      <c r="F883" s="831"/>
      <c r="G883" s="831"/>
      <c r="H883" s="831"/>
    </row>
    <row r="884" spans="2:8">
      <c r="B884" s="831"/>
      <c r="C884" s="831"/>
      <c r="F884" s="831"/>
      <c r="G884" s="831"/>
      <c r="H884" s="831"/>
    </row>
    <row r="885" spans="2:8">
      <c r="B885" s="831"/>
      <c r="C885" s="831"/>
      <c r="F885" s="831"/>
      <c r="G885" s="831"/>
      <c r="H885" s="831"/>
    </row>
    <row r="886" spans="2:8">
      <c r="B886" s="831"/>
      <c r="C886" s="831"/>
      <c r="F886" s="831"/>
      <c r="G886" s="831"/>
      <c r="H886" s="831"/>
    </row>
    <row r="887" spans="2:8">
      <c r="B887" s="831"/>
      <c r="C887" s="831"/>
      <c r="F887" s="831"/>
      <c r="G887" s="831"/>
      <c r="H887" s="831"/>
    </row>
    <row r="888" spans="2:8">
      <c r="B888" s="831"/>
      <c r="C888" s="831"/>
      <c r="F888" s="831"/>
      <c r="G888" s="831"/>
      <c r="H888" s="831"/>
    </row>
    <row r="889" spans="2:8">
      <c r="B889" s="831"/>
      <c r="C889" s="831"/>
      <c r="F889" s="831"/>
      <c r="G889" s="831"/>
      <c r="H889" s="831"/>
    </row>
    <row r="890" spans="2:8">
      <c r="B890" s="831"/>
      <c r="C890" s="831"/>
      <c r="F890" s="831"/>
      <c r="G890" s="831"/>
      <c r="H890" s="831"/>
    </row>
    <row r="891" spans="2:8">
      <c r="B891" s="831"/>
      <c r="C891" s="831"/>
      <c r="F891" s="831"/>
      <c r="G891" s="831"/>
      <c r="H891" s="831"/>
    </row>
    <row r="892" spans="2:8">
      <c r="B892" s="831"/>
      <c r="C892" s="831"/>
      <c r="F892" s="831"/>
      <c r="G892" s="831"/>
      <c r="H892" s="831"/>
    </row>
    <row r="893" spans="2:8">
      <c r="B893" s="831"/>
      <c r="C893" s="831"/>
      <c r="F893" s="831"/>
      <c r="G893" s="831"/>
      <c r="H893" s="831"/>
    </row>
    <row r="894" spans="2:8">
      <c r="B894" s="831"/>
      <c r="C894" s="831"/>
      <c r="F894" s="831"/>
      <c r="G894" s="831"/>
      <c r="H894" s="831"/>
    </row>
    <row r="895" spans="2:8">
      <c r="B895" s="831"/>
      <c r="C895" s="831"/>
      <c r="F895" s="831"/>
      <c r="G895" s="831"/>
      <c r="H895" s="831"/>
    </row>
    <row r="896" spans="2:8">
      <c r="B896" s="831"/>
      <c r="C896" s="831"/>
      <c r="F896" s="831"/>
      <c r="G896" s="831"/>
      <c r="H896" s="831"/>
    </row>
    <row r="897" spans="2:8">
      <c r="B897" s="831"/>
      <c r="C897" s="831"/>
      <c r="F897" s="831"/>
      <c r="G897" s="831"/>
      <c r="H897" s="831"/>
    </row>
    <row r="898" spans="2:8">
      <c r="B898" s="831"/>
      <c r="C898" s="831"/>
      <c r="F898" s="831"/>
      <c r="G898" s="831"/>
      <c r="H898" s="831"/>
    </row>
    <row r="899" spans="2:8">
      <c r="B899" s="831"/>
      <c r="C899" s="831"/>
      <c r="F899" s="831"/>
      <c r="G899" s="831"/>
      <c r="H899" s="831"/>
    </row>
    <row r="900" spans="2:8">
      <c r="B900" s="831"/>
      <c r="C900" s="831"/>
      <c r="F900" s="831"/>
      <c r="G900" s="831"/>
      <c r="H900" s="831"/>
    </row>
    <row r="901" spans="2:8">
      <c r="B901" s="831"/>
      <c r="C901" s="831"/>
      <c r="F901" s="831"/>
      <c r="G901" s="831"/>
      <c r="H901" s="831"/>
    </row>
    <row r="902" spans="2:8">
      <c r="B902" s="831"/>
      <c r="C902" s="831"/>
      <c r="F902" s="831"/>
      <c r="G902" s="831"/>
      <c r="H902" s="831"/>
    </row>
    <row r="903" spans="2:8">
      <c r="B903" s="831"/>
      <c r="C903" s="831"/>
      <c r="F903" s="831"/>
      <c r="G903" s="831"/>
      <c r="H903" s="831"/>
    </row>
    <row r="904" spans="2:8">
      <c r="B904" s="831"/>
      <c r="C904" s="831"/>
      <c r="F904" s="831"/>
      <c r="G904" s="831"/>
      <c r="H904" s="831"/>
    </row>
    <row r="905" spans="2:8">
      <c r="B905" s="831"/>
      <c r="C905" s="831"/>
      <c r="F905" s="831"/>
      <c r="G905" s="831"/>
      <c r="H905" s="831"/>
    </row>
    <row r="906" spans="2:8">
      <c r="B906" s="831"/>
      <c r="C906" s="831"/>
      <c r="F906" s="831"/>
      <c r="G906" s="831"/>
      <c r="H906" s="831"/>
    </row>
    <row r="907" spans="2:8">
      <c r="B907" s="831"/>
      <c r="C907" s="831"/>
      <c r="F907" s="831"/>
      <c r="G907" s="831"/>
      <c r="H907" s="831"/>
    </row>
    <row r="908" spans="2:8">
      <c r="B908" s="831"/>
      <c r="C908" s="831"/>
      <c r="F908" s="831"/>
      <c r="G908" s="831"/>
      <c r="H908" s="831"/>
    </row>
    <row r="909" spans="2:8">
      <c r="B909" s="831"/>
      <c r="C909" s="831"/>
      <c r="F909" s="831"/>
      <c r="G909" s="831"/>
      <c r="H909" s="831"/>
    </row>
    <row r="910" spans="2:8">
      <c r="B910" s="831"/>
      <c r="C910" s="831"/>
      <c r="F910" s="831"/>
      <c r="G910" s="831"/>
      <c r="H910" s="831"/>
    </row>
    <row r="911" spans="2:8">
      <c r="B911" s="831"/>
      <c r="C911" s="831"/>
      <c r="F911" s="831"/>
      <c r="G911" s="831"/>
      <c r="H911" s="831"/>
    </row>
    <row r="912" spans="2:8">
      <c r="B912" s="831"/>
      <c r="C912" s="831"/>
      <c r="F912" s="831"/>
      <c r="G912" s="831"/>
      <c r="H912" s="831"/>
    </row>
    <row r="913" spans="2:8">
      <c r="B913" s="831"/>
      <c r="C913" s="831"/>
      <c r="F913" s="831"/>
      <c r="G913" s="831"/>
      <c r="H913" s="831"/>
    </row>
    <row r="914" spans="2:8">
      <c r="B914" s="831"/>
      <c r="C914" s="831"/>
      <c r="F914" s="831"/>
      <c r="G914" s="831"/>
      <c r="H914" s="831"/>
    </row>
    <row r="915" spans="2:8">
      <c r="B915" s="831"/>
      <c r="C915" s="831"/>
      <c r="F915" s="831"/>
      <c r="G915" s="831"/>
      <c r="H915" s="831"/>
    </row>
    <row r="916" spans="2:8">
      <c r="B916" s="831"/>
      <c r="C916" s="831"/>
      <c r="F916" s="831"/>
      <c r="G916" s="831"/>
      <c r="H916" s="831"/>
    </row>
    <row r="917" spans="2:8">
      <c r="B917" s="831"/>
      <c r="C917" s="831"/>
      <c r="F917" s="831"/>
      <c r="G917" s="831"/>
      <c r="H917" s="831"/>
    </row>
    <row r="918" spans="2:8">
      <c r="B918" s="831"/>
      <c r="C918" s="831"/>
      <c r="F918" s="831"/>
      <c r="G918" s="831"/>
      <c r="H918" s="831"/>
    </row>
    <row r="919" spans="2:8">
      <c r="B919" s="831"/>
      <c r="C919" s="831"/>
      <c r="F919" s="831"/>
      <c r="G919" s="831"/>
      <c r="H919" s="831"/>
    </row>
    <row r="920" spans="2:8">
      <c r="B920" s="831"/>
      <c r="C920" s="831"/>
      <c r="F920" s="831"/>
      <c r="G920" s="831"/>
      <c r="H920" s="831"/>
    </row>
    <row r="921" spans="2:8">
      <c r="B921" s="831"/>
      <c r="C921" s="831"/>
      <c r="F921" s="831"/>
      <c r="G921" s="831"/>
      <c r="H921" s="831"/>
    </row>
    <row r="922" spans="2:8">
      <c r="B922" s="831"/>
      <c r="C922" s="831"/>
      <c r="F922" s="831"/>
      <c r="G922" s="831"/>
      <c r="H922" s="831"/>
    </row>
    <row r="923" spans="2:8">
      <c r="B923" s="831"/>
      <c r="C923" s="831"/>
      <c r="F923" s="831"/>
      <c r="G923" s="831"/>
      <c r="H923" s="831"/>
    </row>
    <row r="924" spans="2:8">
      <c r="B924" s="831"/>
      <c r="C924" s="831"/>
      <c r="F924" s="831"/>
      <c r="G924" s="831"/>
      <c r="H924" s="831"/>
    </row>
    <row r="925" spans="2:8">
      <c r="B925" s="831"/>
      <c r="C925" s="831"/>
      <c r="F925" s="831"/>
      <c r="G925" s="831"/>
      <c r="H925" s="831"/>
    </row>
    <row r="926" spans="2:8">
      <c r="B926" s="831"/>
      <c r="C926" s="831"/>
      <c r="F926" s="831"/>
      <c r="G926" s="831"/>
      <c r="H926" s="831"/>
    </row>
    <row r="927" spans="2:8">
      <c r="B927" s="831"/>
      <c r="C927" s="831"/>
      <c r="F927" s="831"/>
      <c r="G927" s="831"/>
      <c r="H927" s="831"/>
    </row>
    <row r="928" spans="2:8">
      <c r="B928" s="831"/>
      <c r="C928" s="831"/>
      <c r="F928" s="831"/>
      <c r="G928" s="831"/>
      <c r="H928" s="831"/>
    </row>
    <row r="929" spans="2:8">
      <c r="B929" s="831"/>
      <c r="C929" s="831"/>
      <c r="F929" s="831"/>
      <c r="G929" s="831"/>
      <c r="H929" s="831"/>
    </row>
    <row r="930" spans="2:8">
      <c r="B930" s="831"/>
      <c r="C930" s="831"/>
      <c r="F930" s="831"/>
      <c r="G930" s="831"/>
      <c r="H930" s="831"/>
    </row>
    <row r="931" spans="2:8">
      <c r="B931" s="831"/>
      <c r="C931" s="831"/>
      <c r="F931" s="831"/>
      <c r="G931" s="831"/>
      <c r="H931" s="831"/>
    </row>
    <row r="932" spans="2:8">
      <c r="B932" s="831"/>
      <c r="C932" s="831"/>
      <c r="F932" s="831"/>
      <c r="G932" s="831"/>
      <c r="H932" s="831"/>
    </row>
    <row r="933" spans="2:8">
      <c r="B933" s="831"/>
      <c r="C933" s="831"/>
      <c r="F933" s="831"/>
      <c r="G933" s="831"/>
      <c r="H933" s="831"/>
    </row>
    <row r="934" spans="2:8">
      <c r="B934" s="831"/>
      <c r="C934" s="831"/>
      <c r="F934" s="831"/>
      <c r="G934" s="831"/>
      <c r="H934" s="831"/>
    </row>
    <row r="935" spans="2:8">
      <c r="B935" s="831"/>
      <c r="C935" s="831"/>
      <c r="F935" s="831"/>
      <c r="G935" s="831"/>
      <c r="H935" s="831"/>
    </row>
    <row r="936" spans="2:8">
      <c r="B936" s="831"/>
      <c r="C936" s="831"/>
      <c r="F936" s="831"/>
      <c r="G936" s="831"/>
      <c r="H936" s="831"/>
    </row>
    <row r="937" spans="2:8">
      <c r="B937" s="831"/>
      <c r="C937" s="831"/>
      <c r="F937" s="831"/>
      <c r="G937" s="831"/>
      <c r="H937" s="831"/>
    </row>
    <row r="938" spans="2:8">
      <c r="B938" s="831"/>
      <c r="C938" s="831"/>
      <c r="F938" s="831"/>
      <c r="G938" s="831"/>
      <c r="H938" s="831"/>
    </row>
    <row r="939" spans="2:8">
      <c r="B939" s="831"/>
      <c r="C939" s="831"/>
      <c r="F939" s="831"/>
      <c r="G939" s="831"/>
      <c r="H939" s="831"/>
    </row>
    <row r="940" spans="2:8">
      <c r="B940" s="831"/>
      <c r="C940" s="831"/>
      <c r="F940" s="831"/>
      <c r="G940" s="831"/>
      <c r="H940" s="831"/>
    </row>
    <row r="941" spans="2:8">
      <c r="B941" s="831"/>
      <c r="C941" s="831"/>
      <c r="F941" s="831"/>
      <c r="G941" s="831"/>
      <c r="H941" s="831"/>
    </row>
    <row r="942" spans="2:8">
      <c r="B942" s="831"/>
      <c r="C942" s="831"/>
      <c r="F942" s="831"/>
      <c r="G942" s="831"/>
      <c r="H942" s="831"/>
    </row>
    <row r="943" spans="2:8">
      <c r="B943" s="831"/>
      <c r="C943" s="831"/>
      <c r="F943" s="831"/>
      <c r="G943" s="831"/>
      <c r="H943" s="831"/>
    </row>
    <row r="944" spans="2:8">
      <c r="B944" s="831"/>
      <c r="C944" s="831"/>
      <c r="F944" s="831"/>
      <c r="G944" s="831"/>
      <c r="H944" s="831"/>
    </row>
    <row r="945" spans="2:8">
      <c r="B945" s="831"/>
      <c r="C945" s="831"/>
      <c r="F945" s="831"/>
      <c r="G945" s="831"/>
      <c r="H945" s="831"/>
    </row>
    <row r="946" spans="2:8">
      <c r="B946" s="831"/>
      <c r="C946" s="831"/>
      <c r="F946" s="831"/>
      <c r="G946" s="831"/>
      <c r="H946" s="831"/>
    </row>
    <row r="947" spans="2:8">
      <c r="B947" s="831"/>
      <c r="C947" s="831"/>
      <c r="F947" s="831"/>
      <c r="G947" s="831"/>
      <c r="H947" s="831"/>
    </row>
    <row r="948" spans="2:8">
      <c r="B948" s="831"/>
      <c r="C948" s="831"/>
      <c r="F948" s="831"/>
      <c r="G948" s="831"/>
      <c r="H948" s="831"/>
    </row>
    <row r="949" spans="2:8">
      <c r="B949" s="831"/>
      <c r="C949" s="831"/>
      <c r="F949" s="831"/>
      <c r="G949" s="831"/>
      <c r="H949" s="831"/>
    </row>
    <row r="950" spans="2:8">
      <c r="B950" s="831"/>
      <c r="C950" s="831"/>
      <c r="F950" s="831"/>
      <c r="G950" s="831"/>
      <c r="H950" s="831"/>
    </row>
    <row r="951" spans="2:8">
      <c r="B951" s="831"/>
      <c r="C951" s="831"/>
      <c r="F951" s="831"/>
      <c r="G951" s="831"/>
      <c r="H951" s="831"/>
    </row>
    <row r="952" spans="2:8">
      <c r="B952" s="831"/>
      <c r="C952" s="831"/>
      <c r="F952" s="831"/>
      <c r="G952" s="831"/>
      <c r="H952" s="831"/>
    </row>
    <row r="953" spans="2:8">
      <c r="B953" s="831"/>
      <c r="C953" s="831"/>
      <c r="F953" s="831"/>
      <c r="G953" s="831"/>
      <c r="H953" s="831"/>
    </row>
    <row r="954" spans="2:8">
      <c r="B954" s="831"/>
      <c r="C954" s="831"/>
      <c r="F954" s="831"/>
      <c r="G954" s="831"/>
      <c r="H954" s="831"/>
    </row>
    <row r="955" spans="2:8">
      <c r="B955" s="831"/>
      <c r="C955" s="831"/>
      <c r="F955" s="831"/>
      <c r="G955" s="831"/>
      <c r="H955" s="831"/>
    </row>
    <row r="956" spans="2:8">
      <c r="B956" s="831"/>
      <c r="C956" s="831"/>
      <c r="F956" s="831"/>
      <c r="G956" s="831"/>
      <c r="H956" s="831"/>
    </row>
    <row r="957" spans="2:8">
      <c r="B957" s="831"/>
      <c r="C957" s="831"/>
      <c r="F957" s="831"/>
      <c r="G957" s="831"/>
      <c r="H957" s="831"/>
    </row>
    <row r="958" spans="2:8">
      <c r="B958" s="831"/>
      <c r="C958" s="831"/>
      <c r="F958" s="831"/>
      <c r="G958" s="831"/>
      <c r="H958" s="831"/>
    </row>
    <row r="959" spans="2:8">
      <c r="B959" s="831"/>
      <c r="C959" s="831"/>
      <c r="F959" s="831"/>
      <c r="G959" s="831"/>
      <c r="H959" s="831"/>
    </row>
    <row r="960" spans="2:8">
      <c r="B960" s="831"/>
      <c r="C960" s="831"/>
      <c r="F960" s="831"/>
      <c r="G960" s="831"/>
      <c r="H960" s="831"/>
    </row>
    <row r="961" spans="2:8">
      <c r="B961" s="831"/>
      <c r="C961" s="831"/>
      <c r="F961" s="831"/>
      <c r="G961" s="831"/>
      <c r="H961" s="831"/>
    </row>
    <row r="962" spans="2:8">
      <c r="B962" s="831"/>
      <c r="C962" s="831"/>
      <c r="F962" s="831"/>
      <c r="G962" s="831"/>
      <c r="H962" s="831"/>
    </row>
    <row r="963" spans="2:8">
      <c r="B963" s="831"/>
      <c r="C963" s="831"/>
      <c r="F963" s="831"/>
      <c r="G963" s="831"/>
      <c r="H963" s="831"/>
    </row>
    <row r="964" spans="2:8">
      <c r="B964" s="831"/>
      <c r="C964" s="831"/>
      <c r="F964" s="831"/>
      <c r="G964" s="831"/>
      <c r="H964" s="831"/>
    </row>
    <row r="965" spans="2:8">
      <c r="B965" s="831"/>
      <c r="C965" s="831"/>
      <c r="F965" s="831"/>
      <c r="G965" s="831"/>
      <c r="H965" s="831"/>
    </row>
    <row r="966" spans="2:8">
      <c r="B966" s="831"/>
      <c r="C966" s="831"/>
      <c r="F966" s="831"/>
      <c r="G966" s="831"/>
      <c r="H966" s="831"/>
    </row>
    <row r="967" spans="2:8">
      <c r="B967" s="831"/>
      <c r="C967" s="831"/>
      <c r="F967" s="831"/>
      <c r="G967" s="831"/>
      <c r="H967" s="831"/>
    </row>
    <row r="968" spans="2:8">
      <c r="B968" s="831"/>
      <c r="C968" s="831"/>
      <c r="F968" s="831"/>
      <c r="G968" s="831"/>
      <c r="H968" s="831"/>
    </row>
    <row r="969" spans="2:8">
      <c r="B969" s="831"/>
      <c r="C969" s="831"/>
      <c r="F969" s="831"/>
      <c r="G969" s="831"/>
      <c r="H969" s="831"/>
    </row>
    <row r="970" spans="2:8">
      <c r="B970" s="831"/>
      <c r="C970" s="831"/>
      <c r="F970" s="831"/>
      <c r="G970" s="831"/>
      <c r="H970" s="831"/>
    </row>
    <row r="971" spans="2:8">
      <c r="B971" s="831"/>
      <c r="C971" s="831"/>
      <c r="F971" s="831"/>
      <c r="G971" s="831"/>
      <c r="H971" s="831"/>
    </row>
    <row r="972" spans="2:8">
      <c r="B972" s="831"/>
      <c r="C972" s="831"/>
      <c r="F972" s="831"/>
      <c r="G972" s="831"/>
      <c r="H972" s="831"/>
    </row>
    <row r="973" spans="2:8">
      <c r="B973" s="831"/>
      <c r="C973" s="831"/>
      <c r="F973" s="831"/>
      <c r="G973" s="831"/>
      <c r="H973" s="831"/>
    </row>
    <row r="974" spans="2:8">
      <c r="B974" s="831"/>
      <c r="C974" s="831"/>
      <c r="F974" s="831"/>
      <c r="G974" s="831"/>
      <c r="H974" s="831"/>
    </row>
    <row r="975" spans="2:8">
      <c r="B975" s="831"/>
      <c r="C975" s="831"/>
      <c r="F975" s="831"/>
      <c r="G975" s="831"/>
      <c r="H975" s="831"/>
    </row>
    <row r="976" spans="2:8">
      <c r="B976" s="831"/>
      <c r="C976" s="831"/>
      <c r="F976" s="831"/>
      <c r="G976" s="831"/>
      <c r="H976" s="831"/>
    </row>
    <row r="977" spans="2:8">
      <c r="B977" s="831"/>
      <c r="C977" s="831"/>
      <c r="F977" s="831"/>
      <c r="G977" s="831"/>
      <c r="H977" s="831"/>
    </row>
    <row r="978" spans="2:8">
      <c r="B978" s="831"/>
      <c r="C978" s="831"/>
      <c r="F978" s="831"/>
      <c r="G978" s="831"/>
      <c r="H978" s="831"/>
    </row>
    <row r="979" spans="2:8">
      <c r="B979" s="831"/>
      <c r="C979" s="831"/>
      <c r="F979" s="831"/>
      <c r="G979" s="831"/>
      <c r="H979" s="831"/>
    </row>
    <row r="980" spans="2:8">
      <c r="B980" s="831"/>
      <c r="C980" s="831"/>
      <c r="F980" s="831"/>
      <c r="G980" s="831"/>
      <c r="H980" s="831"/>
    </row>
    <row r="981" spans="2:8">
      <c r="B981" s="831"/>
      <c r="C981" s="831"/>
      <c r="F981" s="831"/>
      <c r="G981" s="831"/>
      <c r="H981" s="831"/>
    </row>
    <row r="982" spans="2:8">
      <c r="B982" s="831"/>
      <c r="C982" s="831"/>
      <c r="F982" s="831"/>
      <c r="G982" s="831"/>
      <c r="H982" s="831"/>
    </row>
    <row r="983" spans="2:8">
      <c r="B983" s="831"/>
      <c r="C983" s="831"/>
      <c r="F983" s="831"/>
      <c r="G983" s="831"/>
      <c r="H983" s="831"/>
    </row>
    <row r="984" spans="2:8">
      <c r="B984" s="831"/>
      <c r="C984" s="831"/>
      <c r="F984" s="831"/>
      <c r="G984" s="831"/>
      <c r="H984" s="831"/>
    </row>
    <row r="985" spans="2:8">
      <c r="B985" s="831"/>
      <c r="C985" s="831"/>
      <c r="F985" s="831"/>
      <c r="G985" s="831"/>
      <c r="H985" s="831"/>
    </row>
    <row r="986" spans="2:8">
      <c r="B986" s="831"/>
      <c r="C986" s="831"/>
      <c r="F986" s="831"/>
      <c r="G986" s="831"/>
      <c r="H986" s="831"/>
    </row>
    <row r="987" spans="2:8">
      <c r="B987" s="831"/>
      <c r="C987" s="831"/>
      <c r="F987" s="831"/>
      <c r="G987" s="831"/>
      <c r="H987" s="831"/>
    </row>
    <row r="988" spans="2:8">
      <c r="B988" s="831"/>
      <c r="C988" s="831"/>
      <c r="F988" s="831"/>
      <c r="G988" s="831"/>
      <c r="H988" s="831"/>
    </row>
    <row r="989" spans="2:8">
      <c r="B989" s="831"/>
      <c r="C989" s="831"/>
      <c r="F989" s="831"/>
      <c r="G989" s="831"/>
      <c r="H989" s="831"/>
    </row>
    <row r="990" spans="2:8">
      <c r="B990" s="831"/>
      <c r="C990" s="831"/>
      <c r="F990" s="831"/>
      <c r="G990" s="831"/>
      <c r="H990" s="831"/>
    </row>
    <row r="991" spans="2:8">
      <c r="B991" s="831"/>
      <c r="C991" s="831"/>
      <c r="F991" s="831"/>
      <c r="G991" s="831"/>
      <c r="H991" s="831"/>
    </row>
    <row r="992" spans="2:8">
      <c r="B992" s="831"/>
      <c r="C992" s="831"/>
      <c r="F992" s="831"/>
      <c r="G992" s="831"/>
      <c r="H992" s="831"/>
    </row>
    <row r="993" spans="2:8">
      <c r="B993" s="831"/>
      <c r="C993" s="831"/>
      <c r="F993" s="831"/>
      <c r="G993" s="831"/>
      <c r="H993" s="831"/>
    </row>
    <row r="994" spans="2:8">
      <c r="B994" s="831"/>
      <c r="C994" s="831"/>
      <c r="F994" s="831"/>
      <c r="G994" s="831"/>
      <c r="H994" s="831"/>
    </row>
    <row r="995" spans="2:8">
      <c r="B995" s="831"/>
      <c r="C995" s="831"/>
      <c r="F995" s="831"/>
      <c r="G995" s="831"/>
      <c r="H995" s="831"/>
    </row>
    <row r="996" spans="2:8">
      <c r="B996" s="831"/>
      <c r="C996" s="831"/>
      <c r="F996" s="831"/>
      <c r="G996" s="831"/>
      <c r="H996" s="831"/>
    </row>
    <row r="997" spans="2:8">
      <c r="B997" s="831"/>
      <c r="C997" s="831"/>
      <c r="F997" s="831"/>
      <c r="G997" s="831"/>
      <c r="H997" s="831"/>
    </row>
    <row r="998" spans="2:8">
      <c r="B998" s="831"/>
      <c r="C998" s="831"/>
      <c r="F998" s="831"/>
      <c r="G998" s="831"/>
      <c r="H998" s="831"/>
    </row>
    <row r="999" spans="2:8">
      <c r="B999" s="831"/>
      <c r="C999" s="831"/>
      <c r="F999" s="831"/>
      <c r="G999" s="831"/>
      <c r="H999" s="831"/>
    </row>
    <row r="1000" spans="2:8">
      <c r="B1000" s="831"/>
      <c r="C1000" s="831"/>
      <c r="F1000" s="831"/>
      <c r="G1000" s="831"/>
      <c r="H1000" s="831"/>
    </row>
    <row r="1001" spans="2:8">
      <c r="B1001" s="831"/>
      <c r="C1001" s="831"/>
      <c r="F1001" s="831"/>
      <c r="G1001" s="831"/>
      <c r="H1001" s="831"/>
    </row>
    <row r="1002" spans="2:8">
      <c r="B1002" s="831"/>
      <c r="C1002" s="831"/>
      <c r="F1002" s="831"/>
      <c r="G1002" s="831"/>
      <c r="H1002" s="831"/>
    </row>
    <row r="1003" spans="2:8">
      <c r="B1003" s="831"/>
      <c r="C1003" s="831"/>
      <c r="F1003" s="831"/>
      <c r="G1003" s="831"/>
      <c r="H1003" s="831"/>
    </row>
    <row r="1004" spans="2:8">
      <c r="B1004" s="831"/>
      <c r="C1004" s="831"/>
      <c r="F1004" s="831"/>
      <c r="G1004" s="831"/>
      <c r="H1004" s="831"/>
    </row>
    <row r="1005" spans="2:8">
      <c r="B1005" s="831"/>
      <c r="C1005" s="831"/>
      <c r="F1005" s="831"/>
      <c r="G1005" s="831"/>
      <c r="H1005" s="831"/>
    </row>
    <row r="1006" spans="2:8">
      <c r="B1006" s="831"/>
      <c r="C1006" s="831"/>
      <c r="F1006" s="831"/>
      <c r="G1006" s="831"/>
      <c r="H1006" s="831"/>
    </row>
    <row r="1007" spans="2:8">
      <c r="B1007" s="831"/>
      <c r="C1007" s="831"/>
      <c r="F1007" s="831"/>
      <c r="G1007" s="831"/>
      <c r="H1007" s="831"/>
    </row>
    <row r="1008" spans="2:8">
      <c r="B1008" s="831"/>
      <c r="C1008" s="831"/>
      <c r="F1008" s="831"/>
      <c r="G1008" s="831"/>
      <c r="H1008" s="831"/>
    </row>
    <row r="1009" spans="2:8">
      <c r="B1009" s="831"/>
      <c r="C1009" s="831"/>
      <c r="F1009" s="831"/>
      <c r="G1009" s="831"/>
      <c r="H1009" s="831"/>
    </row>
    <row r="1010" spans="2:8">
      <c r="B1010" s="831"/>
      <c r="C1010" s="831"/>
      <c r="F1010" s="831"/>
      <c r="G1010" s="831"/>
      <c r="H1010" s="831"/>
    </row>
    <row r="1011" spans="2:8">
      <c r="B1011" s="831"/>
      <c r="C1011" s="831"/>
      <c r="F1011" s="831"/>
      <c r="G1011" s="831"/>
      <c r="H1011" s="831"/>
    </row>
    <row r="1012" spans="2:8">
      <c r="B1012" s="831"/>
      <c r="C1012" s="831"/>
      <c r="F1012" s="831"/>
      <c r="G1012" s="831"/>
      <c r="H1012" s="831"/>
    </row>
    <row r="1013" spans="2:8">
      <c r="B1013" s="831"/>
      <c r="C1013" s="831"/>
      <c r="F1013" s="831"/>
      <c r="G1013" s="831"/>
      <c r="H1013" s="831"/>
    </row>
    <row r="1014" spans="2:8">
      <c r="B1014" s="831"/>
      <c r="C1014" s="831"/>
      <c r="F1014" s="831"/>
      <c r="G1014" s="831"/>
      <c r="H1014" s="831"/>
    </row>
    <row r="1015" spans="2:8">
      <c r="B1015" s="831"/>
      <c r="C1015" s="831"/>
      <c r="F1015" s="831"/>
      <c r="G1015" s="831"/>
      <c r="H1015" s="831"/>
    </row>
    <row r="1016" spans="2:8">
      <c r="B1016" s="831"/>
      <c r="C1016" s="831"/>
      <c r="F1016" s="831"/>
      <c r="G1016" s="831"/>
      <c r="H1016" s="831"/>
    </row>
    <row r="1017" spans="2:8">
      <c r="B1017" s="831"/>
      <c r="C1017" s="831"/>
      <c r="F1017" s="831"/>
      <c r="G1017" s="831"/>
      <c r="H1017" s="831"/>
    </row>
    <row r="1018" spans="2:8">
      <c r="B1018" s="831"/>
      <c r="C1018" s="831"/>
      <c r="F1018" s="831"/>
      <c r="G1018" s="831"/>
      <c r="H1018" s="831"/>
    </row>
    <row r="1019" spans="2:8">
      <c r="B1019" s="831"/>
      <c r="C1019" s="831"/>
      <c r="F1019" s="831"/>
      <c r="G1019" s="831"/>
      <c r="H1019" s="831"/>
    </row>
    <row r="1020" spans="2:8">
      <c r="B1020" s="831"/>
      <c r="C1020" s="831"/>
      <c r="F1020" s="831"/>
      <c r="G1020" s="831"/>
      <c r="H1020" s="831"/>
    </row>
    <row r="1021" spans="2:8">
      <c r="B1021" s="831"/>
      <c r="C1021" s="831"/>
      <c r="F1021" s="831"/>
      <c r="G1021" s="831"/>
      <c r="H1021" s="831"/>
    </row>
    <row r="1022" spans="2:8">
      <c r="B1022" s="831"/>
      <c r="C1022" s="831"/>
      <c r="F1022" s="831"/>
      <c r="G1022" s="831"/>
      <c r="H1022" s="831"/>
    </row>
    <row r="1023" spans="2:8">
      <c r="B1023" s="831"/>
      <c r="C1023" s="831"/>
      <c r="F1023" s="831"/>
      <c r="G1023" s="831"/>
      <c r="H1023" s="831"/>
    </row>
    <row r="1024" spans="2:8">
      <c r="B1024" s="831"/>
      <c r="C1024" s="831"/>
      <c r="F1024" s="831"/>
      <c r="G1024" s="831"/>
      <c r="H1024" s="831"/>
    </row>
    <row r="1025" spans="2:8">
      <c r="B1025" s="831"/>
      <c r="C1025" s="831"/>
      <c r="F1025" s="831"/>
      <c r="G1025" s="831"/>
      <c r="H1025" s="831"/>
    </row>
    <row r="1026" spans="2:8">
      <c r="B1026" s="831"/>
      <c r="C1026" s="831"/>
      <c r="F1026" s="831"/>
      <c r="G1026" s="831"/>
      <c r="H1026" s="831"/>
    </row>
    <row r="1027" spans="2:8">
      <c r="B1027" s="831"/>
      <c r="C1027" s="831"/>
      <c r="F1027" s="831"/>
      <c r="G1027" s="831"/>
      <c r="H1027" s="831"/>
    </row>
    <row r="1028" spans="2:8">
      <c r="B1028" s="831"/>
      <c r="C1028" s="831"/>
      <c r="F1028" s="831"/>
      <c r="G1028" s="831"/>
      <c r="H1028" s="831"/>
    </row>
    <row r="1029" spans="2:8">
      <c r="B1029" s="831"/>
      <c r="C1029" s="831"/>
      <c r="F1029" s="831"/>
      <c r="G1029" s="831"/>
      <c r="H1029" s="831"/>
    </row>
    <row r="1030" spans="2:8">
      <c r="B1030" s="831"/>
      <c r="C1030" s="831"/>
      <c r="F1030" s="831"/>
      <c r="G1030" s="831"/>
      <c r="H1030" s="831"/>
    </row>
    <row r="1031" spans="2:8">
      <c r="B1031" s="831"/>
      <c r="C1031" s="831"/>
      <c r="F1031" s="831"/>
      <c r="G1031" s="831"/>
      <c r="H1031" s="831"/>
    </row>
    <row r="1032" spans="2:8">
      <c r="B1032" s="831"/>
      <c r="C1032" s="831"/>
      <c r="F1032" s="831"/>
      <c r="G1032" s="831"/>
      <c r="H1032" s="831"/>
    </row>
    <row r="1033" spans="2:8">
      <c r="B1033" s="831"/>
      <c r="C1033" s="831"/>
      <c r="F1033" s="831"/>
      <c r="G1033" s="831"/>
      <c r="H1033" s="831"/>
    </row>
    <row r="1034" spans="2:8">
      <c r="B1034" s="831"/>
      <c r="C1034" s="831"/>
      <c r="F1034" s="831"/>
      <c r="G1034" s="831"/>
      <c r="H1034" s="831"/>
    </row>
    <row r="1035" spans="2:8">
      <c r="B1035" s="831"/>
      <c r="C1035" s="831"/>
      <c r="F1035" s="831"/>
      <c r="G1035" s="831"/>
      <c r="H1035" s="831"/>
    </row>
    <row r="1036" spans="2:8">
      <c r="B1036" s="831"/>
      <c r="C1036" s="831"/>
      <c r="F1036" s="831"/>
      <c r="G1036" s="831"/>
      <c r="H1036" s="831"/>
    </row>
    <row r="1037" spans="2:8">
      <c r="B1037" s="831"/>
      <c r="C1037" s="831"/>
      <c r="F1037" s="831"/>
      <c r="G1037" s="831"/>
      <c r="H1037" s="831"/>
    </row>
    <row r="1038" spans="2:8">
      <c r="B1038" s="831"/>
      <c r="C1038" s="831"/>
      <c r="F1038" s="831"/>
      <c r="G1038" s="831"/>
      <c r="H1038" s="831"/>
    </row>
    <row r="1039" spans="2:8">
      <c r="B1039" s="831"/>
      <c r="C1039" s="831"/>
      <c r="F1039" s="831"/>
      <c r="G1039" s="831"/>
      <c r="H1039" s="831"/>
    </row>
    <row r="1040" spans="2:8">
      <c r="B1040" s="831"/>
      <c r="C1040" s="831"/>
      <c r="F1040" s="831"/>
      <c r="G1040" s="831"/>
      <c r="H1040" s="831"/>
    </row>
    <row r="1041" spans="2:8">
      <c r="B1041" s="831"/>
      <c r="C1041" s="831"/>
      <c r="F1041" s="831"/>
      <c r="G1041" s="831"/>
      <c r="H1041" s="831"/>
    </row>
    <row r="1042" spans="2:8">
      <c r="B1042" s="831"/>
      <c r="C1042" s="831"/>
      <c r="F1042" s="831"/>
      <c r="G1042" s="831"/>
      <c r="H1042" s="831"/>
    </row>
    <row r="1043" spans="2:8">
      <c r="B1043" s="831"/>
      <c r="C1043" s="831"/>
      <c r="F1043" s="831"/>
      <c r="G1043" s="831"/>
      <c r="H1043" s="831"/>
    </row>
    <row r="1044" spans="2:8">
      <c r="B1044" s="831"/>
      <c r="C1044" s="831"/>
      <c r="F1044" s="831"/>
      <c r="G1044" s="831"/>
      <c r="H1044" s="831"/>
    </row>
    <row r="1045" spans="2:8">
      <c r="B1045" s="831"/>
      <c r="C1045" s="831"/>
      <c r="F1045" s="831"/>
      <c r="G1045" s="831"/>
      <c r="H1045" s="831"/>
    </row>
    <row r="1046" spans="2:8">
      <c r="B1046" s="831"/>
      <c r="C1046" s="831"/>
      <c r="F1046" s="831"/>
      <c r="G1046" s="831"/>
      <c r="H1046" s="831"/>
    </row>
    <row r="1047" spans="2:8">
      <c r="B1047" s="831"/>
      <c r="C1047" s="831"/>
      <c r="F1047" s="831"/>
      <c r="G1047" s="831"/>
      <c r="H1047" s="831"/>
    </row>
    <row r="1048" spans="2:8">
      <c r="B1048" s="831"/>
      <c r="C1048" s="831"/>
      <c r="F1048" s="831"/>
      <c r="G1048" s="831"/>
      <c r="H1048" s="831"/>
    </row>
    <row r="1049" spans="2:8">
      <c r="B1049" s="831"/>
      <c r="C1049" s="831"/>
      <c r="F1049" s="831"/>
      <c r="G1049" s="831"/>
      <c r="H1049" s="831"/>
    </row>
    <row r="1050" spans="2:8">
      <c r="B1050" s="831"/>
      <c r="C1050" s="831"/>
      <c r="F1050" s="831"/>
      <c r="G1050" s="831"/>
      <c r="H1050" s="831"/>
    </row>
    <row r="1051" spans="2:8">
      <c r="B1051" s="831"/>
      <c r="C1051" s="831"/>
      <c r="F1051" s="831"/>
      <c r="G1051" s="831"/>
      <c r="H1051" s="831"/>
    </row>
    <row r="1052" spans="2:8">
      <c r="B1052" s="831"/>
      <c r="C1052" s="831"/>
      <c r="F1052" s="831"/>
      <c r="G1052" s="831"/>
      <c r="H1052" s="831"/>
    </row>
    <row r="1053" spans="2:8">
      <c r="B1053" s="831"/>
      <c r="C1053" s="831"/>
      <c r="F1053" s="831"/>
      <c r="G1053" s="831"/>
      <c r="H1053" s="831"/>
    </row>
    <row r="1054" spans="2:8">
      <c r="B1054" s="831"/>
      <c r="C1054" s="831"/>
      <c r="F1054" s="831"/>
      <c r="G1054" s="831"/>
      <c r="H1054" s="831"/>
    </row>
    <row r="1055" spans="2:8">
      <c r="B1055" s="831"/>
      <c r="C1055" s="831"/>
      <c r="F1055" s="831"/>
      <c r="G1055" s="831"/>
      <c r="H1055" s="831"/>
    </row>
    <row r="1056" spans="2:8">
      <c r="B1056" s="831"/>
      <c r="C1056" s="831"/>
      <c r="F1056" s="831"/>
      <c r="G1056" s="831"/>
      <c r="H1056" s="831"/>
    </row>
    <row r="1057" spans="2:8">
      <c r="B1057" s="831"/>
      <c r="C1057" s="831"/>
      <c r="F1057" s="831"/>
      <c r="G1057" s="831"/>
      <c r="H1057" s="831"/>
    </row>
    <row r="1058" spans="2:8">
      <c r="B1058" s="831"/>
      <c r="C1058" s="831"/>
      <c r="F1058" s="831"/>
      <c r="G1058" s="831"/>
      <c r="H1058" s="831"/>
    </row>
    <row r="1059" spans="2:8">
      <c r="B1059" s="831"/>
      <c r="C1059" s="831"/>
      <c r="F1059" s="831"/>
      <c r="G1059" s="831"/>
      <c r="H1059" s="831"/>
    </row>
    <row r="1060" spans="2:8">
      <c r="B1060" s="831"/>
      <c r="C1060" s="831"/>
      <c r="F1060" s="831"/>
      <c r="G1060" s="831"/>
      <c r="H1060" s="831"/>
    </row>
    <row r="1061" spans="2:8">
      <c r="B1061" s="831"/>
      <c r="C1061" s="831"/>
      <c r="F1061" s="831"/>
      <c r="G1061" s="831"/>
      <c r="H1061" s="831"/>
    </row>
    <row r="1062" spans="2:8">
      <c r="B1062" s="831"/>
      <c r="C1062" s="831"/>
      <c r="F1062" s="831"/>
      <c r="G1062" s="831"/>
      <c r="H1062" s="831"/>
    </row>
    <row r="1063" spans="2:8">
      <c r="B1063" s="831"/>
      <c r="C1063" s="831"/>
      <c r="F1063" s="831"/>
      <c r="G1063" s="831"/>
      <c r="H1063" s="831"/>
    </row>
    <row r="1064" spans="2:8">
      <c r="B1064" s="831"/>
      <c r="C1064" s="831"/>
      <c r="F1064" s="831"/>
      <c r="G1064" s="831"/>
      <c r="H1064" s="831"/>
    </row>
    <row r="1065" spans="2:8">
      <c r="B1065" s="831"/>
      <c r="C1065" s="831"/>
      <c r="F1065" s="831"/>
      <c r="G1065" s="831"/>
      <c r="H1065" s="831"/>
    </row>
    <row r="1066" spans="2:8">
      <c r="B1066" s="831"/>
      <c r="C1066" s="831"/>
      <c r="F1066" s="831"/>
      <c r="G1066" s="831"/>
      <c r="H1066" s="831"/>
    </row>
    <row r="1067" spans="2:8">
      <c r="B1067" s="831"/>
      <c r="C1067" s="831"/>
      <c r="F1067" s="831"/>
      <c r="G1067" s="831"/>
      <c r="H1067" s="831"/>
    </row>
    <row r="1068" spans="2:8">
      <c r="B1068" s="831"/>
      <c r="C1068" s="831"/>
      <c r="F1068" s="831"/>
      <c r="G1068" s="831"/>
      <c r="H1068" s="831"/>
    </row>
    <row r="1069" spans="2:8">
      <c r="B1069" s="831"/>
      <c r="C1069" s="831"/>
      <c r="F1069" s="831"/>
      <c r="G1069" s="831"/>
      <c r="H1069" s="831"/>
    </row>
    <row r="1070" spans="2:8">
      <c r="B1070" s="831"/>
      <c r="C1070" s="831"/>
      <c r="F1070" s="831"/>
      <c r="G1070" s="831"/>
      <c r="H1070" s="831"/>
    </row>
    <row r="1071" spans="2:8">
      <c r="B1071" s="831"/>
      <c r="C1071" s="831"/>
      <c r="F1071" s="831"/>
      <c r="G1071" s="831"/>
      <c r="H1071" s="831"/>
    </row>
    <row r="1072" spans="2:8">
      <c r="B1072" s="831"/>
      <c r="C1072" s="831"/>
      <c r="F1072" s="831"/>
      <c r="G1072" s="831"/>
      <c r="H1072" s="831"/>
    </row>
    <row r="1073" spans="2:8">
      <c r="B1073" s="831"/>
      <c r="C1073" s="831"/>
      <c r="F1073" s="831"/>
      <c r="G1073" s="831"/>
      <c r="H1073" s="831"/>
    </row>
    <row r="1074" spans="2:8">
      <c r="B1074" s="831"/>
      <c r="C1074" s="831"/>
      <c r="F1074" s="831"/>
      <c r="G1074" s="831"/>
      <c r="H1074" s="831"/>
    </row>
    <row r="1075" spans="2:8">
      <c r="B1075" s="831"/>
      <c r="C1075" s="831"/>
      <c r="F1075" s="831"/>
      <c r="G1075" s="831"/>
      <c r="H1075" s="831"/>
    </row>
    <row r="1076" spans="2:8">
      <c r="B1076" s="831"/>
      <c r="C1076" s="831"/>
      <c r="F1076" s="831"/>
      <c r="G1076" s="831"/>
      <c r="H1076" s="831"/>
    </row>
    <row r="1077" spans="2:8">
      <c r="B1077" s="831"/>
      <c r="C1077" s="831"/>
      <c r="F1077" s="831"/>
      <c r="G1077" s="831"/>
      <c r="H1077" s="831"/>
    </row>
    <row r="1078" spans="2:8">
      <c r="B1078" s="831"/>
      <c r="C1078" s="831"/>
      <c r="F1078" s="831"/>
      <c r="G1078" s="831"/>
      <c r="H1078" s="831"/>
    </row>
    <row r="1079" spans="2:8">
      <c r="B1079" s="831"/>
      <c r="C1079" s="831"/>
      <c r="F1079" s="831"/>
      <c r="G1079" s="831"/>
      <c r="H1079" s="831"/>
    </row>
    <row r="1080" spans="2:8">
      <c r="B1080" s="831"/>
      <c r="C1080" s="831"/>
      <c r="F1080" s="831"/>
      <c r="G1080" s="831"/>
      <c r="H1080" s="831"/>
    </row>
    <row r="1081" spans="2:8">
      <c r="B1081" s="831"/>
      <c r="C1081" s="831"/>
      <c r="F1081" s="831"/>
      <c r="G1081" s="831"/>
      <c r="H1081" s="831"/>
    </row>
    <row r="1082" spans="2:8">
      <c r="B1082" s="831"/>
      <c r="C1082" s="831"/>
      <c r="F1082" s="831"/>
      <c r="G1082" s="831"/>
      <c r="H1082" s="831"/>
    </row>
    <row r="1083" spans="2:8">
      <c r="B1083" s="831"/>
      <c r="C1083" s="831"/>
      <c r="F1083" s="831"/>
      <c r="G1083" s="831"/>
      <c r="H1083" s="831"/>
    </row>
    <row r="1084" spans="2:8">
      <c r="B1084" s="831"/>
      <c r="C1084" s="831"/>
      <c r="F1084" s="831"/>
      <c r="G1084" s="831"/>
      <c r="H1084" s="831"/>
    </row>
    <row r="1085" spans="2:8">
      <c r="B1085" s="831"/>
      <c r="C1085" s="831"/>
      <c r="F1085" s="831"/>
      <c r="G1085" s="831"/>
      <c r="H1085" s="831"/>
    </row>
    <row r="1086" spans="2:8">
      <c r="B1086" s="831"/>
      <c r="C1086" s="831"/>
      <c r="F1086" s="831"/>
      <c r="G1086" s="831"/>
      <c r="H1086" s="831"/>
    </row>
    <row r="1087" spans="2:8">
      <c r="B1087" s="831"/>
      <c r="C1087" s="831"/>
      <c r="F1087" s="831"/>
      <c r="G1087" s="831"/>
      <c r="H1087" s="831"/>
    </row>
    <row r="1088" spans="2:8">
      <c r="B1088" s="831"/>
      <c r="C1088" s="831"/>
      <c r="F1088" s="831"/>
      <c r="G1088" s="831"/>
      <c r="H1088" s="831"/>
    </row>
    <row r="1089" spans="2:8">
      <c r="B1089" s="831"/>
      <c r="C1089" s="831"/>
      <c r="F1089" s="831"/>
      <c r="G1089" s="831"/>
      <c r="H1089" s="831"/>
    </row>
    <row r="1090" spans="2:8">
      <c r="B1090" s="831"/>
      <c r="C1090" s="831"/>
      <c r="F1090" s="831"/>
      <c r="G1090" s="831"/>
      <c r="H1090" s="831"/>
    </row>
    <row r="1091" spans="2:8">
      <c r="B1091" s="831"/>
      <c r="C1091" s="831"/>
      <c r="F1091" s="831"/>
      <c r="G1091" s="831"/>
      <c r="H1091" s="831"/>
    </row>
    <row r="1092" spans="2:8">
      <c r="B1092" s="831"/>
      <c r="C1092" s="831"/>
      <c r="F1092" s="831"/>
      <c r="G1092" s="831"/>
      <c r="H1092" s="831"/>
    </row>
    <row r="1093" spans="2:8">
      <c r="B1093" s="831"/>
      <c r="C1093" s="831"/>
      <c r="F1093" s="831"/>
      <c r="G1093" s="831"/>
      <c r="H1093" s="831"/>
    </row>
    <row r="1094" spans="2:8">
      <c r="B1094" s="831"/>
      <c r="C1094" s="831"/>
      <c r="F1094" s="831"/>
      <c r="G1094" s="831"/>
      <c r="H1094" s="831"/>
    </row>
    <row r="1095" spans="2:8">
      <c r="B1095" s="831"/>
      <c r="C1095" s="831"/>
      <c r="F1095" s="831"/>
      <c r="G1095" s="831"/>
      <c r="H1095" s="831"/>
    </row>
    <row r="1096" spans="2:8">
      <c r="B1096" s="831"/>
      <c r="C1096" s="831"/>
      <c r="F1096" s="831"/>
      <c r="G1096" s="831"/>
      <c r="H1096" s="831"/>
    </row>
    <row r="1097" spans="2:8">
      <c r="B1097" s="831"/>
      <c r="C1097" s="831"/>
      <c r="F1097" s="831"/>
      <c r="G1097" s="831"/>
      <c r="H1097" s="831"/>
    </row>
    <row r="1098" spans="2:8">
      <c r="B1098" s="831"/>
      <c r="C1098" s="831"/>
      <c r="F1098" s="831"/>
      <c r="G1098" s="831"/>
      <c r="H1098" s="831"/>
    </row>
    <row r="1099" spans="2:8">
      <c r="B1099" s="831"/>
      <c r="C1099" s="831"/>
      <c r="F1099" s="831"/>
      <c r="G1099" s="831"/>
      <c r="H1099" s="831"/>
    </row>
    <row r="1100" spans="2:8">
      <c r="B1100" s="831"/>
      <c r="C1100" s="831"/>
      <c r="F1100" s="831"/>
      <c r="G1100" s="831"/>
      <c r="H1100" s="831"/>
    </row>
    <row r="1101" spans="2:8">
      <c r="B1101" s="831"/>
      <c r="C1101" s="831"/>
      <c r="F1101" s="831"/>
      <c r="G1101" s="831"/>
      <c r="H1101" s="831"/>
    </row>
    <row r="1102" spans="2:8">
      <c r="B1102" s="831"/>
      <c r="C1102" s="831"/>
      <c r="F1102" s="831"/>
      <c r="G1102" s="831"/>
      <c r="H1102" s="831"/>
    </row>
    <row r="1103" spans="2:8">
      <c r="B1103" s="831"/>
      <c r="C1103" s="831"/>
      <c r="F1103" s="831"/>
      <c r="G1103" s="831"/>
      <c r="H1103" s="831"/>
    </row>
    <row r="1104" spans="2:8">
      <c r="B1104" s="831"/>
      <c r="C1104" s="831"/>
      <c r="F1104" s="831"/>
      <c r="G1104" s="831"/>
      <c r="H1104" s="831"/>
    </row>
    <row r="1105" spans="2:8">
      <c r="B1105" s="831"/>
      <c r="C1105" s="831"/>
      <c r="F1105" s="831"/>
      <c r="G1105" s="831"/>
      <c r="H1105" s="831"/>
    </row>
    <row r="1106" spans="2:8">
      <c r="B1106" s="831"/>
      <c r="C1106" s="831"/>
      <c r="F1106" s="831"/>
      <c r="G1106" s="831"/>
      <c r="H1106" s="831"/>
    </row>
    <row r="1107" spans="2:8">
      <c r="B1107" s="831"/>
      <c r="C1107" s="831"/>
      <c r="F1107" s="831"/>
      <c r="G1107" s="831"/>
      <c r="H1107" s="831"/>
    </row>
    <row r="1108" spans="2:8">
      <c r="B1108" s="831"/>
      <c r="C1108" s="831"/>
      <c r="F1108" s="831"/>
      <c r="G1108" s="831"/>
      <c r="H1108" s="831"/>
    </row>
    <row r="1109" spans="2:8">
      <c r="B1109" s="831"/>
      <c r="C1109" s="831"/>
      <c r="F1109" s="831"/>
      <c r="G1109" s="831"/>
      <c r="H1109" s="831"/>
    </row>
    <row r="1110" spans="2:8">
      <c r="B1110" s="831"/>
      <c r="C1110" s="831"/>
      <c r="F1110" s="831"/>
      <c r="G1110" s="831"/>
      <c r="H1110" s="831"/>
    </row>
    <row r="1111" spans="2:8">
      <c r="B1111" s="831"/>
      <c r="C1111" s="831"/>
      <c r="F1111" s="831"/>
      <c r="G1111" s="831"/>
      <c r="H1111" s="831"/>
    </row>
    <row r="1112" spans="2:8">
      <c r="B1112" s="831"/>
      <c r="C1112" s="831"/>
      <c r="F1112" s="831"/>
      <c r="G1112" s="831"/>
      <c r="H1112" s="831"/>
    </row>
    <row r="1113" spans="2:8">
      <c r="B1113" s="831"/>
      <c r="C1113" s="831"/>
      <c r="F1113" s="831"/>
      <c r="G1113" s="831"/>
      <c r="H1113" s="831"/>
    </row>
    <row r="1114" spans="2:8">
      <c r="B1114" s="831"/>
      <c r="C1114" s="831"/>
      <c r="F1114" s="831"/>
      <c r="G1114" s="831"/>
      <c r="H1114" s="831"/>
    </row>
    <row r="1115" spans="2:8">
      <c r="B1115" s="831"/>
      <c r="C1115" s="831"/>
      <c r="F1115" s="831"/>
      <c r="G1115" s="831"/>
      <c r="H1115" s="831"/>
    </row>
    <row r="1116" spans="2:8">
      <c r="B1116" s="831"/>
      <c r="C1116" s="831"/>
      <c r="F1116" s="831"/>
      <c r="G1116" s="831"/>
      <c r="H1116" s="831"/>
    </row>
    <row r="1117" spans="2:8">
      <c r="B1117" s="831"/>
      <c r="C1117" s="831"/>
      <c r="F1117" s="831"/>
      <c r="G1117" s="831"/>
      <c r="H1117" s="831"/>
    </row>
    <row r="1118" spans="2:8">
      <c r="B1118" s="831"/>
      <c r="C1118" s="831"/>
      <c r="F1118" s="831"/>
      <c r="G1118" s="831"/>
      <c r="H1118" s="831"/>
    </row>
    <row r="1119" spans="2:8">
      <c r="B1119" s="831"/>
      <c r="C1119" s="831"/>
      <c r="F1119" s="831"/>
      <c r="G1119" s="831"/>
      <c r="H1119" s="831"/>
    </row>
    <row r="1120" spans="2:8">
      <c r="B1120" s="831"/>
      <c r="C1120" s="831"/>
      <c r="F1120" s="831"/>
      <c r="G1120" s="831"/>
      <c r="H1120" s="831"/>
    </row>
    <row r="1121" spans="2:8">
      <c r="B1121" s="831"/>
      <c r="C1121" s="831"/>
      <c r="F1121" s="831"/>
      <c r="G1121" s="831"/>
      <c r="H1121" s="831"/>
    </row>
    <row r="1122" spans="2:8">
      <c r="B1122" s="831"/>
      <c r="C1122" s="831"/>
      <c r="F1122" s="831"/>
      <c r="G1122" s="831"/>
      <c r="H1122" s="831"/>
    </row>
    <row r="1123" spans="2:8">
      <c r="B1123" s="831"/>
      <c r="C1123" s="831"/>
      <c r="F1123" s="831"/>
      <c r="G1123" s="831"/>
      <c r="H1123" s="831"/>
    </row>
    <row r="1124" spans="2:8">
      <c r="B1124" s="831"/>
      <c r="C1124" s="831"/>
      <c r="F1124" s="831"/>
      <c r="G1124" s="831"/>
      <c r="H1124" s="831"/>
    </row>
    <row r="1125" spans="2:8">
      <c r="B1125" s="831"/>
      <c r="C1125" s="831"/>
      <c r="F1125" s="831"/>
      <c r="G1125" s="831"/>
      <c r="H1125" s="831"/>
    </row>
    <row r="1126" spans="2:8">
      <c r="B1126" s="831"/>
      <c r="C1126" s="831"/>
      <c r="F1126" s="831"/>
      <c r="G1126" s="831"/>
      <c r="H1126" s="831"/>
    </row>
    <row r="1127" spans="2:8">
      <c r="B1127" s="831"/>
      <c r="C1127" s="831"/>
      <c r="F1127" s="831"/>
      <c r="G1127" s="831"/>
      <c r="H1127" s="831"/>
    </row>
    <row r="1128" spans="2:8">
      <c r="B1128" s="831"/>
      <c r="C1128" s="831"/>
      <c r="F1128" s="831"/>
      <c r="G1128" s="831"/>
      <c r="H1128" s="831"/>
    </row>
    <row r="1129" spans="2:8">
      <c r="B1129" s="831"/>
      <c r="C1129" s="831"/>
      <c r="F1129" s="831"/>
      <c r="G1129" s="831"/>
      <c r="H1129" s="831"/>
    </row>
    <row r="1130" spans="2:8">
      <c r="B1130" s="831"/>
      <c r="C1130" s="831"/>
      <c r="F1130" s="831"/>
      <c r="G1130" s="831"/>
      <c r="H1130" s="831"/>
    </row>
    <row r="1131" spans="2:8">
      <c r="B1131" s="831"/>
      <c r="C1131" s="831"/>
      <c r="F1131" s="831"/>
      <c r="G1131" s="831"/>
      <c r="H1131" s="831"/>
    </row>
    <row r="1132" spans="2:8">
      <c r="B1132" s="831"/>
      <c r="C1132" s="831"/>
      <c r="F1132" s="831"/>
      <c r="G1132" s="831"/>
      <c r="H1132" s="831"/>
    </row>
    <row r="1133" spans="2:8">
      <c r="B1133" s="831"/>
      <c r="C1133" s="831"/>
      <c r="F1133" s="831"/>
      <c r="G1133" s="831"/>
      <c r="H1133" s="831"/>
    </row>
    <row r="1134" spans="2:8">
      <c r="B1134" s="831"/>
      <c r="C1134" s="831"/>
      <c r="F1134" s="831"/>
      <c r="G1134" s="831"/>
      <c r="H1134" s="831"/>
    </row>
    <row r="1135" spans="2:8">
      <c r="B1135" s="831"/>
      <c r="C1135" s="831"/>
      <c r="F1135" s="831"/>
      <c r="G1135" s="831"/>
      <c r="H1135" s="831"/>
    </row>
    <row r="1136" spans="2:8">
      <c r="B1136" s="831"/>
      <c r="C1136" s="831"/>
      <c r="F1136" s="831"/>
      <c r="G1136" s="831"/>
      <c r="H1136" s="831"/>
    </row>
    <row r="1137" spans="2:8">
      <c r="B1137" s="831"/>
      <c r="C1137" s="831"/>
      <c r="F1137" s="831"/>
      <c r="G1137" s="831"/>
      <c r="H1137" s="831"/>
    </row>
    <row r="1138" spans="2:8">
      <c r="B1138" s="831"/>
      <c r="C1138" s="831"/>
      <c r="F1138" s="831"/>
      <c r="G1138" s="831"/>
      <c r="H1138" s="831"/>
    </row>
    <row r="1139" spans="2:8">
      <c r="B1139" s="831"/>
      <c r="C1139" s="831"/>
      <c r="F1139" s="831"/>
      <c r="G1139" s="831"/>
      <c r="H1139" s="831"/>
    </row>
    <row r="1140" spans="2:8">
      <c r="B1140" s="831"/>
      <c r="C1140" s="831"/>
      <c r="F1140" s="831"/>
      <c r="G1140" s="831"/>
      <c r="H1140" s="831"/>
    </row>
    <row r="1141" spans="2:8">
      <c r="B1141" s="831"/>
      <c r="C1141" s="831"/>
      <c r="F1141" s="831"/>
      <c r="G1141" s="831"/>
      <c r="H1141" s="831"/>
    </row>
    <row r="1142" spans="2:8">
      <c r="B1142" s="831"/>
      <c r="C1142" s="831"/>
      <c r="F1142" s="831"/>
      <c r="G1142" s="831"/>
      <c r="H1142" s="831"/>
    </row>
    <row r="1143" spans="2:8">
      <c r="B1143" s="831"/>
      <c r="C1143" s="831"/>
      <c r="F1143" s="831"/>
      <c r="G1143" s="831"/>
      <c r="H1143" s="831"/>
    </row>
    <row r="1144" spans="2:8">
      <c r="B1144" s="831"/>
      <c r="C1144" s="831"/>
      <c r="F1144" s="831"/>
      <c r="G1144" s="831"/>
      <c r="H1144" s="831"/>
    </row>
    <row r="1145" spans="2:8">
      <c r="B1145" s="831"/>
      <c r="C1145" s="831"/>
      <c r="F1145" s="831"/>
      <c r="G1145" s="831"/>
      <c r="H1145" s="831"/>
    </row>
    <row r="1146" spans="2:8">
      <c r="B1146" s="831"/>
      <c r="C1146" s="831"/>
      <c r="F1146" s="831"/>
      <c r="G1146" s="831"/>
      <c r="H1146" s="831"/>
    </row>
    <row r="1147" spans="2:8">
      <c r="B1147" s="831"/>
      <c r="C1147" s="831"/>
      <c r="F1147" s="831"/>
      <c r="G1147" s="831"/>
      <c r="H1147" s="831"/>
    </row>
    <row r="1148" spans="2:8">
      <c r="B1148" s="831"/>
      <c r="C1148" s="831"/>
      <c r="F1148" s="831"/>
      <c r="G1148" s="831"/>
      <c r="H1148" s="831"/>
    </row>
    <row r="1149" spans="2:8">
      <c r="B1149" s="831"/>
      <c r="C1149" s="831"/>
      <c r="F1149" s="831"/>
      <c r="G1149" s="831"/>
      <c r="H1149" s="831"/>
    </row>
    <row r="1150" spans="2:8">
      <c r="B1150" s="831"/>
      <c r="C1150" s="831"/>
      <c r="F1150" s="831"/>
      <c r="G1150" s="831"/>
      <c r="H1150" s="831"/>
    </row>
    <row r="1151" spans="2:8">
      <c r="B1151" s="831"/>
      <c r="C1151" s="831"/>
      <c r="F1151" s="831"/>
      <c r="G1151" s="831"/>
      <c r="H1151" s="831"/>
    </row>
    <row r="1152" spans="2:8">
      <c r="B1152" s="831"/>
      <c r="C1152" s="831"/>
      <c r="F1152" s="831"/>
      <c r="G1152" s="831"/>
      <c r="H1152" s="831"/>
    </row>
    <row r="1153" spans="2:8">
      <c r="B1153" s="831"/>
      <c r="C1153" s="831"/>
      <c r="F1153" s="831"/>
      <c r="G1153" s="831"/>
      <c r="H1153" s="831"/>
    </row>
    <row r="1154" spans="2:8">
      <c r="B1154" s="831"/>
      <c r="C1154" s="831"/>
      <c r="F1154" s="831"/>
      <c r="G1154" s="831"/>
      <c r="H1154" s="831"/>
    </row>
    <row r="1155" spans="2:8">
      <c r="B1155" s="831"/>
      <c r="C1155" s="831"/>
      <c r="F1155" s="831"/>
      <c r="G1155" s="831"/>
      <c r="H1155" s="831"/>
    </row>
    <row r="1156" spans="2:8">
      <c r="B1156" s="831"/>
      <c r="C1156" s="831"/>
      <c r="F1156" s="831"/>
      <c r="G1156" s="831"/>
      <c r="H1156" s="831"/>
    </row>
    <row r="1157" spans="2:8">
      <c r="B1157" s="831"/>
      <c r="C1157" s="831"/>
      <c r="F1157" s="831"/>
      <c r="G1157" s="831"/>
      <c r="H1157" s="831"/>
    </row>
    <row r="1158" spans="2:8">
      <c r="B1158" s="831"/>
      <c r="C1158" s="831"/>
      <c r="F1158" s="831"/>
      <c r="G1158" s="831"/>
      <c r="H1158" s="831"/>
    </row>
    <row r="1159" spans="2:8">
      <c r="B1159" s="831"/>
      <c r="C1159" s="831"/>
      <c r="F1159" s="831"/>
      <c r="G1159" s="831"/>
      <c r="H1159" s="831"/>
    </row>
    <row r="1160" spans="2:8">
      <c r="B1160" s="831"/>
      <c r="C1160" s="831"/>
      <c r="F1160" s="831"/>
      <c r="G1160" s="831"/>
      <c r="H1160" s="831"/>
    </row>
    <row r="1161" spans="2:8">
      <c r="B1161" s="831"/>
      <c r="C1161" s="831"/>
      <c r="F1161" s="831"/>
      <c r="G1161" s="831"/>
      <c r="H1161" s="831"/>
    </row>
    <row r="1162" spans="2:8">
      <c r="B1162" s="831"/>
      <c r="C1162" s="831"/>
      <c r="F1162" s="831"/>
      <c r="G1162" s="831"/>
      <c r="H1162" s="831"/>
    </row>
    <row r="1163" spans="2:8">
      <c r="B1163" s="831"/>
      <c r="C1163" s="831"/>
      <c r="F1163" s="831"/>
      <c r="G1163" s="831"/>
      <c r="H1163" s="831"/>
    </row>
    <row r="1164" spans="2:8">
      <c r="B1164" s="831"/>
      <c r="C1164" s="831"/>
      <c r="F1164" s="831"/>
      <c r="G1164" s="831"/>
      <c r="H1164" s="831"/>
    </row>
    <row r="1165" spans="2:8">
      <c r="B1165" s="831"/>
      <c r="C1165" s="831"/>
      <c r="F1165" s="831"/>
      <c r="G1165" s="831"/>
      <c r="H1165" s="831"/>
    </row>
    <row r="1166" spans="2:8">
      <c r="B1166" s="831"/>
      <c r="C1166" s="831"/>
      <c r="F1166" s="831"/>
      <c r="G1166" s="831"/>
      <c r="H1166" s="831"/>
    </row>
    <row r="1167" spans="2:8">
      <c r="B1167" s="831"/>
      <c r="C1167" s="831"/>
      <c r="F1167" s="831"/>
      <c r="G1167" s="831"/>
      <c r="H1167" s="831"/>
    </row>
    <row r="1168" spans="2:8">
      <c r="B1168" s="831"/>
      <c r="C1168" s="831"/>
      <c r="F1168" s="831"/>
      <c r="G1168" s="831"/>
      <c r="H1168" s="831"/>
    </row>
    <row r="1169" spans="2:8">
      <c r="B1169" s="831"/>
      <c r="C1169" s="831"/>
      <c r="F1169" s="831"/>
      <c r="G1169" s="831"/>
      <c r="H1169" s="831"/>
    </row>
    <row r="1170" spans="2:8">
      <c r="B1170" s="831"/>
      <c r="C1170" s="831"/>
      <c r="F1170" s="831"/>
      <c r="G1170" s="831"/>
      <c r="H1170" s="831"/>
    </row>
    <row r="1171" spans="2:8">
      <c r="B1171" s="831"/>
      <c r="C1171" s="831"/>
      <c r="F1171" s="831"/>
      <c r="G1171" s="831"/>
      <c r="H1171" s="831"/>
    </row>
    <row r="1172" spans="2:8">
      <c r="B1172" s="831"/>
      <c r="C1172" s="831"/>
      <c r="F1172" s="831"/>
      <c r="G1172" s="831"/>
      <c r="H1172" s="831"/>
    </row>
    <row r="1173" spans="2:8">
      <c r="B1173" s="831"/>
      <c r="C1173" s="831"/>
      <c r="F1173" s="831"/>
      <c r="G1173" s="831"/>
      <c r="H1173" s="831"/>
    </row>
    <row r="1174" spans="2:8">
      <c r="B1174" s="831"/>
      <c r="C1174" s="831"/>
      <c r="F1174" s="831"/>
      <c r="G1174" s="831"/>
      <c r="H1174" s="831"/>
    </row>
    <row r="1175" spans="2:8">
      <c r="B1175" s="831"/>
      <c r="C1175" s="831"/>
      <c r="F1175" s="831"/>
      <c r="G1175" s="831"/>
      <c r="H1175" s="831"/>
    </row>
    <row r="1176" spans="2:8">
      <c r="B1176" s="831"/>
      <c r="C1176" s="831"/>
      <c r="F1176" s="831"/>
      <c r="G1176" s="831"/>
      <c r="H1176" s="831"/>
    </row>
    <row r="1177" spans="2:8">
      <c r="B1177" s="831"/>
      <c r="C1177" s="831"/>
      <c r="F1177" s="831"/>
      <c r="G1177" s="831"/>
      <c r="H1177" s="831"/>
    </row>
    <row r="1178" spans="2:8">
      <c r="B1178" s="831"/>
      <c r="C1178" s="831"/>
      <c r="F1178" s="831"/>
      <c r="G1178" s="831"/>
      <c r="H1178" s="831"/>
    </row>
    <row r="1179" spans="2:8">
      <c r="B1179" s="831"/>
      <c r="C1179" s="831"/>
      <c r="F1179" s="831"/>
      <c r="G1179" s="831"/>
      <c r="H1179" s="831"/>
    </row>
    <row r="1180" spans="2:8">
      <c r="B1180" s="831"/>
      <c r="C1180" s="831"/>
      <c r="F1180" s="831"/>
      <c r="G1180" s="831"/>
      <c r="H1180" s="831"/>
    </row>
    <row r="1181" spans="2:8">
      <c r="B1181" s="831"/>
      <c r="C1181" s="831"/>
      <c r="F1181" s="831"/>
      <c r="G1181" s="831"/>
      <c r="H1181" s="831"/>
    </row>
    <row r="1182" spans="2:8">
      <c r="B1182" s="831"/>
      <c r="C1182" s="831"/>
      <c r="F1182" s="831"/>
      <c r="G1182" s="831"/>
      <c r="H1182" s="831"/>
    </row>
    <row r="1183" spans="2:8">
      <c r="B1183" s="831"/>
      <c r="C1183" s="831"/>
      <c r="F1183" s="831"/>
      <c r="G1183" s="831"/>
      <c r="H1183" s="831"/>
    </row>
    <row r="1184" spans="2:8">
      <c r="B1184" s="831"/>
      <c r="C1184" s="831"/>
      <c r="F1184" s="831"/>
      <c r="G1184" s="831"/>
      <c r="H1184" s="831"/>
    </row>
    <row r="1185" spans="2:8">
      <c r="B1185" s="831"/>
      <c r="C1185" s="831"/>
      <c r="F1185" s="831"/>
      <c r="G1185" s="831"/>
      <c r="H1185" s="831"/>
    </row>
    <row r="1186" spans="2:8">
      <c r="B1186" s="831"/>
      <c r="C1186" s="831"/>
      <c r="F1186" s="831"/>
      <c r="G1186" s="831"/>
      <c r="H1186" s="831"/>
    </row>
    <row r="1187" spans="2:8">
      <c r="B1187" s="831"/>
      <c r="C1187" s="831"/>
      <c r="F1187" s="831"/>
      <c r="G1187" s="831"/>
      <c r="H1187" s="831"/>
    </row>
    <row r="1188" spans="2:8">
      <c r="B1188" s="831"/>
      <c r="C1188" s="831"/>
      <c r="F1188" s="831"/>
      <c r="G1188" s="831"/>
      <c r="H1188" s="831"/>
    </row>
    <row r="1189" spans="2:8">
      <c r="B1189" s="831"/>
      <c r="C1189" s="831"/>
      <c r="F1189" s="831"/>
      <c r="G1189" s="831"/>
      <c r="H1189" s="831"/>
    </row>
    <row r="1190" spans="2:8">
      <c r="B1190" s="831"/>
      <c r="C1190" s="831"/>
      <c r="F1190" s="831"/>
      <c r="G1190" s="831"/>
      <c r="H1190" s="831"/>
    </row>
    <row r="1191" spans="2:8">
      <c r="B1191" s="831"/>
      <c r="C1191" s="831"/>
      <c r="F1191" s="831"/>
      <c r="G1191" s="831"/>
      <c r="H1191" s="831"/>
    </row>
    <row r="1192" spans="2:8">
      <c r="B1192" s="831"/>
      <c r="C1192" s="831"/>
      <c r="F1192" s="831"/>
      <c r="G1192" s="831"/>
      <c r="H1192" s="831"/>
    </row>
    <row r="1193" spans="2:8">
      <c r="B1193" s="831"/>
      <c r="C1193" s="831"/>
      <c r="F1193" s="831"/>
      <c r="G1193" s="831"/>
      <c r="H1193" s="831"/>
    </row>
    <row r="1194" spans="2:8">
      <c r="B1194" s="831"/>
      <c r="C1194" s="831"/>
      <c r="F1194" s="831"/>
      <c r="G1194" s="831"/>
      <c r="H1194" s="831"/>
    </row>
    <row r="1195" spans="2:8">
      <c r="B1195" s="831"/>
      <c r="C1195" s="831"/>
      <c r="F1195" s="831"/>
      <c r="G1195" s="831"/>
      <c r="H1195" s="831"/>
    </row>
    <row r="1196" spans="2:8">
      <c r="B1196" s="831"/>
      <c r="C1196" s="831"/>
      <c r="F1196" s="831"/>
      <c r="G1196" s="831"/>
      <c r="H1196" s="831"/>
    </row>
    <row r="1197" spans="2:8">
      <c r="B1197" s="831"/>
      <c r="C1197" s="831"/>
      <c r="F1197" s="831"/>
      <c r="G1197" s="831"/>
      <c r="H1197" s="831"/>
    </row>
    <row r="1198" spans="2:8">
      <c r="B1198" s="831"/>
      <c r="C1198" s="831"/>
      <c r="F1198" s="831"/>
      <c r="G1198" s="831"/>
      <c r="H1198" s="831"/>
    </row>
    <row r="1199" spans="2:8">
      <c r="B1199" s="831"/>
      <c r="C1199" s="831"/>
      <c r="F1199" s="831"/>
      <c r="G1199" s="831"/>
      <c r="H1199" s="831"/>
    </row>
    <row r="1200" spans="2:8">
      <c r="B1200" s="831"/>
      <c r="C1200" s="831"/>
      <c r="F1200" s="831"/>
      <c r="G1200" s="831"/>
      <c r="H1200" s="831"/>
    </row>
    <row r="1201" spans="2:8">
      <c r="B1201" s="831"/>
      <c r="C1201" s="831"/>
      <c r="F1201" s="831"/>
      <c r="G1201" s="831"/>
      <c r="H1201" s="831"/>
    </row>
    <row r="1202" spans="2:8">
      <c r="B1202" s="831"/>
      <c r="C1202" s="831"/>
      <c r="F1202" s="831"/>
      <c r="G1202" s="831"/>
      <c r="H1202" s="831"/>
    </row>
    <row r="1203" spans="2:8">
      <c r="B1203" s="831"/>
      <c r="C1203" s="831"/>
      <c r="F1203" s="831"/>
      <c r="G1203" s="831"/>
      <c r="H1203" s="831"/>
    </row>
    <row r="1204" spans="2:8">
      <c r="B1204" s="831"/>
      <c r="C1204" s="831"/>
      <c r="F1204" s="831"/>
      <c r="G1204" s="831"/>
      <c r="H1204" s="831"/>
    </row>
    <row r="1205" spans="2:8">
      <c r="B1205" s="831"/>
      <c r="C1205" s="831"/>
      <c r="F1205" s="831"/>
      <c r="G1205" s="831"/>
      <c r="H1205" s="831"/>
    </row>
    <row r="1206" spans="2:8">
      <c r="B1206" s="831"/>
      <c r="C1206" s="831"/>
      <c r="F1206" s="831"/>
      <c r="G1206" s="831"/>
      <c r="H1206" s="831"/>
    </row>
    <row r="1207" spans="2:8">
      <c r="B1207" s="831"/>
      <c r="C1207" s="831"/>
      <c r="F1207" s="831"/>
      <c r="G1207" s="831"/>
      <c r="H1207" s="831"/>
    </row>
    <row r="1208" spans="2:8">
      <c r="B1208" s="831"/>
      <c r="C1208" s="831"/>
      <c r="F1208" s="831"/>
      <c r="G1208" s="831"/>
      <c r="H1208" s="831"/>
    </row>
    <row r="1209" spans="2:8">
      <c r="B1209" s="831"/>
      <c r="C1209" s="831"/>
      <c r="F1209" s="831"/>
      <c r="G1209" s="831"/>
      <c r="H1209" s="831"/>
    </row>
    <row r="1210" spans="2:8">
      <c r="B1210" s="831"/>
      <c r="C1210" s="831"/>
      <c r="F1210" s="831"/>
      <c r="G1210" s="831"/>
      <c r="H1210" s="831"/>
    </row>
    <row r="1211" spans="2:8">
      <c r="B1211" s="831"/>
      <c r="C1211" s="831"/>
      <c r="F1211" s="831"/>
      <c r="G1211" s="831"/>
      <c r="H1211" s="831"/>
    </row>
    <row r="1212" spans="2:8">
      <c r="B1212" s="831"/>
      <c r="C1212" s="831"/>
      <c r="F1212" s="831"/>
      <c r="G1212" s="831"/>
      <c r="H1212" s="831"/>
    </row>
    <row r="1213" spans="2:8">
      <c r="B1213" s="831"/>
      <c r="C1213" s="831"/>
      <c r="F1213" s="831"/>
      <c r="G1213" s="831"/>
      <c r="H1213" s="831"/>
    </row>
    <row r="1214" spans="2:8">
      <c r="B1214" s="831"/>
      <c r="C1214" s="831"/>
      <c r="F1214" s="831"/>
      <c r="G1214" s="831"/>
      <c r="H1214" s="831"/>
    </row>
    <row r="1215" spans="2:8">
      <c r="B1215" s="831"/>
      <c r="C1215" s="831"/>
      <c r="F1215" s="831"/>
      <c r="G1215" s="831"/>
      <c r="H1215" s="831"/>
    </row>
    <row r="1216" spans="2:8">
      <c r="B1216" s="831"/>
      <c r="C1216" s="831"/>
      <c r="F1216" s="831"/>
      <c r="G1216" s="831"/>
      <c r="H1216" s="831"/>
    </row>
    <row r="1217" spans="2:8">
      <c r="B1217" s="831"/>
      <c r="C1217" s="831"/>
      <c r="F1217" s="831"/>
      <c r="G1217" s="831"/>
      <c r="H1217" s="831"/>
    </row>
    <row r="1218" spans="2:8">
      <c r="B1218" s="831"/>
      <c r="C1218" s="831"/>
      <c r="F1218" s="831"/>
      <c r="G1218" s="831"/>
      <c r="H1218" s="831"/>
    </row>
    <row r="1219" spans="2:8">
      <c r="B1219" s="831"/>
      <c r="C1219" s="831"/>
      <c r="F1219" s="831"/>
      <c r="G1219" s="831"/>
      <c r="H1219" s="831"/>
    </row>
    <row r="1220" spans="2:8">
      <c r="B1220" s="831"/>
      <c r="C1220" s="831"/>
      <c r="F1220" s="831"/>
      <c r="G1220" s="831"/>
      <c r="H1220" s="831"/>
    </row>
    <row r="1221" spans="2:8">
      <c r="B1221" s="831"/>
      <c r="C1221" s="831"/>
      <c r="F1221" s="831"/>
      <c r="G1221" s="831"/>
      <c r="H1221" s="831"/>
    </row>
    <row r="1222" spans="2:8">
      <c r="B1222" s="831"/>
      <c r="C1222" s="831"/>
      <c r="F1222" s="831"/>
      <c r="G1222" s="831"/>
      <c r="H1222" s="831"/>
    </row>
    <row r="1223" spans="2:8">
      <c r="B1223" s="831"/>
      <c r="C1223" s="831"/>
      <c r="F1223" s="831"/>
      <c r="G1223" s="831"/>
      <c r="H1223" s="831"/>
    </row>
    <row r="1224" spans="2:8">
      <c r="B1224" s="831"/>
      <c r="C1224" s="831"/>
      <c r="F1224" s="831"/>
      <c r="G1224" s="831"/>
      <c r="H1224" s="831"/>
    </row>
    <row r="1225" spans="2:8">
      <c r="B1225" s="831"/>
      <c r="C1225" s="831"/>
      <c r="F1225" s="831"/>
      <c r="G1225" s="831"/>
      <c r="H1225" s="831"/>
    </row>
    <row r="1226" spans="2:8">
      <c r="B1226" s="831"/>
      <c r="C1226" s="831"/>
      <c r="F1226" s="831"/>
      <c r="G1226" s="831"/>
      <c r="H1226" s="831"/>
    </row>
    <row r="1227" spans="2:8">
      <c r="B1227" s="831"/>
      <c r="C1227" s="831"/>
      <c r="F1227" s="831"/>
      <c r="G1227" s="831"/>
      <c r="H1227" s="831"/>
    </row>
    <row r="1228" spans="2:8">
      <c r="B1228" s="831"/>
      <c r="C1228" s="831"/>
      <c r="F1228" s="831"/>
      <c r="G1228" s="831"/>
      <c r="H1228" s="831"/>
    </row>
    <row r="1229" spans="2:8">
      <c r="B1229" s="831"/>
      <c r="C1229" s="831"/>
      <c r="F1229" s="831"/>
      <c r="G1229" s="831"/>
      <c r="H1229" s="831"/>
    </row>
    <row r="1230" spans="2:8">
      <c r="B1230" s="831"/>
      <c r="C1230" s="831"/>
      <c r="F1230" s="831"/>
      <c r="G1230" s="831"/>
      <c r="H1230" s="831"/>
    </row>
    <row r="1231" spans="2:8">
      <c r="B1231" s="831"/>
      <c r="C1231" s="831"/>
      <c r="F1231" s="831"/>
      <c r="G1231" s="831"/>
      <c r="H1231" s="831"/>
    </row>
    <row r="1232" spans="2:8">
      <c r="B1232" s="831"/>
      <c r="C1232" s="831"/>
      <c r="F1232" s="831"/>
      <c r="G1232" s="831"/>
      <c r="H1232" s="831"/>
    </row>
    <row r="1233" spans="2:8">
      <c r="B1233" s="831"/>
      <c r="C1233" s="831"/>
      <c r="F1233" s="831"/>
      <c r="G1233" s="831"/>
      <c r="H1233" s="831"/>
    </row>
    <row r="1234" spans="2:8">
      <c r="B1234" s="831"/>
      <c r="C1234" s="831"/>
      <c r="F1234" s="831"/>
      <c r="G1234" s="831"/>
      <c r="H1234" s="831"/>
    </row>
    <row r="1235" spans="2:8">
      <c r="B1235" s="831"/>
      <c r="C1235" s="831"/>
      <c r="F1235" s="831"/>
      <c r="G1235" s="831"/>
      <c r="H1235" s="831"/>
    </row>
    <row r="1236" spans="2:8">
      <c r="B1236" s="831"/>
      <c r="C1236" s="831"/>
      <c r="F1236" s="831"/>
      <c r="G1236" s="831"/>
      <c r="H1236" s="831"/>
    </row>
    <row r="1237" spans="2:8">
      <c r="B1237" s="831"/>
      <c r="C1237" s="831"/>
      <c r="F1237" s="831"/>
      <c r="G1237" s="831"/>
      <c r="H1237" s="831"/>
    </row>
    <row r="1238" spans="2:8">
      <c r="B1238" s="831"/>
      <c r="C1238" s="831"/>
      <c r="F1238" s="831"/>
      <c r="G1238" s="831"/>
      <c r="H1238" s="831"/>
    </row>
    <row r="1239" spans="2:8">
      <c r="B1239" s="831"/>
      <c r="C1239" s="831"/>
      <c r="F1239" s="831"/>
      <c r="G1239" s="831"/>
      <c r="H1239" s="831"/>
    </row>
    <row r="1240" spans="2:8">
      <c r="B1240" s="831"/>
      <c r="C1240" s="831"/>
      <c r="F1240" s="831"/>
      <c r="G1240" s="831"/>
      <c r="H1240" s="831"/>
    </row>
    <row r="1241" spans="2:8">
      <c r="B1241" s="831"/>
      <c r="C1241" s="831"/>
      <c r="F1241" s="831"/>
      <c r="G1241" s="831"/>
      <c r="H1241" s="831"/>
    </row>
    <row r="1242" spans="2:8">
      <c r="B1242" s="831"/>
      <c r="C1242" s="831"/>
      <c r="F1242" s="831"/>
      <c r="G1242" s="831"/>
      <c r="H1242" s="831"/>
    </row>
    <row r="1243" spans="2:8">
      <c r="B1243" s="831"/>
      <c r="C1243" s="831"/>
      <c r="F1243" s="831"/>
      <c r="G1243" s="831"/>
      <c r="H1243" s="831"/>
    </row>
    <row r="1244" spans="2:8">
      <c r="B1244" s="831"/>
      <c r="C1244" s="831"/>
      <c r="F1244" s="831"/>
      <c r="G1244" s="831"/>
      <c r="H1244" s="831"/>
    </row>
    <row r="1245" spans="2:8">
      <c r="B1245" s="831"/>
      <c r="C1245" s="831"/>
      <c r="F1245" s="831"/>
      <c r="G1245" s="831"/>
      <c r="H1245" s="831"/>
    </row>
    <row r="1246" spans="2:8">
      <c r="B1246" s="831"/>
      <c r="C1246" s="831"/>
      <c r="F1246" s="831"/>
      <c r="G1246" s="831"/>
      <c r="H1246" s="831"/>
    </row>
    <row r="1247" spans="2:8">
      <c r="B1247" s="831"/>
      <c r="C1247" s="831"/>
      <c r="F1247" s="831"/>
      <c r="G1247" s="831"/>
      <c r="H1247" s="831"/>
    </row>
    <row r="1248" spans="2:8">
      <c r="B1248" s="831"/>
      <c r="C1248" s="831"/>
      <c r="F1248" s="831"/>
      <c r="G1248" s="831"/>
      <c r="H1248" s="831"/>
    </row>
    <row r="1249" spans="2:8">
      <c r="B1249" s="831"/>
      <c r="C1249" s="831"/>
      <c r="F1249" s="831"/>
      <c r="G1249" s="831"/>
      <c r="H1249" s="831"/>
    </row>
    <row r="1250" spans="2:8">
      <c r="B1250" s="831"/>
      <c r="C1250" s="831"/>
      <c r="F1250" s="831"/>
      <c r="G1250" s="831"/>
      <c r="H1250" s="831"/>
    </row>
    <row r="1251" spans="2:8">
      <c r="B1251" s="831"/>
      <c r="C1251" s="831"/>
      <c r="F1251" s="831"/>
      <c r="G1251" s="831"/>
      <c r="H1251" s="831"/>
    </row>
    <row r="1252" spans="2:8">
      <c r="B1252" s="831"/>
      <c r="C1252" s="831"/>
      <c r="F1252" s="831"/>
      <c r="G1252" s="831"/>
      <c r="H1252" s="831"/>
    </row>
    <row r="1253" spans="2:8">
      <c r="B1253" s="831"/>
      <c r="C1253" s="831"/>
      <c r="F1253" s="831"/>
      <c r="G1253" s="831"/>
      <c r="H1253" s="831"/>
    </row>
    <row r="1254" spans="2:8">
      <c r="B1254" s="831"/>
      <c r="C1254" s="831"/>
      <c r="F1254" s="831"/>
      <c r="G1254" s="831"/>
      <c r="H1254" s="831"/>
    </row>
    <row r="1255" spans="2:8">
      <c r="B1255" s="831"/>
      <c r="C1255" s="831"/>
      <c r="F1255" s="831"/>
      <c r="G1255" s="831"/>
      <c r="H1255" s="831"/>
    </row>
    <row r="1256" spans="2:8">
      <c r="B1256" s="831"/>
      <c r="C1256" s="831"/>
      <c r="F1256" s="831"/>
      <c r="G1256" s="831"/>
      <c r="H1256" s="831"/>
    </row>
    <row r="1257" spans="2:8">
      <c r="B1257" s="831"/>
      <c r="C1257" s="831"/>
      <c r="F1257" s="831"/>
      <c r="G1257" s="831"/>
      <c r="H1257" s="831"/>
    </row>
    <row r="1258" spans="2:8">
      <c r="B1258" s="831"/>
      <c r="C1258" s="831"/>
      <c r="F1258" s="831"/>
      <c r="G1258" s="831"/>
      <c r="H1258" s="831"/>
    </row>
    <row r="1259" spans="2:8">
      <c r="B1259" s="831"/>
      <c r="C1259" s="831"/>
      <c r="F1259" s="831"/>
      <c r="G1259" s="831"/>
      <c r="H1259" s="831"/>
    </row>
    <row r="1260" spans="2:8">
      <c r="B1260" s="831"/>
      <c r="C1260" s="831"/>
      <c r="F1260" s="831"/>
      <c r="G1260" s="831"/>
      <c r="H1260" s="831"/>
    </row>
    <row r="1261" spans="2:8">
      <c r="B1261" s="831"/>
      <c r="C1261" s="831"/>
      <c r="F1261" s="831"/>
      <c r="G1261" s="831"/>
      <c r="H1261" s="831"/>
    </row>
    <row r="1262" spans="2:8">
      <c r="B1262" s="831"/>
      <c r="C1262" s="831"/>
      <c r="F1262" s="831"/>
      <c r="G1262" s="831"/>
      <c r="H1262" s="831"/>
    </row>
    <row r="1263" spans="2:8">
      <c r="B1263" s="831"/>
      <c r="C1263" s="831"/>
      <c r="F1263" s="831"/>
      <c r="G1263" s="831"/>
      <c r="H1263" s="831"/>
    </row>
    <row r="1264" spans="2:8">
      <c r="B1264" s="831"/>
      <c r="C1264" s="831"/>
      <c r="F1264" s="831"/>
      <c r="G1264" s="831"/>
      <c r="H1264" s="831"/>
    </row>
    <row r="1265" spans="2:8">
      <c r="B1265" s="831"/>
      <c r="C1265" s="831"/>
      <c r="F1265" s="831"/>
      <c r="G1265" s="831"/>
      <c r="H1265" s="831"/>
    </row>
    <row r="1266" spans="2:8">
      <c r="B1266" s="831"/>
      <c r="C1266" s="831"/>
      <c r="F1266" s="831"/>
      <c r="G1266" s="831"/>
      <c r="H1266" s="831"/>
    </row>
    <row r="1267" spans="2:8">
      <c r="B1267" s="831"/>
      <c r="C1267" s="831"/>
      <c r="F1267" s="831"/>
      <c r="G1267" s="831"/>
      <c r="H1267" s="831"/>
    </row>
    <row r="1268" spans="2:8">
      <c r="B1268" s="831"/>
      <c r="C1268" s="831"/>
      <c r="F1268" s="831"/>
      <c r="G1268" s="831"/>
      <c r="H1268" s="831"/>
    </row>
    <row r="1269" spans="2:8">
      <c r="B1269" s="831"/>
      <c r="C1269" s="831"/>
      <c r="F1269" s="831"/>
      <c r="G1269" s="831"/>
      <c r="H1269" s="831"/>
    </row>
    <row r="1270" spans="2:8">
      <c r="B1270" s="831"/>
      <c r="C1270" s="831"/>
      <c r="F1270" s="831"/>
      <c r="G1270" s="831"/>
      <c r="H1270" s="831"/>
    </row>
    <row r="1271" spans="2:8">
      <c r="B1271" s="831"/>
      <c r="C1271" s="831"/>
      <c r="F1271" s="831"/>
      <c r="G1271" s="831"/>
      <c r="H1271" s="831"/>
    </row>
    <row r="1272" spans="2:8">
      <c r="B1272" s="831"/>
      <c r="C1272" s="831"/>
      <c r="F1272" s="831"/>
      <c r="G1272" s="831"/>
      <c r="H1272" s="831"/>
    </row>
    <row r="1273" spans="2:8">
      <c r="B1273" s="831"/>
      <c r="C1273" s="831"/>
      <c r="F1273" s="831"/>
      <c r="G1273" s="831"/>
      <c r="H1273" s="831"/>
    </row>
    <row r="1274" spans="2:8">
      <c r="B1274" s="831"/>
      <c r="C1274" s="831"/>
      <c r="F1274" s="831"/>
      <c r="G1274" s="831"/>
      <c r="H1274" s="831"/>
    </row>
    <row r="1275" spans="2:8">
      <c r="B1275" s="831"/>
      <c r="C1275" s="831"/>
      <c r="F1275" s="831"/>
      <c r="G1275" s="831"/>
      <c r="H1275" s="831"/>
    </row>
    <row r="1276" spans="2:8">
      <c r="B1276" s="831"/>
      <c r="C1276" s="831"/>
      <c r="F1276" s="831"/>
      <c r="G1276" s="831"/>
      <c r="H1276" s="831"/>
    </row>
    <row r="1277" spans="2:8">
      <c r="B1277" s="831"/>
      <c r="C1277" s="831"/>
      <c r="F1277" s="831"/>
      <c r="G1277" s="831"/>
      <c r="H1277" s="831"/>
    </row>
    <row r="1278" spans="2:8">
      <c r="B1278" s="831"/>
      <c r="C1278" s="831"/>
      <c r="F1278" s="831"/>
      <c r="G1278" s="831"/>
      <c r="H1278" s="831"/>
    </row>
    <row r="1279" spans="2:8">
      <c r="B1279" s="831"/>
      <c r="C1279" s="831"/>
      <c r="F1279" s="831"/>
      <c r="G1279" s="831"/>
      <c r="H1279" s="831"/>
    </row>
    <row r="1280" spans="2:8">
      <c r="B1280" s="831"/>
      <c r="C1280" s="831"/>
      <c r="F1280" s="831"/>
      <c r="G1280" s="831"/>
      <c r="H1280" s="831"/>
    </row>
    <row r="1281" spans="2:8">
      <c r="B1281" s="831"/>
      <c r="C1281" s="831"/>
      <c r="F1281" s="831"/>
      <c r="G1281" s="831"/>
      <c r="H1281" s="831"/>
    </row>
    <row r="1282" spans="2:8">
      <c r="B1282" s="831"/>
      <c r="C1282" s="831"/>
      <c r="F1282" s="831"/>
      <c r="G1282" s="831"/>
      <c r="H1282" s="831"/>
    </row>
    <row r="1283" spans="2:8">
      <c r="B1283" s="831"/>
      <c r="C1283" s="831"/>
      <c r="F1283" s="831"/>
      <c r="G1283" s="831"/>
      <c r="H1283" s="831"/>
    </row>
    <row r="1284" spans="2:8">
      <c r="B1284" s="831"/>
      <c r="C1284" s="831"/>
      <c r="F1284" s="831"/>
      <c r="G1284" s="831"/>
      <c r="H1284" s="831"/>
    </row>
    <row r="1285" spans="2:8">
      <c r="B1285" s="831"/>
      <c r="C1285" s="831"/>
      <c r="F1285" s="831"/>
      <c r="G1285" s="831"/>
      <c r="H1285" s="831"/>
    </row>
    <row r="1286" spans="2:8">
      <c r="B1286" s="831"/>
      <c r="C1286" s="831"/>
      <c r="F1286" s="831"/>
      <c r="G1286" s="831"/>
      <c r="H1286" s="831"/>
    </row>
    <row r="1287" spans="2:8">
      <c r="B1287" s="831"/>
      <c r="C1287" s="831"/>
      <c r="F1287" s="831"/>
      <c r="G1287" s="831"/>
      <c r="H1287" s="831"/>
    </row>
    <row r="1288" spans="2:8">
      <c r="B1288" s="831"/>
      <c r="C1288" s="831"/>
      <c r="F1288" s="831"/>
      <c r="G1288" s="831"/>
      <c r="H1288" s="831"/>
    </row>
    <row r="1289" spans="2:8">
      <c r="B1289" s="831"/>
      <c r="C1289" s="831"/>
      <c r="F1289" s="831"/>
      <c r="G1289" s="831"/>
      <c r="H1289" s="831"/>
    </row>
    <row r="1290" spans="2:8">
      <c r="B1290" s="831"/>
      <c r="C1290" s="831"/>
      <c r="F1290" s="831"/>
      <c r="G1290" s="831"/>
      <c r="H1290" s="831"/>
    </row>
    <row r="1291" spans="2:8">
      <c r="B1291" s="831"/>
      <c r="C1291" s="831"/>
      <c r="F1291" s="831"/>
      <c r="G1291" s="831"/>
      <c r="H1291" s="831"/>
    </row>
    <row r="1292" spans="2:8">
      <c r="B1292" s="831"/>
      <c r="C1292" s="831"/>
      <c r="F1292" s="831"/>
      <c r="G1292" s="831"/>
      <c r="H1292" s="831"/>
    </row>
    <row r="1293" spans="2:8">
      <c r="B1293" s="831"/>
      <c r="C1293" s="831"/>
      <c r="F1293" s="831"/>
      <c r="G1293" s="831"/>
      <c r="H1293" s="831"/>
    </row>
    <row r="1294" spans="2:8">
      <c r="B1294" s="831"/>
      <c r="C1294" s="831"/>
      <c r="F1294" s="831"/>
      <c r="G1294" s="831"/>
      <c r="H1294" s="831"/>
    </row>
    <row r="1295" spans="2:8">
      <c r="B1295" s="831"/>
      <c r="C1295" s="831"/>
      <c r="F1295" s="831"/>
      <c r="G1295" s="831"/>
      <c r="H1295" s="831"/>
    </row>
    <row r="1296" spans="2:8">
      <c r="B1296" s="831"/>
      <c r="C1296" s="831"/>
      <c r="F1296" s="831"/>
      <c r="G1296" s="831"/>
      <c r="H1296" s="831"/>
    </row>
    <row r="1297" spans="2:8">
      <c r="B1297" s="831"/>
      <c r="C1297" s="831"/>
      <c r="F1297" s="831"/>
      <c r="G1297" s="831"/>
      <c r="H1297" s="831"/>
    </row>
    <row r="1298" spans="2:8">
      <c r="B1298" s="831"/>
      <c r="C1298" s="831"/>
      <c r="F1298" s="831"/>
      <c r="G1298" s="831"/>
      <c r="H1298" s="831"/>
    </row>
    <row r="1299" spans="2:8">
      <c r="B1299" s="831"/>
      <c r="C1299" s="831"/>
      <c r="F1299" s="831"/>
      <c r="G1299" s="831"/>
      <c r="H1299" s="831"/>
    </row>
    <row r="1300" spans="2:8">
      <c r="B1300" s="831"/>
      <c r="C1300" s="831"/>
      <c r="F1300" s="831"/>
      <c r="G1300" s="831"/>
      <c r="H1300" s="831"/>
    </row>
    <row r="1301" spans="2:8">
      <c r="B1301" s="831"/>
      <c r="C1301" s="831"/>
      <c r="F1301" s="831"/>
      <c r="G1301" s="831"/>
      <c r="H1301" s="831"/>
    </row>
    <row r="1302" spans="2:8">
      <c r="B1302" s="831"/>
      <c r="C1302" s="831"/>
      <c r="F1302" s="831"/>
      <c r="G1302" s="831"/>
      <c r="H1302" s="831"/>
    </row>
    <row r="1303" spans="2:8">
      <c r="B1303" s="831"/>
      <c r="C1303" s="831"/>
      <c r="F1303" s="831"/>
      <c r="G1303" s="831"/>
      <c r="H1303" s="831"/>
    </row>
    <row r="1304" spans="2:8">
      <c r="B1304" s="831"/>
      <c r="C1304" s="831"/>
      <c r="F1304" s="831"/>
      <c r="G1304" s="831"/>
      <c r="H1304" s="831"/>
    </row>
    <row r="1305" spans="2:8">
      <c r="B1305" s="831"/>
      <c r="C1305" s="831"/>
      <c r="F1305" s="831"/>
      <c r="G1305" s="831"/>
      <c r="H1305" s="831"/>
    </row>
    <row r="1306" spans="2:8">
      <c r="B1306" s="831"/>
      <c r="C1306" s="831"/>
      <c r="F1306" s="831"/>
      <c r="G1306" s="831"/>
      <c r="H1306" s="831"/>
    </row>
    <row r="1307" spans="2:8">
      <c r="B1307" s="831"/>
      <c r="C1307" s="831"/>
      <c r="F1307" s="831"/>
      <c r="G1307" s="831"/>
      <c r="H1307" s="831"/>
    </row>
    <row r="1308" spans="2:8">
      <c r="B1308" s="831"/>
      <c r="C1308" s="831"/>
      <c r="F1308" s="831"/>
      <c r="G1308" s="831"/>
      <c r="H1308" s="831"/>
    </row>
    <row r="1309" spans="2:8">
      <c r="B1309" s="831"/>
      <c r="C1309" s="831"/>
      <c r="F1309" s="831"/>
      <c r="G1309" s="831"/>
      <c r="H1309" s="831"/>
    </row>
    <row r="1310" spans="2:8">
      <c r="B1310" s="831"/>
      <c r="C1310" s="831"/>
      <c r="F1310" s="831"/>
      <c r="G1310" s="831"/>
      <c r="H1310" s="831"/>
    </row>
    <row r="1311" spans="2:8">
      <c r="B1311" s="831"/>
      <c r="C1311" s="831"/>
      <c r="F1311" s="831"/>
      <c r="G1311" s="831"/>
      <c r="H1311" s="831"/>
    </row>
    <row r="1312" spans="2:8">
      <c r="B1312" s="831"/>
      <c r="C1312" s="831"/>
      <c r="F1312" s="831"/>
      <c r="G1312" s="831"/>
      <c r="H1312" s="831"/>
    </row>
    <row r="1313" spans="2:8">
      <c r="B1313" s="831"/>
      <c r="C1313" s="831"/>
      <c r="F1313" s="831"/>
      <c r="G1313" s="831"/>
      <c r="H1313" s="831"/>
    </row>
    <row r="1314" spans="2:8">
      <c r="B1314" s="831"/>
      <c r="C1314" s="831"/>
      <c r="F1314" s="831"/>
      <c r="G1314" s="831"/>
      <c r="H1314" s="831"/>
    </row>
    <row r="1315" spans="2:8">
      <c r="B1315" s="831"/>
      <c r="C1315" s="831"/>
      <c r="F1315" s="831"/>
      <c r="G1315" s="831"/>
      <c r="H1315" s="831"/>
    </row>
    <row r="1316" spans="2:8">
      <c r="B1316" s="831"/>
      <c r="C1316" s="831"/>
      <c r="F1316" s="831"/>
      <c r="G1316" s="831"/>
      <c r="H1316" s="831"/>
    </row>
    <row r="1317" spans="2:8">
      <c r="B1317" s="831"/>
      <c r="C1317" s="831"/>
      <c r="F1317" s="831"/>
      <c r="G1317" s="831"/>
      <c r="H1317" s="831"/>
    </row>
    <row r="1318" spans="2:8">
      <c r="B1318" s="831"/>
      <c r="C1318" s="831"/>
      <c r="F1318" s="831"/>
      <c r="G1318" s="831"/>
      <c r="H1318" s="831"/>
    </row>
    <row r="1319" spans="2:8">
      <c r="B1319" s="831"/>
      <c r="C1319" s="831"/>
      <c r="F1319" s="831"/>
      <c r="G1319" s="831"/>
      <c r="H1319" s="831"/>
    </row>
    <row r="1320" spans="2:8">
      <c r="B1320" s="831"/>
      <c r="C1320" s="831"/>
      <c r="F1320" s="831"/>
      <c r="G1320" s="831"/>
      <c r="H1320" s="831"/>
    </row>
    <row r="1321" spans="2:8">
      <c r="B1321" s="831"/>
      <c r="C1321" s="831"/>
      <c r="F1321" s="831"/>
      <c r="G1321" s="831"/>
      <c r="H1321" s="831"/>
    </row>
    <row r="1322" spans="2:8">
      <c r="B1322" s="831"/>
      <c r="C1322" s="831"/>
      <c r="F1322" s="831"/>
      <c r="G1322" s="831"/>
      <c r="H1322" s="831"/>
    </row>
    <row r="1323" spans="2:8">
      <c r="B1323" s="831"/>
      <c r="C1323" s="831"/>
      <c r="F1323" s="831"/>
      <c r="G1323" s="831"/>
      <c r="H1323" s="831"/>
    </row>
    <row r="1324" spans="2:8">
      <c r="B1324" s="831"/>
      <c r="C1324" s="831"/>
      <c r="F1324" s="831"/>
      <c r="G1324" s="831"/>
      <c r="H1324" s="831"/>
    </row>
    <row r="1325" spans="2:8">
      <c r="B1325" s="831"/>
      <c r="C1325" s="831"/>
      <c r="F1325" s="831"/>
      <c r="G1325" s="831"/>
      <c r="H1325" s="831"/>
    </row>
    <row r="1326" spans="2:8">
      <c r="B1326" s="831"/>
      <c r="C1326" s="831"/>
      <c r="F1326" s="831"/>
      <c r="G1326" s="831"/>
      <c r="H1326" s="831"/>
    </row>
    <row r="1327" spans="2:8">
      <c r="B1327" s="831"/>
      <c r="C1327" s="831"/>
      <c r="F1327" s="831"/>
      <c r="G1327" s="831"/>
      <c r="H1327" s="831"/>
    </row>
    <row r="1328" spans="2:8">
      <c r="B1328" s="831"/>
      <c r="C1328" s="831"/>
      <c r="F1328" s="831"/>
      <c r="G1328" s="831"/>
      <c r="H1328" s="831"/>
    </row>
    <row r="1329" spans="2:8">
      <c r="B1329" s="831"/>
      <c r="C1329" s="831"/>
      <c r="F1329" s="831"/>
      <c r="G1329" s="831"/>
      <c r="H1329" s="831"/>
    </row>
    <row r="1330" spans="2:8">
      <c r="B1330" s="831"/>
      <c r="C1330" s="831"/>
      <c r="F1330" s="831"/>
      <c r="G1330" s="831"/>
      <c r="H1330" s="831"/>
    </row>
    <row r="1331" spans="2:8">
      <c r="B1331" s="831"/>
      <c r="C1331" s="831"/>
      <c r="F1331" s="831"/>
      <c r="G1331" s="831"/>
      <c r="H1331" s="831"/>
    </row>
    <row r="1332" spans="2:8">
      <c r="B1332" s="831"/>
      <c r="C1332" s="831"/>
      <c r="F1332" s="831"/>
      <c r="G1332" s="831"/>
      <c r="H1332" s="831"/>
    </row>
    <row r="1333" spans="2:8">
      <c r="B1333" s="831"/>
      <c r="C1333" s="831"/>
      <c r="F1333" s="831"/>
      <c r="G1333" s="831"/>
      <c r="H1333" s="831"/>
    </row>
    <row r="1334" spans="2:8">
      <c r="B1334" s="831"/>
      <c r="C1334" s="831"/>
      <c r="F1334" s="831"/>
      <c r="G1334" s="831"/>
      <c r="H1334" s="831"/>
    </row>
    <row r="1335" spans="2:8">
      <c r="B1335" s="831"/>
      <c r="C1335" s="831"/>
      <c r="F1335" s="831"/>
      <c r="G1335" s="831"/>
      <c r="H1335" s="831"/>
    </row>
    <row r="1336" spans="2:8">
      <c r="B1336" s="831"/>
      <c r="C1336" s="831"/>
      <c r="F1336" s="831"/>
      <c r="G1336" s="831"/>
      <c r="H1336" s="831"/>
    </row>
    <row r="1337" spans="2:8">
      <c r="B1337" s="831"/>
      <c r="C1337" s="831"/>
      <c r="F1337" s="831"/>
      <c r="G1337" s="831"/>
      <c r="H1337" s="831"/>
    </row>
    <row r="1338" spans="2:8">
      <c r="B1338" s="831"/>
      <c r="C1338" s="831"/>
      <c r="F1338" s="831"/>
      <c r="G1338" s="831"/>
      <c r="H1338" s="831"/>
    </row>
    <row r="1339" spans="2:8">
      <c r="B1339" s="831"/>
      <c r="C1339" s="831"/>
      <c r="F1339" s="831"/>
      <c r="G1339" s="831"/>
      <c r="H1339" s="831"/>
    </row>
    <row r="1340" spans="2:8">
      <c r="B1340" s="831"/>
      <c r="C1340" s="831"/>
      <c r="F1340" s="831"/>
      <c r="G1340" s="831"/>
      <c r="H1340" s="831"/>
    </row>
    <row r="1341" spans="2:8">
      <c r="B1341" s="831"/>
      <c r="C1341" s="831"/>
      <c r="F1341" s="831"/>
      <c r="G1341" s="831"/>
      <c r="H1341" s="831"/>
    </row>
    <row r="1342" spans="2:8">
      <c r="B1342" s="831"/>
      <c r="C1342" s="831"/>
      <c r="F1342" s="831"/>
      <c r="G1342" s="831"/>
      <c r="H1342" s="831"/>
    </row>
    <row r="1343" spans="2:8">
      <c r="B1343" s="831"/>
      <c r="C1343" s="831"/>
      <c r="F1343" s="831"/>
      <c r="G1343" s="831"/>
      <c r="H1343" s="831"/>
    </row>
    <row r="1344" spans="2:8">
      <c r="B1344" s="831"/>
      <c r="C1344" s="831"/>
      <c r="F1344" s="831"/>
      <c r="G1344" s="831"/>
      <c r="H1344" s="831"/>
    </row>
    <row r="1345" spans="2:8">
      <c r="B1345" s="831"/>
      <c r="C1345" s="831"/>
      <c r="F1345" s="831"/>
      <c r="G1345" s="831"/>
      <c r="H1345" s="831"/>
    </row>
    <row r="1346" spans="2:8">
      <c r="B1346" s="831"/>
      <c r="C1346" s="831"/>
      <c r="F1346" s="831"/>
      <c r="G1346" s="831"/>
      <c r="H1346" s="831"/>
    </row>
    <row r="1347" spans="2:8">
      <c r="B1347" s="831"/>
      <c r="C1347" s="831"/>
      <c r="F1347" s="831"/>
      <c r="G1347" s="831"/>
      <c r="H1347" s="831"/>
    </row>
    <row r="1348" spans="2:8">
      <c r="B1348" s="831"/>
      <c r="C1348" s="831"/>
      <c r="F1348" s="831"/>
      <c r="G1348" s="831"/>
      <c r="H1348" s="831"/>
    </row>
    <row r="1349" spans="2:8">
      <c r="B1349" s="831"/>
      <c r="C1349" s="831"/>
      <c r="F1349" s="831"/>
      <c r="G1349" s="831"/>
      <c r="H1349" s="831"/>
    </row>
    <row r="1350" spans="2:8">
      <c r="B1350" s="831"/>
      <c r="C1350" s="831"/>
      <c r="F1350" s="831"/>
      <c r="G1350" s="831"/>
      <c r="H1350" s="831"/>
    </row>
    <row r="1351" spans="2:8">
      <c r="B1351" s="831"/>
      <c r="C1351" s="831"/>
      <c r="F1351" s="831"/>
      <c r="G1351" s="831"/>
      <c r="H1351" s="831"/>
    </row>
    <row r="1352" spans="2:8">
      <c r="B1352" s="831"/>
      <c r="C1352" s="831"/>
      <c r="F1352" s="831"/>
      <c r="G1352" s="831"/>
      <c r="H1352" s="831"/>
    </row>
    <row r="1353" spans="2:8">
      <c r="B1353" s="831"/>
      <c r="C1353" s="831"/>
      <c r="F1353" s="831"/>
      <c r="G1353" s="831"/>
      <c r="H1353" s="831"/>
    </row>
    <row r="1354" spans="2:8">
      <c r="B1354" s="831"/>
      <c r="C1354" s="831"/>
      <c r="F1354" s="831"/>
      <c r="G1354" s="831"/>
      <c r="H1354" s="831"/>
    </row>
    <row r="1355" spans="2:8">
      <c r="B1355" s="831"/>
      <c r="C1355" s="831"/>
      <c r="F1355" s="831"/>
      <c r="G1355" s="831"/>
      <c r="H1355" s="831"/>
    </row>
    <row r="1356" spans="2:8">
      <c r="B1356" s="831"/>
      <c r="C1356" s="831"/>
      <c r="F1356" s="831"/>
      <c r="G1356" s="831"/>
      <c r="H1356" s="831"/>
    </row>
    <row r="1357" spans="2:8">
      <c r="B1357" s="831"/>
      <c r="C1357" s="831"/>
      <c r="F1357" s="831"/>
      <c r="G1357" s="831"/>
      <c r="H1357" s="831"/>
    </row>
    <row r="1358" spans="2:8">
      <c r="B1358" s="831"/>
      <c r="C1358" s="831"/>
      <c r="F1358" s="831"/>
      <c r="G1358" s="831"/>
      <c r="H1358" s="831"/>
    </row>
    <row r="1359" spans="2:8">
      <c r="B1359" s="831"/>
      <c r="C1359" s="831"/>
      <c r="F1359" s="831"/>
      <c r="G1359" s="831"/>
      <c r="H1359" s="831"/>
    </row>
    <row r="1360" spans="2:8">
      <c r="B1360" s="831"/>
      <c r="C1360" s="831"/>
      <c r="F1360" s="831"/>
      <c r="G1360" s="831"/>
      <c r="H1360" s="831"/>
    </row>
    <row r="1361" spans="2:8">
      <c r="B1361" s="831"/>
      <c r="C1361" s="831"/>
      <c r="F1361" s="831"/>
      <c r="G1361" s="831"/>
      <c r="H1361" s="831"/>
    </row>
    <row r="1362" spans="2:8">
      <c r="B1362" s="831"/>
      <c r="C1362" s="831"/>
      <c r="F1362" s="831"/>
      <c r="G1362" s="831"/>
      <c r="H1362" s="831"/>
    </row>
    <row r="1363" spans="2:8">
      <c r="B1363" s="831"/>
      <c r="C1363" s="831"/>
      <c r="F1363" s="831"/>
      <c r="G1363" s="831"/>
      <c r="H1363" s="831"/>
    </row>
    <row r="1364" spans="2:8">
      <c r="B1364" s="831"/>
      <c r="C1364" s="831"/>
      <c r="F1364" s="831"/>
      <c r="G1364" s="831"/>
      <c r="H1364" s="831"/>
    </row>
    <row r="1365" spans="2:8">
      <c r="B1365" s="831"/>
      <c r="C1365" s="831"/>
      <c r="F1365" s="831"/>
      <c r="G1365" s="831"/>
      <c r="H1365" s="831"/>
    </row>
    <row r="1366" spans="2:8">
      <c r="B1366" s="831"/>
      <c r="C1366" s="831"/>
      <c r="F1366" s="831"/>
      <c r="G1366" s="831"/>
      <c r="H1366" s="831"/>
    </row>
    <row r="1367" spans="2:8">
      <c r="B1367" s="831"/>
      <c r="C1367" s="831"/>
      <c r="F1367" s="831"/>
      <c r="G1367" s="831"/>
      <c r="H1367" s="831"/>
    </row>
    <row r="1368" spans="2:8">
      <c r="B1368" s="831"/>
      <c r="C1368" s="831"/>
      <c r="F1368" s="831"/>
      <c r="G1368" s="831"/>
      <c r="H1368" s="831"/>
    </row>
    <row r="1369" spans="2:8">
      <c r="B1369" s="831"/>
      <c r="C1369" s="831"/>
      <c r="F1369" s="831"/>
      <c r="G1369" s="831"/>
      <c r="H1369" s="831"/>
    </row>
    <row r="1370" spans="2:8">
      <c r="B1370" s="831"/>
      <c r="C1370" s="831"/>
      <c r="F1370" s="831"/>
      <c r="G1370" s="831"/>
      <c r="H1370" s="831"/>
    </row>
    <row r="1371" spans="2:8">
      <c r="B1371" s="831"/>
      <c r="C1371" s="831"/>
      <c r="F1371" s="831"/>
      <c r="G1371" s="831"/>
      <c r="H1371" s="831"/>
    </row>
    <row r="1372" spans="2:8">
      <c r="B1372" s="831"/>
      <c r="C1372" s="831"/>
      <c r="F1372" s="831"/>
      <c r="G1372" s="831"/>
      <c r="H1372" s="831"/>
    </row>
    <row r="1373" spans="2:8">
      <c r="B1373" s="831"/>
      <c r="C1373" s="831"/>
      <c r="F1373" s="831"/>
      <c r="G1373" s="831"/>
      <c r="H1373" s="831"/>
    </row>
    <row r="1374" spans="2:8">
      <c r="B1374" s="831"/>
      <c r="C1374" s="831"/>
      <c r="F1374" s="831"/>
      <c r="G1374" s="831"/>
      <c r="H1374" s="831"/>
    </row>
    <row r="1375" spans="2:8">
      <c r="B1375" s="831"/>
      <c r="C1375" s="831"/>
      <c r="F1375" s="831"/>
      <c r="G1375" s="831"/>
      <c r="H1375" s="831"/>
    </row>
    <row r="1376" spans="2:8">
      <c r="B1376" s="831"/>
      <c r="C1376" s="831"/>
      <c r="F1376" s="831"/>
      <c r="G1376" s="831"/>
      <c r="H1376" s="831"/>
    </row>
    <row r="1377" spans="2:8">
      <c r="B1377" s="831"/>
      <c r="C1377" s="831"/>
      <c r="F1377" s="831"/>
      <c r="G1377" s="831"/>
      <c r="H1377" s="831"/>
    </row>
    <row r="1378" spans="2:8">
      <c r="B1378" s="831"/>
      <c r="C1378" s="831"/>
      <c r="F1378" s="831"/>
      <c r="G1378" s="831"/>
      <c r="H1378" s="831"/>
    </row>
    <row r="1379" spans="2:8">
      <c r="B1379" s="831"/>
      <c r="C1379" s="831"/>
      <c r="F1379" s="831"/>
      <c r="G1379" s="831"/>
      <c r="H1379" s="831"/>
    </row>
    <row r="1380" spans="2:8">
      <c r="B1380" s="831"/>
      <c r="C1380" s="831"/>
      <c r="F1380" s="831"/>
      <c r="G1380" s="831"/>
      <c r="H1380" s="831"/>
    </row>
    <row r="1381" spans="2:8">
      <c r="B1381" s="831"/>
      <c r="C1381" s="831"/>
      <c r="F1381" s="831"/>
      <c r="G1381" s="831"/>
      <c r="H1381" s="831"/>
    </row>
    <row r="1382" spans="2:8">
      <c r="B1382" s="831"/>
      <c r="C1382" s="831"/>
      <c r="F1382" s="831"/>
      <c r="G1382" s="831"/>
      <c r="H1382" s="831"/>
    </row>
    <row r="1383" spans="2:8">
      <c r="B1383" s="831"/>
      <c r="C1383" s="831"/>
      <c r="F1383" s="831"/>
      <c r="G1383" s="831"/>
      <c r="H1383" s="831"/>
    </row>
    <row r="1384" spans="2:8">
      <c r="B1384" s="831"/>
      <c r="C1384" s="831"/>
      <c r="F1384" s="831"/>
      <c r="G1384" s="831"/>
      <c r="H1384" s="831"/>
    </row>
    <row r="1385" spans="2:8">
      <c r="B1385" s="831"/>
      <c r="C1385" s="831"/>
      <c r="F1385" s="831"/>
      <c r="G1385" s="831"/>
      <c r="H1385" s="831"/>
    </row>
    <row r="1386" spans="2:8">
      <c r="B1386" s="831"/>
      <c r="C1386" s="831"/>
      <c r="F1386" s="831"/>
      <c r="G1386" s="831"/>
      <c r="H1386" s="831"/>
    </row>
    <row r="1387" spans="2:8">
      <c r="B1387" s="831"/>
      <c r="C1387" s="831"/>
      <c r="F1387" s="831"/>
      <c r="G1387" s="831"/>
      <c r="H1387" s="831"/>
    </row>
    <row r="1388" spans="2:8">
      <c r="B1388" s="831"/>
      <c r="C1388" s="831"/>
      <c r="F1388" s="831"/>
      <c r="G1388" s="831"/>
      <c r="H1388" s="831"/>
    </row>
    <row r="1389" spans="2:8">
      <c r="B1389" s="831"/>
      <c r="C1389" s="831"/>
      <c r="F1389" s="831"/>
      <c r="G1389" s="831"/>
      <c r="H1389" s="831"/>
    </row>
    <row r="1390" spans="2:8">
      <c r="B1390" s="831"/>
      <c r="C1390" s="831"/>
      <c r="F1390" s="831"/>
      <c r="G1390" s="831"/>
      <c r="H1390" s="831"/>
    </row>
    <row r="1391" spans="2:8">
      <c r="B1391" s="831"/>
      <c r="C1391" s="831"/>
      <c r="F1391" s="831"/>
      <c r="G1391" s="831"/>
      <c r="H1391" s="831"/>
    </row>
    <row r="1392" spans="2:8">
      <c r="B1392" s="831"/>
      <c r="C1392" s="831"/>
      <c r="F1392" s="831"/>
      <c r="G1392" s="831"/>
      <c r="H1392" s="831"/>
    </row>
    <row r="1393" spans="2:8">
      <c r="B1393" s="831"/>
      <c r="C1393" s="831"/>
      <c r="F1393" s="831"/>
      <c r="G1393" s="831"/>
      <c r="H1393" s="831"/>
    </row>
    <row r="1394" spans="2:8">
      <c r="B1394" s="831"/>
      <c r="C1394" s="831"/>
      <c r="F1394" s="831"/>
      <c r="G1394" s="831"/>
      <c r="H1394" s="831"/>
    </row>
    <row r="1395" spans="2:8">
      <c r="B1395" s="831"/>
      <c r="C1395" s="831"/>
      <c r="F1395" s="831"/>
      <c r="G1395" s="831"/>
      <c r="H1395" s="831"/>
    </row>
    <row r="1396" spans="2:8">
      <c r="B1396" s="831"/>
      <c r="C1396" s="831"/>
      <c r="F1396" s="831"/>
      <c r="G1396" s="831"/>
      <c r="H1396" s="831"/>
    </row>
    <row r="1397" spans="2:8">
      <c r="B1397" s="831"/>
      <c r="C1397" s="831"/>
      <c r="F1397" s="831"/>
      <c r="G1397" s="831"/>
      <c r="H1397" s="831"/>
    </row>
    <row r="1398" spans="2:8">
      <c r="B1398" s="831"/>
      <c r="C1398" s="831"/>
      <c r="F1398" s="831"/>
      <c r="G1398" s="831"/>
      <c r="H1398" s="831"/>
    </row>
    <row r="1399" spans="2:8">
      <c r="B1399" s="831"/>
      <c r="C1399" s="831"/>
      <c r="F1399" s="831"/>
      <c r="G1399" s="831"/>
      <c r="H1399" s="831"/>
    </row>
    <row r="1400" spans="2:8">
      <c r="B1400" s="831"/>
      <c r="C1400" s="831"/>
      <c r="F1400" s="831"/>
      <c r="G1400" s="831"/>
      <c r="H1400" s="831"/>
    </row>
    <row r="1401" spans="2:8">
      <c r="B1401" s="831"/>
      <c r="C1401" s="831"/>
      <c r="F1401" s="831"/>
      <c r="G1401" s="831"/>
      <c r="H1401" s="831"/>
    </row>
    <row r="1402" spans="2:8">
      <c r="B1402" s="831"/>
      <c r="C1402" s="831"/>
      <c r="F1402" s="831"/>
      <c r="G1402" s="831"/>
      <c r="H1402" s="831"/>
    </row>
    <row r="1403" spans="2:8">
      <c r="B1403" s="831"/>
      <c r="C1403" s="831"/>
      <c r="F1403" s="831"/>
      <c r="G1403" s="831"/>
      <c r="H1403" s="831"/>
    </row>
    <row r="1404" spans="2:8">
      <c r="B1404" s="831"/>
      <c r="C1404" s="831"/>
      <c r="F1404" s="831"/>
      <c r="G1404" s="831"/>
      <c r="H1404" s="831"/>
    </row>
    <row r="1405" spans="2:8">
      <c r="B1405" s="831"/>
      <c r="C1405" s="831"/>
      <c r="F1405" s="831"/>
      <c r="G1405" s="831"/>
      <c r="H1405" s="831"/>
    </row>
    <row r="1406" spans="2:8">
      <c r="B1406" s="831"/>
      <c r="C1406" s="831"/>
      <c r="F1406" s="831"/>
      <c r="G1406" s="831"/>
      <c r="H1406" s="831"/>
    </row>
    <row r="1407" spans="2:8">
      <c r="B1407" s="831"/>
      <c r="C1407" s="831"/>
      <c r="F1407" s="831"/>
      <c r="G1407" s="831"/>
      <c r="H1407" s="831"/>
    </row>
    <row r="1408" spans="2:8">
      <c r="B1408" s="831"/>
      <c r="C1408" s="831"/>
      <c r="F1408" s="831"/>
      <c r="G1408" s="831"/>
      <c r="H1408" s="831"/>
    </row>
    <row r="1409" spans="2:8">
      <c r="B1409" s="831"/>
      <c r="C1409" s="831"/>
      <c r="F1409" s="831"/>
      <c r="G1409" s="831"/>
      <c r="H1409" s="831"/>
    </row>
    <row r="1410" spans="2:8">
      <c r="B1410" s="831"/>
      <c r="C1410" s="831"/>
      <c r="F1410" s="831"/>
      <c r="G1410" s="831"/>
      <c r="H1410" s="831"/>
    </row>
    <row r="1411" spans="2:8">
      <c r="B1411" s="831"/>
      <c r="C1411" s="831"/>
      <c r="F1411" s="831"/>
      <c r="G1411" s="831"/>
      <c r="H1411" s="831"/>
    </row>
    <row r="1412" spans="2:8">
      <c r="B1412" s="831"/>
      <c r="C1412" s="831"/>
      <c r="F1412" s="831"/>
      <c r="G1412" s="831"/>
      <c r="H1412" s="831"/>
    </row>
    <row r="1413" spans="2:8">
      <c r="B1413" s="831"/>
      <c r="C1413" s="831"/>
      <c r="F1413" s="831"/>
      <c r="G1413" s="831"/>
      <c r="H1413" s="831"/>
    </row>
    <row r="1414" spans="2:8">
      <c r="B1414" s="831"/>
      <c r="C1414" s="831"/>
      <c r="F1414" s="831"/>
      <c r="G1414" s="831"/>
      <c r="H1414" s="831"/>
    </row>
    <row r="1415" spans="2:8">
      <c r="B1415" s="831"/>
      <c r="C1415" s="831"/>
      <c r="F1415" s="831"/>
      <c r="G1415" s="831"/>
      <c r="H1415" s="831"/>
    </row>
    <row r="1416" spans="2:8">
      <c r="B1416" s="831"/>
      <c r="C1416" s="831"/>
      <c r="F1416" s="831"/>
      <c r="G1416" s="831"/>
      <c r="H1416" s="831"/>
    </row>
    <row r="1417" spans="2:8">
      <c r="B1417" s="831"/>
      <c r="C1417" s="831"/>
      <c r="F1417" s="831"/>
      <c r="G1417" s="831"/>
      <c r="H1417" s="831"/>
    </row>
    <row r="1418" spans="2:8">
      <c r="B1418" s="831"/>
      <c r="C1418" s="831"/>
      <c r="F1418" s="831"/>
      <c r="G1418" s="831"/>
      <c r="H1418" s="831"/>
    </row>
    <row r="1419" spans="2:8">
      <c r="B1419" s="831"/>
      <c r="C1419" s="831"/>
      <c r="F1419" s="831"/>
      <c r="G1419" s="831"/>
      <c r="H1419" s="831"/>
    </row>
    <row r="1420" spans="2:8">
      <c r="B1420" s="831"/>
      <c r="C1420" s="831"/>
      <c r="F1420" s="831"/>
      <c r="G1420" s="831"/>
      <c r="H1420" s="831"/>
    </row>
    <row r="1421" spans="2:8">
      <c r="B1421" s="831"/>
      <c r="C1421" s="831"/>
      <c r="F1421" s="831"/>
      <c r="G1421" s="831"/>
      <c r="H1421" s="831"/>
    </row>
    <row r="1422" spans="2:8">
      <c r="B1422" s="831"/>
      <c r="C1422" s="831"/>
      <c r="F1422" s="831"/>
      <c r="G1422" s="831"/>
      <c r="H1422" s="831"/>
    </row>
    <row r="1423" spans="2:8">
      <c r="B1423" s="831"/>
      <c r="C1423" s="831"/>
      <c r="F1423" s="831"/>
      <c r="G1423" s="831"/>
      <c r="H1423" s="831"/>
    </row>
    <row r="1424" spans="2:8">
      <c r="B1424" s="831"/>
      <c r="C1424" s="831"/>
      <c r="F1424" s="831"/>
      <c r="G1424" s="831"/>
      <c r="H1424" s="831"/>
    </row>
    <row r="1425" spans="2:8">
      <c r="B1425" s="831"/>
      <c r="C1425" s="831"/>
      <c r="F1425" s="831"/>
      <c r="G1425" s="831"/>
      <c r="H1425" s="831"/>
    </row>
    <row r="1426" spans="2:8">
      <c r="B1426" s="831"/>
      <c r="C1426" s="831"/>
      <c r="F1426" s="831"/>
      <c r="G1426" s="831"/>
      <c r="H1426" s="831"/>
    </row>
    <row r="1427" spans="2:8">
      <c r="B1427" s="831"/>
      <c r="C1427" s="831"/>
      <c r="F1427" s="831"/>
      <c r="G1427" s="831"/>
      <c r="H1427" s="831"/>
    </row>
    <row r="1428" spans="2:8">
      <c r="B1428" s="831"/>
      <c r="C1428" s="831"/>
      <c r="F1428" s="831"/>
      <c r="G1428" s="831"/>
      <c r="H1428" s="831"/>
    </row>
    <row r="1429" spans="2:8">
      <c r="B1429" s="831"/>
      <c r="C1429" s="831"/>
      <c r="F1429" s="831"/>
      <c r="G1429" s="831"/>
      <c r="H1429" s="831"/>
    </row>
    <row r="1430" spans="2:8">
      <c r="B1430" s="831"/>
      <c r="C1430" s="831"/>
      <c r="F1430" s="831"/>
      <c r="G1430" s="831"/>
      <c r="H1430" s="831"/>
    </row>
    <row r="1431" spans="2:8">
      <c r="B1431" s="831"/>
      <c r="C1431" s="831"/>
      <c r="F1431" s="831"/>
      <c r="G1431" s="831"/>
      <c r="H1431" s="831"/>
    </row>
    <row r="1432" spans="2:8">
      <c r="B1432" s="831"/>
      <c r="C1432" s="831"/>
      <c r="F1432" s="831"/>
      <c r="G1432" s="831"/>
      <c r="H1432" s="831"/>
    </row>
    <row r="1433" spans="2:8">
      <c r="B1433" s="831"/>
      <c r="C1433" s="831"/>
      <c r="F1433" s="831"/>
      <c r="G1433" s="831"/>
      <c r="H1433" s="831"/>
    </row>
    <row r="1434" spans="2:8">
      <c r="B1434" s="831"/>
      <c r="C1434" s="831"/>
      <c r="F1434" s="831"/>
      <c r="G1434" s="831"/>
      <c r="H1434" s="831"/>
    </row>
    <row r="1435" spans="2:8">
      <c r="B1435" s="831"/>
      <c r="C1435" s="831"/>
      <c r="F1435" s="831"/>
      <c r="G1435" s="831"/>
      <c r="H1435" s="831"/>
    </row>
    <row r="1436" spans="2:8">
      <c r="B1436" s="831"/>
      <c r="C1436" s="831"/>
      <c r="F1436" s="831"/>
      <c r="G1436" s="831"/>
      <c r="H1436" s="831"/>
    </row>
    <row r="1437" spans="2:8">
      <c r="B1437" s="831"/>
      <c r="C1437" s="831"/>
      <c r="F1437" s="831"/>
      <c r="G1437" s="831"/>
      <c r="H1437" s="831"/>
    </row>
    <row r="1438" spans="2:8">
      <c r="B1438" s="831"/>
      <c r="C1438" s="831"/>
      <c r="F1438" s="831"/>
      <c r="G1438" s="831"/>
      <c r="H1438" s="831"/>
    </row>
    <row r="1439" spans="2:8">
      <c r="B1439" s="831"/>
      <c r="C1439" s="831"/>
      <c r="F1439" s="831"/>
      <c r="G1439" s="831"/>
      <c r="H1439" s="831"/>
    </row>
    <row r="1440" spans="2:8">
      <c r="B1440" s="831"/>
      <c r="C1440" s="831"/>
      <c r="F1440" s="831"/>
      <c r="G1440" s="831"/>
      <c r="H1440" s="831"/>
    </row>
    <row r="1441" spans="2:8">
      <c r="B1441" s="831"/>
      <c r="C1441" s="831"/>
      <c r="F1441" s="831"/>
      <c r="G1441" s="831"/>
      <c r="H1441" s="831"/>
    </row>
    <row r="1442" spans="2:8">
      <c r="B1442" s="831"/>
      <c r="C1442" s="831"/>
      <c r="F1442" s="831"/>
      <c r="G1442" s="831"/>
      <c r="H1442" s="831"/>
    </row>
    <row r="1443" spans="2:8">
      <c r="B1443" s="831"/>
      <c r="C1443" s="831"/>
      <c r="F1443" s="831"/>
      <c r="G1443" s="831"/>
      <c r="H1443" s="831"/>
    </row>
    <row r="1444" spans="2:8">
      <c r="B1444" s="831"/>
      <c r="C1444" s="831"/>
      <c r="F1444" s="831"/>
      <c r="G1444" s="831"/>
      <c r="H1444" s="831"/>
    </row>
    <row r="1445" spans="2:8">
      <c r="B1445" s="831"/>
      <c r="C1445" s="831"/>
      <c r="F1445" s="831"/>
      <c r="G1445" s="831"/>
      <c r="H1445" s="831"/>
    </row>
    <row r="1446" spans="2:8">
      <c r="B1446" s="831"/>
      <c r="C1446" s="831"/>
      <c r="F1446" s="831"/>
      <c r="G1446" s="831"/>
      <c r="H1446" s="831"/>
    </row>
    <row r="1447" spans="2:8">
      <c r="B1447" s="831"/>
      <c r="C1447" s="831"/>
      <c r="F1447" s="831"/>
      <c r="G1447" s="831"/>
      <c r="H1447" s="831"/>
    </row>
    <row r="1448" spans="2:8">
      <c r="B1448" s="831"/>
      <c r="C1448" s="831"/>
      <c r="F1448" s="831"/>
      <c r="G1448" s="831"/>
      <c r="H1448" s="831"/>
    </row>
    <row r="1449" spans="2:8">
      <c r="B1449" s="831"/>
      <c r="C1449" s="831"/>
      <c r="F1449" s="831"/>
      <c r="G1449" s="831"/>
      <c r="H1449" s="831"/>
    </row>
    <row r="1450" spans="2:8">
      <c r="B1450" s="831"/>
      <c r="C1450" s="831"/>
      <c r="F1450" s="831"/>
      <c r="G1450" s="831"/>
      <c r="H1450" s="831"/>
    </row>
    <row r="1451" spans="2:8">
      <c r="B1451" s="831"/>
      <c r="C1451" s="831"/>
      <c r="F1451" s="831"/>
      <c r="G1451" s="831"/>
      <c r="H1451" s="831"/>
    </row>
    <row r="1452" spans="2:8">
      <c r="B1452" s="831"/>
      <c r="C1452" s="831"/>
      <c r="F1452" s="831"/>
      <c r="G1452" s="831"/>
      <c r="H1452" s="831"/>
    </row>
    <row r="1453" spans="2:8">
      <c r="B1453" s="831"/>
      <c r="C1453" s="831"/>
      <c r="F1453" s="831"/>
      <c r="G1453" s="831"/>
      <c r="H1453" s="831"/>
    </row>
    <row r="1454" spans="2:8">
      <c r="B1454" s="831"/>
      <c r="C1454" s="831"/>
      <c r="F1454" s="831"/>
      <c r="G1454" s="831"/>
      <c r="H1454" s="831"/>
    </row>
    <row r="1455" spans="2:8">
      <c r="B1455" s="831"/>
      <c r="C1455" s="831"/>
      <c r="F1455" s="831"/>
      <c r="G1455" s="831"/>
      <c r="H1455" s="831"/>
    </row>
    <row r="1456" spans="2:8">
      <c r="B1456" s="831"/>
      <c r="C1456" s="831"/>
      <c r="F1456" s="831"/>
      <c r="G1456" s="831"/>
      <c r="H1456" s="831"/>
    </row>
    <row r="1457" spans="2:8">
      <c r="B1457" s="831"/>
      <c r="C1457" s="831"/>
      <c r="F1457" s="831"/>
      <c r="G1457" s="831"/>
      <c r="H1457" s="831"/>
    </row>
    <row r="1458" spans="2:8">
      <c r="B1458" s="831"/>
      <c r="C1458" s="831"/>
      <c r="F1458" s="831"/>
      <c r="G1458" s="831"/>
      <c r="H1458" s="831"/>
    </row>
    <row r="1459" spans="2:8">
      <c r="B1459" s="831"/>
      <c r="C1459" s="831"/>
      <c r="F1459" s="831"/>
      <c r="G1459" s="831"/>
      <c r="H1459" s="831"/>
    </row>
    <row r="1460" spans="2:8">
      <c r="B1460" s="831"/>
      <c r="C1460" s="831"/>
      <c r="F1460" s="831"/>
      <c r="G1460" s="831"/>
      <c r="H1460" s="831"/>
    </row>
    <row r="1461" spans="2:8">
      <c r="B1461" s="831"/>
      <c r="C1461" s="831"/>
      <c r="F1461" s="831"/>
      <c r="G1461" s="831"/>
      <c r="H1461" s="831"/>
    </row>
    <row r="1462" spans="2:8">
      <c r="B1462" s="831"/>
      <c r="C1462" s="831"/>
      <c r="F1462" s="831"/>
      <c r="G1462" s="831"/>
      <c r="H1462" s="831"/>
    </row>
    <row r="1463" spans="2:8">
      <c r="B1463" s="831"/>
      <c r="C1463" s="831"/>
      <c r="F1463" s="831"/>
      <c r="G1463" s="831"/>
      <c r="H1463" s="831"/>
    </row>
    <row r="1464" spans="2:8">
      <c r="B1464" s="831"/>
      <c r="C1464" s="831"/>
      <c r="F1464" s="831"/>
      <c r="G1464" s="831"/>
      <c r="H1464" s="831"/>
    </row>
    <row r="1465" spans="2:8">
      <c r="B1465" s="831"/>
      <c r="C1465" s="831"/>
      <c r="F1465" s="831"/>
      <c r="G1465" s="831"/>
      <c r="H1465" s="831"/>
    </row>
    <row r="1466" spans="2:8">
      <c r="B1466" s="831"/>
      <c r="C1466" s="831"/>
      <c r="F1466" s="831"/>
      <c r="G1466" s="831"/>
      <c r="H1466" s="831"/>
    </row>
    <row r="1467" spans="2:8">
      <c r="B1467" s="831"/>
      <c r="C1467" s="831"/>
      <c r="F1467" s="831"/>
      <c r="G1467" s="831"/>
      <c r="H1467" s="831"/>
    </row>
    <row r="1468" spans="2:8">
      <c r="B1468" s="831"/>
      <c r="C1468" s="831"/>
      <c r="F1468" s="831"/>
      <c r="G1468" s="831"/>
      <c r="H1468" s="831"/>
    </row>
    <row r="1469" spans="2:8">
      <c r="B1469" s="831"/>
      <c r="C1469" s="831"/>
      <c r="F1469" s="831"/>
      <c r="G1469" s="831"/>
      <c r="H1469" s="831"/>
    </row>
    <row r="1470" spans="2:8">
      <c r="B1470" s="831"/>
      <c r="C1470" s="831"/>
      <c r="F1470" s="831"/>
      <c r="G1470" s="831"/>
      <c r="H1470" s="831"/>
    </row>
    <row r="1471" spans="2:8">
      <c r="B1471" s="831"/>
      <c r="C1471" s="831"/>
      <c r="F1471" s="831"/>
      <c r="G1471" s="831"/>
      <c r="H1471" s="831"/>
    </row>
    <row r="1472" spans="2:8">
      <c r="B1472" s="831"/>
      <c r="C1472" s="831"/>
      <c r="F1472" s="831"/>
      <c r="G1472" s="831"/>
      <c r="H1472" s="831"/>
    </row>
    <row r="1473" spans="2:8">
      <c r="B1473" s="831"/>
      <c r="C1473" s="831"/>
      <c r="F1473" s="831"/>
      <c r="G1473" s="831"/>
      <c r="H1473" s="831"/>
    </row>
    <row r="1474" spans="2:8">
      <c r="B1474" s="831"/>
      <c r="C1474" s="831"/>
      <c r="F1474" s="831"/>
      <c r="G1474" s="831"/>
      <c r="H1474" s="831"/>
    </row>
    <row r="1475" spans="2:8">
      <c r="B1475" s="831"/>
      <c r="C1475" s="831"/>
      <c r="F1475" s="831"/>
      <c r="G1475" s="831"/>
      <c r="H1475" s="831"/>
    </row>
    <row r="1476" spans="2:8">
      <c r="B1476" s="831"/>
      <c r="C1476" s="831"/>
      <c r="F1476" s="831"/>
      <c r="G1476" s="831"/>
      <c r="H1476" s="831"/>
    </row>
    <row r="1477" spans="2:8">
      <c r="B1477" s="831"/>
      <c r="C1477" s="831"/>
      <c r="F1477" s="831"/>
      <c r="G1477" s="831"/>
      <c r="H1477" s="831"/>
    </row>
    <row r="1478" spans="2:8">
      <c r="B1478" s="831"/>
      <c r="C1478" s="831"/>
      <c r="F1478" s="831"/>
      <c r="G1478" s="831"/>
      <c r="H1478" s="831"/>
    </row>
    <row r="1479" spans="2:8">
      <c r="B1479" s="831"/>
      <c r="C1479" s="831"/>
      <c r="F1479" s="831"/>
      <c r="G1479" s="831"/>
      <c r="H1479" s="831"/>
    </row>
    <row r="1480" spans="2:8">
      <c r="B1480" s="831"/>
      <c r="C1480" s="831"/>
      <c r="F1480" s="831"/>
      <c r="G1480" s="831"/>
      <c r="H1480" s="831"/>
    </row>
    <row r="1481" spans="2:8">
      <c r="B1481" s="831"/>
      <c r="C1481" s="831"/>
      <c r="F1481" s="831"/>
      <c r="G1481" s="831"/>
      <c r="H1481" s="831"/>
    </row>
    <row r="1482" spans="2:8">
      <c r="B1482" s="831"/>
      <c r="C1482" s="831"/>
      <c r="F1482" s="831"/>
      <c r="G1482" s="831"/>
      <c r="H1482" s="831"/>
    </row>
    <row r="1483" spans="2:8">
      <c r="B1483" s="831"/>
      <c r="C1483" s="831"/>
      <c r="F1483" s="831"/>
      <c r="G1483" s="831"/>
      <c r="H1483" s="831"/>
    </row>
    <row r="1484" spans="2:8">
      <c r="B1484" s="831"/>
      <c r="C1484" s="831"/>
      <c r="F1484" s="831"/>
      <c r="G1484" s="831"/>
      <c r="H1484" s="831"/>
    </row>
    <row r="1485" spans="2:8">
      <c r="B1485" s="831"/>
      <c r="C1485" s="831"/>
      <c r="F1485" s="831"/>
      <c r="G1485" s="831"/>
      <c r="H1485" s="831"/>
    </row>
    <row r="1486" spans="2:8">
      <c r="B1486" s="831"/>
      <c r="C1486" s="831"/>
      <c r="F1486" s="831"/>
      <c r="G1486" s="831"/>
      <c r="H1486" s="831"/>
    </row>
    <row r="1487" spans="2:8">
      <c r="B1487" s="831"/>
      <c r="C1487" s="831"/>
      <c r="F1487" s="831"/>
      <c r="G1487" s="831"/>
      <c r="H1487" s="831"/>
    </row>
    <row r="1488" spans="2:8">
      <c r="B1488" s="831"/>
      <c r="C1488" s="831"/>
      <c r="F1488" s="831"/>
      <c r="G1488" s="831"/>
      <c r="H1488" s="831"/>
    </row>
    <row r="1489" spans="2:8">
      <c r="B1489" s="831"/>
      <c r="C1489" s="831"/>
      <c r="F1489" s="831"/>
      <c r="G1489" s="831"/>
      <c r="H1489" s="831"/>
    </row>
    <row r="1490" spans="2:8">
      <c r="B1490" s="831"/>
      <c r="C1490" s="831"/>
      <c r="F1490" s="831"/>
      <c r="G1490" s="831"/>
      <c r="H1490" s="831"/>
    </row>
    <row r="1491" spans="2:8">
      <c r="B1491" s="831"/>
      <c r="C1491" s="831"/>
      <c r="F1491" s="831"/>
      <c r="G1491" s="831"/>
      <c r="H1491" s="831"/>
    </row>
    <row r="1492" spans="2:8">
      <c r="B1492" s="831"/>
      <c r="C1492" s="831"/>
      <c r="F1492" s="831"/>
      <c r="G1492" s="831"/>
      <c r="H1492" s="831"/>
    </row>
    <row r="1493" spans="2:8">
      <c r="B1493" s="831"/>
      <c r="C1493" s="831"/>
      <c r="F1493" s="831"/>
      <c r="G1493" s="831"/>
      <c r="H1493" s="831"/>
    </row>
    <row r="1494" spans="2:8">
      <c r="B1494" s="831"/>
      <c r="C1494" s="831"/>
      <c r="F1494" s="831"/>
      <c r="G1494" s="831"/>
      <c r="H1494" s="831"/>
    </row>
    <row r="1495" spans="2:8">
      <c r="B1495" s="831"/>
      <c r="C1495" s="831"/>
      <c r="F1495" s="831"/>
      <c r="G1495" s="831"/>
      <c r="H1495" s="831"/>
    </row>
    <row r="1496" spans="2:8">
      <c r="B1496" s="831"/>
      <c r="C1496" s="831"/>
      <c r="F1496" s="831"/>
      <c r="G1496" s="831"/>
      <c r="H1496" s="831"/>
    </row>
    <row r="1497" spans="2:8">
      <c r="B1497" s="831"/>
      <c r="C1497" s="831"/>
      <c r="F1497" s="831"/>
      <c r="G1497" s="831"/>
      <c r="H1497" s="831"/>
    </row>
    <row r="1498" spans="2:8">
      <c r="B1498" s="831"/>
      <c r="C1498" s="831"/>
      <c r="F1498" s="831"/>
      <c r="G1498" s="831"/>
      <c r="H1498" s="831"/>
    </row>
    <row r="1499" spans="2:8">
      <c r="B1499" s="831"/>
      <c r="C1499" s="831"/>
      <c r="F1499" s="831"/>
      <c r="G1499" s="831"/>
      <c r="H1499" s="831"/>
    </row>
    <row r="1500" spans="2:8">
      <c r="B1500" s="831"/>
      <c r="C1500" s="831"/>
      <c r="F1500" s="831"/>
      <c r="G1500" s="831"/>
      <c r="H1500" s="831"/>
    </row>
    <row r="1501" spans="2:8">
      <c r="B1501" s="831"/>
      <c r="C1501" s="831"/>
      <c r="F1501" s="831"/>
      <c r="G1501" s="831"/>
      <c r="H1501" s="831"/>
    </row>
    <row r="1502" spans="2:8">
      <c r="B1502" s="831"/>
      <c r="C1502" s="831"/>
      <c r="F1502" s="831"/>
      <c r="G1502" s="831"/>
      <c r="H1502" s="831"/>
    </row>
    <row r="1503" spans="2:8">
      <c r="B1503" s="831"/>
      <c r="C1503" s="831"/>
      <c r="F1503" s="831"/>
      <c r="G1503" s="831"/>
      <c r="H1503" s="831"/>
    </row>
    <row r="1504" spans="2:8">
      <c r="B1504" s="831"/>
      <c r="C1504" s="831"/>
      <c r="F1504" s="831"/>
      <c r="G1504" s="831"/>
      <c r="H1504" s="831"/>
    </row>
    <row r="1505" spans="2:8">
      <c r="B1505" s="831"/>
      <c r="C1505" s="831"/>
      <c r="F1505" s="831"/>
      <c r="G1505" s="831"/>
      <c r="H1505" s="831"/>
    </row>
    <row r="1506" spans="2:8">
      <c r="B1506" s="831"/>
      <c r="C1506" s="831"/>
      <c r="F1506" s="831"/>
      <c r="G1506" s="831"/>
      <c r="H1506" s="831"/>
    </row>
    <row r="1507" spans="2:8">
      <c r="B1507" s="831"/>
      <c r="C1507" s="831"/>
      <c r="F1507" s="831"/>
      <c r="G1507" s="831"/>
      <c r="H1507" s="831"/>
    </row>
    <row r="1508" spans="2:8">
      <c r="B1508" s="831"/>
      <c r="C1508" s="831"/>
      <c r="F1508" s="831"/>
      <c r="G1508" s="831"/>
      <c r="H1508" s="831"/>
    </row>
    <row r="1509" spans="2:8">
      <c r="B1509" s="831"/>
      <c r="C1509" s="831"/>
      <c r="F1509" s="831"/>
      <c r="G1509" s="831"/>
      <c r="H1509" s="831"/>
    </row>
    <row r="1510" spans="2:8">
      <c r="B1510" s="831"/>
      <c r="C1510" s="831"/>
      <c r="F1510" s="831"/>
      <c r="G1510" s="831"/>
      <c r="H1510" s="831"/>
    </row>
    <row r="1511" spans="2:8">
      <c r="B1511" s="831"/>
      <c r="C1511" s="831"/>
      <c r="F1511" s="831"/>
      <c r="G1511" s="831"/>
      <c r="H1511" s="831"/>
    </row>
    <row r="1512" spans="2:8">
      <c r="B1512" s="831"/>
      <c r="C1512" s="831"/>
      <c r="F1512" s="831"/>
      <c r="G1512" s="831"/>
      <c r="H1512" s="831"/>
    </row>
    <row r="1513" spans="2:8">
      <c r="B1513" s="831"/>
      <c r="C1513" s="831"/>
      <c r="F1513" s="831"/>
      <c r="G1513" s="831"/>
      <c r="H1513" s="831"/>
    </row>
    <row r="1514" spans="2:8">
      <c r="B1514" s="831"/>
      <c r="C1514" s="831"/>
      <c r="F1514" s="831"/>
      <c r="G1514" s="831"/>
      <c r="H1514" s="831"/>
    </row>
    <row r="1515" spans="2:8">
      <c r="B1515" s="831"/>
      <c r="C1515" s="831"/>
      <c r="F1515" s="831"/>
      <c r="G1515" s="831"/>
      <c r="H1515" s="831"/>
    </row>
    <row r="1516" spans="2:8">
      <c r="B1516" s="831"/>
      <c r="C1516" s="831"/>
      <c r="F1516" s="831"/>
      <c r="G1516" s="831"/>
      <c r="H1516" s="831"/>
    </row>
    <row r="1517" spans="2:8">
      <c r="B1517" s="831"/>
      <c r="C1517" s="831"/>
      <c r="F1517" s="831"/>
      <c r="G1517" s="831"/>
      <c r="H1517" s="831"/>
    </row>
    <row r="1518" spans="2:8">
      <c r="B1518" s="831"/>
      <c r="C1518" s="831"/>
      <c r="F1518" s="831"/>
      <c r="G1518" s="831"/>
      <c r="H1518" s="831"/>
    </row>
    <row r="1519" spans="2:8">
      <c r="B1519" s="831"/>
      <c r="C1519" s="831"/>
      <c r="F1519" s="831"/>
      <c r="G1519" s="831"/>
      <c r="H1519" s="831"/>
    </row>
    <row r="1520" spans="2:8">
      <c r="B1520" s="831"/>
      <c r="C1520" s="831"/>
      <c r="F1520" s="831"/>
      <c r="G1520" s="831"/>
      <c r="H1520" s="831"/>
    </row>
    <row r="1521" spans="2:8">
      <c r="B1521" s="831"/>
      <c r="C1521" s="831"/>
      <c r="F1521" s="831"/>
      <c r="G1521" s="831"/>
      <c r="H1521" s="831"/>
    </row>
    <row r="1522" spans="2:8">
      <c r="B1522" s="831"/>
      <c r="C1522" s="831"/>
      <c r="F1522" s="831"/>
      <c r="G1522" s="831"/>
      <c r="H1522" s="831"/>
    </row>
    <row r="1523" spans="2:8">
      <c r="B1523" s="831"/>
      <c r="C1523" s="831"/>
      <c r="F1523" s="831"/>
      <c r="G1523" s="831"/>
      <c r="H1523" s="831"/>
    </row>
    <row r="1524" spans="2:8">
      <c r="B1524" s="831"/>
      <c r="C1524" s="831"/>
      <c r="F1524" s="831"/>
      <c r="G1524" s="831"/>
      <c r="H1524" s="831"/>
    </row>
    <row r="1525" spans="2:8">
      <c r="B1525" s="831"/>
      <c r="C1525" s="831"/>
      <c r="F1525" s="831"/>
      <c r="G1525" s="831"/>
      <c r="H1525" s="831"/>
    </row>
    <row r="1526" spans="2:8">
      <c r="B1526" s="831"/>
      <c r="C1526" s="831"/>
      <c r="F1526" s="831"/>
      <c r="G1526" s="831"/>
      <c r="H1526" s="831"/>
    </row>
    <row r="1527" spans="2:8">
      <c r="B1527" s="831"/>
      <c r="C1527" s="831"/>
      <c r="F1527" s="831"/>
      <c r="G1527" s="831"/>
      <c r="H1527" s="831"/>
    </row>
    <row r="1528" spans="2:8">
      <c r="B1528" s="831"/>
      <c r="C1528" s="831"/>
      <c r="F1528" s="831"/>
      <c r="G1528" s="831"/>
      <c r="H1528" s="831"/>
    </row>
    <row r="1529" spans="2:8">
      <c r="B1529" s="831"/>
      <c r="C1529" s="831"/>
      <c r="F1529" s="831"/>
      <c r="G1529" s="831"/>
      <c r="H1529" s="831"/>
    </row>
    <row r="1530" spans="2:8">
      <c r="B1530" s="831"/>
      <c r="C1530" s="831"/>
      <c r="F1530" s="831"/>
      <c r="G1530" s="831"/>
      <c r="H1530" s="831"/>
    </row>
    <row r="1531" spans="2:8">
      <c r="B1531" s="831"/>
      <c r="C1531" s="831"/>
      <c r="F1531" s="831"/>
      <c r="G1531" s="831"/>
      <c r="H1531" s="831"/>
    </row>
    <row r="1532" spans="2:8">
      <c r="B1532" s="831"/>
      <c r="C1532" s="831"/>
      <c r="F1532" s="831"/>
      <c r="G1532" s="831"/>
      <c r="H1532" s="831"/>
    </row>
    <row r="1533" spans="2:8">
      <c r="B1533" s="831"/>
      <c r="C1533" s="831"/>
      <c r="F1533" s="831"/>
      <c r="G1533" s="831"/>
      <c r="H1533" s="831"/>
    </row>
    <row r="1534" spans="2:8">
      <c r="B1534" s="831"/>
      <c r="C1534" s="831"/>
      <c r="F1534" s="831"/>
      <c r="G1534" s="831"/>
      <c r="H1534" s="831"/>
    </row>
    <row r="1535" spans="2:8">
      <c r="B1535" s="831"/>
      <c r="C1535" s="831"/>
      <c r="F1535" s="831"/>
      <c r="G1535" s="831"/>
      <c r="H1535" s="831"/>
    </row>
    <row r="1536" spans="2:8">
      <c r="B1536" s="831"/>
      <c r="C1536" s="831"/>
      <c r="F1536" s="831"/>
      <c r="G1536" s="831"/>
      <c r="H1536" s="831"/>
    </row>
    <row r="1537" spans="2:8">
      <c r="B1537" s="831"/>
      <c r="C1537" s="831"/>
      <c r="F1537" s="831"/>
      <c r="G1537" s="831"/>
      <c r="H1537" s="831"/>
    </row>
    <row r="1538" spans="2:8">
      <c r="B1538" s="831"/>
      <c r="C1538" s="831"/>
      <c r="F1538" s="831"/>
      <c r="G1538" s="831"/>
      <c r="H1538" s="831"/>
    </row>
    <row r="1539" spans="2:8">
      <c r="B1539" s="831"/>
      <c r="C1539" s="831"/>
      <c r="F1539" s="831"/>
      <c r="G1539" s="831"/>
      <c r="H1539" s="831"/>
    </row>
    <row r="1540" spans="2:8">
      <c r="B1540" s="831"/>
      <c r="C1540" s="831"/>
      <c r="F1540" s="831"/>
      <c r="G1540" s="831"/>
      <c r="H1540" s="831"/>
    </row>
    <row r="1541" spans="2:8">
      <c r="B1541" s="831"/>
      <c r="C1541" s="831"/>
      <c r="F1541" s="831"/>
      <c r="G1541" s="831"/>
      <c r="H1541" s="831"/>
    </row>
    <row r="1542" spans="2:8">
      <c r="B1542" s="831"/>
      <c r="C1542" s="831"/>
      <c r="F1542" s="831"/>
      <c r="G1542" s="831"/>
      <c r="H1542" s="831"/>
    </row>
    <row r="1543" spans="2:8">
      <c r="B1543" s="831"/>
      <c r="C1543" s="831"/>
      <c r="F1543" s="831"/>
      <c r="G1543" s="831"/>
      <c r="H1543" s="831"/>
    </row>
    <row r="1544" spans="2:8">
      <c r="B1544" s="831"/>
      <c r="C1544" s="831"/>
      <c r="F1544" s="831"/>
      <c r="G1544" s="831"/>
      <c r="H1544" s="831"/>
    </row>
    <row r="1545" spans="2:8">
      <c r="B1545" s="831"/>
      <c r="C1545" s="831"/>
      <c r="F1545" s="831"/>
      <c r="G1545" s="831"/>
      <c r="H1545" s="831"/>
    </row>
    <row r="1546" spans="2:8">
      <c r="B1546" s="831"/>
      <c r="C1546" s="831"/>
      <c r="F1546" s="831"/>
      <c r="G1546" s="831"/>
      <c r="H1546" s="831"/>
    </row>
    <row r="1547" spans="2:8">
      <c r="B1547" s="831"/>
      <c r="C1547" s="831"/>
      <c r="F1547" s="831"/>
      <c r="G1547" s="831"/>
      <c r="H1547" s="831"/>
    </row>
    <row r="1548" spans="2:8">
      <c r="B1548" s="831"/>
      <c r="C1548" s="831"/>
      <c r="F1548" s="831"/>
      <c r="G1548" s="831"/>
      <c r="H1548" s="831"/>
    </row>
    <row r="1549" spans="2:8">
      <c r="B1549" s="831"/>
      <c r="C1549" s="831"/>
      <c r="F1549" s="831"/>
      <c r="G1549" s="831"/>
      <c r="H1549" s="831"/>
    </row>
    <row r="1550" spans="2:8">
      <c r="B1550" s="831"/>
      <c r="C1550" s="831"/>
      <c r="F1550" s="831"/>
      <c r="G1550" s="831"/>
      <c r="H1550" s="831"/>
    </row>
    <row r="1551" spans="2:8">
      <c r="B1551" s="831"/>
      <c r="C1551" s="831"/>
      <c r="F1551" s="831"/>
      <c r="G1551" s="831"/>
      <c r="H1551" s="831"/>
    </row>
    <row r="1552" spans="2:8">
      <c r="B1552" s="831"/>
      <c r="C1552" s="831"/>
      <c r="F1552" s="831"/>
      <c r="G1552" s="831"/>
      <c r="H1552" s="831"/>
    </row>
    <row r="1553" spans="2:8">
      <c r="B1553" s="831"/>
      <c r="C1553" s="831"/>
      <c r="F1553" s="831"/>
      <c r="G1553" s="831"/>
      <c r="H1553" s="831"/>
    </row>
    <row r="1554" spans="2:8">
      <c r="B1554" s="831"/>
      <c r="C1554" s="831"/>
      <c r="F1554" s="831"/>
      <c r="G1554" s="831"/>
      <c r="H1554" s="831"/>
    </row>
    <row r="1555" spans="2:8">
      <c r="B1555" s="831"/>
      <c r="C1555" s="831"/>
      <c r="F1555" s="831"/>
      <c r="G1555" s="831"/>
      <c r="H1555" s="831"/>
    </row>
    <row r="1556" spans="2:8">
      <c r="B1556" s="831"/>
      <c r="C1556" s="831"/>
      <c r="F1556" s="831"/>
      <c r="G1556" s="831"/>
      <c r="H1556" s="831"/>
    </row>
    <row r="1557" spans="2:8">
      <c r="B1557" s="831"/>
      <c r="C1557" s="831"/>
      <c r="F1557" s="831"/>
      <c r="G1557" s="831"/>
      <c r="H1557" s="831"/>
    </row>
    <row r="1558" spans="2:8">
      <c r="B1558" s="831"/>
      <c r="C1558" s="831"/>
      <c r="F1558" s="831"/>
      <c r="G1558" s="831"/>
      <c r="H1558" s="831"/>
    </row>
    <row r="1559" spans="2:8">
      <c r="B1559" s="831"/>
      <c r="C1559" s="831"/>
      <c r="F1559" s="831"/>
      <c r="G1559" s="831"/>
      <c r="H1559" s="831"/>
    </row>
    <row r="1560" spans="2:8">
      <c r="B1560" s="831"/>
      <c r="C1560" s="831"/>
      <c r="F1560" s="831"/>
      <c r="G1560" s="831"/>
      <c r="H1560" s="831"/>
    </row>
    <row r="1561" spans="2:8">
      <c r="B1561" s="831"/>
      <c r="C1561" s="831"/>
      <c r="F1561" s="831"/>
      <c r="G1561" s="831"/>
      <c r="H1561" s="831"/>
    </row>
    <row r="1562" spans="2:8">
      <c r="B1562" s="831"/>
      <c r="C1562" s="831"/>
      <c r="F1562" s="831"/>
      <c r="G1562" s="831"/>
      <c r="H1562" s="831"/>
    </row>
    <row r="1563" spans="2:8">
      <c r="B1563" s="831"/>
      <c r="C1563" s="831"/>
      <c r="F1563" s="831"/>
      <c r="G1563" s="831"/>
      <c r="H1563" s="831"/>
    </row>
    <row r="1564" spans="2:8">
      <c r="B1564" s="831"/>
      <c r="C1564" s="831"/>
      <c r="F1564" s="831"/>
      <c r="G1564" s="831"/>
      <c r="H1564" s="831"/>
    </row>
    <row r="1565" spans="2:8">
      <c r="B1565" s="831"/>
      <c r="C1565" s="831"/>
      <c r="F1565" s="831"/>
      <c r="G1565" s="831"/>
      <c r="H1565" s="831"/>
    </row>
    <row r="1566" spans="2:8">
      <c r="B1566" s="831"/>
      <c r="C1566" s="831"/>
      <c r="F1566" s="831"/>
      <c r="G1566" s="831"/>
      <c r="H1566" s="831"/>
    </row>
    <row r="1567" spans="2:8">
      <c r="B1567" s="831"/>
      <c r="C1567" s="831"/>
      <c r="F1567" s="831"/>
      <c r="G1567" s="831"/>
      <c r="H1567" s="831"/>
    </row>
    <row r="1568" spans="2:8">
      <c r="B1568" s="831"/>
      <c r="C1568" s="831"/>
      <c r="F1568" s="831"/>
      <c r="G1568" s="831"/>
      <c r="H1568" s="831"/>
    </row>
    <row r="1569" spans="2:8">
      <c r="B1569" s="831"/>
      <c r="C1569" s="831"/>
      <c r="F1569" s="831"/>
      <c r="G1569" s="831"/>
      <c r="H1569" s="831"/>
    </row>
    <row r="1570" spans="2:8">
      <c r="B1570" s="831"/>
      <c r="C1570" s="831"/>
      <c r="F1570" s="831"/>
      <c r="G1570" s="831"/>
      <c r="H1570" s="831"/>
    </row>
    <row r="1571" spans="2:8">
      <c r="B1571" s="831"/>
      <c r="C1571" s="831"/>
      <c r="F1571" s="831"/>
      <c r="G1571" s="831"/>
      <c r="H1571" s="831"/>
    </row>
    <row r="1572" spans="2:8">
      <c r="B1572" s="831"/>
      <c r="C1572" s="831"/>
      <c r="F1572" s="831"/>
      <c r="G1572" s="831"/>
      <c r="H1572" s="831"/>
    </row>
    <row r="1573" spans="2:8">
      <c r="B1573" s="831"/>
      <c r="C1573" s="831"/>
      <c r="F1573" s="831"/>
      <c r="G1573" s="831"/>
      <c r="H1573" s="831"/>
    </row>
    <row r="1574" spans="2:8">
      <c r="B1574" s="831"/>
      <c r="C1574" s="831"/>
      <c r="F1574" s="831"/>
      <c r="G1574" s="831"/>
      <c r="H1574" s="831"/>
    </row>
    <row r="1575" spans="2:8">
      <c r="B1575" s="831"/>
      <c r="C1575" s="831"/>
      <c r="F1575" s="831"/>
      <c r="G1575" s="831"/>
      <c r="H1575" s="831"/>
    </row>
    <row r="1576" spans="2:8">
      <c r="B1576" s="831"/>
      <c r="C1576" s="831"/>
      <c r="F1576" s="831"/>
      <c r="G1576" s="831"/>
      <c r="H1576" s="831"/>
    </row>
    <row r="1577" spans="2:8">
      <c r="B1577" s="831"/>
      <c r="C1577" s="831"/>
      <c r="F1577" s="831"/>
      <c r="G1577" s="831"/>
      <c r="H1577" s="831"/>
    </row>
    <row r="1578" spans="2:8">
      <c r="B1578" s="831"/>
      <c r="C1578" s="831"/>
      <c r="F1578" s="831"/>
      <c r="G1578" s="831"/>
      <c r="H1578" s="831"/>
    </row>
    <row r="1579" spans="2:8">
      <c r="B1579" s="831"/>
      <c r="C1579" s="831"/>
      <c r="F1579" s="831"/>
      <c r="G1579" s="831"/>
      <c r="H1579" s="831"/>
    </row>
    <row r="1580" spans="2:8">
      <c r="B1580" s="831"/>
      <c r="C1580" s="831"/>
      <c r="F1580" s="831"/>
      <c r="G1580" s="831"/>
      <c r="H1580" s="831"/>
    </row>
    <row r="1581" spans="2:8">
      <c r="B1581" s="831"/>
      <c r="C1581" s="831"/>
      <c r="F1581" s="831"/>
      <c r="G1581" s="831"/>
      <c r="H1581" s="831"/>
    </row>
    <row r="1582" spans="2:8">
      <c r="B1582" s="831"/>
      <c r="C1582" s="831"/>
      <c r="F1582" s="831"/>
      <c r="G1582" s="831"/>
      <c r="H1582" s="831"/>
    </row>
    <row r="1583" spans="2:8">
      <c r="B1583" s="831"/>
      <c r="C1583" s="831"/>
      <c r="F1583" s="831"/>
      <c r="G1583" s="831"/>
      <c r="H1583" s="831"/>
    </row>
    <row r="1584" spans="2:8">
      <c r="B1584" s="831"/>
      <c r="C1584" s="831"/>
      <c r="F1584" s="831"/>
      <c r="G1584" s="831"/>
      <c r="H1584" s="831"/>
    </row>
    <row r="1585" spans="2:8">
      <c r="B1585" s="831"/>
      <c r="C1585" s="831"/>
      <c r="F1585" s="831"/>
      <c r="G1585" s="831"/>
      <c r="H1585" s="831"/>
    </row>
    <row r="1586" spans="2:8">
      <c r="B1586" s="831"/>
      <c r="C1586" s="831"/>
      <c r="F1586" s="831"/>
      <c r="G1586" s="831"/>
      <c r="H1586" s="831"/>
    </row>
    <row r="1587" spans="2:8">
      <c r="B1587" s="831"/>
      <c r="C1587" s="831"/>
      <c r="F1587" s="831"/>
      <c r="G1587" s="831"/>
      <c r="H1587" s="831"/>
    </row>
    <row r="1588" spans="2:8">
      <c r="B1588" s="831"/>
      <c r="C1588" s="831"/>
      <c r="F1588" s="831"/>
      <c r="G1588" s="831"/>
      <c r="H1588" s="831"/>
    </row>
    <row r="1589" spans="2:8">
      <c r="B1589" s="831"/>
      <c r="C1589" s="831"/>
      <c r="F1589" s="831"/>
      <c r="G1589" s="831"/>
      <c r="H1589" s="831"/>
    </row>
    <row r="1590" spans="2:8">
      <c r="B1590" s="831"/>
      <c r="C1590" s="831"/>
      <c r="F1590" s="831"/>
      <c r="G1590" s="831"/>
      <c r="H1590" s="831"/>
    </row>
    <row r="1591" spans="2:8">
      <c r="B1591" s="831"/>
      <c r="C1591" s="831"/>
      <c r="F1591" s="831"/>
      <c r="G1591" s="831"/>
      <c r="H1591" s="831"/>
    </row>
    <row r="1592" spans="2:8">
      <c r="B1592" s="831"/>
      <c r="C1592" s="831"/>
      <c r="F1592" s="831"/>
      <c r="G1592" s="831"/>
      <c r="H1592" s="831"/>
    </row>
    <row r="1593" spans="2:8">
      <c r="B1593" s="831"/>
      <c r="C1593" s="831"/>
      <c r="F1593" s="831"/>
      <c r="G1593" s="831"/>
      <c r="H1593" s="831"/>
    </row>
    <row r="1594" spans="2:8">
      <c r="B1594" s="831"/>
      <c r="C1594" s="831"/>
      <c r="F1594" s="831"/>
      <c r="G1594" s="831"/>
      <c r="H1594" s="831"/>
    </row>
    <row r="1595" spans="2:8">
      <c r="B1595" s="831"/>
      <c r="C1595" s="831"/>
      <c r="F1595" s="831"/>
      <c r="G1595" s="831"/>
      <c r="H1595" s="831"/>
    </row>
    <row r="1596" spans="2:8">
      <c r="B1596" s="831"/>
      <c r="C1596" s="831"/>
      <c r="F1596" s="831"/>
      <c r="G1596" s="831"/>
      <c r="H1596" s="831"/>
    </row>
    <row r="1597" spans="2:8">
      <c r="B1597" s="831"/>
      <c r="C1597" s="831"/>
      <c r="F1597" s="831"/>
      <c r="G1597" s="831"/>
      <c r="H1597" s="831"/>
    </row>
    <row r="1598" spans="2:8">
      <c r="B1598" s="831"/>
      <c r="C1598" s="831"/>
      <c r="F1598" s="831"/>
      <c r="G1598" s="831"/>
      <c r="H1598" s="831"/>
    </row>
    <row r="1599" spans="2:8">
      <c r="B1599" s="831"/>
      <c r="C1599" s="831"/>
      <c r="F1599" s="831"/>
      <c r="G1599" s="831"/>
      <c r="H1599" s="831"/>
    </row>
    <row r="1600" spans="2:8">
      <c r="B1600" s="831"/>
      <c r="C1600" s="831"/>
      <c r="F1600" s="831"/>
      <c r="G1600" s="831"/>
      <c r="H1600" s="831"/>
    </row>
    <row r="1601" spans="2:8">
      <c r="B1601" s="831"/>
      <c r="C1601" s="831"/>
      <c r="F1601" s="831"/>
      <c r="G1601" s="831"/>
      <c r="H1601" s="831"/>
    </row>
    <row r="1602" spans="2:8">
      <c r="B1602" s="831"/>
      <c r="C1602" s="831"/>
      <c r="F1602" s="831"/>
      <c r="G1602" s="831"/>
      <c r="H1602" s="831"/>
    </row>
    <row r="1603" spans="2:8">
      <c r="B1603" s="831"/>
      <c r="C1603" s="831"/>
      <c r="F1603" s="831"/>
      <c r="G1603" s="831"/>
      <c r="H1603" s="831"/>
    </row>
    <row r="1604" spans="2:8">
      <c r="B1604" s="831"/>
      <c r="C1604" s="831"/>
      <c r="F1604" s="831"/>
      <c r="G1604" s="831"/>
      <c r="H1604" s="831"/>
    </row>
    <row r="1605" spans="2:8">
      <c r="B1605" s="831"/>
      <c r="C1605" s="831"/>
      <c r="F1605" s="831"/>
      <c r="G1605" s="831"/>
      <c r="H1605" s="831"/>
    </row>
    <row r="1606" spans="2:8">
      <c r="B1606" s="831"/>
      <c r="C1606" s="831"/>
      <c r="F1606" s="831"/>
      <c r="G1606" s="831"/>
      <c r="H1606" s="831"/>
    </row>
    <row r="1607" spans="2:8">
      <c r="B1607" s="831"/>
      <c r="C1607" s="831"/>
      <c r="F1607" s="831"/>
      <c r="G1607" s="831"/>
      <c r="H1607" s="831"/>
    </row>
    <row r="1608" spans="2:8">
      <c r="B1608" s="831"/>
      <c r="C1608" s="831"/>
      <c r="F1608" s="831"/>
      <c r="G1608" s="831"/>
      <c r="H1608" s="831"/>
    </row>
    <row r="1609" spans="2:8">
      <c r="B1609" s="831"/>
      <c r="C1609" s="831"/>
      <c r="F1609" s="831"/>
      <c r="G1609" s="831"/>
      <c r="H1609" s="831"/>
    </row>
    <row r="1610" spans="2:8">
      <c r="B1610" s="831"/>
      <c r="C1610" s="831"/>
      <c r="F1610" s="831"/>
      <c r="G1610" s="831"/>
      <c r="H1610" s="831"/>
    </row>
    <row r="1611" spans="2:8">
      <c r="B1611" s="831"/>
      <c r="C1611" s="831"/>
      <c r="F1611" s="831"/>
      <c r="G1611" s="831"/>
      <c r="H1611" s="831"/>
    </row>
    <row r="1612" spans="2:8">
      <c r="B1612" s="831"/>
      <c r="C1612" s="831"/>
      <c r="F1612" s="831"/>
      <c r="G1612" s="831"/>
      <c r="H1612" s="831"/>
    </row>
    <row r="1613" spans="2:8">
      <c r="B1613" s="831"/>
      <c r="C1613" s="831"/>
      <c r="F1613" s="831"/>
      <c r="G1613" s="831"/>
      <c r="H1613" s="831"/>
    </row>
    <row r="1614" spans="2:8">
      <c r="B1614" s="831"/>
      <c r="C1614" s="831"/>
      <c r="F1614" s="831"/>
      <c r="G1614" s="831"/>
      <c r="H1614" s="831"/>
    </row>
    <row r="1615" spans="2:8">
      <c r="B1615" s="831"/>
      <c r="C1615" s="831"/>
      <c r="F1615" s="831"/>
      <c r="G1615" s="831"/>
      <c r="H1615" s="831"/>
    </row>
    <row r="1616" spans="2:8">
      <c r="B1616" s="831"/>
      <c r="C1616" s="831"/>
      <c r="F1616" s="831"/>
      <c r="G1616" s="831"/>
      <c r="H1616" s="831"/>
    </row>
    <row r="1617" spans="2:8">
      <c r="B1617" s="831"/>
      <c r="C1617" s="831"/>
      <c r="F1617" s="831"/>
      <c r="G1617" s="831"/>
      <c r="H1617" s="831"/>
    </row>
    <row r="1618" spans="2:8">
      <c r="B1618" s="831"/>
      <c r="C1618" s="831"/>
      <c r="F1618" s="831"/>
      <c r="G1618" s="831"/>
      <c r="H1618" s="831"/>
    </row>
    <row r="1619" spans="2:8">
      <c r="B1619" s="831"/>
      <c r="C1619" s="831"/>
      <c r="F1619" s="831"/>
      <c r="G1619" s="831"/>
      <c r="H1619" s="831"/>
    </row>
    <row r="1620" spans="2:8">
      <c r="B1620" s="831"/>
      <c r="C1620" s="831"/>
      <c r="F1620" s="831"/>
      <c r="G1620" s="831"/>
      <c r="H1620" s="831"/>
    </row>
    <row r="1621" spans="2:8">
      <c r="B1621" s="831"/>
      <c r="C1621" s="831"/>
      <c r="F1621" s="831"/>
      <c r="G1621" s="831"/>
      <c r="H1621" s="831"/>
    </row>
    <row r="1622" spans="2:8">
      <c r="B1622" s="831"/>
      <c r="C1622" s="831"/>
      <c r="F1622" s="831"/>
      <c r="G1622" s="831"/>
      <c r="H1622" s="831"/>
    </row>
    <row r="1623" spans="2:8">
      <c r="B1623" s="831"/>
      <c r="C1623" s="831"/>
      <c r="F1623" s="831"/>
      <c r="G1623" s="831"/>
      <c r="H1623" s="831"/>
    </row>
    <row r="1624" spans="2:8">
      <c r="B1624" s="831"/>
      <c r="C1624" s="831"/>
      <c r="F1624" s="831"/>
      <c r="G1624" s="831"/>
      <c r="H1624" s="831"/>
    </row>
    <row r="1625" spans="2:8">
      <c r="B1625" s="831"/>
      <c r="C1625" s="831"/>
      <c r="F1625" s="831"/>
      <c r="G1625" s="831"/>
      <c r="H1625" s="831"/>
    </row>
    <row r="1626" spans="2:8">
      <c r="B1626" s="831"/>
      <c r="C1626" s="831"/>
      <c r="F1626" s="831"/>
      <c r="G1626" s="831"/>
      <c r="H1626" s="831"/>
    </row>
    <row r="1627" spans="2:8">
      <c r="B1627" s="831"/>
      <c r="C1627" s="831"/>
      <c r="F1627" s="831"/>
      <c r="G1627" s="831"/>
      <c r="H1627" s="831"/>
    </row>
    <row r="1628" spans="2:8">
      <c r="B1628" s="831"/>
      <c r="C1628" s="831"/>
      <c r="F1628" s="831"/>
      <c r="G1628" s="831"/>
      <c r="H1628" s="831"/>
    </row>
    <row r="1629" spans="2:8">
      <c r="B1629" s="831"/>
      <c r="C1629" s="831"/>
      <c r="F1629" s="831"/>
      <c r="G1629" s="831"/>
      <c r="H1629" s="831"/>
    </row>
    <row r="1630" spans="2:8">
      <c r="B1630" s="831"/>
      <c r="C1630" s="831"/>
      <c r="F1630" s="831"/>
      <c r="G1630" s="831"/>
      <c r="H1630" s="831"/>
    </row>
    <row r="1631" spans="2:8">
      <c r="B1631" s="831"/>
      <c r="C1631" s="831"/>
      <c r="F1631" s="831"/>
      <c r="G1631" s="831"/>
      <c r="H1631" s="831"/>
    </row>
    <row r="1632" spans="2:8">
      <c r="B1632" s="831"/>
      <c r="C1632" s="831"/>
      <c r="F1632" s="831"/>
      <c r="G1632" s="831"/>
      <c r="H1632" s="831"/>
    </row>
    <row r="1633" spans="2:8">
      <c r="B1633" s="831"/>
      <c r="C1633" s="831"/>
      <c r="F1633" s="831"/>
      <c r="G1633" s="831"/>
      <c r="H1633" s="831"/>
    </row>
    <row r="1634" spans="2:8">
      <c r="B1634" s="831"/>
      <c r="C1634" s="831"/>
      <c r="F1634" s="831"/>
      <c r="G1634" s="831"/>
      <c r="H1634" s="831"/>
    </row>
    <row r="1635" spans="2:8">
      <c r="B1635" s="831"/>
      <c r="C1635" s="831"/>
      <c r="F1635" s="831"/>
      <c r="G1635" s="831"/>
      <c r="H1635" s="831"/>
    </row>
    <row r="1636" spans="2:8">
      <c r="B1636" s="831"/>
      <c r="C1636" s="831"/>
      <c r="F1636" s="831"/>
      <c r="G1636" s="831"/>
      <c r="H1636" s="831"/>
    </row>
    <row r="1637" spans="2:8">
      <c r="B1637" s="831"/>
      <c r="C1637" s="831"/>
      <c r="F1637" s="831"/>
      <c r="G1637" s="831"/>
      <c r="H1637" s="831"/>
    </row>
    <row r="1638" spans="2:8">
      <c r="B1638" s="831"/>
      <c r="C1638" s="831"/>
      <c r="F1638" s="831"/>
      <c r="G1638" s="831"/>
      <c r="H1638" s="831"/>
    </row>
    <row r="1639" spans="2:8">
      <c r="B1639" s="831"/>
      <c r="C1639" s="831"/>
      <c r="F1639" s="831"/>
      <c r="G1639" s="831"/>
      <c r="H1639" s="831"/>
    </row>
    <row r="1640" spans="2:8">
      <c r="B1640" s="831"/>
      <c r="C1640" s="831"/>
      <c r="F1640" s="831"/>
      <c r="G1640" s="831"/>
      <c r="H1640" s="831"/>
    </row>
    <row r="1641" spans="2:8">
      <c r="B1641" s="831"/>
      <c r="C1641" s="831"/>
      <c r="F1641" s="831"/>
      <c r="G1641" s="831"/>
      <c r="H1641" s="831"/>
    </row>
    <row r="1642" spans="2:8">
      <c r="B1642" s="831"/>
      <c r="C1642" s="831"/>
      <c r="F1642" s="831"/>
      <c r="G1642" s="831"/>
      <c r="H1642" s="831"/>
    </row>
    <row r="1643" spans="2:8">
      <c r="B1643" s="831"/>
      <c r="C1643" s="831"/>
      <c r="F1643" s="831"/>
      <c r="G1643" s="831"/>
      <c r="H1643" s="831"/>
    </row>
    <row r="1644" spans="2:8">
      <c r="B1644" s="831"/>
      <c r="C1644" s="831"/>
      <c r="F1644" s="831"/>
      <c r="G1644" s="831"/>
      <c r="H1644" s="831"/>
    </row>
    <row r="1645" spans="2:8">
      <c r="B1645" s="831"/>
      <c r="C1645" s="831"/>
      <c r="F1645" s="831"/>
      <c r="G1645" s="831"/>
      <c r="H1645" s="831"/>
    </row>
    <row r="1646" spans="2:8">
      <c r="B1646" s="831"/>
      <c r="C1646" s="831"/>
      <c r="F1646" s="831"/>
      <c r="G1646" s="831"/>
      <c r="H1646" s="831"/>
    </row>
    <row r="1647" spans="2:8">
      <c r="B1647" s="831"/>
      <c r="C1647" s="831"/>
      <c r="F1647" s="831"/>
      <c r="G1647" s="831"/>
      <c r="H1647" s="831"/>
    </row>
    <row r="1648" spans="2:8">
      <c r="B1648" s="831"/>
      <c r="C1648" s="831"/>
      <c r="F1648" s="831"/>
      <c r="G1648" s="831"/>
      <c r="H1648" s="831"/>
    </row>
    <row r="1649" spans="2:8">
      <c r="B1649" s="831"/>
      <c r="C1649" s="831"/>
      <c r="F1649" s="831"/>
      <c r="G1649" s="831"/>
      <c r="H1649" s="831"/>
    </row>
    <row r="1650" spans="2:8">
      <c r="B1650" s="831"/>
      <c r="C1650" s="831"/>
      <c r="F1650" s="831"/>
      <c r="G1650" s="831"/>
      <c r="H1650" s="831"/>
    </row>
    <row r="1651" spans="2:8">
      <c r="B1651" s="831"/>
      <c r="C1651" s="831"/>
      <c r="F1651" s="831"/>
      <c r="G1651" s="831"/>
      <c r="H1651" s="831"/>
    </row>
    <row r="1652" spans="2:8">
      <c r="B1652" s="831"/>
      <c r="C1652" s="831"/>
      <c r="F1652" s="831"/>
      <c r="G1652" s="831"/>
      <c r="H1652" s="831"/>
    </row>
    <row r="1653" spans="2:8">
      <c r="B1653" s="831"/>
      <c r="C1653" s="831"/>
      <c r="F1653" s="831"/>
      <c r="G1653" s="831"/>
      <c r="H1653" s="831"/>
    </row>
    <row r="1654" spans="2:8">
      <c r="B1654" s="831"/>
      <c r="C1654" s="831"/>
      <c r="F1654" s="831"/>
      <c r="G1654" s="831"/>
      <c r="H1654" s="831"/>
    </row>
    <row r="1655" spans="2:8">
      <c r="B1655" s="831"/>
      <c r="C1655" s="831"/>
      <c r="F1655" s="831"/>
      <c r="G1655" s="831"/>
      <c r="H1655" s="831"/>
    </row>
    <row r="1656" spans="2:8">
      <c r="B1656" s="831"/>
      <c r="C1656" s="831"/>
      <c r="F1656" s="831"/>
      <c r="G1656" s="831"/>
      <c r="H1656" s="831"/>
    </row>
    <row r="1657" spans="2:8">
      <c r="B1657" s="831"/>
      <c r="C1657" s="831"/>
      <c r="F1657" s="831"/>
      <c r="G1657" s="831"/>
      <c r="H1657" s="831"/>
    </row>
    <row r="1658" spans="2:8">
      <c r="B1658" s="831"/>
      <c r="C1658" s="831"/>
      <c r="F1658" s="831"/>
      <c r="G1658" s="831"/>
      <c r="H1658" s="831"/>
    </row>
    <row r="1659" spans="2:8">
      <c r="B1659" s="831"/>
      <c r="C1659" s="831"/>
      <c r="F1659" s="831"/>
      <c r="G1659" s="831"/>
      <c r="H1659" s="831"/>
    </row>
    <row r="1660" spans="2:8">
      <c r="B1660" s="831"/>
      <c r="C1660" s="831"/>
      <c r="F1660" s="831"/>
      <c r="G1660" s="831"/>
      <c r="H1660" s="831"/>
    </row>
    <row r="1661" spans="2:8">
      <c r="B1661" s="831"/>
      <c r="C1661" s="831"/>
      <c r="F1661" s="831"/>
      <c r="G1661" s="831"/>
      <c r="H1661" s="831"/>
    </row>
    <row r="1662" spans="2:8">
      <c r="B1662" s="831"/>
      <c r="C1662" s="831"/>
      <c r="F1662" s="831"/>
      <c r="G1662" s="831"/>
      <c r="H1662" s="831"/>
    </row>
    <row r="1663" spans="2:8">
      <c r="B1663" s="831"/>
      <c r="C1663" s="831"/>
      <c r="F1663" s="831"/>
      <c r="G1663" s="831"/>
      <c r="H1663" s="831"/>
    </row>
    <row r="1664" spans="2:8">
      <c r="B1664" s="831"/>
      <c r="C1664" s="831"/>
      <c r="F1664" s="831"/>
      <c r="G1664" s="831"/>
      <c r="H1664" s="831"/>
    </row>
    <row r="1665" spans="2:8">
      <c r="B1665" s="831"/>
      <c r="C1665" s="831"/>
      <c r="F1665" s="831"/>
      <c r="G1665" s="831"/>
      <c r="H1665" s="831"/>
    </row>
    <row r="1666" spans="2:8">
      <c r="B1666" s="831"/>
      <c r="C1666" s="831"/>
      <c r="F1666" s="831"/>
      <c r="G1666" s="831"/>
      <c r="H1666" s="831"/>
    </row>
    <row r="1667" spans="2:8">
      <c r="B1667" s="831"/>
      <c r="C1667" s="831"/>
      <c r="F1667" s="831"/>
      <c r="G1667" s="831"/>
      <c r="H1667" s="831"/>
    </row>
    <row r="1668" spans="2:8">
      <c r="B1668" s="831"/>
      <c r="C1668" s="831"/>
      <c r="F1668" s="831"/>
      <c r="G1668" s="831"/>
      <c r="H1668" s="831"/>
    </row>
    <row r="1669" spans="2:8">
      <c r="B1669" s="831"/>
      <c r="C1669" s="831"/>
      <c r="F1669" s="831"/>
      <c r="G1669" s="831"/>
      <c r="H1669" s="831"/>
    </row>
    <row r="1670" spans="2:8">
      <c r="B1670" s="831"/>
      <c r="C1670" s="831"/>
      <c r="F1670" s="831"/>
      <c r="G1670" s="831"/>
      <c r="H1670" s="831"/>
    </row>
    <row r="1671" spans="2:8">
      <c r="B1671" s="831"/>
      <c r="C1671" s="831"/>
      <c r="F1671" s="831"/>
      <c r="G1671" s="831"/>
      <c r="H1671" s="831"/>
    </row>
    <row r="1672" spans="2:8">
      <c r="B1672" s="831"/>
      <c r="C1672" s="831"/>
      <c r="F1672" s="831"/>
      <c r="G1672" s="831"/>
      <c r="H1672" s="831"/>
    </row>
    <row r="1673" spans="2:8">
      <c r="B1673" s="831"/>
      <c r="C1673" s="831"/>
      <c r="F1673" s="831"/>
      <c r="G1673" s="831"/>
      <c r="H1673" s="831"/>
    </row>
    <row r="1674" spans="2:8">
      <c r="B1674" s="831"/>
      <c r="C1674" s="831"/>
      <c r="F1674" s="831"/>
      <c r="G1674" s="831"/>
      <c r="H1674" s="831"/>
    </row>
    <row r="1675" spans="2:8">
      <c r="B1675" s="831"/>
      <c r="C1675" s="831"/>
      <c r="F1675" s="831"/>
      <c r="G1675" s="831"/>
      <c r="H1675" s="831"/>
    </row>
    <row r="1676" spans="2:8">
      <c r="B1676" s="831"/>
      <c r="C1676" s="831"/>
      <c r="F1676" s="831"/>
      <c r="G1676" s="831"/>
      <c r="H1676" s="831"/>
    </row>
    <row r="1677" spans="2:8">
      <c r="B1677" s="831"/>
      <c r="C1677" s="831"/>
      <c r="F1677" s="831"/>
      <c r="G1677" s="831"/>
      <c r="H1677" s="831"/>
    </row>
    <row r="1678" spans="2:8">
      <c r="B1678" s="831"/>
      <c r="C1678" s="831"/>
      <c r="F1678" s="831"/>
      <c r="G1678" s="831"/>
      <c r="H1678" s="831"/>
    </row>
    <row r="1679" spans="2:8">
      <c r="B1679" s="831"/>
      <c r="C1679" s="831"/>
      <c r="F1679" s="831"/>
      <c r="G1679" s="831"/>
      <c r="H1679" s="831"/>
    </row>
    <row r="1680" spans="2:8">
      <c r="B1680" s="831"/>
      <c r="C1680" s="831"/>
      <c r="F1680" s="831"/>
      <c r="G1680" s="831"/>
      <c r="H1680" s="831"/>
    </row>
    <row r="1681" spans="2:8">
      <c r="B1681" s="831"/>
      <c r="C1681" s="831"/>
      <c r="F1681" s="831"/>
      <c r="G1681" s="831"/>
      <c r="H1681" s="831"/>
    </row>
    <row r="1682" spans="2:8">
      <c r="B1682" s="831"/>
      <c r="C1682" s="831"/>
      <c r="F1682" s="831"/>
      <c r="G1682" s="831"/>
      <c r="H1682" s="831"/>
    </row>
    <row r="1683" spans="2:8">
      <c r="B1683" s="831"/>
      <c r="C1683" s="831"/>
      <c r="F1683" s="831"/>
      <c r="G1683" s="831"/>
      <c r="H1683" s="831"/>
    </row>
    <row r="1684" spans="2:8">
      <c r="B1684" s="831"/>
      <c r="C1684" s="831"/>
      <c r="F1684" s="831"/>
      <c r="G1684" s="831"/>
      <c r="H1684" s="831"/>
    </row>
    <row r="1685" spans="2:8">
      <c r="B1685" s="831"/>
      <c r="C1685" s="831"/>
      <c r="F1685" s="831"/>
      <c r="G1685" s="831"/>
      <c r="H1685" s="831"/>
    </row>
    <row r="1686" spans="2:8">
      <c r="B1686" s="831"/>
      <c r="C1686" s="831"/>
      <c r="F1686" s="831"/>
      <c r="G1686" s="831"/>
      <c r="H1686" s="831"/>
    </row>
    <row r="1687" spans="2:8">
      <c r="B1687" s="831"/>
      <c r="C1687" s="831"/>
      <c r="F1687" s="831"/>
      <c r="G1687" s="831"/>
      <c r="H1687" s="831"/>
    </row>
    <row r="1688" spans="2:8">
      <c r="B1688" s="831"/>
      <c r="C1688" s="831"/>
      <c r="F1688" s="831"/>
      <c r="G1688" s="831"/>
      <c r="H1688" s="831"/>
    </row>
    <row r="1689" spans="2:8">
      <c r="B1689" s="831"/>
      <c r="C1689" s="831"/>
      <c r="F1689" s="831"/>
      <c r="G1689" s="831"/>
      <c r="H1689" s="831"/>
    </row>
    <row r="1690" spans="2:8">
      <c r="B1690" s="831"/>
      <c r="C1690" s="831"/>
      <c r="F1690" s="831"/>
      <c r="G1690" s="831"/>
      <c r="H1690" s="831"/>
    </row>
    <row r="1691" spans="2:8">
      <c r="B1691" s="831"/>
      <c r="C1691" s="831"/>
      <c r="F1691" s="831"/>
      <c r="G1691" s="831"/>
      <c r="H1691" s="831"/>
    </row>
    <row r="1692" spans="2:8">
      <c r="B1692" s="831"/>
      <c r="C1692" s="831"/>
      <c r="F1692" s="831"/>
      <c r="G1692" s="831"/>
      <c r="H1692" s="831"/>
    </row>
    <row r="1693" spans="2:8">
      <c r="B1693" s="831"/>
      <c r="C1693" s="831"/>
      <c r="F1693" s="831"/>
      <c r="G1693" s="831"/>
      <c r="H1693" s="831"/>
    </row>
    <row r="1694" spans="2:8">
      <c r="B1694" s="831"/>
      <c r="C1694" s="831"/>
      <c r="F1694" s="831"/>
      <c r="G1694" s="831"/>
      <c r="H1694" s="831"/>
    </row>
    <row r="1695" spans="2:8">
      <c r="B1695" s="831"/>
      <c r="C1695" s="831"/>
      <c r="F1695" s="831"/>
      <c r="G1695" s="831"/>
      <c r="H1695" s="831"/>
    </row>
    <row r="1696" spans="2:8">
      <c r="B1696" s="831"/>
      <c r="C1696" s="831"/>
      <c r="F1696" s="831"/>
      <c r="G1696" s="831"/>
      <c r="H1696" s="831"/>
    </row>
    <row r="1697" spans="2:8">
      <c r="B1697" s="831"/>
      <c r="C1697" s="831"/>
      <c r="F1697" s="831"/>
      <c r="G1697" s="831"/>
      <c r="H1697" s="831"/>
    </row>
    <row r="1698" spans="2:8">
      <c r="B1698" s="831"/>
      <c r="C1698" s="831"/>
      <c r="F1698" s="831"/>
      <c r="G1698" s="831"/>
      <c r="H1698" s="831"/>
    </row>
    <row r="1699" spans="2:8">
      <c r="B1699" s="831"/>
      <c r="C1699" s="831"/>
      <c r="F1699" s="831"/>
      <c r="G1699" s="831"/>
      <c r="H1699" s="831"/>
    </row>
    <row r="1700" spans="2:8">
      <c r="B1700" s="831"/>
      <c r="C1700" s="831"/>
      <c r="F1700" s="831"/>
      <c r="G1700" s="831"/>
      <c r="H1700" s="831"/>
    </row>
    <row r="1701" spans="2:8">
      <c r="B1701" s="831"/>
      <c r="C1701" s="831"/>
      <c r="F1701" s="831"/>
      <c r="G1701" s="831"/>
      <c r="H1701" s="831"/>
    </row>
    <row r="1702" spans="2:8">
      <c r="B1702" s="831"/>
      <c r="C1702" s="831"/>
      <c r="F1702" s="831"/>
      <c r="G1702" s="831"/>
      <c r="H1702" s="831"/>
    </row>
    <row r="1703" spans="2:8">
      <c r="B1703" s="831"/>
      <c r="C1703" s="831"/>
      <c r="F1703" s="831"/>
      <c r="G1703" s="831"/>
      <c r="H1703" s="831"/>
    </row>
    <row r="1704" spans="2:8">
      <c r="B1704" s="831"/>
      <c r="C1704" s="831"/>
      <c r="F1704" s="831"/>
      <c r="G1704" s="831"/>
      <c r="H1704" s="831"/>
    </row>
    <row r="1705" spans="2:8">
      <c r="B1705" s="831"/>
      <c r="C1705" s="831"/>
      <c r="F1705" s="831"/>
      <c r="G1705" s="831"/>
      <c r="H1705" s="831"/>
    </row>
    <row r="1706" spans="2:8">
      <c r="B1706" s="831"/>
      <c r="C1706" s="831"/>
      <c r="F1706" s="831"/>
      <c r="G1706" s="831"/>
      <c r="H1706" s="831"/>
    </row>
    <row r="1707" spans="2:8">
      <c r="B1707" s="831"/>
      <c r="C1707" s="831"/>
      <c r="F1707" s="831"/>
      <c r="G1707" s="831"/>
      <c r="H1707" s="831"/>
    </row>
    <row r="1708" spans="2:8">
      <c r="B1708" s="831"/>
      <c r="C1708" s="831"/>
      <c r="F1708" s="831"/>
      <c r="G1708" s="831"/>
      <c r="H1708" s="831"/>
    </row>
    <row r="1709" spans="2:8">
      <c r="B1709" s="831"/>
      <c r="C1709" s="831"/>
      <c r="F1709" s="831"/>
      <c r="G1709" s="831"/>
      <c r="H1709" s="831"/>
    </row>
    <row r="1710" spans="2:8">
      <c r="B1710" s="831"/>
      <c r="C1710" s="831"/>
      <c r="F1710" s="831"/>
      <c r="G1710" s="831"/>
      <c r="H1710" s="831"/>
    </row>
    <row r="1711" spans="2:8">
      <c r="B1711" s="831"/>
      <c r="C1711" s="831"/>
      <c r="F1711" s="831"/>
      <c r="G1711" s="831"/>
      <c r="H1711" s="831"/>
    </row>
    <row r="1712" spans="2:8">
      <c r="B1712" s="831"/>
      <c r="C1712" s="831"/>
      <c r="F1712" s="831"/>
      <c r="G1712" s="831"/>
      <c r="H1712" s="831"/>
    </row>
    <row r="1713" spans="2:8">
      <c r="B1713" s="831"/>
      <c r="C1713" s="831"/>
      <c r="F1713" s="831"/>
      <c r="G1713" s="831"/>
      <c r="H1713" s="831"/>
    </row>
    <row r="1714" spans="2:8">
      <c r="B1714" s="831"/>
      <c r="C1714" s="831"/>
      <c r="F1714" s="831"/>
      <c r="G1714" s="831"/>
      <c r="H1714" s="831"/>
    </row>
    <row r="1715" spans="2:8">
      <c r="B1715" s="831"/>
      <c r="C1715" s="831"/>
      <c r="F1715" s="831"/>
      <c r="G1715" s="831"/>
      <c r="H1715" s="831"/>
    </row>
    <row r="1716" spans="2:8">
      <c r="B1716" s="831"/>
      <c r="C1716" s="831"/>
      <c r="F1716" s="831"/>
      <c r="G1716" s="831"/>
      <c r="H1716" s="831"/>
    </row>
    <row r="1717" spans="2:8">
      <c r="B1717" s="831"/>
      <c r="C1717" s="831"/>
      <c r="F1717" s="831"/>
      <c r="G1717" s="831"/>
      <c r="H1717" s="831"/>
    </row>
    <row r="1718" spans="2:8">
      <c r="B1718" s="831"/>
      <c r="C1718" s="831"/>
      <c r="F1718" s="831"/>
      <c r="G1718" s="831"/>
      <c r="H1718" s="831"/>
    </row>
    <row r="1719" spans="2:8">
      <c r="B1719" s="831"/>
      <c r="C1719" s="831"/>
      <c r="F1719" s="831"/>
      <c r="G1719" s="831"/>
      <c r="H1719" s="831"/>
    </row>
    <row r="1720" spans="2:8">
      <c r="B1720" s="831"/>
      <c r="C1720" s="831"/>
      <c r="F1720" s="831"/>
      <c r="G1720" s="831"/>
      <c r="H1720" s="831"/>
    </row>
    <row r="1721" spans="2:8">
      <c r="B1721" s="831"/>
      <c r="C1721" s="831"/>
      <c r="F1721" s="831"/>
      <c r="G1721" s="831"/>
      <c r="H1721" s="831"/>
    </row>
    <row r="1722" spans="2:8">
      <c r="B1722" s="831"/>
      <c r="C1722" s="831"/>
      <c r="F1722" s="831"/>
      <c r="G1722" s="831"/>
      <c r="H1722" s="831"/>
    </row>
    <row r="1723" spans="2:8">
      <c r="B1723" s="831"/>
      <c r="C1723" s="831"/>
      <c r="F1723" s="831"/>
      <c r="G1723" s="831"/>
      <c r="H1723" s="831"/>
    </row>
    <row r="1724" spans="2:8">
      <c r="B1724" s="831"/>
      <c r="C1724" s="831"/>
      <c r="F1724" s="831"/>
      <c r="G1724" s="831"/>
      <c r="H1724" s="831"/>
    </row>
    <row r="1725" spans="2:8">
      <c r="B1725" s="831"/>
      <c r="C1725" s="831"/>
      <c r="F1725" s="831"/>
      <c r="G1725" s="831"/>
      <c r="H1725" s="831"/>
    </row>
    <row r="1726" spans="2:8">
      <c r="B1726" s="831"/>
      <c r="C1726" s="831"/>
      <c r="F1726" s="831"/>
      <c r="G1726" s="831"/>
      <c r="H1726" s="831"/>
    </row>
    <row r="1727" spans="2:8">
      <c r="B1727" s="831"/>
      <c r="C1727" s="831"/>
      <c r="F1727" s="831"/>
      <c r="G1727" s="831"/>
      <c r="H1727" s="831"/>
    </row>
    <row r="1728" spans="2:8">
      <c r="B1728" s="831"/>
      <c r="C1728" s="831"/>
      <c r="F1728" s="831"/>
      <c r="G1728" s="831"/>
      <c r="H1728" s="831"/>
    </row>
    <row r="1729" spans="2:8">
      <c r="B1729" s="831"/>
      <c r="C1729" s="831"/>
      <c r="F1729" s="831"/>
      <c r="G1729" s="831"/>
      <c r="H1729" s="831"/>
    </row>
    <row r="1730" spans="2:8">
      <c r="B1730" s="831"/>
      <c r="C1730" s="831"/>
      <c r="F1730" s="831"/>
      <c r="G1730" s="831"/>
      <c r="H1730" s="831"/>
    </row>
    <row r="1731" spans="2:8">
      <c r="B1731" s="831"/>
      <c r="C1731" s="831"/>
      <c r="F1731" s="831"/>
      <c r="G1731" s="831"/>
      <c r="H1731" s="831"/>
    </row>
    <row r="1732" spans="2:8">
      <c r="B1732" s="831"/>
      <c r="C1732" s="831"/>
      <c r="F1732" s="831"/>
      <c r="G1732" s="831"/>
      <c r="H1732" s="831"/>
    </row>
    <row r="1733" spans="2:8">
      <c r="B1733" s="831"/>
      <c r="C1733" s="831"/>
      <c r="F1733" s="831"/>
      <c r="G1733" s="831"/>
      <c r="H1733" s="831"/>
    </row>
    <row r="1734" spans="2:8">
      <c r="B1734" s="831"/>
      <c r="C1734" s="831"/>
      <c r="F1734" s="831"/>
      <c r="G1734" s="831"/>
      <c r="H1734" s="831"/>
    </row>
    <row r="1735" spans="2:8">
      <c r="B1735" s="831"/>
      <c r="C1735" s="831"/>
      <c r="F1735" s="831"/>
      <c r="G1735" s="831"/>
      <c r="H1735" s="831"/>
    </row>
    <row r="1736" spans="2:8">
      <c r="B1736" s="831"/>
      <c r="C1736" s="831"/>
      <c r="F1736" s="831"/>
      <c r="G1736" s="831"/>
      <c r="H1736" s="831"/>
    </row>
    <row r="1737" spans="2:8">
      <c r="B1737" s="831"/>
      <c r="C1737" s="831"/>
      <c r="F1737" s="831"/>
      <c r="G1737" s="831"/>
      <c r="H1737" s="831"/>
    </row>
    <row r="1738" spans="2:8">
      <c r="B1738" s="831"/>
      <c r="C1738" s="831"/>
      <c r="F1738" s="831"/>
      <c r="G1738" s="831"/>
      <c r="H1738" s="831"/>
    </row>
    <row r="1739" spans="2:8">
      <c r="B1739" s="831"/>
      <c r="C1739" s="831"/>
      <c r="F1739" s="831"/>
      <c r="G1739" s="831"/>
      <c r="H1739" s="831"/>
    </row>
    <row r="1740" spans="2:8">
      <c r="B1740" s="831"/>
      <c r="C1740" s="831"/>
      <c r="F1740" s="831"/>
      <c r="G1740" s="831"/>
      <c r="H1740" s="831"/>
    </row>
    <row r="1741" spans="2:8">
      <c r="B1741" s="831"/>
      <c r="C1741" s="831"/>
      <c r="F1741" s="831"/>
      <c r="G1741" s="831"/>
      <c r="H1741" s="831"/>
    </row>
    <row r="1742" spans="2:8">
      <c r="B1742" s="831"/>
      <c r="C1742" s="831"/>
      <c r="F1742" s="831"/>
      <c r="G1742" s="831"/>
      <c r="H1742" s="831"/>
    </row>
    <row r="1743" spans="2:8">
      <c r="B1743" s="831"/>
      <c r="C1743" s="831"/>
      <c r="F1743" s="831"/>
      <c r="G1743" s="831"/>
      <c r="H1743" s="831"/>
    </row>
    <row r="1744" spans="2:8">
      <c r="B1744" s="831"/>
      <c r="C1744" s="831"/>
      <c r="F1744" s="831"/>
      <c r="G1744" s="831"/>
      <c r="H1744" s="831"/>
    </row>
    <row r="1745" spans="2:8">
      <c r="B1745" s="831"/>
      <c r="C1745" s="831"/>
      <c r="F1745" s="831"/>
      <c r="G1745" s="831"/>
      <c r="H1745" s="831"/>
    </row>
    <row r="1746" spans="2:8">
      <c r="B1746" s="831"/>
      <c r="C1746" s="831"/>
      <c r="F1746" s="831"/>
      <c r="G1746" s="831"/>
      <c r="H1746" s="831"/>
    </row>
    <row r="1747" spans="2:8">
      <c r="B1747" s="831"/>
      <c r="C1747" s="831"/>
      <c r="F1747" s="831"/>
      <c r="G1747" s="831"/>
      <c r="H1747" s="831"/>
    </row>
    <row r="1748" spans="2:8">
      <c r="B1748" s="831"/>
      <c r="C1748" s="831"/>
      <c r="F1748" s="831"/>
      <c r="G1748" s="831"/>
      <c r="H1748" s="831"/>
    </row>
    <row r="1749" spans="2:8">
      <c r="B1749" s="831"/>
      <c r="C1749" s="831"/>
      <c r="F1749" s="831"/>
      <c r="G1749" s="831"/>
      <c r="H1749" s="831"/>
    </row>
    <row r="1750" spans="2:8">
      <c r="B1750" s="831"/>
      <c r="C1750" s="831"/>
      <c r="F1750" s="831"/>
      <c r="G1750" s="831"/>
      <c r="H1750" s="831"/>
    </row>
    <row r="1751" spans="2:8">
      <c r="B1751" s="831"/>
      <c r="C1751" s="831"/>
      <c r="F1751" s="831"/>
      <c r="G1751" s="831"/>
      <c r="H1751" s="831"/>
    </row>
    <row r="1752" spans="2:8">
      <c r="B1752" s="831"/>
      <c r="C1752" s="831"/>
      <c r="F1752" s="831"/>
      <c r="G1752" s="831"/>
      <c r="H1752" s="831"/>
    </row>
    <row r="1753" spans="2:8">
      <c r="B1753" s="831"/>
      <c r="C1753" s="831"/>
      <c r="F1753" s="831"/>
      <c r="G1753" s="831"/>
      <c r="H1753" s="831"/>
    </row>
    <row r="1754" spans="2:8">
      <c r="B1754" s="831"/>
      <c r="C1754" s="831"/>
      <c r="F1754" s="831"/>
      <c r="G1754" s="831"/>
      <c r="H1754" s="831"/>
    </row>
    <row r="1755" spans="2:8">
      <c r="B1755" s="831"/>
      <c r="C1755" s="831"/>
      <c r="F1755" s="831"/>
      <c r="G1755" s="831"/>
      <c r="H1755" s="831"/>
    </row>
    <row r="1756" spans="2:8">
      <c r="B1756" s="831"/>
      <c r="C1756" s="831"/>
      <c r="F1756" s="831"/>
      <c r="G1756" s="831"/>
      <c r="H1756" s="831"/>
    </row>
    <row r="1757" spans="2:8">
      <c r="B1757" s="831"/>
      <c r="C1757" s="831"/>
      <c r="F1757" s="831"/>
      <c r="G1757" s="831"/>
      <c r="H1757" s="831"/>
    </row>
    <row r="1758" spans="2:8">
      <c r="B1758" s="831"/>
      <c r="C1758" s="831"/>
      <c r="F1758" s="831"/>
      <c r="G1758" s="831"/>
      <c r="H1758" s="831"/>
    </row>
    <row r="1759" spans="2:8">
      <c r="B1759" s="831"/>
      <c r="C1759" s="831"/>
      <c r="F1759" s="831"/>
      <c r="G1759" s="831"/>
      <c r="H1759" s="831"/>
    </row>
    <row r="1760" spans="2:8">
      <c r="B1760" s="831"/>
      <c r="C1760" s="831"/>
      <c r="F1760" s="831"/>
      <c r="G1760" s="831"/>
      <c r="H1760" s="831"/>
    </row>
    <row r="1761" spans="2:8">
      <c r="B1761" s="831"/>
      <c r="C1761" s="831"/>
      <c r="F1761" s="831"/>
      <c r="G1761" s="831"/>
      <c r="H1761" s="831"/>
    </row>
    <row r="1762" spans="2:8">
      <c r="B1762" s="831"/>
      <c r="C1762" s="831"/>
      <c r="F1762" s="831"/>
      <c r="G1762" s="831"/>
      <c r="H1762" s="831"/>
    </row>
    <row r="1763" spans="2:8">
      <c r="B1763" s="831"/>
      <c r="C1763" s="831"/>
      <c r="F1763" s="831"/>
      <c r="G1763" s="831"/>
      <c r="H1763" s="831"/>
    </row>
    <row r="1764" spans="2:8">
      <c r="B1764" s="831"/>
      <c r="C1764" s="831"/>
      <c r="F1764" s="831"/>
      <c r="G1764" s="831"/>
      <c r="H1764" s="831"/>
    </row>
    <row r="1765" spans="2:8">
      <c r="B1765" s="831"/>
      <c r="C1765" s="831"/>
      <c r="F1765" s="831"/>
      <c r="G1765" s="831"/>
      <c r="H1765" s="831"/>
    </row>
    <row r="1766" spans="2:8">
      <c r="B1766" s="831"/>
      <c r="C1766" s="831"/>
      <c r="F1766" s="831"/>
      <c r="G1766" s="831"/>
      <c r="H1766" s="831"/>
    </row>
    <row r="1767" spans="2:8">
      <c r="B1767" s="831"/>
      <c r="C1767" s="831"/>
      <c r="F1767" s="831"/>
      <c r="G1767" s="831"/>
      <c r="H1767" s="831"/>
    </row>
    <row r="1768" spans="2:8">
      <c r="B1768" s="831"/>
      <c r="C1768" s="831"/>
      <c r="F1768" s="831"/>
      <c r="G1768" s="831"/>
      <c r="H1768" s="831"/>
    </row>
    <row r="1769" spans="2:8">
      <c r="B1769" s="831"/>
      <c r="C1769" s="831"/>
      <c r="F1769" s="831"/>
      <c r="G1769" s="831"/>
      <c r="H1769" s="831"/>
    </row>
    <row r="1770" spans="2:8">
      <c r="B1770" s="831"/>
      <c r="C1770" s="831"/>
      <c r="F1770" s="831"/>
      <c r="G1770" s="831"/>
      <c r="H1770" s="831"/>
    </row>
    <row r="1771" spans="2:8">
      <c r="B1771" s="831"/>
      <c r="C1771" s="831"/>
      <c r="F1771" s="831"/>
      <c r="G1771" s="831"/>
      <c r="H1771" s="831"/>
    </row>
    <row r="1772" spans="2:8">
      <c r="B1772" s="831"/>
      <c r="C1772" s="831"/>
      <c r="F1772" s="831"/>
      <c r="G1772" s="831"/>
      <c r="H1772" s="831"/>
    </row>
    <row r="1773" spans="2:8">
      <c r="B1773" s="831"/>
      <c r="C1773" s="831"/>
      <c r="F1773" s="831"/>
      <c r="G1773" s="831"/>
      <c r="H1773" s="831"/>
    </row>
    <row r="1774" spans="2:8">
      <c r="B1774" s="831"/>
      <c r="C1774" s="831"/>
      <c r="F1774" s="831"/>
      <c r="G1774" s="831"/>
      <c r="H1774" s="831"/>
    </row>
    <row r="1775" spans="2:8">
      <c r="B1775" s="831"/>
      <c r="C1775" s="831"/>
      <c r="F1775" s="831"/>
      <c r="G1775" s="831"/>
      <c r="H1775" s="831"/>
    </row>
    <row r="1776" spans="2:8">
      <c r="B1776" s="831"/>
      <c r="C1776" s="831"/>
      <c r="F1776" s="831"/>
      <c r="G1776" s="831"/>
      <c r="H1776" s="831"/>
    </row>
    <row r="1777" spans="2:8">
      <c r="B1777" s="831"/>
      <c r="C1777" s="831"/>
      <c r="F1777" s="831"/>
      <c r="G1777" s="831"/>
      <c r="H1777" s="831"/>
    </row>
    <row r="1778" spans="2:8">
      <c r="B1778" s="831"/>
      <c r="C1778" s="831"/>
      <c r="F1778" s="831"/>
      <c r="G1778" s="831"/>
      <c r="H1778" s="831"/>
    </row>
    <row r="1779" spans="2:8">
      <c r="B1779" s="831"/>
      <c r="C1779" s="831"/>
      <c r="F1779" s="831"/>
      <c r="G1779" s="831"/>
      <c r="H1779" s="831"/>
    </row>
    <row r="1780" spans="2:8">
      <c r="B1780" s="831"/>
      <c r="C1780" s="831"/>
      <c r="F1780" s="831"/>
      <c r="G1780" s="831"/>
      <c r="H1780" s="831"/>
    </row>
    <row r="1781" spans="2:8">
      <c r="B1781" s="831"/>
      <c r="C1781" s="831"/>
      <c r="F1781" s="831"/>
      <c r="G1781" s="831"/>
      <c r="H1781" s="831"/>
    </row>
    <row r="1782" spans="2:8">
      <c r="B1782" s="831"/>
      <c r="C1782" s="831"/>
      <c r="F1782" s="831"/>
      <c r="G1782" s="831"/>
      <c r="H1782" s="831"/>
    </row>
    <row r="1783" spans="2:8">
      <c r="B1783" s="831"/>
      <c r="C1783" s="831"/>
      <c r="F1783" s="831"/>
      <c r="G1783" s="831"/>
      <c r="H1783" s="831"/>
    </row>
    <row r="1784" spans="2:8">
      <c r="B1784" s="831"/>
      <c r="C1784" s="831"/>
      <c r="F1784" s="831"/>
      <c r="G1784" s="831"/>
      <c r="H1784" s="831"/>
    </row>
    <row r="1785" spans="2:8">
      <c r="B1785" s="831"/>
      <c r="C1785" s="831"/>
      <c r="F1785" s="831"/>
      <c r="G1785" s="831"/>
      <c r="H1785" s="831"/>
    </row>
    <row r="1786" spans="2:8">
      <c r="B1786" s="831"/>
      <c r="C1786" s="831"/>
      <c r="F1786" s="831"/>
      <c r="G1786" s="831"/>
      <c r="H1786" s="831"/>
    </row>
    <row r="1787" spans="2:8">
      <c r="B1787" s="831"/>
      <c r="C1787" s="831"/>
      <c r="F1787" s="831"/>
      <c r="G1787" s="831"/>
      <c r="H1787" s="831"/>
    </row>
    <row r="1788" spans="2:8">
      <c r="B1788" s="831"/>
      <c r="C1788" s="831"/>
      <c r="F1788" s="831"/>
      <c r="G1788" s="831"/>
      <c r="H1788" s="831"/>
    </row>
    <row r="1789" spans="2:8">
      <c r="B1789" s="831"/>
      <c r="C1789" s="831"/>
      <c r="F1789" s="831"/>
      <c r="G1789" s="831"/>
      <c r="H1789" s="831"/>
    </row>
    <row r="1790" spans="2:8">
      <c r="B1790" s="831"/>
      <c r="C1790" s="831"/>
      <c r="F1790" s="831"/>
      <c r="G1790" s="831"/>
      <c r="H1790" s="831"/>
    </row>
    <row r="1791" spans="2:8">
      <c r="B1791" s="831"/>
      <c r="C1791" s="831"/>
      <c r="F1791" s="831"/>
      <c r="G1791" s="831"/>
      <c r="H1791" s="831"/>
    </row>
    <row r="1792" spans="2:8">
      <c r="B1792" s="831"/>
      <c r="C1792" s="831"/>
      <c r="F1792" s="831"/>
      <c r="G1792" s="831"/>
      <c r="H1792" s="831"/>
    </row>
    <row r="1793" spans="2:8">
      <c r="B1793" s="831"/>
      <c r="C1793" s="831"/>
      <c r="F1793" s="831"/>
      <c r="G1793" s="831"/>
      <c r="H1793" s="831"/>
    </row>
    <row r="1794" spans="2:8">
      <c r="B1794" s="831"/>
      <c r="C1794" s="831"/>
      <c r="F1794" s="831"/>
      <c r="G1794" s="831"/>
      <c r="H1794" s="831"/>
    </row>
    <row r="1795" spans="2:8">
      <c r="B1795" s="831"/>
      <c r="C1795" s="831"/>
      <c r="F1795" s="831"/>
      <c r="G1795" s="831"/>
      <c r="H1795" s="831"/>
    </row>
    <row r="1796" spans="2:8">
      <c r="B1796" s="831"/>
      <c r="C1796" s="831"/>
      <c r="F1796" s="831"/>
      <c r="G1796" s="831"/>
      <c r="H1796" s="831"/>
    </row>
    <row r="1797" spans="2:8">
      <c r="B1797" s="831"/>
      <c r="C1797" s="831"/>
      <c r="F1797" s="831"/>
      <c r="G1797" s="831"/>
      <c r="H1797" s="831"/>
    </row>
    <row r="1798" spans="2:8">
      <c r="B1798" s="831"/>
      <c r="C1798" s="831"/>
      <c r="F1798" s="831"/>
      <c r="G1798" s="831"/>
      <c r="H1798" s="831"/>
    </row>
    <row r="1799" spans="2:8">
      <c r="B1799" s="831"/>
      <c r="C1799" s="831"/>
      <c r="F1799" s="831"/>
      <c r="G1799" s="831"/>
      <c r="H1799" s="831"/>
    </row>
    <row r="1800" spans="2:8">
      <c r="B1800" s="831"/>
      <c r="C1800" s="831"/>
      <c r="F1800" s="831"/>
      <c r="G1800" s="831"/>
      <c r="H1800" s="831"/>
    </row>
    <row r="1801" spans="2:8">
      <c r="B1801" s="831"/>
      <c r="C1801" s="831"/>
      <c r="F1801" s="831"/>
      <c r="G1801" s="831"/>
      <c r="H1801" s="831"/>
    </row>
    <row r="1802" spans="2:8">
      <c r="B1802" s="831"/>
      <c r="C1802" s="831"/>
      <c r="F1802" s="831"/>
      <c r="G1802" s="831"/>
      <c r="H1802" s="831"/>
    </row>
    <row r="1803" spans="2:8">
      <c r="B1803" s="831"/>
      <c r="C1803" s="831"/>
      <c r="F1803" s="831"/>
      <c r="G1803" s="831"/>
      <c r="H1803" s="831"/>
    </row>
    <row r="1804" spans="2:8">
      <c r="B1804" s="831"/>
      <c r="C1804" s="831"/>
      <c r="F1804" s="831"/>
      <c r="G1804" s="831"/>
      <c r="H1804" s="831"/>
    </row>
    <row r="1805" spans="2:8">
      <c r="B1805" s="831"/>
      <c r="C1805" s="831"/>
      <c r="F1805" s="831"/>
      <c r="G1805" s="831"/>
      <c r="H1805" s="831"/>
    </row>
    <row r="1806" spans="2:8">
      <c r="B1806" s="831"/>
      <c r="C1806" s="831"/>
      <c r="F1806" s="831"/>
      <c r="G1806" s="831"/>
      <c r="H1806" s="831"/>
    </row>
    <row r="1807" spans="2:8">
      <c r="B1807" s="831"/>
      <c r="C1807" s="831"/>
      <c r="F1807" s="831"/>
      <c r="G1807" s="831"/>
      <c r="H1807" s="831"/>
    </row>
    <row r="1808" spans="2:8">
      <c r="B1808" s="831"/>
      <c r="C1808" s="831"/>
      <c r="F1808" s="831"/>
      <c r="G1808" s="831"/>
      <c r="H1808" s="831"/>
    </row>
    <row r="1809" spans="2:8">
      <c r="B1809" s="831"/>
      <c r="C1809" s="831"/>
      <c r="F1809" s="831"/>
      <c r="G1809" s="831"/>
      <c r="H1809" s="831"/>
    </row>
    <row r="1810" spans="2:8">
      <c r="B1810" s="831"/>
      <c r="C1810" s="831"/>
      <c r="F1810" s="831"/>
      <c r="G1810" s="831"/>
      <c r="H1810" s="831"/>
    </row>
    <row r="1811" spans="2:8">
      <c r="B1811" s="831"/>
      <c r="C1811" s="831"/>
      <c r="F1811" s="831"/>
      <c r="G1811" s="831"/>
      <c r="H1811" s="831"/>
    </row>
    <row r="1812" spans="2:8">
      <c r="B1812" s="831"/>
      <c r="C1812" s="831"/>
      <c r="F1812" s="831"/>
      <c r="G1812" s="831"/>
      <c r="H1812" s="831"/>
    </row>
    <row r="1813" spans="2:8">
      <c r="B1813" s="831"/>
      <c r="C1813" s="831"/>
      <c r="F1813" s="831"/>
      <c r="G1813" s="831"/>
      <c r="H1813" s="831"/>
    </row>
    <row r="1814" spans="2:8">
      <c r="B1814" s="831"/>
      <c r="C1814" s="831"/>
      <c r="F1814" s="831"/>
      <c r="G1814" s="831"/>
      <c r="H1814" s="831"/>
    </row>
    <row r="1815" spans="2:8">
      <c r="B1815" s="831"/>
      <c r="C1815" s="831"/>
      <c r="F1815" s="831"/>
      <c r="G1815" s="831"/>
      <c r="H1815" s="831"/>
    </row>
    <row r="1816" spans="2:8">
      <c r="B1816" s="831"/>
      <c r="C1816" s="831"/>
      <c r="F1816" s="831"/>
      <c r="G1816" s="831"/>
      <c r="H1816" s="831"/>
    </row>
    <row r="1817" spans="2:8">
      <c r="B1817" s="831"/>
      <c r="C1817" s="831"/>
      <c r="F1817" s="831"/>
      <c r="G1817" s="831"/>
      <c r="H1817" s="831"/>
    </row>
    <row r="1818" spans="2:8">
      <c r="B1818" s="831"/>
      <c r="C1818" s="831"/>
      <c r="F1818" s="831"/>
      <c r="G1818" s="831"/>
      <c r="H1818" s="831"/>
    </row>
    <row r="1819" spans="2:8">
      <c r="B1819" s="831"/>
      <c r="C1819" s="831"/>
      <c r="F1819" s="831"/>
      <c r="G1819" s="831"/>
      <c r="H1819" s="831"/>
    </row>
    <row r="1820" spans="2:8">
      <c r="B1820" s="831"/>
      <c r="C1820" s="831"/>
      <c r="F1820" s="831"/>
      <c r="G1820" s="831"/>
      <c r="H1820" s="831"/>
    </row>
    <row r="1821" spans="2:8">
      <c r="B1821" s="831"/>
      <c r="C1821" s="831"/>
      <c r="F1821" s="831"/>
      <c r="G1821" s="831"/>
      <c r="H1821" s="831"/>
    </row>
    <row r="1822" spans="2:8">
      <c r="B1822" s="831"/>
      <c r="C1822" s="831"/>
      <c r="F1822" s="831"/>
      <c r="G1822" s="831"/>
      <c r="H1822" s="831"/>
    </row>
    <row r="1823" spans="2:8">
      <c r="B1823" s="831"/>
      <c r="C1823" s="831"/>
      <c r="F1823" s="831"/>
      <c r="G1823" s="831"/>
      <c r="H1823" s="831"/>
    </row>
    <row r="1824" spans="2:8">
      <c r="B1824" s="831"/>
      <c r="C1824" s="831"/>
      <c r="F1824" s="831"/>
      <c r="G1824" s="831"/>
      <c r="H1824" s="831"/>
    </row>
    <row r="1825" spans="2:8">
      <c r="B1825" s="831"/>
      <c r="C1825" s="831"/>
      <c r="F1825" s="831"/>
      <c r="G1825" s="831"/>
      <c r="H1825" s="831"/>
    </row>
    <row r="1826" spans="2:8">
      <c r="B1826" s="831"/>
      <c r="C1826" s="831"/>
      <c r="F1826" s="831"/>
      <c r="G1826" s="831"/>
      <c r="H1826" s="831"/>
    </row>
    <row r="1827" spans="2:8">
      <c r="B1827" s="831"/>
      <c r="C1827" s="831"/>
      <c r="F1827" s="831"/>
      <c r="G1827" s="831"/>
      <c r="H1827" s="831"/>
    </row>
    <row r="1828" spans="2:8">
      <c r="B1828" s="831"/>
      <c r="C1828" s="831"/>
      <c r="F1828" s="831"/>
      <c r="G1828" s="831"/>
      <c r="H1828" s="831"/>
    </row>
    <row r="1829" spans="2:8">
      <c r="B1829" s="831"/>
      <c r="C1829" s="831"/>
      <c r="F1829" s="831"/>
      <c r="G1829" s="831"/>
      <c r="H1829" s="831"/>
    </row>
    <row r="1830" spans="2:8">
      <c r="B1830" s="831"/>
      <c r="C1830" s="831"/>
      <c r="F1830" s="831"/>
      <c r="G1830" s="831"/>
      <c r="H1830" s="831"/>
    </row>
    <row r="1831" spans="2:8">
      <c r="B1831" s="831"/>
      <c r="C1831" s="831"/>
      <c r="F1831" s="831"/>
      <c r="G1831" s="831"/>
      <c r="H1831" s="831"/>
    </row>
    <row r="1832" spans="2:8">
      <c r="B1832" s="831"/>
      <c r="C1832" s="831"/>
      <c r="F1832" s="831"/>
      <c r="G1832" s="831"/>
      <c r="H1832" s="831"/>
    </row>
    <row r="1833" spans="2:8">
      <c r="B1833" s="831"/>
      <c r="C1833" s="831"/>
      <c r="F1833" s="831"/>
      <c r="G1833" s="831"/>
      <c r="H1833" s="831"/>
    </row>
    <row r="1834" spans="2:8">
      <c r="B1834" s="831"/>
      <c r="C1834" s="831"/>
      <c r="F1834" s="831"/>
      <c r="G1834" s="831"/>
      <c r="H1834" s="831"/>
    </row>
    <row r="1835" spans="2:8">
      <c r="B1835" s="831"/>
      <c r="C1835" s="831"/>
      <c r="F1835" s="831"/>
      <c r="G1835" s="831"/>
      <c r="H1835" s="831"/>
    </row>
    <row r="1836" spans="2:8">
      <c r="B1836" s="831"/>
      <c r="C1836" s="831"/>
      <c r="F1836" s="831"/>
      <c r="G1836" s="831"/>
      <c r="H1836" s="831"/>
    </row>
    <row r="1837" spans="2:8">
      <c r="B1837" s="831"/>
      <c r="C1837" s="831"/>
      <c r="F1837" s="831"/>
      <c r="G1837" s="831"/>
      <c r="H1837" s="831"/>
    </row>
    <row r="1838" spans="2:8">
      <c r="B1838" s="831"/>
      <c r="C1838" s="831"/>
      <c r="F1838" s="831"/>
      <c r="G1838" s="831"/>
      <c r="H1838" s="831"/>
    </row>
    <row r="1839" spans="2:8">
      <c r="B1839" s="831"/>
      <c r="C1839" s="831"/>
      <c r="F1839" s="831"/>
      <c r="G1839" s="831"/>
      <c r="H1839" s="831"/>
    </row>
    <row r="1840" spans="2:8">
      <c r="B1840" s="831"/>
      <c r="C1840" s="831"/>
      <c r="F1840" s="831"/>
      <c r="G1840" s="831"/>
      <c r="H1840" s="831"/>
    </row>
    <row r="1841" spans="2:8">
      <c r="B1841" s="831"/>
      <c r="C1841" s="831"/>
      <c r="F1841" s="831"/>
      <c r="G1841" s="831"/>
      <c r="H1841" s="831"/>
    </row>
    <row r="1842" spans="2:8">
      <c r="B1842" s="831"/>
      <c r="C1842" s="831"/>
      <c r="F1842" s="831"/>
      <c r="G1842" s="831"/>
      <c r="H1842" s="831"/>
    </row>
    <row r="1843" spans="2:8">
      <c r="B1843" s="831"/>
      <c r="C1843" s="831"/>
      <c r="F1843" s="831"/>
      <c r="G1843" s="831"/>
      <c r="H1843" s="831"/>
    </row>
    <row r="1844" spans="2:8">
      <c r="B1844" s="831"/>
      <c r="C1844" s="831"/>
      <c r="F1844" s="831"/>
      <c r="G1844" s="831"/>
      <c r="H1844" s="831"/>
    </row>
    <row r="1845" spans="2:8">
      <c r="B1845" s="831"/>
      <c r="C1845" s="831"/>
      <c r="F1845" s="831"/>
      <c r="G1845" s="831"/>
      <c r="H1845" s="831"/>
    </row>
    <row r="1846" spans="2:8">
      <c r="B1846" s="831"/>
      <c r="C1846" s="831"/>
      <c r="F1846" s="831"/>
      <c r="G1846" s="831"/>
      <c r="H1846" s="831"/>
    </row>
    <row r="1847" spans="2:8">
      <c r="B1847" s="831"/>
      <c r="C1847" s="831"/>
      <c r="F1847" s="831"/>
      <c r="G1847" s="831"/>
      <c r="H1847" s="831"/>
    </row>
    <row r="1848" spans="2:8">
      <c r="B1848" s="831"/>
      <c r="C1848" s="831"/>
      <c r="F1848" s="831"/>
      <c r="G1848" s="831"/>
      <c r="H1848" s="831"/>
    </row>
    <row r="1849" spans="2:8">
      <c r="B1849" s="831"/>
      <c r="C1849" s="831"/>
      <c r="F1849" s="831"/>
      <c r="G1849" s="831"/>
      <c r="H1849" s="831"/>
    </row>
    <row r="1850" spans="2:8">
      <c r="B1850" s="831"/>
      <c r="C1850" s="831"/>
      <c r="F1850" s="831"/>
      <c r="G1850" s="831"/>
      <c r="H1850" s="831"/>
    </row>
    <row r="1851" spans="2:8">
      <c r="B1851" s="831"/>
      <c r="C1851" s="831"/>
      <c r="F1851" s="831"/>
      <c r="G1851" s="831"/>
      <c r="H1851" s="831"/>
    </row>
    <row r="1852" spans="2:8">
      <c r="B1852" s="831"/>
      <c r="C1852" s="831"/>
      <c r="F1852" s="831"/>
      <c r="G1852" s="831"/>
      <c r="H1852" s="831"/>
    </row>
    <row r="1853" spans="2:8">
      <c r="B1853" s="831"/>
      <c r="C1853" s="831"/>
      <c r="F1853" s="831"/>
      <c r="G1853" s="831"/>
      <c r="H1853" s="831"/>
    </row>
    <row r="1854" spans="2:8">
      <c r="B1854" s="831"/>
      <c r="C1854" s="831"/>
      <c r="F1854" s="831"/>
      <c r="G1854" s="831"/>
      <c r="H1854" s="831"/>
    </row>
    <row r="1855" spans="2:8">
      <c r="B1855" s="831"/>
      <c r="C1855" s="831"/>
      <c r="F1855" s="831"/>
      <c r="G1855" s="831"/>
      <c r="H1855" s="831"/>
    </row>
    <row r="1856" spans="2:8">
      <c r="B1856" s="831"/>
      <c r="C1856" s="831"/>
      <c r="F1856" s="831"/>
      <c r="G1856" s="831"/>
      <c r="H1856" s="831"/>
    </row>
    <row r="1857" spans="2:8">
      <c r="B1857" s="831"/>
      <c r="C1857" s="831"/>
      <c r="F1857" s="831"/>
      <c r="G1857" s="831"/>
      <c r="H1857" s="831"/>
    </row>
    <row r="1858" spans="2:8">
      <c r="B1858" s="831"/>
      <c r="C1858" s="831"/>
      <c r="F1858" s="831"/>
      <c r="G1858" s="831"/>
      <c r="H1858" s="831"/>
    </row>
    <row r="1859" spans="2:8">
      <c r="B1859" s="831"/>
      <c r="C1859" s="831"/>
      <c r="F1859" s="831"/>
      <c r="G1859" s="831"/>
      <c r="H1859" s="831"/>
    </row>
    <row r="1860" spans="2:8">
      <c r="B1860" s="831"/>
      <c r="C1860" s="831"/>
      <c r="F1860" s="831"/>
      <c r="G1860" s="831"/>
      <c r="H1860" s="831"/>
    </row>
    <row r="1861" spans="2:8">
      <c r="B1861" s="831"/>
      <c r="C1861" s="831"/>
      <c r="F1861" s="831"/>
      <c r="G1861" s="831"/>
      <c r="H1861" s="831"/>
    </row>
    <row r="1862" spans="2:8">
      <c r="B1862" s="831"/>
      <c r="C1862" s="831"/>
      <c r="F1862" s="831"/>
      <c r="G1862" s="831"/>
      <c r="H1862" s="831"/>
    </row>
    <row r="1863" spans="2:8">
      <c r="B1863" s="831"/>
      <c r="C1863" s="831"/>
      <c r="F1863" s="831"/>
      <c r="G1863" s="831"/>
      <c r="H1863" s="831"/>
    </row>
    <row r="1864" spans="2:8">
      <c r="B1864" s="831"/>
      <c r="C1864" s="831"/>
      <c r="F1864" s="831"/>
      <c r="G1864" s="831"/>
      <c r="H1864" s="831"/>
    </row>
    <row r="1865" spans="2:8">
      <c r="B1865" s="831"/>
      <c r="C1865" s="831"/>
      <c r="F1865" s="831"/>
      <c r="G1865" s="831"/>
      <c r="H1865" s="831"/>
    </row>
    <row r="1866" spans="2:8">
      <c r="B1866" s="831"/>
      <c r="C1866" s="831"/>
      <c r="F1866" s="831"/>
      <c r="G1866" s="831"/>
      <c r="H1866" s="831"/>
    </row>
    <row r="1867" spans="2:8">
      <c r="B1867" s="831"/>
      <c r="C1867" s="831"/>
      <c r="F1867" s="831"/>
      <c r="G1867" s="831"/>
      <c r="H1867" s="831"/>
    </row>
    <row r="1868" spans="2:8">
      <c r="B1868" s="831"/>
      <c r="C1868" s="831"/>
      <c r="F1868" s="831"/>
      <c r="G1868" s="831"/>
      <c r="H1868" s="831"/>
    </row>
    <row r="1869" spans="2:8">
      <c r="B1869" s="831"/>
      <c r="C1869" s="831"/>
      <c r="F1869" s="831"/>
      <c r="G1869" s="831"/>
      <c r="H1869" s="831"/>
    </row>
    <row r="1870" spans="2:8">
      <c r="B1870" s="831"/>
      <c r="C1870" s="831"/>
      <c r="F1870" s="831"/>
      <c r="G1870" s="831"/>
      <c r="H1870" s="831"/>
    </row>
    <row r="1871" spans="2:8">
      <c r="B1871" s="831"/>
      <c r="C1871" s="831"/>
      <c r="F1871" s="831"/>
      <c r="G1871" s="831"/>
      <c r="H1871" s="831"/>
    </row>
    <row r="1872" spans="2:8">
      <c r="B1872" s="831"/>
      <c r="C1872" s="831"/>
      <c r="F1872" s="831"/>
      <c r="G1872" s="831"/>
      <c r="H1872" s="831"/>
    </row>
    <row r="1873" spans="2:8">
      <c r="B1873" s="831"/>
      <c r="C1873" s="831"/>
      <c r="F1873" s="831"/>
      <c r="G1873" s="831"/>
      <c r="H1873" s="831"/>
    </row>
    <row r="1874" spans="2:8">
      <c r="B1874" s="831"/>
      <c r="C1874" s="831"/>
      <c r="F1874" s="831"/>
      <c r="G1874" s="831"/>
      <c r="H1874" s="831"/>
    </row>
    <row r="1875" spans="2:8">
      <c r="B1875" s="831"/>
      <c r="C1875" s="831"/>
      <c r="F1875" s="831"/>
      <c r="G1875" s="831"/>
      <c r="H1875" s="831"/>
    </row>
    <row r="1876" spans="2:8">
      <c r="B1876" s="831"/>
      <c r="C1876" s="831"/>
      <c r="F1876" s="831"/>
      <c r="G1876" s="831"/>
      <c r="H1876" s="831"/>
    </row>
    <row r="1877" spans="2:8">
      <c r="B1877" s="831"/>
      <c r="C1877" s="831"/>
      <c r="F1877" s="831"/>
      <c r="G1877" s="831"/>
      <c r="H1877" s="831"/>
    </row>
    <row r="1878" spans="2:8">
      <c r="B1878" s="831"/>
      <c r="C1878" s="831"/>
      <c r="F1878" s="831"/>
      <c r="G1878" s="831"/>
      <c r="H1878" s="831"/>
    </row>
    <row r="1879" spans="2:8">
      <c r="B1879" s="831"/>
      <c r="C1879" s="831"/>
      <c r="F1879" s="831"/>
      <c r="G1879" s="831"/>
      <c r="H1879" s="831"/>
    </row>
    <row r="1880" spans="2:8">
      <c r="B1880" s="831"/>
      <c r="C1880" s="831"/>
      <c r="F1880" s="831"/>
      <c r="G1880" s="831"/>
      <c r="H1880" s="831"/>
    </row>
    <row r="1881" spans="2:8">
      <c r="B1881" s="831"/>
      <c r="C1881" s="831"/>
      <c r="F1881" s="831"/>
      <c r="G1881" s="831"/>
      <c r="H1881" s="831"/>
    </row>
    <row r="1882" spans="2:8">
      <c r="B1882" s="831"/>
      <c r="C1882" s="831"/>
      <c r="F1882" s="831"/>
      <c r="G1882" s="831"/>
      <c r="H1882" s="831"/>
    </row>
    <row r="1883" spans="2:8">
      <c r="B1883" s="831"/>
      <c r="C1883" s="831"/>
      <c r="F1883" s="831"/>
      <c r="G1883" s="831"/>
      <c r="H1883" s="831"/>
    </row>
    <row r="1884" spans="2:8">
      <c r="B1884" s="831"/>
      <c r="C1884" s="831"/>
      <c r="F1884" s="831"/>
      <c r="G1884" s="831"/>
      <c r="H1884" s="831"/>
    </row>
    <row r="1885" spans="2:8">
      <c r="B1885" s="831"/>
      <c r="C1885" s="831"/>
      <c r="F1885" s="831"/>
      <c r="G1885" s="831"/>
      <c r="H1885" s="831"/>
    </row>
    <row r="1886" spans="2:8">
      <c r="B1886" s="831"/>
      <c r="C1886" s="831"/>
      <c r="F1886" s="831"/>
      <c r="G1886" s="831"/>
      <c r="H1886" s="831"/>
    </row>
    <row r="1887" spans="2:8">
      <c r="B1887" s="831"/>
      <c r="C1887" s="831"/>
      <c r="F1887" s="831"/>
      <c r="G1887" s="831"/>
      <c r="H1887" s="831"/>
    </row>
    <row r="1888" spans="2:8">
      <c r="B1888" s="831"/>
      <c r="C1888" s="831"/>
      <c r="F1888" s="831"/>
      <c r="G1888" s="831"/>
      <c r="H1888" s="831"/>
    </row>
    <row r="1889" spans="2:8">
      <c r="B1889" s="831"/>
      <c r="C1889" s="831"/>
      <c r="F1889" s="831"/>
      <c r="G1889" s="831"/>
      <c r="H1889" s="831"/>
    </row>
    <row r="1890" spans="2:8">
      <c r="B1890" s="831"/>
      <c r="C1890" s="831"/>
      <c r="F1890" s="831"/>
      <c r="G1890" s="831"/>
      <c r="H1890" s="831"/>
    </row>
    <row r="1891" spans="2:8">
      <c r="B1891" s="831"/>
      <c r="C1891" s="831"/>
      <c r="F1891" s="831"/>
      <c r="G1891" s="831"/>
      <c r="H1891" s="831"/>
    </row>
    <row r="1892" spans="2:8">
      <c r="B1892" s="831"/>
      <c r="C1892" s="831"/>
      <c r="F1892" s="831"/>
      <c r="G1892" s="831"/>
      <c r="H1892" s="831"/>
    </row>
    <row r="1893" spans="2:8">
      <c r="B1893" s="831"/>
      <c r="C1893" s="831"/>
      <c r="F1893" s="831"/>
      <c r="G1893" s="831"/>
      <c r="H1893" s="831"/>
    </row>
    <row r="1894" spans="2:8">
      <c r="B1894" s="831"/>
      <c r="C1894" s="831"/>
      <c r="F1894" s="831"/>
      <c r="G1894" s="831"/>
      <c r="H1894" s="831"/>
    </row>
    <row r="1895" spans="2:8">
      <c r="B1895" s="831"/>
      <c r="C1895" s="831"/>
      <c r="F1895" s="831"/>
      <c r="G1895" s="831"/>
      <c r="H1895" s="831"/>
    </row>
    <row r="1896" spans="2:8">
      <c r="B1896" s="831"/>
      <c r="C1896" s="831"/>
      <c r="F1896" s="831"/>
      <c r="G1896" s="831"/>
      <c r="H1896" s="831"/>
    </row>
    <row r="1897" spans="2:8">
      <c r="B1897" s="831"/>
      <c r="C1897" s="831"/>
      <c r="F1897" s="831"/>
      <c r="G1897" s="831"/>
      <c r="H1897" s="831"/>
    </row>
    <row r="1898" spans="2:8">
      <c r="B1898" s="831"/>
      <c r="C1898" s="831"/>
      <c r="F1898" s="831"/>
      <c r="G1898" s="831"/>
      <c r="H1898" s="831"/>
    </row>
    <row r="1899" spans="2:8">
      <c r="B1899" s="831"/>
      <c r="C1899" s="831"/>
      <c r="F1899" s="831"/>
      <c r="G1899" s="831"/>
      <c r="H1899" s="831"/>
    </row>
    <row r="1900" spans="2:8">
      <c r="B1900" s="831"/>
      <c r="C1900" s="831"/>
      <c r="F1900" s="831"/>
      <c r="G1900" s="831"/>
      <c r="H1900" s="831"/>
    </row>
    <row r="1901" spans="2:8">
      <c r="B1901" s="831"/>
      <c r="C1901" s="831"/>
      <c r="F1901" s="831"/>
      <c r="G1901" s="831"/>
      <c r="H1901" s="831"/>
    </row>
    <row r="1902" spans="2:8">
      <c r="B1902" s="831"/>
      <c r="C1902" s="831"/>
      <c r="F1902" s="831"/>
      <c r="G1902" s="831"/>
      <c r="H1902" s="831"/>
    </row>
    <row r="1903" spans="2:8">
      <c r="B1903" s="831"/>
      <c r="C1903" s="831"/>
      <c r="F1903" s="831"/>
      <c r="G1903" s="831"/>
      <c r="H1903" s="831"/>
    </row>
    <row r="1904" spans="2:8">
      <c r="B1904" s="831"/>
      <c r="C1904" s="831"/>
      <c r="F1904" s="831"/>
      <c r="G1904" s="831"/>
      <c r="H1904" s="831"/>
    </row>
    <row r="1905" spans="2:8">
      <c r="B1905" s="831"/>
      <c r="C1905" s="831"/>
      <c r="F1905" s="831"/>
      <c r="G1905" s="831"/>
      <c r="H1905" s="831"/>
    </row>
    <row r="1906" spans="2:8">
      <c r="B1906" s="831"/>
      <c r="C1906" s="831"/>
      <c r="F1906" s="831"/>
      <c r="G1906" s="831"/>
      <c r="H1906" s="831"/>
    </row>
    <row r="1907" spans="2:8">
      <c r="B1907" s="831"/>
      <c r="C1907" s="831"/>
      <c r="F1907" s="831"/>
      <c r="G1907" s="831"/>
      <c r="H1907" s="831"/>
    </row>
    <row r="1908" spans="2:8">
      <c r="B1908" s="831"/>
      <c r="C1908" s="831"/>
      <c r="F1908" s="831"/>
      <c r="G1908" s="831"/>
      <c r="H1908" s="831"/>
    </row>
    <row r="1909" spans="2:8">
      <c r="B1909" s="831"/>
      <c r="C1909" s="831"/>
      <c r="F1909" s="831"/>
      <c r="G1909" s="831"/>
      <c r="H1909" s="831"/>
    </row>
    <row r="1910" spans="2:8">
      <c r="B1910" s="831"/>
      <c r="C1910" s="831"/>
      <c r="F1910" s="831"/>
      <c r="G1910" s="831"/>
      <c r="H1910" s="831"/>
    </row>
    <row r="1911" spans="2:8">
      <c r="B1911" s="831"/>
      <c r="C1911" s="831"/>
      <c r="F1911" s="831"/>
      <c r="G1911" s="831"/>
      <c r="H1911" s="831"/>
    </row>
    <row r="1912" spans="2:8">
      <c r="B1912" s="831"/>
      <c r="C1912" s="831"/>
      <c r="F1912" s="831"/>
      <c r="G1912" s="831"/>
      <c r="H1912" s="831"/>
    </row>
    <row r="1913" spans="2:8">
      <c r="B1913" s="831"/>
      <c r="C1913" s="831"/>
      <c r="F1913" s="831"/>
      <c r="G1913" s="831"/>
      <c r="H1913" s="831"/>
    </row>
    <row r="1914" spans="2:8">
      <c r="B1914" s="831"/>
      <c r="C1914" s="831"/>
      <c r="F1914" s="831"/>
      <c r="G1914" s="831"/>
      <c r="H1914" s="831"/>
    </row>
    <row r="1915" spans="2:8">
      <c r="B1915" s="831"/>
      <c r="C1915" s="831"/>
      <c r="F1915" s="831"/>
      <c r="G1915" s="831"/>
      <c r="H1915" s="831"/>
    </row>
    <row r="1916" spans="2:8">
      <c r="B1916" s="831"/>
      <c r="C1916" s="831"/>
      <c r="F1916" s="831"/>
      <c r="G1916" s="831"/>
      <c r="H1916" s="831"/>
    </row>
    <row r="1917" spans="2:8">
      <c r="B1917" s="831"/>
      <c r="C1917" s="831"/>
      <c r="F1917" s="831"/>
      <c r="G1917" s="831"/>
      <c r="H1917" s="831"/>
    </row>
    <row r="1918" spans="2:8">
      <c r="B1918" s="831"/>
      <c r="C1918" s="831"/>
      <c r="F1918" s="831"/>
      <c r="G1918" s="831"/>
      <c r="H1918" s="831"/>
    </row>
    <row r="1919" spans="2:8">
      <c r="B1919" s="831"/>
      <c r="C1919" s="831"/>
      <c r="F1919" s="831"/>
      <c r="G1919" s="831"/>
      <c r="H1919" s="831"/>
    </row>
    <row r="1920" spans="2:8">
      <c r="B1920" s="831"/>
      <c r="C1920" s="831"/>
      <c r="F1920" s="831"/>
      <c r="G1920" s="831"/>
      <c r="H1920" s="831"/>
    </row>
    <row r="1921" spans="2:8">
      <c r="B1921" s="831"/>
      <c r="C1921" s="831"/>
      <c r="F1921" s="831"/>
      <c r="G1921" s="831"/>
      <c r="H1921" s="831"/>
    </row>
    <row r="1922" spans="2:8">
      <c r="B1922" s="831"/>
      <c r="C1922" s="831"/>
      <c r="F1922" s="831"/>
      <c r="G1922" s="831"/>
      <c r="H1922" s="831"/>
    </row>
    <row r="1923" spans="2:8">
      <c r="B1923" s="831"/>
      <c r="C1923" s="831"/>
      <c r="F1923" s="831"/>
      <c r="G1923" s="831"/>
      <c r="H1923" s="831"/>
    </row>
    <row r="1924" spans="2:8">
      <c r="B1924" s="831"/>
      <c r="C1924" s="831"/>
      <c r="F1924" s="831"/>
      <c r="G1924" s="831"/>
      <c r="H1924" s="831"/>
    </row>
    <row r="1925" spans="2:8">
      <c r="B1925" s="831"/>
      <c r="C1925" s="831"/>
      <c r="F1925" s="831"/>
      <c r="G1925" s="831"/>
      <c r="H1925" s="831"/>
    </row>
    <row r="1926" spans="2:8">
      <c r="B1926" s="831"/>
      <c r="C1926" s="831"/>
      <c r="F1926" s="831"/>
      <c r="G1926" s="831"/>
      <c r="H1926" s="831"/>
    </row>
    <row r="1927" spans="2:8">
      <c r="B1927" s="831"/>
      <c r="C1927" s="831"/>
      <c r="F1927" s="831"/>
      <c r="G1927" s="831"/>
      <c r="H1927" s="831"/>
    </row>
    <row r="1928" spans="2:8">
      <c r="B1928" s="831"/>
      <c r="C1928" s="831"/>
      <c r="F1928" s="831"/>
      <c r="G1928" s="831"/>
      <c r="H1928" s="831"/>
    </row>
    <row r="1929" spans="2:8">
      <c r="B1929" s="831"/>
      <c r="C1929" s="831"/>
      <c r="F1929" s="831"/>
      <c r="G1929" s="831"/>
      <c r="H1929" s="831"/>
    </row>
    <row r="1930" spans="2:8">
      <c r="B1930" s="831"/>
      <c r="C1930" s="831"/>
      <c r="F1930" s="831"/>
      <c r="G1930" s="831"/>
      <c r="H1930" s="831"/>
    </row>
    <row r="1931" spans="2:8">
      <c r="B1931" s="831"/>
      <c r="C1931" s="831"/>
      <c r="F1931" s="831"/>
      <c r="G1931" s="831"/>
      <c r="H1931" s="831"/>
    </row>
    <row r="1932" spans="2:8">
      <c r="B1932" s="831"/>
      <c r="C1932" s="831"/>
      <c r="F1932" s="831"/>
      <c r="G1932" s="831"/>
      <c r="H1932" s="831"/>
    </row>
    <row r="1933" spans="2:8">
      <c r="B1933" s="831"/>
      <c r="C1933" s="831"/>
      <c r="F1933" s="831"/>
      <c r="G1933" s="831"/>
      <c r="H1933" s="831"/>
    </row>
    <row r="1934" spans="2:8">
      <c r="B1934" s="831"/>
      <c r="C1934" s="831"/>
      <c r="F1934" s="831"/>
      <c r="G1934" s="831"/>
      <c r="H1934" s="831"/>
    </row>
    <row r="1935" spans="2:8">
      <c r="B1935" s="831"/>
      <c r="C1935" s="831"/>
      <c r="F1935" s="831"/>
      <c r="G1935" s="831"/>
      <c r="H1935" s="831"/>
    </row>
    <row r="1936" spans="2:8">
      <c r="B1936" s="831"/>
      <c r="C1936" s="831"/>
      <c r="F1936" s="831"/>
      <c r="G1936" s="831"/>
      <c r="H1936" s="831"/>
    </row>
    <row r="1937" spans="2:8">
      <c r="B1937" s="831"/>
      <c r="C1937" s="831"/>
      <c r="F1937" s="831"/>
      <c r="G1937" s="831"/>
      <c r="H1937" s="831"/>
    </row>
    <row r="1938" spans="2:8">
      <c r="B1938" s="831"/>
      <c r="C1938" s="831"/>
      <c r="F1938" s="831"/>
      <c r="G1938" s="831"/>
      <c r="H1938" s="831"/>
    </row>
    <row r="1939" spans="2:8">
      <c r="B1939" s="831"/>
      <c r="C1939" s="831"/>
      <c r="F1939" s="831"/>
      <c r="G1939" s="831"/>
      <c r="H1939" s="831"/>
    </row>
    <row r="1940" spans="2:8">
      <c r="B1940" s="831"/>
      <c r="C1940" s="831"/>
      <c r="F1940" s="831"/>
      <c r="G1940" s="831"/>
      <c r="H1940" s="831"/>
    </row>
    <row r="1941" spans="2:8">
      <c r="B1941" s="831"/>
      <c r="C1941" s="831"/>
      <c r="F1941" s="831"/>
      <c r="G1941" s="831"/>
      <c r="H1941" s="831"/>
    </row>
    <row r="1942" spans="2:8">
      <c r="B1942" s="831"/>
      <c r="C1942" s="831"/>
      <c r="F1942" s="831"/>
      <c r="G1942" s="831"/>
      <c r="H1942" s="831"/>
    </row>
    <row r="1943" spans="2:8">
      <c r="B1943" s="831"/>
      <c r="C1943" s="831"/>
      <c r="F1943" s="831"/>
      <c r="G1943" s="831"/>
      <c r="H1943" s="831"/>
    </row>
    <row r="1944" spans="2:8">
      <c r="B1944" s="831"/>
      <c r="C1944" s="831"/>
      <c r="F1944" s="831"/>
      <c r="G1944" s="831"/>
      <c r="H1944" s="831"/>
    </row>
    <row r="1945" spans="2:8">
      <c r="B1945" s="831"/>
      <c r="C1945" s="831"/>
      <c r="F1945" s="831"/>
      <c r="G1945" s="831"/>
      <c r="H1945" s="831"/>
    </row>
    <row r="1946" spans="2:8">
      <c r="B1946" s="831"/>
      <c r="C1946" s="831"/>
      <c r="F1946" s="831"/>
      <c r="G1946" s="831"/>
      <c r="H1946" s="831"/>
    </row>
    <row r="1947" spans="2:8">
      <c r="B1947" s="831"/>
      <c r="C1947" s="831"/>
      <c r="F1947" s="831"/>
      <c r="G1947" s="831"/>
      <c r="H1947" s="831"/>
    </row>
    <row r="1948" spans="2:8">
      <c r="B1948" s="831"/>
      <c r="C1948" s="831"/>
      <c r="F1948" s="831"/>
      <c r="G1948" s="831"/>
      <c r="H1948" s="831"/>
    </row>
    <row r="1949" spans="2:8">
      <c r="B1949" s="831"/>
      <c r="C1949" s="831"/>
      <c r="F1949" s="831"/>
      <c r="G1949" s="831"/>
      <c r="H1949" s="831"/>
    </row>
    <row r="1950" spans="2:8">
      <c r="B1950" s="831"/>
      <c r="C1950" s="831"/>
      <c r="F1950" s="831"/>
      <c r="G1950" s="831"/>
      <c r="H1950" s="831"/>
    </row>
    <row r="1951" spans="2:8">
      <c r="B1951" s="831"/>
      <c r="C1951" s="831"/>
      <c r="F1951" s="831"/>
      <c r="G1951" s="831"/>
      <c r="H1951" s="831"/>
    </row>
    <row r="1952" spans="2:8">
      <c r="B1952" s="831"/>
      <c r="C1952" s="831"/>
      <c r="F1952" s="831"/>
      <c r="G1952" s="831"/>
      <c r="H1952" s="831"/>
    </row>
    <row r="1953" spans="2:8">
      <c r="B1953" s="831"/>
      <c r="C1953" s="831"/>
      <c r="F1953" s="831"/>
      <c r="G1953" s="831"/>
      <c r="H1953" s="831"/>
    </row>
    <row r="1954" spans="2:8">
      <c r="B1954" s="831"/>
      <c r="C1954" s="831"/>
      <c r="F1954" s="831"/>
      <c r="G1954" s="831"/>
      <c r="H1954" s="831"/>
    </row>
    <row r="1955" spans="2:8">
      <c r="B1955" s="831"/>
      <c r="C1955" s="831"/>
      <c r="F1955" s="831"/>
      <c r="G1955" s="831"/>
      <c r="H1955" s="831"/>
    </row>
    <row r="1956" spans="2:8">
      <c r="B1956" s="831"/>
      <c r="C1956" s="831"/>
      <c r="F1956" s="831"/>
      <c r="G1956" s="831"/>
      <c r="H1956" s="831"/>
    </row>
    <row r="1957" spans="2:8">
      <c r="B1957" s="831"/>
      <c r="C1957" s="831"/>
      <c r="F1957" s="831"/>
      <c r="G1957" s="831"/>
      <c r="H1957" s="831"/>
    </row>
    <row r="1958" spans="2:8">
      <c r="B1958" s="831"/>
      <c r="C1958" s="831"/>
      <c r="F1958" s="831"/>
      <c r="G1958" s="831"/>
      <c r="H1958" s="831"/>
    </row>
    <row r="1959" spans="2:8">
      <c r="B1959" s="831"/>
      <c r="C1959" s="831"/>
      <c r="F1959" s="831"/>
      <c r="G1959" s="831"/>
      <c r="H1959" s="831"/>
    </row>
    <row r="1960" spans="2:8">
      <c r="B1960" s="831"/>
      <c r="C1960" s="831"/>
      <c r="F1960" s="831"/>
      <c r="G1960" s="831"/>
      <c r="H1960" s="831"/>
    </row>
    <row r="1961" spans="2:8">
      <c r="B1961" s="831"/>
      <c r="C1961" s="831"/>
      <c r="F1961" s="831"/>
      <c r="G1961" s="831"/>
      <c r="H1961" s="831"/>
    </row>
    <row r="1962" spans="2:8">
      <c r="B1962" s="831"/>
      <c r="C1962" s="831"/>
      <c r="F1962" s="831"/>
      <c r="G1962" s="831"/>
      <c r="H1962" s="831"/>
    </row>
    <row r="1963" spans="2:8">
      <c r="B1963" s="831"/>
      <c r="C1963" s="831"/>
      <c r="F1963" s="831"/>
      <c r="G1963" s="831"/>
      <c r="H1963" s="831"/>
    </row>
    <row r="1964" spans="2:8">
      <c r="B1964" s="831"/>
      <c r="C1964" s="831"/>
      <c r="F1964" s="831"/>
      <c r="G1964" s="831"/>
      <c r="H1964" s="831"/>
    </row>
    <row r="1965" spans="2:8">
      <c r="B1965" s="831"/>
      <c r="C1965" s="831"/>
      <c r="F1965" s="831"/>
      <c r="G1965" s="831"/>
      <c r="H1965" s="831"/>
    </row>
    <row r="1966" spans="2:8">
      <c r="B1966" s="831"/>
      <c r="C1966" s="831"/>
      <c r="F1966" s="831"/>
      <c r="G1966" s="831"/>
      <c r="H1966" s="831"/>
    </row>
    <row r="1967" spans="2:8">
      <c r="B1967" s="831"/>
      <c r="C1967" s="831"/>
      <c r="F1967" s="831"/>
      <c r="G1967" s="831"/>
      <c r="H1967" s="831"/>
    </row>
    <row r="1968" spans="2:8">
      <c r="B1968" s="831"/>
      <c r="C1968" s="831"/>
      <c r="F1968" s="831"/>
      <c r="G1968" s="831"/>
      <c r="H1968" s="831"/>
    </row>
    <row r="1969" spans="2:8">
      <c r="B1969" s="831"/>
      <c r="C1969" s="831"/>
      <c r="F1969" s="831"/>
      <c r="G1969" s="831"/>
      <c r="H1969" s="831"/>
    </row>
    <row r="1970" spans="2:8">
      <c r="B1970" s="831"/>
      <c r="C1970" s="831"/>
      <c r="F1970" s="831"/>
      <c r="G1970" s="831"/>
      <c r="H1970" s="831"/>
    </row>
    <row r="1971" spans="2:8">
      <c r="B1971" s="831"/>
      <c r="C1971" s="831"/>
      <c r="F1971" s="831"/>
      <c r="G1971" s="831"/>
      <c r="H1971" s="831"/>
    </row>
    <row r="1972" spans="2:8">
      <c r="B1972" s="831"/>
      <c r="C1972" s="831"/>
      <c r="F1972" s="831"/>
      <c r="G1972" s="831"/>
      <c r="H1972" s="831"/>
    </row>
    <row r="1973" spans="2:8">
      <c r="B1973" s="831"/>
      <c r="C1973" s="831"/>
      <c r="F1973" s="831"/>
      <c r="G1973" s="831"/>
      <c r="H1973" s="831"/>
    </row>
    <row r="1974" spans="2:8">
      <c r="B1974" s="831"/>
      <c r="C1974" s="831"/>
      <c r="F1974" s="831"/>
      <c r="G1974" s="831"/>
      <c r="H1974" s="831"/>
    </row>
    <row r="1975" spans="2:8">
      <c r="B1975" s="831"/>
      <c r="C1975" s="831"/>
      <c r="F1975" s="831"/>
      <c r="G1975" s="831"/>
      <c r="H1975" s="831"/>
    </row>
    <row r="1976" spans="2:8">
      <c r="B1976" s="831"/>
      <c r="C1976" s="831"/>
      <c r="F1976" s="831"/>
      <c r="G1976" s="831"/>
      <c r="H1976" s="831"/>
    </row>
    <row r="1977" spans="2:8">
      <c r="B1977" s="831"/>
      <c r="C1977" s="831"/>
      <c r="F1977" s="831"/>
      <c r="G1977" s="831"/>
      <c r="H1977" s="831"/>
    </row>
    <row r="1978" spans="2:8">
      <c r="B1978" s="831"/>
      <c r="C1978" s="831"/>
      <c r="F1978" s="831"/>
      <c r="G1978" s="831"/>
      <c r="H1978" s="831"/>
    </row>
    <row r="1979" spans="2:8">
      <c r="B1979" s="831"/>
      <c r="C1979" s="831"/>
      <c r="F1979" s="831"/>
      <c r="G1979" s="831"/>
      <c r="H1979" s="831"/>
    </row>
    <row r="1980" spans="2:8">
      <c r="B1980" s="831"/>
      <c r="C1980" s="831"/>
      <c r="F1980" s="831"/>
      <c r="G1980" s="831"/>
      <c r="H1980" s="831"/>
    </row>
    <row r="1981" spans="2:8">
      <c r="B1981" s="831"/>
      <c r="C1981" s="831"/>
      <c r="F1981" s="831"/>
      <c r="G1981" s="831"/>
      <c r="H1981" s="831"/>
    </row>
    <row r="1982" spans="2:8">
      <c r="B1982" s="831"/>
      <c r="C1982" s="831"/>
      <c r="F1982" s="831"/>
      <c r="G1982" s="831"/>
      <c r="H1982" s="831"/>
    </row>
    <row r="1983" spans="2:8">
      <c r="B1983" s="831"/>
      <c r="C1983" s="831"/>
      <c r="F1983" s="831"/>
      <c r="G1983" s="831"/>
      <c r="H1983" s="831"/>
    </row>
    <row r="1984" spans="2:8">
      <c r="B1984" s="831"/>
      <c r="C1984" s="831"/>
      <c r="F1984" s="831"/>
      <c r="G1984" s="831"/>
      <c r="H1984" s="831"/>
    </row>
    <row r="1985" spans="2:8">
      <c r="B1985" s="831"/>
      <c r="C1985" s="831"/>
      <c r="F1985" s="831"/>
      <c r="G1985" s="831"/>
      <c r="H1985" s="831"/>
    </row>
    <row r="1986" spans="2:8">
      <c r="B1986" s="831"/>
      <c r="C1986" s="831"/>
      <c r="F1986" s="831"/>
      <c r="G1986" s="831"/>
      <c r="H1986" s="831"/>
    </row>
    <row r="1987" spans="2:8">
      <c r="B1987" s="831"/>
      <c r="C1987" s="831"/>
      <c r="F1987" s="831"/>
      <c r="G1987" s="831"/>
      <c r="H1987" s="831"/>
    </row>
    <row r="1988" spans="2:8">
      <c r="B1988" s="831"/>
      <c r="C1988" s="831"/>
      <c r="F1988" s="831"/>
      <c r="G1988" s="831"/>
      <c r="H1988" s="831"/>
    </row>
    <row r="1989" spans="2:8">
      <c r="B1989" s="831"/>
      <c r="C1989" s="831"/>
      <c r="F1989" s="831"/>
      <c r="G1989" s="831"/>
      <c r="H1989" s="831"/>
    </row>
    <row r="1990" spans="2:8">
      <c r="B1990" s="831"/>
      <c r="C1990" s="831"/>
      <c r="F1990" s="831"/>
      <c r="G1990" s="831"/>
      <c r="H1990" s="831"/>
    </row>
    <row r="1991" spans="2:8">
      <c r="B1991" s="831"/>
      <c r="C1991" s="831"/>
      <c r="F1991" s="831"/>
      <c r="G1991" s="831"/>
      <c r="H1991" s="831"/>
    </row>
    <row r="1992" spans="2:8">
      <c r="B1992" s="831"/>
      <c r="C1992" s="831"/>
      <c r="F1992" s="831"/>
      <c r="G1992" s="831"/>
      <c r="H1992" s="831"/>
    </row>
    <row r="1993" spans="2:8">
      <c r="B1993" s="831"/>
      <c r="C1993" s="831"/>
      <c r="F1993" s="831"/>
      <c r="G1993" s="831"/>
      <c r="H1993" s="831"/>
    </row>
    <row r="1994" spans="2:8">
      <c r="B1994" s="831"/>
      <c r="C1994" s="831"/>
      <c r="F1994" s="831"/>
      <c r="G1994" s="831"/>
      <c r="H1994" s="831"/>
    </row>
    <row r="1995" spans="2:8">
      <c r="B1995" s="831"/>
      <c r="C1995" s="831"/>
      <c r="F1995" s="831"/>
      <c r="G1995" s="831"/>
      <c r="H1995" s="831"/>
    </row>
    <row r="1996" spans="2:8">
      <c r="B1996" s="831"/>
      <c r="C1996" s="831"/>
      <c r="F1996" s="831"/>
      <c r="G1996" s="831"/>
      <c r="H1996" s="831"/>
    </row>
    <row r="1997" spans="2:8">
      <c r="B1997" s="831"/>
      <c r="C1997" s="831"/>
      <c r="F1997" s="831"/>
      <c r="G1997" s="831"/>
      <c r="H1997" s="831"/>
    </row>
    <row r="1998" spans="2:8">
      <c r="B1998" s="831"/>
      <c r="C1998" s="831"/>
      <c r="F1998" s="831"/>
      <c r="G1998" s="831"/>
      <c r="H1998" s="831"/>
    </row>
    <row r="1999" spans="2:8">
      <c r="B1999" s="831"/>
      <c r="C1999" s="831"/>
      <c r="F1999" s="831"/>
      <c r="G1999" s="831"/>
      <c r="H1999" s="831"/>
    </row>
    <row r="2000" spans="2:8">
      <c r="B2000" s="831"/>
      <c r="C2000" s="831"/>
      <c r="F2000" s="831"/>
      <c r="G2000" s="831"/>
      <c r="H2000" s="831"/>
    </row>
    <row r="2001" spans="2:8">
      <c r="B2001" s="831"/>
      <c r="C2001" s="831"/>
      <c r="F2001" s="831"/>
      <c r="G2001" s="831"/>
      <c r="H2001" s="831"/>
    </row>
    <row r="2002" spans="2:8">
      <c r="B2002" s="831"/>
      <c r="C2002" s="831"/>
      <c r="F2002" s="831"/>
      <c r="G2002" s="831"/>
      <c r="H2002" s="831"/>
    </row>
    <row r="2003" spans="2:8">
      <c r="B2003" s="831"/>
      <c r="C2003" s="831"/>
      <c r="F2003" s="831"/>
      <c r="G2003" s="831"/>
      <c r="H2003" s="831"/>
    </row>
    <row r="2004" spans="2:8">
      <c r="B2004" s="831"/>
      <c r="C2004" s="831"/>
      <c r="F2004" s="831"/>
      <c r="G2004" s="831"/>
      <c r="H2004" s="831"/>
    </row>
    <row r="2005" spans="2:8">
      <c r="B2005" s="831"/>
      <c r="C2005" s="831"/>
      <c r="F2005" s="831"/>
      <c r="G2005" s="831"/>
      <c r="H2005" s="831"/>
    </row>
    <row r="2006" spans="2:8">
      <c r="B2006" s="831"/>
      <c r="C2006" s="831"/>
      <c r="F2006" s="831"/>
      <c r="G2006" s="831"/>
      <c r="H2006" s="831"/>
    </row>
    <row r="2007" spans="2:8">
      <c r="B2007" s="831"/>
      <c r="C2007" s="831"/>
      <c r="F2007" s="831"/>
      <c r="G2007" s="831"/>
      <c r="H2007" s="831"/>
    </row>
    <row r="2008" spans="2:8">
      <c r="B2008" s="831"/>
      <c r="C2008" s="831"/>
      <c r="F2008" s="831"/>
      <c r="G2008" s="831"/>
      <c r="H2008" s="831"/>
    </row>
    <row r="2009" spans="2:8">
      <c r="B2009" s="831"/>
      <c r="C2009" s="831"/>
      <c r="F2009" s="831"/>
      <c r="G2009" s="831"/>
      <c r="H2009" s="831"/>
    </row>
    <row r="2010" spans="2:8">
      <c r="B2010" s="831"/>
      <c r="C2010" s="831"/>
      <c r="F2010" s="831"/>
      <c r="G2010" s="831"/>
      <c r="H2010" s="831"/>
    </row>
    <row r="2011" spans="2:8">
      <c r="B2011" s="831"/>
      <c r="C2011" s="831"/>
      <c r="F2011" s="831"/>
      <c r="G2011" s="831"/>
      <c r="H2011" s="831"/>
    </row>
    <row r="2012" spans="2:8">
      <c r="B2012" s="831"/>
      <c r="C2012" s="831"/>
      <c r="F2012" s="831"/>
      <c r="G2012" s="831"/>
      <c r="H2012" s="831"/>
    </row>
    <row r="2013" spans="2:8">
      <c r="B2013" s="831"/>
      <c r="C2013" s="831"/>
      <c r="F2013" s="831"/>
      <c r="G2013" s="831"/>
      <c r="H2013" s="831"/>
    </row>
    <row r="2014" spans="2:8">
      <c r="B2014" s="831"/>
      <c r="C2014" s="831"/>
      <c r="F2014" s="831"/>
      <c r="G2014" s="831"/>
      <c r="H2014" s="831"/>
    </row>
    <row r="2015" spans="2:8">
      <c r="B2015" s="831"/>
      <c r="C2015" s="831"/>
      <c r="F2015" s="831"/>
      <c r="G2015" s="831"/>
      <c r="H2015" s="831"/>
    </row>
    <row r="2016" spans="2:8">
      <c r="B2016" s="831"/>
      <c r="C2016" s="831"/>
      <c r="F2016" s="831"/>
      <c r="G2016" s="831"/>
      <c r="H2016" s="831"/>
    </row>
    <row r="2017" spans="2:8">
      <c r="B2017" s="831"/>
      <c r="C2017" s="831"/>
      <c r="F2017" s="831"/>
      <c r="G2017" s="831"/>
      <c r="H2017" s="831"/>
    </row>
    <row r="2018" spans="2:8">
      <c r="B2018" s="831"/>
      <c r="C2018" s="831"/>
      <c r="F2018" s="831"/>
      <c r="G2018" s="831"/>
      <c r="H2018" s="831"/>
    </row>
    <row r="2019" spans="2:8">
      <c r="B2019" s="831"/>
      <c r="C2019" s="831"/>
      <c r="F2019" s="831"/>
      <c r="G2019" s="831"/>
      <c r="H2019" s="831"/>
    </row>
    <row r="2020" spans="2:8">
      <c r="B2020" s="831"/>
      <c r="C2020" s="831"/>
      <c r="F2020" s="831"/>
      <c r="G2020" s="831"/>
      <c r="H2020" s="831"/>
    </row>
    <row r="2021" spans="2:8">
      <c r="B2021" s="831"/>
      <c r="C2021" s="831"/>
      <c r="F2021" s="831"/>
      <c r="G2021" s="831"/>
      <c r="H2021" s="831"/>
    </row>
    <row r="2022" spans="2:8">
      <c r="B2022" s="831"/>
      <c r="C2022" s="831"/>
      <c r="F2022" s="831"/>
      <c r="G2022" s="831"/>
      <c r="H2022" s="831"/>
    </row>
    <row r="2023" spans="2:8">
      <c r="B2023" s="831"/>
      <c r="C2023" s="831"/>
      <c r="F2023" s="831"/>
      <c r="G2023" s="831"/>
      <c r="H2023" s="831"/>
    </row>
    <row r="2024" spans="2:8">
      <c r="B2024" s="831"/>
      <c r="C2024" s="831"/>
      <c r="F2024" s="831"/>
      <c r="G2024" s="831"/>
      <c r="H2024" s="831"/>
    </row>
    <row r="2025" spans="2:8">
      <c r="B2025" s="831"/>
      <c r="C2025" s="831"/>
      <c r="F2025" s="831"/>
      <c r="G2025" s="831"/>
      <c r="H2025" s="831"/>
    </row>
    <row r="2026" spans="2:8">
      <c r="B2026" s="831"/>
      <c r="C2026" s="831"/>
      <c r="F2026" s="831"/>
      <c r="G2026" s="831"/>
      <c r="H2026" s="831"/>
    </row>
    <row r="2027" spans="2:8">
      <c r="B2027" s="831"/>
      <c r="C2027" s="831"/>
      <c r="F2027" s="831"/>
      <c r="G2027" s="831"/>
      <c r="H2027" s="831"/>
    </row>
    <row r="2028" spans="2:8">
      <c r="B2028" s="831"/>
      <c r="C2028" s="831"/>
      <c r="F2028" s="831"/>
      <c r="G2028" s="831"/>
      <c r="H2028" s="831"/>
    </row>
    <row r="2029" spans="2:8">
      <c r="B2029" s="831"/>
      <c r="C2029" s="831"/>
      <c r="F2029" s="831"/>
      <c r="G2029" s="831"/>
      <c r="H2029" s="831"/>
    </row>
    <row r="2030" spans="2:8">
      <c r="B2030" s="831"/>
      <c r="C2030" s="831"/>
      <c r="F2030" s="831"/>
      <c r="G2030" s="831"/>
      <c r="H2030" s="831"/>
    </row>
    <row r="2031" spans="2:8">
      <c r="B2031" s="831"/>
      <c r="C2031" s="831"/>
      <c r="F2031" s="831"/>
      <c r="G2031" s="831"/>
      <c r="H2031" s="831"/>
    </row>
    <row r="2032" spans="2:8">
      <c r="B2032" s="831"/>
      <c r="C2032" s="831"/>
      <c r="F2032" s="831"/>
      <c r="G2032" s="831"/>
      <c r="H2032" s="831"/>
    </row>
    <row r="2033" spans="2:8">
      <c r="B2033" s="831"/>
      <c r="C2033" s="831"/>
      <c r="F2033" s="831"/>
      <c r="G2033" s="831"/>
      <c r="H2033" s="831"/>
    </row>
    <row r="2034" spans="2:8">
      <c r="B2034" s="831"/>
      <c r="C2034" s="831"/>
      <c r="F2034" s="831"/>
      <c r="G2034" s="831"/>
      <c r="H2034" s="831"/>
    </row>
    <row r="2035" spans="2:8">
      <c r="B2035" s="831"/>
      <c r="C2035" s="831"/>
      <c r="F2035" s="831"/>
      <c r="G2035" s="831"/>
      <c r="H2035" s="831"/>
    </row>
    <row r="2036" spans="2:8">
      <c r="B2036" s="831"/>
      <c r="C2036" s="831"/>
      <c r="F2036" s="831"/>
      <c r="G2036" s="831"/>
      <c r="H2036" s="831"/>
    </row>
    <row r="2037" spans="2:8">
      <c r="B2037" s="831"/>
      <c r="C2037" s="831"/>
      <c r="F2037" s="831"/>
      <c r="G2037" s="831"/>
      <c r="H2037" s="831"/>
    </row>
    <row r="2038" spans="2:8">
      <c r="B2038" s="831"/>
      <c r="C2038" s="831"/>
      <c r="F2038" s="831"/>
      <c r="G2038" s="831"/>
      <c r="H2038" s="831"/>
    </row>
    <row r="2039" spans="2:8">
      <c r="B2039" s="831"/>
      <c r="C2039" s="831"/>
      <c r="F2039" s="831"/>
      <c r="G2039" s="831"/>
      <c r="H2039" s="831"/>
    </row>
    <row r="2040" spans="2:8">
      <c r="B2040" s="831"/>
      <c r="C2040" s="831"/>
      <c r="F2040" s="831"/>
      <c r="G2040" s="831"/>
      <c r="H2040" s="831"/>
    </row>
    <row r="2041" spans="2:8">
      <c r="B2041" s="831"/>
      <c r="C2041" s="831"/>
      <c r="F2041" s="831"/>
      <c r="G2041" s="831"/>
      <c r="H2041" s="831"/>
    </row>
    <row r="2042" spans="2:8">
      <c r="B2042" s="831"/>
      <c r="C2042" s="831"/>
      <c r="F2042" s="831"/>
      <c r="G2042" s="831"/>
      <c r="H2042" s="831"/>
    </row>
    <row r="2043" spans="2:8">
      <c r="B2043" s="831"/>
      <c r="C2043" s="831"/>
      <c r="F2043" s="831"/>
      <c r="G2043" s="831"/>
      <c r="H2043" s="831"/>
    </row>
    <row r="2044" spans="2:8">
      <c r="B2044" s="831"/>
      <c r="C2044" s="831"/>
      <c r="F2044" s="831"/>
      <c r="G2044" s="831"/>
      <c r="H2044" s="831"/>
    </row>
    <row r="2045" spans="2:8">
      <c r="B2045" s="831"/>
      <c r="C2045" s="831"/>
      <c r="F2045" s="831"/>
      <c r="G2045" s="831"/>
      <c r="H2045" s="831"/>
    </row>
    <row r="2046" spans="2:8">
      <c r="B2046" s="831"/>
      <c r="C2046" s="831"/>
      <c r="F2046" s="831"/>
      <c r="G2046" s="831"/>
      <c r="H2046" s="831"/>
    </row>
    <row r="2047" spans="2:8">
      <c r="B2047" s="831"/>
      <c r="C2047" s="831"/>
      <c r="F2047" s="831"/>
      <c r="G2047" s="831"/>
      <c r="H2047" s="831"/>
    </row>
    <row r="2048" spans="2:8">
      <c r="B2048" s="831"/>
      <c r="C2048" s="831"/>
      <c r="F2048" s="831"/>
      <c r="G2048" s="831"/>
      <c r="H2048" s="831"/>
    </row>
    <row r="2049" spans="2:8">
      <c r="B2049" s="831"/>
      <c r="C2049" s="831"/>
      <c r="F2049" s="831"/>
      <c r="G2049" s="831"/>
      <c r="H2049" s="831"/>
    </row>
    <row r="2050" spans="2:8">
      <c r="B2050" s="831"/>
      <c r="C2050" s="831"/>
      <c r="F2050" s="831"/>
      <c r="G2050" s="831"/>
      <c r="H2050" s="831"/>
    </row>
    <row r="2051" spans="2:8">
      <c r="B2051" s="831"/>
      <c r="C2051" s="831"/>
      <c r="F2051" s="831"/>
      <c r="G2051" s="831"/>
      <c r="H2051" s="831"/>
    </row>
    <row r="2052" spans="2:8">
      <c r="B2052" s="831"/>
      <c r="C2052" s="831"/>
      <c r="F2052" s="831"/>
      <c r="G2052" s="831"/>
      <c r="H2052" s="831"/>
    </row>
    <row r="2053" spans="2:8">
      <c r="B2053" s="831"/>
      <c r="C2053" s="831"/>
      <c r="F2053" s="831"/>
      <c r="G2053" s="831"/>
      <c r="H2053" s="831"/>
    </row>
    <row r="2054" spans="2:8">
      <c r="B2054" s="831"/>
      <c r="C2054" s="831"/>
      <c r="F2054" s="831"/>
      <c r="G2054" s="831"/>
      <c r="H2054" s="831"/>
    </row>
    <row r="2055" spans="2:8">
      <c r="B2055" s="831"/>
      <c r="C2055" s="831"/>
      <c r="F2055" s="831"/>
      <c r="G2055" s="831"/>
      <c r="H2055" s="831"/>
    </row>
    <row r="2056" spans="2:8">
      <c r="B2056" s="831"/>
      <c r="C2056" s="831"/>
      <c r="F2056" s="831"/>
      <c r="G2056" s="831"/>
      <c r="H2056" s="831"/>
    </row>
    <row r="2057" spans="2:8">
      <c r="B2057" s="831"/>
      <c r="C2057" s="831"/>
      <c r="F2057" s="831"/>
      <c r="G2057" s="831"/>
      <c r="H2057" s="831"/>
    </row>
    <row r="2058" spans="2:8">
      <c r="B2058" s="831"/>
      <c r="C2058" s="831"/>
      <c r="F2058" s="831"/>
      <c r="G2058" s="831"/>
      <c r="H2058" s="831"/>
    </row>
    <row r="2059" spans="2:8">
      <c r="B2059" s="831"/>
      <c r="C2059" s="831"/>
      <c r="F2059" s="831"/>
      <c r="G2059" s="831"/>
      <c r="H2059" s="831"/>
    </row>
    <row r="2060" spans="2:8">
      <c r="B2060" s="831"/>
      <c r="C2060" s="831"/>
      <c r="F2060" s="831"/>
      <c r="G2060" s="831"/>
      <c r="H2060" s="831"/>
    </row>
    <row r="2061" spans="2:8">
      <c r="B2061" s="831"/>
      <c r="C2061" s="831"/>
      <c r="F2061" s="831"/>
      <c r="G2061" s="831"/>
      <c r="H2061" s="831"/>
    </row>
    <row r="2062" spans="2:8">
      <c r="B2062" s="831"/>
      <c r="C2062" s="831"/>
      <c r="F2062" s="831"/>
      <c r="G2062" s="831"/>
      <c r="H2062" s="831"/>
    </row>
    <row r="2063" spans="2:8">
      <c r="B2063" s="831"/>
      <c r="C2063" s="831"/>
      <c r="F2063" s="831"/>
      <c r="G2063" s="831"/>
      <c r="H2063" s="831"/>
    </row>
    <row r="2064" spans="2:8">
      <c r="B2064" s="831"/>
      <c r="C2064" s="831"/>
      <c r="F2064" s="831"/>
      <c r="G2064" s="831"/>
      <c r="H2064" s="831"/>
    </row>
    <row r="2065" spans="2:8">
      <c r="B2065" s="831"/>
      <c r="C2065" s="831"/>
      <c r="F2065" s="831"/>
      <c r="G2065" s="831"/>
      <c r="H2065" s="831"/>
    </row>
    <row r="2066" spans="2:8">
      <c r="B2066" s="831"/>
      <c r="C2066" s="831"/>
      <c r="F2066" s="831"/>
      <c r="G2066" s="831"/>
      <c r="H2066" s="831"/>
    </row>
    <row r="2067" spans="2:8">
      <c r="B2067" s="831"/>
      <c r="C2067" s="831"/>
      <c r="F2067" s="831"/>
      <c r="G2067" s="831"/>
      <c r="H2067" s="831"/>
    </row>
    <row r="2068" spans="2:8">
      <c r="B2068" s="831"/>
      <c r="C2068" s="831"/>
      <c r="F2068" s="831"/>
      <c r="G2068" s="831"/>
      <c r="H2068" s="831"/>
    </row>
    <row r="2069" spans="2:8">
      <c r="B2069" s="831"/>
      <c r="C2069" s="831"/>
      <c r="F2069" s="831"/>
      <c r="G2069" s="831"/>
      <c r="H2069" s="831"/>
    </row>
    <row r="2070" spans="2:8">
      <c r="B2070" s="831"/>
      <c r="C2070" s="831"/>
      <c r="F2070" s="831"/>
      <c r="G2070" s="831"/>
      <c r="H2070" s="831"/>
    </row>
    <row r="2071" spans="2:8">
      <c r="B2071" s="831"/>
      <c r="C2071" s="831"/>
      <c r="F2071" s="831"/>
      <c r="G2071" s="831"/>
      <c r="H2071" s="831"/>
    </row>
    <row r="2072" spans="2:8">
      <c r="B2072" s="831"/>
      <c r="C2072" s="831"/>
      <c r="F2072" s="831"/>
      <c r="G2072" s="831"/>
      <c r="H2072" s="831"/>
    </row>
    <row r="2073" spans="2:8">
      <c r="B2073" s="831"/>
      <c r="C2073" s="831"/>
      <c r="F2073" s="831"/>
      <c r="G2073" s="831"/>
      <c r="H2073" s="831"/>
    </row>
    <row r="2074" spans="2:8">
      <c r="B2074" s="831"/>
      <c r="C2074" s="831"/>
      <c r="F2074" s="831"/>
      <c r="G2074" s="831"/>
      <c r="H2074" s="831"/>
    </row>
    <row r="2075" spans="2:8">
      <c r="B2075" s="831"/>
      <c r="C2075" s="831"/>
      <c r="F2075" s="831"/>
      <c r="G2075" s="831"/>
      <c r="H2075" s="831"/>
    </row>
    <row r="2076" spans="2:8">
      <c r="B2076" s="831"/>
      <c r="C2076" s="831"/>
      <c r="F2076" s="831"/>
      <c r="G2076" s="831"/>
      <c r="H2076" s="831"/>
    </row>
    <row r="2077" spans="2:8">
      <c r="B2077" s="831"/>
      <c r="C2077" s="831"/>
      <c r="F2077" s="831"/>
      <c r="G2077" s="831"/>
      <c r="H2077" s="831"/>
    </row>
    <row r="2078" spans="2:8">
      <c r="B2078" s="831"/>
      <c r="C2078" s="831"/>
      <c r="F2078" s="831"/>
      <c r="G2078" s="831"/>
      <c r="H2078" s="831"/>
    </row>
    <row r="2079" spans="2:8">
      <c r="B2079" s="831"/>
      <c r="C2079" s="831"/>
      <c r="F2079" s="831"/>
      <c r="G2079" s="831"/>
      <c r="H2079" s="831"/>
    </row>
    <row r="2080" spans="2:8">
      <c r="B2080" s="831"/>
      <c r="C2080" s="831"/>
      <c r="F2080" s="831"/>
      <c r="G2080" s="831"/>
      <c r="H2080" s="831"/>
    </row>
    <row r="2081" spans="2:8">
      <c r="B2081" s="831"/>
      <c r="C2081" s="831"/>
      <c r="F2081" s="831"/>
      <c r="G2081" s="831"/>
      <c r="H2081" s="831"/>
    </row>
    <row r="2082" spans="2:8">
      <c r="B2082" s="831"/>
      <c r="C2082" s="831"/>
      <c r="F2082" s="831"/>
      <c r="G2082" s="831"/>
      <c r="H2082" s="831"/>
    </row>
    <row r="2083" spans="2:8">
      <c r="B2083" s="831"/>
      <c r="C2083" s="831"/>
      <c r="F2083" s="831"/>
      <c r="G2083" s="831"/>
      <c r="H2083" s="831"/>
    </row>
    <row r="2084" spans="2:8">
      <c r="B2084" s="831"/>
      <c r="C2084" s="831"/>
      <c r="F2084" s="831"/>
      <c r="G2084" s="831"/>
      <c r="H2084" s="831"/>
    </row>
    <row r="2085" spans="2:8">
      <c r="B2085" s="831"/>
      <c r="C2085" s="831"/>
      <c r="F2085" s="831"/>
      <c r="G2085" s="831"/>
      <c r="H2085" s="831"/>
    </row>
    <row r="2086" spans="2:8">
      <c r="B2086" s="831"/>
      <c r="C2086" s="831"/>
      <c r="F2086" s="831"/>
      <c r="G2086" s="831"/>
      <c r="H2086" s="831"/>
    </row>
    <row r="2087" spans="2:8">
      <c r="B2087" s="831"/>
      <c r="C2087" s="831"/>
      <c r="F2087" s="831"/>
      <c r="G2087" s="831"/>
      <c r="H2087" s="831"/>
    </row>
    <row r="2088" spans="2:8">
      <c r="B2088" s="831"/>
      <c r="C2088" s="831"/>
      <c r="F2088" s="831"/>
      <c r="G2088" s="831"/>
      <c r="H2088" s="831"/>
    </row>
    <row r="2089" spans="2:8">
      <c r="B2089" s="831"/>
      <c r="C2089" s="831"/>
      <c r="F2089" s="831"/>
      <c r="G2089" s="831"/>
      <c r="H2089" s="831"/>
    </row>
    <row r="2090" spans="2:8">
      <c r="B2090" s="831"/>
      <c r="C2090" s="831"/>
      <c r="F2090" s="831"/>
      <c r="G2090" s="831"/>
      <c r="H2090" s="831"/>
    </row>
    <row r="2091" spans="2:8">
      <c r="B2091" s="831"/>
      <c r="C2091" s="831"/>
      <c r="F2091" s="831"/>
      <c r="G2091" s="831"/>
      <c r="H2091" s="831"/>
    </row>
    <row r="2092" spans="2:8">
      <c r="B2092" s="831"/>
      <c r="C2092" s="831"/>
      <c r="F2092" s="831"/>
      <c r="G2092" s="831"/>
      <c r="H2092" s="831"/>
    </row>
    <row r="2093" spans="2:8">
      <c r="B2093" s="831"/>
      <c r="C2093" s="831"/>
      <c r="F2093" s="831"/>
      <c r="G2093" s="831"/>
      <c r="H2093" s="831"/>
    </row>
    <row r="2094" spans="2:8">
      <c r="B2094" s="831"/>
      <c r="C2094" s="831"/>
      <c r="F2094" s="831"/>
      <c r="G2094" s="831"/>
      <c r="H2094" s="831"/>
    </row>
    <row r="2095" spans="2:8">
      <c r="B2095" s="831"/>
      <c r="C2095" s="831"/>
      <c r="F2095" s="831"/>
      <c r="G2095" s="831"/>
      <c r="H2095" s="831"/>
    </row>
    <row r="2096" spans="2:8">
      <c r="B2096" s="831"/>
      <c r="C2096" s="831"/>
      <c r="F2096" s="831"/>
      <c r="G2096" s="831"/>
      <c r="H2096" s="831"/>
    </row>
    <row r="2097" spans="2:8">
      <c r="B2097" s="831"/>
      <c r="C2097" s="831"/>
      <c r="F2097" s="831"/>
      <c r="G2097" s="831"/>
      <c r="H2097" s="831"/>
    </row>
    <row r="2098" spans="2:8">
      <c r="B2098" s="831"/>
      <c r="C2098" s="831"/>
      <c r="F2098" s="831"/>
      <c r="G2098" s="831"/>
      <c r="H2098" s="831"/>
    </row>
    <row r="2099" spans="2:8">
      <c r="B2099" s="831"/>
      <c r="C2099" s="831"/>
      <c r="F2099" s="831"/>
      <c r="G2099" s="831"/>
      <c r="H2099" s="831"/>
    </row>
    <row r="2100" spans="2:8">
      <c r="B2100" s="831"/>
      <c r="C2100" s="831"/>
      <c r="F2100" s="831"/>
      <c r="G2100" s="831"/>
      <c r="H2100" s="831"/>
    </row>
    <row r="2101" spans="2:8">
      <c r="B2101" s="831"/>
      <c r="C2101" s="831"/>
      <c r="F2101" s="831"/>
      <c r="G2101" s="831"/>
      <c r="H2101" s="831"/>
    </row>
    <row r="2102" spans="2:8">
      <c r="B2102" s="831"/>
      <c r="C2102" s="831"/>
      <c r="F2102" s="831"/>
      <c r="G2102" s="831"/>
      <c r="H2102" s="831"/>
    </row>
    <row r="2103" spans="2:8">
      <c r="B2103" s="831"/>
      <c r="C2103" s="831"/>
      <c r="F2103" s="831"/>
      <c r="G2103" s="831"/>
      <c r="H2103" s="831"/>
    </row>
    <row r="2104" spans="2:8">
      <c r="B2104" s="831"/>
      <c r="C2104" s="831"/>
      <c r="F2104" s="831"/>
      <c r="G2104" s="831"/>
      <c r="H2104" s="831"/>
    </row>
    <row r="2105" spans="2:8">
      <c r="B2105" s="831"/>
      <c r="C2105" s="831"/>
      <c r="F2105" s="831"/>
      <c r="G2105" s="831"/>
      <c r="H2105" s="831"/>
    </row>
    <row r="2106" spans="2:8">
      <c r="B2106" s="831"/>
      <c r="C2106" s="831"/>
      <c r="F2106" s="831"/>
      <c r="G2106" s="831"/>
      <c r="H2106" s="831"/>
    </row>
    <row r="2107" spans="2:8">
      <c r="B2107" s="831"/>
      <c r="C2107" s="831"/>
      <c r="F2107" s="831"/>
      <c r="G2107" s="831"/>
      <c r="H2107" s="831"/>
    </row>
    <row r="2108" spans="2:8">
      <c r="B2108" s="831"/>
      <c r="C2108" s="831"/>
      <c r="F2108" s="831"/>
      <c r="G2108" s="831"/>
      <c r="H2108" s="831"/>
    </row>
    <row r="2109" spans="2:8">
      <c r="B2109" s="831"/>
      <c r="C2109" s="831"/>
      <c r="F2109" s="831"/>
      <c r="G2109" s="831"/>
      <c r="H2109" s="831"/>
    </row>
    <row r="2110" spans="2:8">
      <c r="B2110" s="831"/>
      <c r="C2110" s="831"/>
      <c r="F2110" s="831"/>
      <c r="G2110" s="831"/>
      <c r="H2110" s="831"/>
    </row>
    <row r="2111" spans="2:8">
      <c r="B2111" s="831"/>
      <c r="C2111" s="831"/>
      <c r="F2111" s="831"/>
      <c r="G2111" s="831"/>
      <c r="H2111" s="831"/>
    </row>
    <row r="2112" spans="2:8">
      <c r="B2112" s="831"/>
      <c r="C2112" s="831"/>
      <c r="F2112" s="831"/>
      <c r="G2112" s="831"/>
      <c r="H2112" s="831"/>
    </row>
    <row r="2113" spans="2:8">
      <c r="B2113" s="831"/>
      <c r="C2113" s="831"/>
      <c r="F2113" s="831"/>
      <c r="G2113" s="831"/>
      <c r="H2113" s="831"/>
    </row>
    <row r="2114" spans="2:8">
      <c r="B2114" s="831"/>
      <c r="C2114" s="831"/>
      <c r="F2114" s="831"/>
      <c r="G2114" s="831"/>
      <c r="H2114" s="831"/>
    </row>
    <row r="2115" spans="2:8">
      <c r="B2115" s="831"/>
      <c r="C2115" s="831"/>
      <c r="F2115" s="831"/>
      <c r="G2115" s="831"/>
      <c r="H2115" s="831"/>
    </row>
    <row r="2116" spans="2:8">
      <c r="B2116" s="831"/>
      <c r="C2116" s="831"/>
      <c r="F2116" s="831"/>
      <c r="G2116" s="831"/>
      <c r="H2116" s="831"/>
    </row>
    <row r="2117" spans="2:8">
      <c r="B2117" s="831"/>
      <c r="C2117" s="831"/>
      <c r="F2117" s="831"/>
      <c r="G2117" s="831"/>
      <c r="H2117" s="831"/>
    </row>
    <row r="2118" spans="2:8">
      <c r="B2118" s="831"/>
      <c r="C2118" s="831"/>
      <c r="F2118" s="831"/>
      <c r="G2118" s="831"/>
      <c r="H2118" s="831"/>
    </row>
    <row r="2119" spans="2:8">
      <c r="B2119" s="831"/>
      <c r="C2119" s="831"/>
      <c r="F2119" s="831"/>
      <c r="G2119" s="831"/>
      <c r="H2119" s="831"/>
    </row>
    <row r="2120" spans="2:8">
      <c r="B2120" s="831"/>
      <c r="C2120" s="831"/>
      <c r="F2120" s="831"/>
      <c r="G2120" s="831"/>
      <c r="H2120" s="831"/>
    </row>
    <row r="2121" spans="2:8">
      <c r="B2121" s="831"/>
      <c r="C2121" s="831"/>
      <c r="F2121" s="831"/>
      <c r="G2121" s="831"/>
      <c r="H2121" s="831"/>
    </row>
    <row r="2122" spans="2:8">
      <c r="B2122" s="831"/>
      <c r="C2122" s="831"/>
      <c r="F2122" s="831"/>
      <c r="G2122" s="831"/>
      <c r="H2122" s="831"/>
    </row>
    <row r="2123" spans="2:8">
      <c r="B2123" s="831"/>
      <c r="C2123" s="831"/>
      <c r="F2123" s="831"/>
      <c r="G2123" s="831"/>
      <c r="H2123" s="831"/>
    </row>
    <row r="2124" spans="2:8">
      <c r="B2124" s="831"/>
      <c r="C2124" s="831"/>
      <c r="F2124" s="831"/>
      <c r="G2124" s="831"/>
      <c r="H2124" s="831"/>
    </row>
    <row r="2125" spans="2:8">
      <c r="B2125" s="831"/>
      <c r="C2125" s="831"/>
      <c r="F2125" s="831"/>
      <c r="G2125" s="831"/>
      <c r="H2125" s="831"/>
    </row>
    <row r="2126" spans="2:8">
      <c r="B2126" s="831"/>
      <c r="C2126" s="831"/>
      <c r="F2126" s="831"/>
      <c r="G2126" s="831"/>
      <c r="H2126" s="831"/>
    </row>
    <row r="2127" spans="2:8">
      <c r="B2127" s="831"/>
      <c r="C2127" s="831"/>
      <c r="F2127" s="831"/>
      <c r="G2127" s="831"/>
      <c r="H2127" s="831"/>
    </row>
    <row r="2128" spans="2:8">
      <c r="B2128" s="831"/>
      <c r="C2128" s="831"/>
      <c r="F2128" s="831"/>
      <c r="G2128" s="831"/>
      <c r="H2128" s="831"/>
    </row>
    <row r="2129" spans="2:8">
      <c r="B2129" s="831"/>
      <c r="C2129" s="831"/>
      <c r="F2129" s="831"/>
      <c r="G2129" s="831"/>
      <c r="H2129" s="831"/>
    </row>
    <row r="2130" spans="2:8">
      <c r="B2130" s="831"/>
      <c r="C2130" s="831"/>
      <c r="F2130" s="831"/>
      <c r="G2130" s="831"/>
      <c r="H2130" s="831"/>
    </row>
    <row r="2131" spans="2:8">
      <c r="B2131" s="831"/>
      <c r="C2131" s="831"/>
      <c r="F2131" s="831"/>
      <c r="G2131" s="831"/>
      <c r="H2131" s="831"/>
    </row>
    <row r="2132" spans="2:8">
      <c r="B2132" s="831"/>
      <c r="C2132" s="831"/>
      <c r="F2132" s="831"/>
      <c r="G2132" s="831"/>
      <c r="H2132" s="831"/>
    </row>
    <row r="2133" spans="2:8">
      <c r="B2133" s="831"/>
      <c r="C2133" s="831"/>
      <c r="F2133" s="831"/>
      <c r="G2133" s="831"/>
      <c r="H2133" s="831"/>
    </row>
    <row r="2134" spans="2:8">
      <c r="B2134" s="831"/>
      <c r="C2134" s="831"/>
      <c r="F2134" s="831"/>
      <c r="G2134" s="831"/>
      <c r="H2134" s="831"/>
    </row>
    <row r="2135" spans="2:8">
      <c r="B2135" s="831"/>
      <c r="C2135" s="831"/>
      <c r="F2135" s="831"/>
      <c r="G2135" s="831"/>
      <c r="H2135" s="831"/>
    </row>
    <row r="2136" spans="2:8">
      <c r="B2136" s="831"/>
      <c r="C2136" s="831"/>
      <c r="F2136" s="831"/>
      <c r="G2136" s="831"/>
      <c r="H2136" s="831"/>
    </row>
    <row r="2137" spans="2:8">
      <c r="B2137" s="831"/>
      <c r="C2137" s="831"/>
      <c r="F2137" s="831"/>
      <c r="G2137" s="831"/>
      <c r="H2137" s="831"/>
    </row>
    <row r="2138" spans="2:8">
      <c r="B2138" s="831"/>
      <c r="C2138" s="831"/>
      <c r="F2138" s="831"/>
      <c r="G2138" s="831"/>
      <c r="H2138" s="831"/>
    </row>
    <row r="2139" spans="2:8">
      <c r="B2139" s="831"/>
      <c r="C2139" s="831"/>
      <c r="F2139" s="831"/>
      <c r="G2139" s="831"/>
      <c r="H2139" s="831"/>
    </row>
    <row r="2140" spans="2:8">
      <c r="B2140" s="831"/>
      <c r="C2140" s="831"/>
      <c r="F2140" s="831"/>
      <c r="G2140" s="831"/>
      <c r="H2140" s="831"/>
    </row>
    <row r="2141" spans="2:8">
      <c r="B2141" s="831"/>
      <c r="C2141" s="831"/>
      <c r="F2141" s="831"/>
      <c r="G2141" s="831"/>
      <c r="H2141" s="831"/>
    </row>
    <row r="2142" spans="2:8">
      <c r="B2142" s="831"/>
      <c r="C2142" s="831"/>
      <c r="F2142" s="831"/>
      <c r="G2142" s="831"/>
      <c r="H2142" s="831"/>
    </row>
    <row r="2143" spans="2:8">
      <c r="B2143" s="831"/>
      <c r="C2143" s="831"/>
      <c r="F2143" s="831"/>
      <c r="G2143" s="831"/>
      <c r="H2143" s="831"/>
    </row>
    <row r="2144" spans="2:8">
      <c r="B2144" s="831"/>
      <c r="C2144" s="831"/>
      <c r="F2144" s="831"/>
      <c r="G2144" s="831"/>
      <c r="H2144" s="831"/>
    </row>
    <row r="2145" spans="2:8">
      <c r="B2145" s="831"/>
      <c r="C2145" s="831"/>
      <c r="F2145" s="831"/>
      <c r="G2145" s="831"/>
      <c r="H2145" s="831"/>
    </row>
    <row r="2146" spans="2:8">
      <c r="B2146" s="831"/>
      <c r="C2146" s="831"/>
      <c r="F2146" s="831"/>
      <c r="G2146" s="831"/>
      <c r="H2146" s="831"/>
    </row>
    <row r="2147" spans="2:8">
      <c r="B2147" s="831"/>
      <c r="C2147" s="831"/>
      <c r="F2147" s="831"/>
      <c r="G2147" s="831"/>
      <c r="H2147" s="831"/>
    </row>
    <row r="2148" spans="2:8">
      <c r="B2148" s="831"/>
      <c r="C2148" s="831"/>
      <c r="F2148" s="831"/>
      <c r="G2148" s="831"/>
      <c r="H2148" s="831"/>
    </row>
    <row r="2149" spans="2:8">
      <c r="B2149" s="831"/>
      <c r="C2149" s="831"/>
      <c r="F2149" s="831"/>
      <c r="G2149" s="831"/>
      <c r="H2149" s="831"/>
    </row>
    <row r="2150" spans="2:8">
      <c r="B2150" s="831"/>
      <c r="C2150" s="831"/>
      <c r="F2150" s="831"/>
      <c r="G2150" s="831"/>
      <c r="H2150" s="831"/>
    </row>
    <row r="2151" spans="2:8">
      <c r="B2151" s="831"/>
      <c r="C2151" s="831"/>
      <c r="F2151" s="831"/>
      <c r="G2151" s="831"/>
      <c r="H2151" s="831"/>
    </row>
    <row r="2152" spans="2:8">
      <c r="B2152" s="831"/>
      <c r="C2152" s="831"/>
      <c r="F2152" s="831"/>
      <c r="G2152" s="831"/>
      <c r="H2152" s="831"/>
    </row>
    <row r="2153" spans="2:8">
      <c r="B2153" s="831"/>
      <c r="C2153" s="831"/>
      <c r="F2153" s="831"/>
      <c r="G2153" s="831"/>
      <c r="H2153" s="831"/>
    </row>
    <row r="2154" spans="2:8">
      <c r="B2154" s="831"/>
      <c r="C2154" s="831"/>
      <c r="F2154" s="831"/>
      <c r="G2154" s="831"/>
      <c r="H2154" s="831"/>
    </row>
    <row r="2155" spans="2:8">
      <c r="B2155" s="831"/>
      <c r="C2155" s="831"/>
      <c r="F2155" s="831"/>
      <c r="G2155" s="831"/>
      <c r="H2155" s="831"/>
    </row>
    <row r="2156" spans="2:8">
      <c r="B2156" s="831"/>
      <c r="C2156" s="831"/>
      <c r="F2156" s="831"/>
      <c r="G2156" s="831"/>
      <c r="H2156" s="831"/>
    </row>
    <row r="2157" spans="2:8">
      <c r="B2157" s="831"/>
      <c r="C2157" s="831"/>
      <c r="F2157" s="831"/>
      <c r="G2157" s="831"/>
      <c r="H2157" s="831"/>
    </row>
    <row r="2158" spans="2:8">
      <c r="B2158" s="831"/>
      <c r="C2158" s="831"/>
      <c r="F2158" s="831"/>
      <c r="G2158" s="831"/>
      <c r="H2158" s="831"/>
    </row>
    <row r="2159" spans="2:8">
      <c r="B2159" s="831"/>
      <c r="C2159" s="831"/>
      <c r="F2159" s="831"/>
      <c r="G2159" s="831"/>
      <c r="H2159" s="831"/>
    </row>
    <row r="2160" spans="2:8">
      <c r="B2160" s="831"/>
      <c r="C2160" s="831"/>
      <c r="F2160" s="831"/>
      <c r="G2160" s="831"/>
      <c r="H2160" s="831"/>
    </row>
    <row r="2161" spans="2:8">
      <c r="B2161" s="831"/>
      <c r="C2161" s="831"/>
      <c r="F2161" s="831"/>
      <c r="G2161" s="831"/>
      <c r="H2161" s="831"/>
    </row>
    <row r="2162" spans="2:8">
      <c r="B2162" s="831"/>
      <c r="C2162" s="831"/>
      <c r="F2162" s="831"/>
      <c r="G2162" s="831"/>
      <c r="H2162" s="831"/>
    </row>
    <row r="2163" spans="2:8">
      <c r="B2163" s="831"/>
      <c r="C2163" s="831"/>
      <c r="F2163" s="831"/>
      <c r="G2163" s="831"/>
      <c r="H2163" s="831"/>
    </row>
    <row r="2164" spans="2:8">
      <c r="B2164" s="831"/>
      <c r="C2164" s="831"/>
      <c r="F2164" s="831"/>
      <c r="G2164" s="831"/>
      <c r="H2164" s="831"/>
    </row>
    <row r="2165" spans="2:8">
      <c r="B2165" s="831"/>
      <c r="C2165" s="831"/>
      <c r="F2165" s="831"/>
      <c r="G2165" s="831"/>
      <c r="H2165" s="831"/>
    </row>
    <row r="2166" spans="2:8">
      <c r="B2166" s="831"/>
      <c r="C2166" s="831"/>
      <c r="F2166" s="831"/>
      <c r="G2166" s="831"/>
      <c r="H2166" s="831"/>
    </row>
    <row r="2167" spans="2:8">
      <c r="B2167" s="831"/>
      <c r="C2167" s="831"/>
      <c r="F2167" s="831"/>
      <c r="G2167" s="831"/>
      <c r="H2167" s="831"/>
    </row>
    <row r="2168" spans="2:8">
      <c r="B2168" s="831"/>
      <c r="C2168" s="831"/>
      <c r="F2168" s="831"/>
      <c r="G2168" s="831"/>
      <c r="H2168" s="831"/>
    </row>
    <row r="2169" spans="2:8">
      <c r="B2169" s="831"/>
      <c r="C2169" s="831"/>
      <c r="F2169" s="831"/>
      <c r="G2169" s="831"/>
      <c r="H2169" s="831"/>
    </row>
    <row r="2170" spans="2:8">
      <c r="B2170" s="831"/>
      <c r="C2170" s="831"/>
      <c r="F2170" s="831"/>
      <c r="G2170" s="831"/>
      <c r="H2170" s="831"/>
    </row>
    <row r="2171" spans="2:8">
      <c r="B2171" s="831"/>
      <c r="C2171" s="831"/>
      <c r="F2171" s="831"/>
      <c r="G2171" s="831"/>
      <c r="H2171" s="831"/>
    </row>
    <row r="2172" spans="2:8">
      <c r="B2172" s="831"/>
      <c r="C2172" s="831"/>
      <c r="F2172" s="831"/>
      <c r="G2172" s="831"/>
      <c r="H2172" s="831"/>
    </row>
    <row r="2173" spans="2:8">
      <c r="B2173" s="831"/>
      <c r="C2173" s="831"/>
      <c r="F2173" s="831"/>
      <c r="G2173" s="831"/>
      <c r="H2173" s="831"/>
    </row>
    <row r="2174" spans="2:8">
      <c r="B2174" s="831"/>
      <c r="C2174" s="831"/>
      <c r="F2174" s="831"/>
      <c r="G2174" s="831"/>
      <c r="H2174" s="831"/>
    </row>
    <row r="2175" spans="2:8">
      <c r="B2175" s="831"/>
      <c r="C2175" s="831"/>
      <c r="F2175" s="831"/>
      <c r="G2175" s="831"/>
      <c r="H2175" s="831"/>
    </row>
    <row r="2176" spans="2:8">
      <c r="B2176" s="831"/>
      <c r="C2176" s="831"/>
      <c r="F2176" s="831"/>
      <c r="G2176" s="831"/>
      <c r="H2176" s="831"/>
    </row>
    <row r="2177" spans="2:8">
      <c r="B2177" s="831"/>
      <c r="C2177" s="831"/>
      <c r="F2177" s="831"/>
      <c r="G2177" s="831"/>
      <c r="H2177" s="831"/>
    </row>
    <row r="2178" spans="2:8">
      <c r="B2178" s="831"/>
      <c r="C2178" s="831"/>
      <c r="F2178" s="831"/>
      <c r="G2178" s="831"/>
      <c r="H2178" s="831"/>
    </row>
    <row r="2179" spans="2:8">
      <c r="B2179" s="831"/>
      <c r="C2179" s="831"/>
      <c r="F2179" s="831"/>
      <c r="G2179" s="831"/>
      <c r="H2179" s="831"/>
    </row>
    <row r="2180" spans="2:8">
      <c r="B2180" s="831"/>
      <c r="C2180" s="831"/>
      <c r="F2180" s="831"/>
      <c r="G2180" s="831"/>
      <c r="H2180" s="831"/>
    </row>
    <row r="2181" spans="2:8">
      <c r="B2181" s="831"/>
      <c r="C2181" s="831"/>
      <c r="F2181" s="831"/>
      <c r="G2181" s="831"/>
      <c r="H2181" s="831"/>
    </row>
    <row r="2182" spans="2:8">
      <c r="B2182" s="831"/>
      <c r="C2182" s="831"/>
      <c r="F2182" s="831"/>
      <c r="G2182" s="831"/>
      <c r="H2182" s="831"/>
    </row>
    <row r="2183" spans="2:8">
      <c r="B2183" s="831"/>
      <c r="C2183" s="831"/>
      <c r="F2183" s="831"/>
      <c r="G2183" s="831"/>
      <c r="H2183" s="831"/>
    </row>
    <row r="2184" spans="2:8">
      <c r="B2184" s="831"/>
      <c r="C2184" s="831"/>
      <c r="F2184" s="831"/>
      <c r="G2184" s="831"/>
      <c r="H2184" s="831"/>
    </row>
    <row r="2185" spans="2:8">
      <c r="B2185" s="831"/>
      <c r="C2185" s="831"/>
      <c r="F2185" s="831"/>
      <c r="G2185" s="831"/>
      <c r="H2185" s="831"/>
    </row>
    <row r="2186" spans="2:8">
      <c r="B2186" s="831"/>
      <c r="C2186" s="831"/>
      <c r="F2186" s="831"/>
      <c r="G2186" s="831"/>
      <c r="H2186" s="831"/>
    </row>
    <row r="2187" spans="2:8">
      <c r="B2187" s="831"/>
      <c r="C2187" s="831"/>
      <c r="F2187" s="831"/>
      <c r="G2187" s="831"/>
      <c r="H2187" s="831"/>
    </row>
    <row r="2188" spans="2:8">
      <c r="B2188" s="831"/>
      <c r="C2188" s="831"/>
      <c r="F2188" s="831"/>
      <c r="G2188" s="831"/>
      <c r="H2188" s="831"/>
    </row>
    <row r="2189" spans="2:8">
      <c r="B2189" s="831"/>
      <c r="C2189" s="831"/>
      <c r="F2189" s="831"/>
      <c r="G2189" s="831"/>
      <c r="H2189" s="831"/>
    </row>
    <row r="2190" spans="2:8">
      <c r="B2190" s="831"/>
      <c r="C2190" s="831"/>
      <c r="F2190" s="831"/>
      <c r="G2190" s="831"/>
      <c r="H2190" s="831"/>
    </row>
    <row r="2191" spans="2:8">
      <c r="B2191" s="831"/>
      <c r="C2191" s="831"/>
      <c r="F2191" s="831"/>
      <c r="G2191" s="831"/>
      <c r="H2191" s="831"/>
    </row>
    <row r="2192" spans="2:8">
      <c r="B2192" s="831"/>
      <c r="C2192" s="831"/>
      <c r="F2192" s="831"/>
      <c r="G2192" s="831"/>
      <c r="H2192" s="831"/>
    </row>
    <row r="2193" spans="2:8">
      <c r="B2193" s="831"/>
      <c r="C2193" s="831"/>
      <c r="F2193" s="831"/>
      <c r="G2193" s="831"/>
      <c r="H2193" s="831"/>
    </row>
    <row r="2194" spans="2:8">
      <c r="B2194" s="831"/>
      <c r="C2194" s="831"/>
      <c r="F2194" s="831"/>
      <c r="G2194" s="831"/>
      <c r="H2194" s="831"/>
    </row>
    <row r="2195" spans="2:8">
      <c r="B2195" s="831"/>
      <c r="C2195" s="831"/>
      <c r="F2195" s="831"/>
      <c r="G2195" s="831"/>
      <c r="H2195" s="831"/>
    </row>
    <row r="2196" spans="2:8">
      <c r="B2196" s="831"/>
      <c r="C2196" s="831"/>
      <c r="F2196" s="831"/>
      <c r="G2196" s="831"/>
      <c r="H2196" s="831"/>
    </row>
    <row r="2197" spans="2:8">
      <c r="B2197" s="831"/>
      <c r="C2197" s="831"/>
      <c r="F2197" s="831"/>
      <c r="G2197" s="831"/>
      <c r="H2197" s="831"/>
    </row>
    <row r="2198" spans="2:8">
      <c r="B2198" s="831"/>
      <c r="C2198" s="831"/>
      <c r="F2198" s="831"/>
      <c r="G2198" s="831"/>
      <c r="H2198" s="831"/>
    </row>
    <row r="2199" spans="2:8">
      <c r="B2199" s="831"/>
      <c r="C2199" s="831"/>
      <c r="F2199" s="831"/>
      <c r="G2199" s="831"/>
      <c r="H2199" s="831"/>
    </row>
    <row r="2200" spans="2:8">
      <c r="B2200" s="831"/>
      <c r="C2200" s="831"/>
      <c r="F2200" s="831"/>
      <c r="G2200" s="831"/>
      <c r="H2200" s="831"/>
    </row>
    <row r="2201" spans="2:8">
      <c r="B2201" s="831"/>
      <c r="C2201" s="831"/>
      <c r="F2201" s="831"/>
      <c r="G2201" s="831"/>
      <c r="H2201" s="831"/>
    </row>
    <row r="2202" spans="2:8">
      <c r="B2202" s="831"/>
      <c r="C2202" s="831"/>
      <c r="F2202" s="831"/>
      <c r="G2202" s="831"/>
      <c r="H2202" s="831"/>
    </row>
    <row r="2203" spans="2:8">
      <c r="B2203" s="831"/>
      <c r="C2203" s="831"/>
      <c r="F2203" s="831"/>
      <c r="G2203" s="831"/>
      <c r="H2203" s="831"/>
    </row>
    <row r="2204" spans="2:8">
      <c r="B2204" s="831"/>
      <c r="C2204" s="831"/>
      <c r="F2204" s="831"/>
      <c r="G2204" s="831"/>
      <c r="H2204" s="831"/>
    </row>
    <row r="2205" spans="2:8">
      <c r="B2205" s="831"/>
      <c r="C2205" s="831"/>
      <c r="F2205" s="831"/>
      <c r="G2205" s="831"/>
      <c r="H2205" s="831"/>
    </row>
    <row r="2206" spans="2:8">
      <c r="B2206" s="831"/>
      <c r="C2206" s="831"/>
      <c r="F2206" s="831"/>
      <c r="G2206" s="831"/>
      <c r="H2206" s="831"/>
    </row>
    <row r="2207" spans="2:8">
      <c r="B2207" s="831"/>
      <c r="C2207" s="831"/>
      <c r="F2207" s="831"/>
      <c r="G2207" s="831"/>
      <c r="H2207" s="831"/>
    </row>
    <row r="2208" spans="2:8">
      <c r="B2208" s="831"/>
      <c r="C2208" s="831"/>
      <c r="F2208" s="831"/>
      <c r="G2208" s="831"/>
      <c r="H2208" s="831"/>
    </row>
    <row r="2209" spans="2:8">
      <c r="B2209" s="831"/>
      <c r="C2209" s="831"/>
      <c r="F2209" s="831"/>
      <c r="G2209" s="831"/>
      <c r="H2209" s="831"/>
    </row>
    <row r="2210" spans="2:8">
      <c r="B2210" s="831"/>
      <c r="C2210" s="831"/>
      <c r="F2210" s="831"/>
      <c r="G2210" s="831"/>
      <c r="H2210" s="831"/>
    </row>
    <row r="2211" spans="2:8">
      <c r="B2211" s="831"/>
      <c r="C2211" s="831"/>
      <c r="F2211" s="831"/>
      <c r="G2211" s="831"/>
      <c r="H2211" s="831"/>
    </row>
    <row r="2212" spans="2:8">
      <c r="B2212" s="831"/>
      <c r="C2212" s="831"/>
      <c r="F2212" s="831"/>
      <c r="G2212" s="831"/>
      <c r="H2212" s="831"/>
    </row>
    <row r="2213" spans="2:8">
      <c r="B2213" s="831"/>
      <c r="C2213" s="831"/>
      <c r="F2213" s="831"/>
      <c r="G2213" s="831"/>
      <c r="H2213" s="831"/>
    </row>
    <row r="2214" spans="2:8">
      <c r="B2214" s="831"/>
      <c r="C2214" s="831"/>
      <c r="F2214" s="831"/>
      <c r="G2214" s="831"/>
      <c r="H2214" s="831"/>
    </row>
    <row r="2215" spans="2:8">
      <c r="B2215" s="831"/>
      <c r="C2215" s="831"/>
      <c r="F2215" s="831"/>
      <c r="G2215" s="831"/>
      <c r="H2215" s="831"/>
    </row>
    <row r="2216" spans="2:8">
      <c r="B2216" s="831"/>
      <c r="C2216" s="831"/>
      <c r="F2216" s="831"/>
      <c r="G2216" s="831"/>
      <c r="H2216" s="831"/>
    </row>
    <row r="2217" spans="2:8">
      <c r="B2217" s="831"/>
      <c r="C2217" s="831"/>
      <c r="F2217" s="831"/>
      <c r="G2217" s="831"/>
      <c r="H2217" s="831"/>
    </row>
    <row r="2218" spans="2:8">
      <c r="B2218" s="831"/>
      <c r="C2218" s="831"/>
      <c r="F2218" s="831"/>
      <c r="G2218" s="831"/>
      <c r="H2218" s="831"/>
    </row>
    <row r="2219" spans="2:8">
      <c r="B2219" s="831"/>
      <c r="C2219" s="831"/>
      <c r="F2219" s="831"/>
      <c r="G2219" s="831"/>
      <c r="H2219" s="831"/>
    </row>
    <row r="2220" spans="2:8">
      <c r="B2220" s="831"/>
      <c r="C2220" s="831"/>
      <c r="F2220" s="831"/>
      <c r="G2220" s="831"/>
      <c r="H2220" s="831"/>
    </row>
    <row r="2221" spans="2:8">
      <c r="B2221" s="831"/>
      <c r="C2221" s="831"/>
      <c r="F2221" s="831"/>
      <c r="G2221" s="831"/>
      <c r="H2221" s="831"/>
    </row>
    <row r="2222" spans="2:8">
      <c r="B2222" s="831"/>
      <c r="C2222" s="831"/>
      <c r="F2222" s="831"/>
      <c r="G2222" s="831"/>
      <c r="H2222" s="831"/>
    </row>
    <row r="2223" spans="2:8">
      <c r="B2223" s="831"/>
      <c r="C2223" s="831"/>
      <c r="F2223" s="831"/>
      <c r="G2223" s="831"/>
      <c r="H2223" s="831"/>
    </row>
    <row r="2224" spans="2:8">
      <c r="B2224" s="831"/>
      <c r="C2224" s="831"/>
      <c r="F2224" s="831"/>
      <c r="G2224" s="831"/>
      <c r="H2224" s="831"/>
    </row>
    <row r="2225" spans="2:8">
      <c r="B2225" s="831"/>
      <c r="C2225" s="831"/>
      <c r="F2225" s="831"/>
      <c r="G2225" s="831"/>
      <c r="H2225" s="831"/>
    </row>
    <row r="2226" spans="2:8">
      <c r="B2226" s="831"/>
      <c r="C2226" s="831"/>
      <c r="F2226" s="831"/>
      <c r="G2226" s="831"/>
      <c r="H2226" s="831"/>
    </row>
    <row r="2227" spans="2:8">
      <c r="B2227" s="831"/>
      <c r="C2227" s="831"/>
      <c r="F2227" s="831"/>
      <c r="G2227" s="831"/>
      <c r="H2227" s="831"/>
    </row>
    <row r="2228" spans="2:8">
      <c r="B2228" s="831"/>
      <c r="C2228" s="831"/>
      <c r="F2228" s="831"/>
      <c r="G2228" s="831"/>
      <c r="H2228" s="831"/>
    </row>
    <row r="2229" spans="2:8">
      <c r="B2229" s="831"/>
      <c r="C2229" s="831"/>
      <c r="F2229" s="831"/>
      <c r="G2229" s="831"/>
      <c r="H2229" s="831"/>
    </row>
    <row r="2230" spans="2:8">
      <c r="B2230" s="831"/>
      <c r="C2230" s="831"/>
      <c r="F2230" s="831"/>
      <c r="G2230" s="831"/>
      <c r="H2230" s="831"/>
    </row>
    <row r="2231" spans="2:8">
      <c r="B2231" s="831"/>
      <c r="C2231" s="831"/>
      <c r="F2231" s="831"/>
      <c r="G2231" s="831"/>
      <c r="H2231" s="831"/>
    </row>
    <row r="2232" spans="2:8">
      <c r="B2232" s="831"/>
      <c r="C2232" s="831"/>
      <c r="F2232" s="831"/>
      <c r="G2232" s="831"/>
      <c r="H2232" s="831"/>
    </row>
    <row r="2233" spans="2:8">
      <c r="B2233" s="831"/>
      <c r="C2233" s="831"/>
      <c r="F2233" s="831"/>
      <c r="G2233" s="831"/>
      <c r="H2233" s="831"/>
    </row>
    <row r="2234" spans="2:8">
      <c r="B2234" s="831"/>
      <c r="C2234" s="831"/>
      <c r="F2234" s="831"/>
      <c r="G2234" s="831"/>
      <c r="H2234" s="831"/>
    </row>
    <row r="2235" spans="2:8">
      <c r="B2235" s="831"/>
      <c r="C2235" s="831"/>
      <c r="F2235" s="831"/>
      <c r="G2235" s="831"/>
      <c r="H2235" s="831"/>
    </row>
    <row r="2236" spans="2:8">
      <c r="B2236" s="831"/>
      <c r="C2236" s="831"/>
      <c r="F2236" s="831"/>
      <c r="G2236" s="831"/>
      <c r="H2236" s="831"/>
    </row>
    <row r="2237" spans="2:8">
      <c r="B2237" s="831"/>
      <c r="C2237" s="831"/>
      <c r="F2237" s="831"/>
      <c r="G2237" s="831"/>
      <c r="H2237" s="831"/>
    </row>
    <row r="2238" spans="2:8">
      <c r="B2238" s="831"/>
      <c r="C2238" s="831"/>
      <c r="F2238" s="831"/>
      <c r="G2238" s="831"/>
      <c r="H2238" s="831"/>
    </row>
    <row r="2239" spans="2:8">
      <c r="B2239" s="831"/>
      <c r="C2239" s="831"/>
      <c r="F2239" s="831"/>
      <c r="G2239" s="831"/>
      <c r="H2239" s="831"/>
    </row>
    <row r="2240" spans="2:8">
      <c r="B2240" s="831"/>
      <c r="C2240" s="831"/>
      <c r="F2240" s="831"/>
      <c r="G2240" s="831"/>
      <c r="H2240" s="831"/>
    </row>
    <row r="2241" spans="2:8">
      <c r="B2241" s="831"/>
      <c r="C2241" s="831"/>
      <c r="F2241" s="831"/>
      <c r="G2241" s="831"/>
      <c r="H2241" s="831"/>
    </row>
    <row r="2242" spans="2:8">
      <c r="B2242" s="831"/>
      <c r="C2242" s="831"/>
      <c r="F2242" s="831"/>
      <c r="G2242" s="831"/>
      <c r="H2242" s="831"/>
    </row>
    <row r="2243" spans="2:8">
      <c r="B2243" s="831"/>
      <c r="C2243" s="831"/>
      <c r="F2243" s="831"/>
      <c r="G2243" s="831"/>
      <c r="H2243" s="831"/>
    </row>
    <row r="2244" spans="2:8">
      <c r="B2244" s="831"/>
      <c r="C2244" s="831"/>
      <c r="F2244" s="831"/>
      <c r="G2244" s="831"/>
      <c r="H2244" s="831"/>
    </row>
    <row r="2245" spans="2:8">
      <c r="B2245" s="831"/>
      <c r="C2245" s="831"/>
      <c r="F2245" s="831"/>
      <c r="G2245" s="831"/>
      <c r="H2245" s="831"/>
    </row>
    <row r="2246" spans="2:8">
      <c r="B2246" s="831"/>
      <c r="C2246" s="831"/>
      <c r="F2246" s="831"/>
      <c r="G2246" s="831"/>
      <c r="H2246" s="831"/>
    </row>
    <row r="2247" spans="2:8">
      <c r="B2247" s="831"/>
      <c r="C2247" s="831"/>
      <c r="F2247" s="831"/>
      <c r="G2247" s="831"/>
      <c r="H2247" s="831"/>
    </row>
    <row r="2248" spans="2:8">
      <c r="B2248" s="831"/>
      <c r="C2248" s="831"/>
      <c r="F2248" s="831"/>
      <c r="G2248" s="831"/>
      <c r="H2248" s="831"/>
    </row>
    <row r="2249" spans="2:8">
      <c r="B2249" s="831"/>
      <c r="C2249" s="831"/>
      <c r="F2249" s="831"/>
      <c r="G2249" s="831"/>
      <c r="H2249" s="831"/>
    </row>
    <row r="2250" spans="2:8">
      <c r="B2250" s="831"/>
      <c r="C2250" s="831"/>
      <c r="F2250" s="831"/>
      <c r="G2250" s="831"/>
      <c r="H2250" s="831"/>
    </row>
    <row r="2251" spans="2:8">
      <c r="B2251" s="831"/>
      <c r="C2251" s="831"/>
      <c r="F2251" s="831"/>
      <c r="G2251" s="831"/>
      <c r="H2251" s="831"/>
    </row>
    <row r="2252" spans="2:8">
      <c r="B2252" s="831"/>
      <c r="C2252" s="831"/>
      <c r="F2252" s="831"/>
      <c r="G2252" s="831"/>
      <c r="H2252" s="831"/>
    </row>
    <row r="2253" spans="2:8">
      <c r="B2253" s="831"/>
      <c r="C2253" s="831"/>
      <c r="F2253" s="831"/>
      <c r="G2253" s="831"/>
      <c r="H2253" s="831"/>
    </row>
    <row r="2254" spans="2:8">
      <c r="B2254" s="831"/>
      <c r="C2254" s="831"/>
      <c r="F2254" s="831"/>
      <c r="G2254" s="831"/>
      <c r="H2254" s="831"/>
    </row>
    <row r="2255" spans="2:8">
      <c r="B2255" s="831"/>
      <c r="C2255" s="831"/>
      <c r="F2255" s="831"/>
      <c r="G2255" s="831"/>
      <c r="H2255" s="831"/>
    </row>
    <row r="2256" spans="2:8">
      <c r="B2256" s="831"/>
      <c r="C2256" s="831"/>
      <c r="F2256" s="831"/>
      <c r="G2256" s="831"/>
      <c r="H2256" s="831"/>
    </row>
    <row r="2257" spans="2:8">
      <c r="B2257" s="831"/>
      <c r="C2257" s="831"/>
      <c r="F2257" s="831"/>
      <c r="G2257" s="831"/>
      <c r="H2257" s="831"/>
    </row>
    <row r="2258" spans="2:8">
      <c r="B2258" s="831"/>
      <c r="C2258" s="831"/>
      <c r="F2258" s="831"/>
      <c r="G2258" s="831"/>
      <c r="H2258" s="831"/>
    </row>
    <row r="2259" spans="2:8">
      <c r="B2259" s="831"/>
      <c r="C2259" s="831"/>
      <c r="F2259" s="831"/>
      <c r="G2259" s="831"/>
      <c r="H2259" s="831"/>
    </row>
    <row r="2260" spans="2:8">
      <c r="B2260" s="831"/>
      <c r="C2260" s="831"/>
      <c r="F2260" s="831"/>
      <c r="G2260" s="831"/>
      <c r="H2260" s="831"/>
    </row>
    <row r="2261" spans="2:8">
      <c r="B2261" s="831"/>
      <c r="C2261" s="831"/>
      <c r="F2261" s="831"/>
      <c r="G2261" s="831"/>
      <c r="H2261" s="831"/>
    </row>
    <row r="2262" spans="2:8">
      <c r="B2262" s="831"/>
      <c r="C2262" s="831"/>
      <c r="F2262" s="831"/>
      <c r="G2262" s="831"/>
      <c r="H2262" s="831"/>
    </row>
    <row r="2263" spans="2:8">
      <c r="B2263" s="831"/>
      <c r="C2263" s="831"/>
      <c r="F2263" s="831"/>
      <c r="G2263" s="831"/>
      <c r="H2263" s="831"/>
    </row>
    <row r="2264" spans="2:8">
      <c r="B2264" s="831"/>
      <c r="C2264" s="831"/>
      <c r="F2264" s="831"/>
      <c r="G2264" s="831"/>
      <c r="H2264" s="831"/>
    </row>
    <row r="2265" spans="2:8">
      <c r="B2265" s="831"/>
      <c r="C2265" s="831"/>
      <c r="F2265" s="831"/>
      <c r="G2265" s="831"/>
      <c r="H2265" s="831"/>
    </row>
    <row r="2266" spans="2:8">
      <c r="B2266" s="831"/>
      <c r="C2266" s="831"/>
      <c r="F2266" s="831"/>
      <c r="G2266" s="831"/>
      <c r="H2266" s="831"/>
    </row>
    <row r="2267" spans="2:8">
      <c r="B2267" s="831"/>
      <c r="C2267" s="831"/>
      <c r="F2267" s="831"/>
      <c r="G2267" s="831"/>
      <c r="H2267" s="831"/>
    </row>
    <row r="2268" spans="2:8">
      <c r="B2268" s="831"/>
      <c r="C2268" s="831"/>
      <c r="F2268" s="831"/>
      <c r="G2268" s="831"/>
      <c r="H2268" s="831"/>
    </row>
    <row r="2269" spans="2:8">
      <c r="B2269" s="831"/>
      <c r="C2269" s="831"/>
      <c r="F2269" s="831"/>
      <c r="G2269" s="831"/>
      <c r="H2269" s="831"/>
    </row>
    <row r="2270" spans="2:8">
      <c r="B2270" s="831"/>
      <c r="C2270" s="831"/>
      <c r="F2270" s="831"/>
      <c r="G2270" s="831"/>
      <c r="H2270" s="831"/>
    </row>
    <row r="2271" spans="2:8">
      <c r="B2271" s="831"/>
      <c r="C2271" s="831"/>
      <c r="F2271" s="831"/>
      <c r="G2271" s="831"/>
      <c r="H2271" s="831"/>
    </row>
    <row r="2272" spans="2:8">
      <c r="B2272" s="831"/>
      <c r="C2272" s="831"/>
      <c r="F2272" s="831"/>
      <c r="G2272" s="831"/>
      <c r="H2272" s="831"/>
    </row>
    <row r="2273" spans="2:8">
      <c r="B2273" s="831"/>
      <c r="C2273" s="831"/>
      <c r="F2273" s="831"/>
      <c r="G2273" s="831"/>
      <c r="H2273" s="831"/>
    </row>
    <row r="2274" spans="2:8">
      <c r="B2274" s="831"/>
      <c r="C2274" s="831"/>
      <c r="F2274" s="831"/>
      <c r="G2274" s="831"/>
      <c r="H2274" s="831"/>
    </row>
    <row r="2275" spans="2:8">
      <c r="B2275" s="831"/>
      <c r="C2275" s="831"/>
      <c r="F2275" s="831"/>
      <c r="G2275" s="831"/>
      <c r="H2275" s="831"/>
    </row>
    <row r="2276" spans="2:8">
      <c r="B2276" s="831"/>
      <c r="C2276" s="831"/>
      <c r="F2276" s="831"/>
      <c r="G2276" s="831"/>
      <c r="H2276" s="831"/>
    </row>
    <row r="2277" spans="2:8">
      <c r="B2277" s="831"/>
      <c r="C2277" s="831"/>
      <c r="F2277" s="831"/>
      <c r="G2277" s="831"/>
      <c r="H2277" s="831"/>
    </row>
    <row r="2278" spans="2:8">
      <c r="B2278" s="831"/>
      <c r="C2278" s="831"/>
      <c r="F2278" s="831"/>
      <c r="G2278" s="831"/>
      <c r="H2278" s="831"/>
    </row>
    <row r="2279" spans="2:8">
      <c r="B2279" s="831"/>
      <c r="C2279" s="831"/>
      <c r="F2279" s="831"/>
      <c r="G2279" s="831"/>
      <c r="H2279" s="831"/>
    </row>
    <row r="2280" spans="2:8">
      <c r="B2280" s="831"/>
      <c r="C2280" s="831"/>
      <c r="F2280" s="831"/>
      <c r="G2280" s="831"/>
      <c r="H2280" s="831"/>
    </row>
    <row r="2281" spans="2:8">
      <c r="B2281" s="831"/>
      <c r="C2281" s="831"/>
      <c r="F2281" s="831"/>
      <c r="G2281" s="831"/>
      <c r="H2281" s="831"/>
    </row>
    <row r="2282" spans="2:8">
      <c r="B2282" s="831"/>
      <c r="C2282" s="831"/>
      <c r="F2282" s="831"/>
      <c r="G2282" s="831"/>
      <c r="H2282" s="831"/>
    </row>
    <row r="2283" spans="2:8">
      <c r="B2283" s="831"/>
      <c r="C2283" s="831"/>
      <c r="F2283" s="831"/>
      <c r="G2283" s="831"/>
      <c r="H2283" s="831"/>
    </row>
    <row r="2284" spans="2:8">
      <c r="B2284" s="831"/>
      <c r="C2284" s="831"/>
      <c r="F2284" s="831"/>
      <c r="G2284" s="831"/>
      <c r="H2284" s="831"/>
    </row>
    <row r="2285" spans="2:8">
      <c r="B2285" s="831"/>
      <c r="C2285" s="831"/>
      <c r="F2285" s="831"/>
      <c r="G2285" s="831"/>
      <c r="H2285" s="831"/>
    </row>
    <row r="2286" spans="2:8">
      <c r="B2286" s="831"/>
      <c r="C2286" s="831"/>
      <c r="F2286" s="831"/>
      <c r="G2286" s="831"/>
      <c r="H2286" s="831"/>
    </row>
    <row r="2287" spans="2:8">
      <c r="B2287" s="831"/>
      <c r="C2287" s="831"/>
      <c r="F2287" s="831"/>
      <c r="G2287" s="831"/>
      <c r="H2287" s="831"/>
    </row>
    <row r="2288" spans="2:8">
      <c r="B2288" s="831"/>
      <c r="C2288" s="831"/>
      <c r="F2288" s="831"/>
      <c r="G2288" s="831"/>
      <c r="H2288" s="831"/>
    </row>
    <row r="2289" spans="2:8">
      <c r="B2289" s="831"/>
      <c r="C2289" s="831"/>
      <c r="F2289" s="831"/>
      <c r="G2289" s="831"/>
      <c r="H2289" s="831"/>
    </row>
    <row r="2290" spans="2:8">
      <c r="B2290" s="831"/>
      <c r="C2290" s="831"/>
      <c r="F2290" s="831"/>
      <c r="G2290" s="831"/>
      <c r="H2290" s="831"/>
    </row>
    <row r="2291" spans="2:8">
      <c r="B2291" s="831"/>
      <c r="C2291" s="831"/>
      <c r="F2291" s="831"/>
      <c r="G2291" s="831"/>
      <c r="H2291" s="831"/>
    </row>
    <row r="2292" spans="2:8">
      <c r="B2292" s="831"/>
      <c r="C2292" s="831"/>
      <c r="F2292" s="831"/>
      <c r="G2292" s="831"/>
      <c r="H2292" s="831"/>
    </row>
    <row r="2293" spans="2:8">
      <c r="B2293" s="831"/>
      <c r="C2293" s="831"/>
      <c r="F2293" s="831"/>
      <c r="G2293" s="831"/>
      <c r="H2293" s="831"/>
    </row>
    <row r="2294" spans="2:8">
      <c r="B2294" s="831"/>
      <c r="C2294" s="831"/>
      <c r="F2294" s="831"/>
      <c r="G2294" s="831"/>
      <c r="H2294" s="831"/>
    </row>
    <row r="2295" spans="2:8">
      <c r="B2295" s="831"/>
      <c r="C2295" s="831"/>
      <c r="F2295" s="831"/>
      <c r="G2295" s="831"/>
      <c r="H2295" s="831"/>
    </row>
    <row r="2296" spans="2:8">
      <c r="B2296" s="831"/>
      <c r="C2296" s="831"/>
      <c r="F2296" s="831"/>
      <c r="G2296" s="831"/>
      <c r="H2296" s="831"/>
    </row>
    <row r="2297" spans="2:8">
      <c r="B2297" s="831"/>
      <c r="C2297" s="831"/>
      <c r="F2297" s="831"/>
      <c r="G2297" s="831"/>
      <c r="H2297" s="831"/>
    </row>
    <row r="2298" spans="2:8">
      <c r="B2298" s="831"/>
      <c r="C2298" s="831"/>
      <c r="F2298" s="831"/>
      <c r="G2298" s="831"/>
      <c r="H2298" s="831"/>
    </row>
    <row r="2299" spans="2:8">
      <c r="B2299" s="831"/>
      <c r="C2299" s="831"/>
      <c r="F2299" s="831"/>
      <c r="G2299" s="831"/>
      <c r="H2299" s="831"/>
    </row>
    <row r="2300" spans="2:8">
      <c r="B2300" s="831"/>
      <c r="C2300" s="831"/>
      <c r="F2300" s="831"/>
      <c r="G2300" s="831"/>
      <c r="H2300" s="831"/>
    </row>
    <row r="2301" spans="2:8">
      <c r="B2301" s="831"/>
      <c r="C2301" s="831"/>
      <c r="F2301" s="831"/>
      <c r="G2301" s="831"/>
      <c r="H2301" s="831"/>
    </row>
    <row r="2302" spans="2:8">
      <c r="B2302" s="831"/>
      <c r="C2302" s="831"/>
      <c r="F2302" s="831"/>
      <c r="G2302" s="831"/>
      <c r="H2302" s="831"/>
    </row>
    <row r="2303" spans="2:8">
      <c r="B2303" s="831"/>
      <c r="C2303" s="831"/>
      <c r="F2303" s="831"/>
      <c r="G2303" s="831"/>
      <c r="H2303" s="831"/>
    </row>
    <row r="2304" spans="2:8">
      <c r="B2304" s="831"/>
      <c r="C2304" s="831"/>
      <c r="F2304" s="831"/>
      <c r="G2304" s="831"/>
      <c r="H2304" s="831"/>
    </row>
    <row r="2305" spans="2:8">
      <c r="B2305" s="831"/>
      <c r="C2305" s="831"/>
      <c r="F2305" s="831"/>
      <c r="G2305" s="831"/>
      <c r="H2305" s="831"/>
    </row>
    <row r="2306" spans="2:8">
      <c r="B2306" s="831"/>
      <c r="C2306" s="831"/>
      <c r="F2306" s="831"/>
      <c r="G2306" s="831"/>
      <c r="H2306" s="831"/>
    </row>
    <row r="2307" spans="2:8">
      <c r="B2307" s="831"/>
      <c r="C2307" s="831"/>
      <c r="F2307" s="831"/>
      <c r="G2307" s="831"/>
      <c r="H2307" s="831"/>
    </row>
    <row r="2308" spans="2:8">
      <c r="B2308" s="831"/>
      <c r="C2308" s="831"/>
      <c r="F2308" s="831"/>
      <c r="G2308" s="831"/>
      <c r="H2308" s="831"/>
    </row>
    <row r="2309" spans="2:8">
      <c r="B2309" s="831"/>
      <c r="C2309" s="831"/>
      <c r="F2309" s="831"/>
      <c r="G2309" s="831"/>
      <c r="H2309" s="831"/>
    </row>
    <row r="2310" spans="2:8">
      <c r="B2310" s="831"/>
      <c r="C2310" s="831"/>
      <c r="F2310" s="831"/>
      <c r="G2310" s="831"/>
      <c r="H2310" s="831"/>
    </row>
    <row r="2311" spans="2:8">
      <c r="B2311" s="831"/>
      <c r="C2311" s="831"/>
      <c r="F2311" s="831"/>
      <c r="G2311" s="831"/>
      <c r="H2311" s="831"/>
    </row>
    <row r="2312" spans="2:8">
      <c r="B2312" s="831"/>
      <c r="C2312" s="831"/>
      <c r="F2312" s="831"/>
      <c r="G2312" s="831"/>
      <c r="H2312" s="831"/>
    </row>
    <row r="2313" spans="2:8">
      <c r="B2313" s="831"/>
      <c r="C2313" s="831"/>
      <c r="F2313" s="831"/>
      <c r="G2313" s="831"/>
      <c r="H2313" s="831"/>
    </row>
    <row r="2314" spans="2:8">
      <c r="B2314" s="831"/>
      <c r="C2314" s="831"/>
      <c r="F2314" s="831"/>
      <c r="G2314" s="831"/>
      <c r="H2314" s="831"/>
    </row>
    <row r="2315" spans="2:8">
      <c r="B2315" s="831"/>
      <c r="C2315" s="831"/>
      <c r="F2315" s="831"/>
      <c r="G2315" s="831"/>
      <c r="H2315" s="831"/>
    </row>
    <row r="2316" spans="2:8">
      <c r="B2316" s="831"/>
      <c r="C2316" s="831"/>
      <c r="F2316" s="831"/>
      <c r="G2316" s="831"/>
      <c r="H2316" s="831"/>
    </row>
    <row r="2317" spans="2:8">
      <c r="B2317" s="831"/>
      <c r="C2317" s="831"/>
      <c r="F2317" s="831"/>
      <c r="G2317" s="831"/>
      <c r="H2317" s="831"/>
    </row>
    <row r="2318" spans="2:8">
      <c r="B2318" s="831"/>
      <c r="C2318" s="831"/>
      <c r="F2318" s="831"/>
      <c r="G2318" s="831"/>
      <c r="H2318" s="831"/>
    </row>
    <row r="2319" spans="2:8">
      <c r="B2319" s="831"/>
      <c r="C2319" s="831"/>
      <c r="F2319" s="831"/>
      <c r="G2319" s="831"/>
      <c r="H2319" s="831"/>
    </row>
    <row r="2320" spans="2:8">
      <c r="B2320" s="831"/>
      <c r="C2320" s="831"/>
      <c r="F2320" s="831"/>
      <c r="G2320" s="831"/>
      <c r="H2320" s="831"/>
    </row>
    <row r="2321" spans="2:8">
      <c r="B2321" s="831"/>
      <c r="C2321" s="831"/>
      <c r="F2321" s="831"/>
      <c r="G2321" s="831"/>
      <c r="H2321" s="831"/>
    </row>
    <row r="2322" spans="2:8">
      <c r="B2322" s="831"/>
      <c r="C2322" s="831"/>
      <c r="F2322" s="831"/>
      <c r="G2322" s="831"/>
      <c r="H2322" s="831"/>
    </row>
    <row r="2323" spans="2:8">
      <c r="B2323" s="831"/>
      <c r="C2323" s="831"/>
      <c r="F2323" s="831"/>
      <c r="G2323" s="831"/>
      <c r="H2323" s="831"/>
    </row>
    <row r="2324" spans="2:8">
      <c r="B2324" s="831"/>
      <c r="C2324" s="831"/>
      <c r="F2324" s="831"/>
      <c r="G2324" s="831"/>
      <c r="H2324" s="831"/>
    </row>
    <row r="2325" spans="2:8">
      <c r="B2325" s="831"/>
      <c r="C2325" s="831"/>
      <c r="F2325" s="831"/>
      <c r="G2325" s="831"/>
      <c r="H2325" s="831"/>
    </row>
    <row r="2326" spans="2:8">
      <c r="B2326" s="831"/>
      <c r="C2326" s="831"/>
      <c r="F2326" s="831"/>
      <c r="G2326" s="831"/>
      <c r="H2326" s="831"/>
    </row>
    <row r="2327" spans="2:8">
      <c r="B2327" s="831"/>
      <c r="C2327" s="831"/>
      <c r="F2327" s="831"/>
      <c r="G2327" s="831"/>
      <c r="H2327" s="831"/>
    </row>
    <row r="2328" spans="2:8">
      <c r="B2328" s="831"/>
      <c r="C2328" s="831"/>
      <c r="F2328" s="831"/>
      <c r="G2328" s="831"/>
      <c r="H2328" s="831"/>
    </row>
    <row r="2329" spans="2:8">
      <c r="B2329" s="831"/>
      <c r="C2329" s="831"/>
      <c r="F2329" s="831"/>
      <c r="G2329" s="831"/>
      <c r="H2329" s="831"/>
    </row>
    <row r="2330" spans="2:8">
      <c r="B2330" s="831"/>
      <c r="C2330" s="831"/>
      <c r="F2330" s="831"/>
      <c r="G2330" s="831"/>
      <c r="H2330" s="831"/>
    </row>
    <row r="2331" spans="2:8">
      <c r="B2331" s="831"/>
      <c r="C2331" s="831"/>
      <c r="F2331" s="831"/>
      <c r="G2331" s="831"/>
      <c r="H2331" s="831"/>
    </row>
    <row r="2332" spans="2:8">
      <c r="B2332" s="831"/>
      <c r="C2332" s="831"/>
      <c r="F2332" s="831"/>
      <c r="G2332" s="831"/>
      <c r="H2332" s="831"/>
    </row>
    <row r="2333" spans="2:8">
      <c r="B2333" s="831"/>
      <c r="C2333" s="831"/>
      <c r="F2333" s="831"/>
      <c r="G2333" s="831"/>
      <c r="H2333" s="831"/>
    </row>
    <row r="2334" spans="2:8">
      <c r="B2334" s="831"/>
      <c r="C2334" s="831"/>
      <c r="F2334" s="831"/>
      <c r="G2334" s="831"/>
      <c r="H2334" s="831"/>
    </row>
    <row r="2335" spans="2:8">
      <c r="B2335" s="831"/>
      <c r="C2335" s="831"/>
      <c r="F2335" s="831"/>
      <c r="G2335" s="831"/>
      <c r="H2335" s="831"/>
    </row>
    <row r="2336" spans="2:8">
      <c r="B2336" s="831"/>
      <c r="C2336" s="831"/>
      <c r="F2336" s="831"/>
      <c r="G2336" s="831"/>
      <c r="H2336" s="831"/>
    </row>
    <row r="2337" spans="2:8">
      <c r="B2337" s="831"/>
      <c r="C2337" s="831"/>
      <c r="F2337" s="831"/>
      <c r="G2337" s="831"/>
      <c r="H2337" s="831"/>
    </row>
    <row r="2338" spans="2:8">
      <c r="B2338" s="831"/>
      <c r="C2338" s="831"/>
      <c r="F2338" s="831"/>
      <c r="G2338" s="831"/>
      <c r="H2338" s="831"/>
    </row>
    <row r="2339" spans="2:8">
      <c r="B2339" s="831"/>
      <c r="C2339" s="831"/>
      <c r="F2339" s="831"/>
      <c r="G2339" s="831"/>
      <c r="H2339" s="831"/>
    </row>
    <row r="2340" spans="2:8">
      <c r="B2340" s="831"/>
      <c r="C2340" s="831"/>
      <c r="F2340" s="831"/>
      <c r="G2340" s="831"/>
      <c r="H2340" s="831"/>
    </row>
    <row r="2341" spans="2:8">
      <c r="B2341" s="831"/>
      <c r="C2341" s="831"/>
      <c r="F2341" s="831"/>
      <c r="G2341" s="831"/>
      <c r="H2341" s="831"/>
    </row>
    <row r="2342" spans="2:8">
      <c r="B2342" s="831"/>
      <c r="C2342" s="831"/>
      <c r="F2342" s="831"/>
      <c r="G2342" s="831"/>
      <c r="H2342" s="831"/>
    </row>
    <row r="2343" spans="2:8">
      <c r="B2343" s="831"/>
      <c r="C2343" s="831"/>
      <c r="F2343" s="831"/>
      <c r="G2343" s="831"/>
      <c r="H2343" s="831"/>
    </row>
    <row r="2344" spans="2:8">
      <c r="B2344" s="831"/>
      <c r="C2344" s="831"/>
      <c r="F2344" s="831"/>
      <c r="G2344" s="831"/>
      <c r="H2344" s="831"/>
    </row>
    <row r="2345" spans="2:8">
      <c r="B2345" s="831"/>
      <c r="C2345" s="831"/>
      <c r="F2345" s="831"/>
      <c r="G2345" s="831"/>
      <c r="H2345" s="831"/>
    </row>
    <row r="2346" spans="2:8">
      <c r="B2346" s="831"/>
      <c r="C2346" s="831"/>
      <c r="F2346" s="831"/>
      <c r="G2346" s="831"/>
      <c r="H2346" s="831"/>
    </row>
    <row r="2347" spans="2:8">
      <c r="B2347" s="831"/>
      <c r="C2347" s="831"/>
      <c r="F2347" s="831"/>
      <c r="G2347" s="831"/>
      <c r="H2347" s="831"/>
    </row>
    <row r="2348" spans="2:8">
      <c r="B2348" s="831"/>
      <c r="C2348" s="831"/>
      <c r="F2348" s="831"/>
      <c r="G2348" s="831"/>
      <c r="H2348" s="831"/>
    </row>
    <row r="2349" spans="2:8">
      <c r="B2349" s="831"/>
      <c r="C2349" s="831"/>
      <c r="F2349" s="831"/>
      <c r="G2349" s="831"/>
      <c r="H2349" s="831"/>
    </row>
    <row r="2350" spans="2:8">
      <c r="B2350" s="831"/>
      <c r="C2350" s="831"/>
      <c r="F2350" s="831"/>
      <c r="G2350" s="831"/>
      <c r="H2350" s="831"/>
    </row>
    <row r="2351" spans="2:8">
      <c r="B2351" s="831"/>
      <c r="C2351" s="831"/>
      <c r="F2351" s="831"/>
      <c r="G2351" s="831"/>
      <c r="H2351" s="831"/>
    </row>
    <row r="2352" spans="2:8">
      <c r="B2352" s="831"/>
      <c r="C2352" s="831"/>
      <c r="F2352" s="831"/>
      <c r="G2352" s="831"/>
      <c r="H2352" s="831"/>
    </row>
    <row r="2353" spans="2:8">
      <c r="B2353" s="831"/>
      <c r="C2353" s="831"/>
      <c r="F2353" s="831"/>
      <c r="G2353" s="831"/>
      <c r="H2353" s="831"/>
    </row>
    <row r="2354" spans="2:8">
      <c r="B2354" s="831"/>
      <c r="C2354" s="831"/>
      <c r="F2354" s="831"/>
      <c r="G2354" s="831"/>
      <c r="H2354" s="831"/>
    </row>
    <row r="2355" spans="2:8">
      <c r="B2355" s="831"/>
      <c r="C2355" s="831"/>
      <c r="F2355" s="831"/>
      <c r="G2355" s="831"/>
      <c r="H2355" s="831"/>
    </row>
    <row r="2356" spans="2:8">
      <c r="B2356" s="831"/>
      <c r="C2356" s="831"/>
      <c r="F2356" s="831"/>
      <c r="G2356" s="831"/>
      <c r="H2356" s="831"/>
    </row>
    <row r="2357" spans="2:8">
      <c r="B2357" s="831"/>
      <c r="C2357" s="831"/>
      <c r="F2357" s="831"/>
      <c r="G2357" s="831"/>
      <c r="H2357" s="831"/>
    </row>
    <row r="2358" spans="2:8">
      <c r="B2358" s="831"/>
      <c r="C2358" s="831"/>
      <c r="F2358" s="831"/>
      <c r="G2358" s="831"/>
      <c r="H2358" s="831"/>
    </row>
    <row r="2359" spans="2:8">
      <c r="B2359" s="831"/>
      <c r="C2359" s="831"/>
      <c r="F2359" s="831"/>
      <c r="G2359" s="831"/>
      <c r="H2359" s="831"/>
    </row>
    <row r="2360" spans="2:8">
      <c r="B2360" s="831"/>
      <c r="C2360" s="831"/>
      <c r="F2360" s="831"/>
      <c r="G2360" s="831"/>
      <c r="H2360" s="831"/>
    </row>
    <row r="2361" spans="2:8">
      <c r="B2361" s="831"/>
      <c r="C2361" s="831"/>
      <c r="F2361" s="831"/>
      <c r="G2361" s="831"/>
      <c r="H2361" s="831"/>
    </row>
    <row r="2362" spans="2:8">
      <c r="B2362" s="831"/>
      <c r="C2362" s="831"/>
      <c r="F2362" s="831"/>
      <c r="G2362" s="831"/>
      <c r="H2362" s="831"/>
    </row>
    <row r="2363" spans="2:8">
      <c r="B2363" s="831"/>
      <c r="C2363" s="831"/>
      <c r="F2363" s="831"/>
      <c r="G2363" s="831"/>
      <c r="H2363" s="831"/>
    </row>
    <row r="2364" spans="2:8">
      <c r="B2364" s="831"/>
      <c r="C2364" s="831"/>
      <c r="F2364" s="831"/>
      <c r="G2364" s="831"/>
      <c r="H2364" s="831"/>
    </row>
    <row r="2365" spans="2:8">
      <c r="B2365" s="831"/>
      <c r="C2365" s="831"/>
      <c r="F2365" s="831"/>
      <c r="G2365" s="831"/>
      <c r="H2365" s="831"/>
    </row>
    <row r="2366" spans="2:8">
      <c r="B2366" s="831"/>
      <c r="C2366" s="831"/>
      <c r="F2366" s="831"/>
      <c r="G2366" s="831"/>
      <c r="H2366" s="831"/>
    </row>
    <row r="2367" spans="2:8">
      <c r="B2367" s="831"/>
      <c r="C2367" s="831"/>
      <c r="F2367" s="831"/>
      <c r="G2367" s="831"/>
      <c r="H2367" s="831"/>
    </row>
    <row r="2368" spans="2:8">
      <c r="B2368" s="831"/>
      <c r="C2368" s="831"/>
      <c r="F2368" s="831"/>
      <c r="G2368" s="831"/>
      <c r="H2368" s="831"/>
    </row>
    <row r="2369" spans="2:8">
      <c r="B2369" s="831"/>
      <c r="C2369" s="831"/>
      <c r="F2369" s="831"/>
      <c r="G2369" s="831"/>
      <c r="H2369" s="831"/>
    </row>
    <row r="2370" spans="2:8">
      <c r="B2370" s="831"/>
      <c r="C2370" s="831"/>
      <c r="F2370" s="831"/>
      <c r="G2370" s="831"/>
      <c r="H2370" s="831"/>
    </row>
    <row r="2371" spans="2:8">
      <c r="B2371" s="831"/>
      <c r="C2371" s="831"/>
      <c r="F2371" s="831"/>
      <c r="G2371" s="831"/>
      <c r="H2371" s="831"/>
    </row>
    <row r="2372" spans="2:8">
      <c r="B2372" s="831"/>
      <c r="C2372" s="831"/>
      <c r="F2372" s="831"/>
      <c r="G2372" s="831"/>
      <c r="H2372" s="831"/>
    </row>
    <row r="2373" spans="2:8">
      <c r="B2373" s="831"/>
      <c r="C2373" s="831"/>
      <c r="F2373" s="831"/>
      <c r="G2373" s="831"/>
      <c r="H2373" s="831"/>
    </row>
    <row r="2374" spans="2:8">
      <c r="B2374" s="831"/>
      <c r="C2374" s="831"/>
      <c r="F2374" s="831"/>
      <c r="G2374" s="831"/>
      <c r="H2374" s="831"/>
    </row>
    <row r="2375" spans="2:8">
      <c r="B2375" s="831"/>
      <c r="C2375" s="831"/>
      <c r="F2375" s="831"/>
      <c r="G2375" s="831"/>
      <c r="H2375" s="831"/>
    </row>
    <row r="2376" spans="2:8">
      <c r="B2376" s="831"/>
      <c r="C2376" s="831"/>
      <c r="F2376" s="831"/>
      <c r="G2376" s="831"/>
      <c r="H2376" s="831"/>
    </row>
    <row r="2377" spans="2:8">
      <c r="B2377" s="831"/>
      <c r="C2377" s="831"/>
      <c r="F2377" s="831"/>
      <c r="G2377" s="831"/>
      <c r="H2377" s="831"/>
    </row>
    <row r="2378" spans="2:8">
      <c r="B2378" s="831"/>
      <c r="C2378" s="831"/>
      <c r="F2378" s="831"/>
      <c r="G2378" s="831"/>
      <c r="H2378" s="831"/>
    </row>
    <row r="2379" spans="2:8">
      <c r="B2379" s="831"/>
      <c r="C2379" s="831"/>
      <c r="F2379" s="831"/>
      <c r="G2379" s="831"/>
      <c r="H2379" s="831"/>
    </row>
    <row r="2380" spans="2:8">
      <c r="B2380" s="831"/>
      <c r="C2380" s="831"/>
      <c r="F2380" s="831"/>
      <c r="G2380" s="831"/>
      <c r="H2380" s="831"/>
    </row>
    <row r="2381" spans="2:8">
      <c r="B2381" s="831"/>
      <c r="C2381" s="831"/>
      <c r="F2381" s="831"/>
      <c r="G2381" s="831"/>
      <c r="H2381" s="831"/>
    </row>
    <row r="2382" spans="2:8">
      <c r="B2382" s="831"/>
      <c r="C2382" s="831"/>
      <c r="F2382" s="831"/>
      <c r="G2382" s="831"/>
      <c r="H2382" s="831"/>
    </row>
    <row r="2383" spans="2:8">
      <c r="B2383" s="831"/>
      <c r="C2383" s="831"/>
      <c r="F2383" s="831"/>
      <c r="G2383" s="831"/>
      <c r="H2383" s="831"/>
    </row>
    <row r="2384" spans="2:8">
      <c r="B2384" s="831"/>
      <c r="C2384" s="831"/>
      <c r="F2384" s="831"/>
      <c r="G2384" s="831"/>
      <c r="H2384" s="831"/>
    </row>
    <row r="2385" spans="2:8">
      <c r="B2385" s="831"/>
      <c r="C2385" s="831"/>
      <c r="F2385" s="831"/>
      <c r="G2385" s="831"/>
      <c r="H2385" s="831"/>
    </row>
    <row r="2386" spans="2:8">
      <c r="B2386" s="831"/>
      <c r="C2386" s="831"/>
      <c r="F2386" s="831"/>
      <c r="G2386" s="831"/>
      <c r="H2386" s="831"/>
    </row>
    <row r="2387" spans="2:8">
      <c r="B2387" s="831"/>
      <c r="C2387" s="831"/>
      <c r="F2387" s="831"/>
      <c r="G2387" s="831"/>
      <c r="H2387" s="831"/>
    </row>
    <row r="2388" spans="2:8">
      <c r="B2388" s="831"/>
      <c r="C2388" s="831"/>
      <c r="F2388" s="831"/>
      <c r="G2388" s="831"/>
      <c r="H2388" s="831"/>
    </row>
    <row r="2389" spans="2:8">
      <c r="B2389" s="831"/>
      <c r="C2389" s="831"/>
      <c r="F2389" s="831"/>
      <c r="G2389" s="831"/>
      <c r="H2389" s="831"/>
    </row>
    <row r="2390" spans="2:8">
      <c r="B2390" s="831"/>
      <c r="C2390" s="831"/>
      <c r="F2390" s="831"/>
      <c r="G2390" s="831"/>
      <c r="H2390" s="831"/>
    </row>
    <row r="2391" spans="2:8">
      <c r="B2391" s="831"/>
      <c r="C2391" s="831"/>
      <c r="F2391" s="831"/>
      <c r="G2391" s="831"/>
      <c r="H2391" s="831"/>
    </row>
    <row r="2392" spans="2:8">
      <c r="B2392" s="831"/>
      <c r="C2392" s="831"/>
      <c r="F2392" s="831"/>
      <c r="G2392" s="831"/>
      <c r="H2392" s="831"/>
    </row>
    <row r="2393" spans="2:8">
      <c r="B2393" s="831"/>
      <c r="C2393" s="831"/>
      <c r="F2393" s="831"/>
      <c r="G2393" s="831"/>
      <c r="H2393" s="831"/>
    </row>
    <row r="2394" spans="2:8">
      <c r="B2394" s="831"/>
      <c r="C2394" s="831"/>
      <c r="F2394" s="831"/>
      <c r="G2394" s="831"/>
      <c r="H2394" s="831"/>
    </row>
    <row r="2395" spans="2:8">
      <c r="B2395" s="831"/>
      <c r="C2395" s="831"/>
      <c r="F2395" s="831"/>
      <c r="G2395" s="831"/>
      <c r="H2395" s="831"/>
    </row>
    <row r="2396" spans="2:8">
      <c r="B2396" s="831"/>
      <c r="C2396" s="831"/>
      <c r="F2396" s="831"/>
      <c r="G2396" s="831"/>
      <c r="H2396" s="831"/>
    </row>
    <row r="2397" spans="2:8">
      <c r="B2397" s="831"/>
      <c r="C2397" s="831"/>
      <c r="F2397" s="831"/>
      <c r="G2397" s="831"/>
      <c r="H2397" s="831"/>
    </row>
    <row r="2398" spans="2:8">
      <c r="B2398" s="831"/>
      <c r="C2398" s="831"/>
      <c r="F2398" s="831"/>
      <c r="G2398" s="831"/>
      <c r="H2398" s="831"/>
    </row>
    <row r="2399" spans="2:8">
      <c r="B2399" s="831"/>
      <c r="C2399" s="831"/>
      <c r="F2399" s="831"/>
      <c r="G2399" s="831"/>
      <c r="H2399" s="831"/>
    </row>
    <row r="2400" spans="2:8">
      <c r="B2400" s="831"/>
      <c r="C2400" s="831"/>
      <c r="F2400" s="831"/>
      <c r="G2400" s="831"/>
      <c r="H2400" s="831"/>
    </row>
    <row r="2401" spans="2:8">
      <c r="B2401" s="831"/>
      <c r="C2401" s="831"/>
      <c r="F2401" s="831"/>
      <c r="G2401" s="831"/>
      <c r="H2401" s="831"/>
    </row>
    <row r="2402" spans="2:8">
      <c r="B2402" s="831"/>
      <c r="C2402" s="831"/>
      <c r="F2402" s="831"/>
      <c r="G2402" s="831"/>
      <c r="H2402" s="831"/>
    </row>
    <row r="2403" spans="2:8">
      <c r="B2403" s="831"/>
      <c r="C2403" s="831"/>
      <c r="F2403" s="831"/>
      <c r="G2403" s="831"/>
      <c r="H2403" s="831"/>
    </row>
    <row r="2404" spans="2:8">
      <c r="B2404" s="831"/>
      <c r="C2404" s="831"/>
      <c r="F2404" s="831"/>
      <c r="G2404" s="831"/>
      <c r="H2404" s="831"/>
    </row>
    <row r="2405" spans="2:8">
      <c r="B2405" s="831"/>
      <c r="C2405" s="831"/>
      <c r="F2405" s="831"/>
      <c r="G2405" s="831"/>
      <c r="H2405" s="831"/>
    </row>
    <row r="2406" spans="2:8">
      <c r="B2406" s="831"/>
      <c r="C2406" s="831"/>
      <c r="F2406" s="831"/>
      <c r="G2406" s="831"/>
      <c r="H2406" s="831"/>
    </row>
    <row r="2407" spans="2:8">
      <c r="B2407" s="831"/>
      <c r="C2407" s="831"/>
      <c r="F2407" s="831"/>
      <c r="G2407" s="831"/>
      <c r="H2407" s="831"/>
    </row>
    <row r="2408" spans="2:8">
      <c r="B2408" s="831"/>
      <c r="C2408" s="831"/>
      <c r="F2408" s="831"/>
      <c r="G2408" s="831"/>
      <c r="H2408" s="831"/>
    </row>
    <row r="2409" spans="2:8">
      <c r="B2409" s="831"/>
      <c r="C2409" s="831"/>
      <c r="F2409" s="831"/>
      <c r="G2409" s="831"/>
      <c r="H2409" s="831"/>
    </row>
    <row r="2410" spans="2:8">
      <c r="B2410" s="831"/>
      <c r="C2410" s="831"/>
      <c r="F2410" s="831"/>
      <c r="G2410" s="831"/>
      <c r="H2410" s="831"/>
    </row>
    <row r="2411" spans="2:8">
      <c r="B2411" s="831"/>
      <c r="C2411" s="831"/>
      <c r="F2411" s="831"/>
      <c r="G2411" s="831"/>
      <c r="H2411" s="831"/>
    </row>
    <row r="2412" spans="2:8">
      <c r="B2412" s="831"/>
      <c r="C2412" s="831"/>
      <c r="F2412" s="831"/>
      <c r="G2412" s="831"/>
      <c r="H2412" s="831"/>
    </row>
    <row r="2413" spans="2:8">
      <c r="B2413" s="831"/>
      <c r="C2413" s="831"/>
      <c r="F2413" s="831"/>
      <c r="G2413" s="831"/>
      <c r="H2413" s="831"/>
    </row>
    <row r="2414" spans="2:8">
      <c r="B2414" s="831"/>
      <c r="C2414" s="831"/>
      <c r="F2414" s="831"/>
      <c r="G2414" s="831"/>
      <c r="H2414" s="831"/>
    </row>
    <row r="2415" spans="2:8">
      <c r="B2415" s="831"/>
      <c r="C2415" s="831"/>
      <c r="F2415" s="831"/>
      <c r="G2415" s="831"/>
      <c r="H2415" s="831"/>
    </row>
    <row r="2416" spans="2:8">
      <c r="B2416" s="831"/>
      <c r="C2416" s="831"/>
      <c r="F2416" s="831"/>
      <c r="G2416" s="831"/>
      <c r="H2416" s="831"/>
    </row>
    <row r="2417" spans="2:8">
      <c r="B2417" s="831"/>
      <c r="C2417" s="831"/>
      <c r="F2417" s="831"/>
      <c r="G2417" s="831"/>
      <c r="H2417" s="831"/>
    </row>
    <row r="2418" spans="2:8">
      <c r="B2418" s="831"/>
      <c r="C2418" s="831"/>
      <c r="F2418" s="831"/>
      <c r="G2418" s="831"/>
      <c r="H2418" s="831"/>
    </row>
    <row r="2419" spans="2:8">
      <c r="B2419" s="831"/>
      <c r="C2419" s="831"/>
      <c r="F2419" s="831"/>
      <c r="G2419" s="831"/>
      <c r="H2419" s="831"/>
    </row>
    <row r="2420" spans="2:8">
      <c r="B2420" s="831"/>
      <c r="C2420" s="831"/>
      <c r="F2420" s="831"/>
      <c r="G2420" s="831"/>
      <c r="H2420" s="831"/>
    </row>
    <row r="2421" spans="2:8">
      <c r="B2421" s="831"/>
      <c r="C2421" s="831"/>
      <c r="F2421" s="831"/>
      <c r="G2421" s="831"/>
      <c r="H2421" s="831"/>
    </row>
    <row r="2422" spans="2:8">
      <c r="B2422" s="831"/>
      <c r="C2422" s="831"/>
      <c r="F2422" s="831"/>
      <c r="G2422" s="831"/>
      <c r="H2422" s="831"/>
    </row>
    <row r="2423" spans="2:8">
      <c r="B2423" s="831"/>
      <c r="C2423" s="831"/>
      <c r="F2423" s="831"/>
      <c r="G2423" s="831"/>
      <c r="H2423" s="831"/>
    </row>
    <row r="2424" spans="2:8">
      <c r="B2424" s="831"/>
      <c r="C2424" s="831"/>
      <c r="F2424" s="831"/>
      <c r="G2424" s="831"/>
      <c r="H2424" s="831"/>
    </row>
    <row r="2425" spans="2:8">
      <c r="B2425" s="831"/>
      <c r="C2425" s="831"/>
      <c r="F2425" s="831"/>
      <c r="G2425" s="831"/>
      <c r="H2425" s="831"/>
    </row>
    <row r="2426" spans="2:8">
      <c r="B2426" s="831"/>
      <c r="C2426" s="831"/>
      <c r="F2426" s="831"/>
      <c r="G2426" s="831"/>
      <c r="H2426" s="831"/>
    </row>
    <row r="2427" spans="2:8">
      <c r="B2427" s="831"/>
      <c r="C2427" s="831"/>
      <c r="F2427" s="831"/>
      <c r="G2427" s="831"/>
      <c r="H2427" s="831"/>
    </row>
    <row r="2428" spans="2:8">
      <c r="B2428" s="831"/>
      <c r="C2428" s="831"/>
      <c r="F2428" s="831"/>
      <c r="G2428" s="831"/>
      <c r="H2428" s="831"/>
    </row>
    <row r="2429" spans="2:8">
      <c r="B2429" s="831"/>
      <c r="C2429" s="831"/>
      <c r="F2429" s="831"/>
      <c r="G2429" s="831"/>
      <c r="H2429" s="831"/>
    </row>
    <row r="2430" spans="2:8">
      <c r="B2430" s="831"/>
      <c r="C2430" s="831"/>
      <c r="F2430" s="831"/>
      <c r="G2430" s="831"/>
      <c r="H2430" s="831"/>
    </row>
    <row r="2431" spans="2:8">
      <c r="B2431" s="831"/>
      <c r="C2431" s="831"/>
      <c r="F2431" s="831"/>
      <c r="G2431" s="831"/>
      <c r="H2431" s="831"/>
    </row>
    <row r="2432" spans="2:8">
      <c r="B2432" s="831"/>
      <c r="C2432" s="831"/>
      <c r="F2432" s="831"/>
      <c r="G2432" s="831"/>
      <c r="H2432" s="831"/>
    </row>
    <row r="2433" spans="2:8">
      <c r="B2433" s="831"/>
      <c r="C2433" s="831"/>
      <c r="F2433" s="831"/>
      <c r="G2433" s="831"/>
      <c r="H2433" s="831"/>
    </row>
    <row r="2434" spans="2:8">
      <c r="B2434" s="831"/>
      <c r="C2434" s="831"/>
      <c r="F2434" s="831"/>
      <c r="G2434" s="831"/>
      <c r="H2434" s="831"/>
    </row>
    <row r="2435" spans="2:8">
      <c r="B2435" s="831"/>
      <c r="C2435" s="831"/>
      <c r="F2435" s="831"/>
      <c r="G2435" s="831"/>
      <c r="H2435" s="831"/>
    </row>
    <row r="2436" spans="2:8">
      <c r="B2436" s="831"/>
      <c r="C2436" s="831"/>
      <c r="F2436" s="831"/>
      <c r="G2436" s="831"/>
      <c r="H2436" s="831"/>
    </row>
    <row r="2437" spans="2:8">
      <c r="B2437" s="831"/>
      <c r="C2437" s="831"/>
      <c r="F2437" s="831"/>
      <c r="G2437" s="831"/>
      <c r="H2437" s="831"/>
    </row>
    <row r="2438" spans="2:8">
      <c r="B2438" s="831"/>
      <c r="C2438" s="831"/>
      <c r="F2438" s="831"/>
      <c r="G2438" s="831"/>
      <c r="H2438" s="831"/>
    </row>
    <row r="2439" spans="2:8">
      <c r="B2439" s="831"/>
      <c r="C2439" s="831"/>
      <c r="F2439" s="831"/>
      <c r="G2439" s="831"/>
      <c r="H2439" s="831"/>
    </row>
    <row r="2440" spans="2:8">
      <c r="B2440" s="831"/>
      <c r="C2440" s="831"/>
      <c r="F2440" s="831"/>
      <c r="G2440" s="831"/>
      <c r="H2440" s="831"/>
    </row>
    <row r="2441" spans="2:8">
      <c r="B2441" s="831"/>
      <c r="C2441" s="831"/>
      <c r="F2441" s="831"/>
      <c r="G2441" s="831"/>
      <c r="H2441" s="831"/>
    </row>
    <row r="2442" spans="2:8">
      <c r="B2442" s="831"/>
      <c r="C2442" s="831"/>
      <c r="F2442" s="831"/>
      <c r="G2442" s="831"/>
      <c r="H2442" s="831"/>
    </row>
    <row r="2443" spans="2:8">
      <c r="B2443" s="831"/>
      <c r="C2443" s="831"/>
      <c r="F2443" s="831"/>
      <c r="G2443" s="831"/>
      <c r="H2443" s="831"/>
    </row>
    <row r="2444" spans="2:8">
      <c r="B2444" s="831"/>
      <c r="C2444" s="831"/>
      <c r="F2444" s="831"/>
      <c r="G2444" s="831"/>
      <c r="H2444" s="831"/>
    </row>
    <row r="2445" spans="2:8">
      <c r="B2445" s="831"/>
      <c r="C2445" s="831"/>
      <c r="F2445" s="831"/>
      <c r="G2445" s="831"/>
      <c r="H2445" s="831"/>
    </row>
    <row r="2446" spans="2:8">
      <c r="B2446" s="831"/>
      <c r="C2446" s="831"/>
      <c r="F2446" s="831"/>
      <c r="G2446" s="831"/>
      <c r="H2446" s="831"/>
    </row>
    <row r="2447" spans="2:8">
      <c r="B2447" s="831"/>
      <c r="C2447" s="831"/>
      <c r="F2447" s="831"/>
      <c r="G2447" s="831"/>
      <c r="H2447" s="831"/>
    </row>
    <row r="2448" spans="2:8">
      <c r="B2448" s="831"/>
      <c r="C2448" s="831"/>
      <c r="F2448" s="831"/>
      <c r="G2448" s="831"/>
      <c r="H2448" s="831"/>
    </row>
    <row r="2449" spans="2:8">
      <c r="B2449" s="831"/>
      <c r="C2449" s="831"/>
      <c r="F2449" s="831"/>
      <c r="G2449" s="831"/>
      <c r="H2449" s="831"/>
    </row>
    <row r="2450" spans="2:8">
      <c r="B2450" s="831"/>
      <c r="C2450" s="831"/>
      <c r="F2450" s="831"/>
      <c r="G2450" s="831"/>
      <c r="H2450" s="831"/>
    </row>
    <row r="2451" spans="2:8">
      <c r="B2451" s="831"/>
      <c r="C2451" s="831"/>
      <c r="F2451" s="831"/>
      <c r="G2451" s="831"/>
      <c r="H2451" s="831"/>
    </row>
    <row r="2452" spans="2:8">
      <c r="B2452" s="831"/>
      <c r="C2452" s="831"/>
      <c r="F2452" s="831"/>
      <c r="G2452" s="831"/>
      <c r="H2452" s="831"/>
    </row>
    <row r="2453" spans="2:8">
      <c r="B2453" s="831"/>
      <c r="C2453" s="831"/>
      <c r="F2453" s="831"/>
      <c r="G2453" s="831"/>
      <c r="H2453" s="831"/>
    </row>
    <row r="2454" spans="2:8">
      <c r="B2454" s="831"/>
      <c r="C2454" s="831"/>
      <c r="F2454" s="831"/>
      <c r="G2454" s="831"/>
      <c r="H2454" s="831"/>
    </row>
    <row r="2455" spans="2:8">
      <c r="B2455" s="831"/>
      <c r="C2455" s="831"/>
      <c r="F2455" s="831"/>
      <c r="G2455" s="831"/>
      <c r="H2455" s="831"/>
    </row>
    <row r="2456" spans="2:8">
      <c r="B2456" s="831"/>
      <c r="C2456" s="831"/>
      <c r="F2456" s="831"/>
      <c r="G2456" s="831"/>
      <c r="H2456" s="831"/>
    </row>
    <row r="2457" spans="2:8">
      <c r="B2457" s="831"/>
      <c r="C2457" s="831"/>
      <c r="F2457" s="831"/>
      <c r="G2457" s="831"/>
      <c r="H2457" s="831"/>
    </row>
    <row r="2458" spans="2:8">
      <c r="B2458" s="831"/>
      <c r="C2458" s="831"/>
      <c r="F2458" s="831"/>
      <c r="G2458" s="831"/>
      <c r="H2458" s="831"/>
    </row>
    <row r="2459" spans="2:8">
      <c r="B2459" s="831"/>
      <c r="C2459" s="831"/>
      <c r="F2459" s="831"/>
      <c r="G2459" s="831"/>
      <c r="H2459" s="831"/>
    </row>
    <row r="2460" spans="2:8">
      <c r="B2460" s="831"/>
      <c r="C2460" s="831"/>
      <c r="F2460" s="831"/>
      <c r="G2460" s="831"/>
      <c r="H2460" s="831"/>
    </row>
    <row r="2461" spans="2:8">
      <c r="B2461" s="831"/>
      <c r="C2461" s="831"/>
      <c r="F2461" s="831"/>
      <c r="G2461" s="831"/>
      <c r="H2461" s="831"/>
    </row>
    <row r="2462" spans="2:8">
      <c r="B2462" s="831"/>
      <c r="C2462" s="831"/>
      <c r="F2462" s="831"/>
      <c r="G2462" s="831"/>
      <c r="H2462" s="831"/>
    </row>
    <row r="2463" spans="2:8">
      <c r="B2463" s="831"/>
      <c r="C2463" s="831"/>
      <c r="F2463" s="831"/>
      <c r="G2463" s="831"/>
      <c r="H2463" s="831"/>
    </row>
    <row r="2464" spans="2:8">
      <c r="B2464" s="831"/>
      <c r="C2464" s="831"/>
      <c r="F2464" s="831"/>
      <c r="G2464" s="831"/>
      <c r="H2464" s="831"/>
    </row>
    <row r="2465" spans="2:8">
      <c r="B2465" s="831"/>
      <c r="C2465" s="831"/>
      <c r="F2465" s="831"/>
      <c r="G2465" s="831"/>
      <c r="H2465" s="831"/>
    </row>
    <row r="2466" spans="2:8">
      <c r="B2466" s="831"/>
      <c r="C2466" s="831"/>
      <c r="F2466" s="831"/>
      <c r="G2466" s="831"/>
      <c r="H2466" s="831"/>
    </row>
    <row r="2467" spans="2:8">
      <c r="B2467" s="831"/>
      <c r="C2467" s="831"/>
      <c r="F2467" s="831"/>
      <c r="G2467" s="831"/>
      <c r="H2467" s="831"/>
    </row>
    <row r="2468" spans="2:8">
      <c r="B2468" s="831"/>
      <c r="C2468" s="831"/>
      <c r="F2468" s="831"/>
      <c r="G2468" s="831"/>
      <c r="H2468" s="831"/>
    </row>
    <row r="2469" spans="2:8">
      <c r="B2469" s="831"/>
      <c r="C2469" s="831"/>
      <c r="F2469" s="831"/>
      <c r="G2469" s="831"/>
      <c r="H2469" s="831"/>
    </row>
    <row r="2470" spans="2:8">
      <c r="B2470" s="831"/>
      <c r="C2470" s="831"/>
      <c r="F2470" s="831"/>
      <c r="G2470" s="831"/>
      <c r="H2470" s="831"/>
    </row>
    <row r="2471" spans="2:8">
      <c r="B2471" s="831"/>
      <c r="C2471" s="831"/>
      <c r="F2471" s="831"/>
      <c r="G2471" s="831"/>
      <c r="H2471" s="831"/>
    </row>
    <row r="2472" spans="2:8">
      <c r="B2472" s="831"/>
      <c r="C2472" s="831"/>
      <c r="F2472" s="831"/>
      <c r="G2472" s="831"/>
      <c r="H2472" s="831"/>
    </row>
    <row r="2473" spans="2:8">
      <c r="B2473" s="831"/>
      <c r="C2473" s="831"/>
      <c r="F2473" s="831"/>
      <c r="G2473" s="831"/>
      <c r="H2473" s="831"/>
    </row>
    <row r="2474" spans="2:8">
      <c r="B2474" s="831"/>
      <c r="C2474" s="831"/>
      <c r="F2474" s="831"/>
      <c r="G2474" s="831"/>
      <c r="H2474" s="831"/>
    </row>
    <row r="2475" spans="2:8">
      <c r="B2475" s="831"/>
      <c r="C2475" s="831"/>
      <c r="F2475" s="831"/>
      <c r="G2475" s="831"/>
      <c r="H2475" s="831"/>
    </row>
    <row r="2476" spans="2:8">
      <c r="B2476" s="831"/>
      <c r="C2476" s="831"/>
      <c r="F2476" s="831"/>
      <c r="G2476" s="831"/>
      <c r="H2476" s="831"/>
    </row>
    <row r="2477" spans="2:8">
      <c r="B2477" s="831"/>
      <c r="C2477" s="831"/>
      <c r="F2477" s="831"/>
      <c r="G2477" s="831"/>
      <c r="H2477" s="831"/>
    </row>
    <row r="2478" spans="2:8">
      <c r="B2478" s="831"/>
      <c r="C2478" s="831"/>
      <c r="F2478" s="831"/>
      <c r="G2478" s="831"/>
      <c r="H2478" s="831"/>
    </row>
    <row r="2479" spans="2:8">
      <c r="B2479" s="831"/>
      <c r="C2479" s="831"/>
      <c r="F2479" s="831"/>
      <c r="G2479" s="831"/>
      <c r="H2479" s="831"/>
    </row>
    <row r="2480" spans="2:8">
      <c r="B2480" s="831"/>
      <c r="C2480" s="831"/>
      <c r="F2480" s="831"/>
      <c r="G2480" s="831"/>
      <c r="H2480" s="831"/>
    </row>
    <row r="2481" spans="2:8">
      <c r="B2481" s="831"/>
      <c r="C2481" s="831"/>
      <c r="F2481" s="831"/>
      <c r="G2481" s="831"/>
      <c r="H2481" s="831"/>
    </row>
    <row r="2482" spans="2:8">
      <c r="B2482" s="831"/>
      <c r="C2482" s="831"/>
      <c r="F2482" s="831"/>
      <c r="G2482" s="831"/>
      <c r="H2482" s="831"/>
    </row>
    <row r="2483" spans="2:8">
      <c r="B2483" s="831"/>
      <c r="C2483" s="831"/>
      <c r="F2483" s="831"/>
      <c r="G2483" s="831"/>
      <c r="H2483" s="831"/>
    </row>
    <row r="2484" spans="2:8">
      <c r="B2484" s="831"/>
      <c r="C2484" s="831"/>
      <c r="F2484" s="831"/>
      <c r="G2484" s="831"/>
      <c r="H2484" s="831"/>
    </row>
    <row r="2485" spans="2:8">
      <c r="B2485" s="831"/>
      <c r="C2485" s="831"/>
      <c r="F2485" s="831"/>
      <c r="G2485" s="831"/>
      <c r="H2485" s="831"/>
    </row>
    <row r="2486" spans="2:8">
      <c r="B2486" s="831"/>
      <c r="C2486" s="831"/>
      <c r="F2486" s="831"/>
      <c r="G2486" s="831"/>
      <c r="H2486" s="831"/>
    </row>
    <row r="2487" spans="2:8">
      <c r="B2487" s="831"/>
      <c r="C2487" s="831"/>
      <c r="F2487" s="831"/>
      <c r="G2487" s="831"/>
      <c r="H2487" s="831"/>
    </row>
    <row r="2488" spans="2:8">
      <c r="B2488" s="831"/>
      <c r="C2488" s="831"/>
      <c r="F2488" s="831"/>
      <c r="G2488" s="831"/>
      <c r="H2488" s="831"/>
    </row>
    <row r="2489" spans="2:8">
      <c r="B2489" s="831"/>
      <c r="C2489" s="831"/>
      <c r="F2489" s="831"/>
      <c r="G2489" s="831"/>
      <c r="H2489" s="831"/>
    </row>
    <row r="2490" spans="2:8">
      <c r="B2490" s="831"/>
      <c r="C2490" s="831"/>
      <c r="F2490" s="831"/>
      <c r="G2490" s="831"/>
      <c r="H2490" s="831"/>
    </row>
    <row r="2491" spans="2:8">
      <c r="B2491" s="831"/>
      <c r="C2491" s="831"/>
      <c r="F2491" s="831"/>
      <c r="G2491" s="831"/>
      <c r="H2491" s="831"/>
    </row>
    <row r="2492" spans="2:8">
      <c r="B2492" s="831"/>
      <c r="C2492" s="831"/>
      <c r="F2492" s="831"/>
      <c r="G2492" s="831"/>
      <c r="H2492" s="831"/>
    </row>
    <row r="2493" spans="2:8">
      <c r="B2493" s="831"/>
      <c r="C2493" s="831"/>
      <c r="F2493" s="831"/>
      <c r="G2493" s="831"/>
      <c r="H2493" s="831"/>
    </row>
    <row r="2494" spans="2:8">
      <c r="B2494" s="831"/>
      <c r="C2494" s="831"/>
      <c r="F2494" s="831"/>
      <c r="G2494" s="831"/>
      <c r="H2494" s="831"/>
    </row>
    <row r="2495" spans="2:8">
      <c r="B2495" s="831"/>
      <c r="C2495" s="831"/>
      <c r="F2495" s="831"/>
      <c r="G2495" s="831"/>
      <c r="H2495" s="831"/>
    </row>
    <row r="2496" spans="2:8">
      <c r="B2496" s="831"/>
      <c r="C2496" s="831"/>
      <c r="F2496" s="831"/>
      <c r="G2496" s="831"/>
      <c r="H2496" s="831"/>
    </row>
    <row r="2497" spans="2:8">
      <c r="B2497" s="831"/>
      <c r="C2497" s="831"/>
      <c r="F2497" s="831"/>
      <c r="G2497" s="831"/>
      <c r="H2497" s="831"/>
    </row>
    <row r="2498" spans="2:8">
      <c r="B2498" s="831"/>
      <c r="C2498" s="831"/>
      <c r="F2498" s="831"/>
      <c r="G2498" s="831"/>
      <c r="H2498" s="831"/>
    </row>
    <row r="2499" spans="2:8">
      <c r="B2499" s="831"/>
      <c r="C2499" s="831"/>
      <c r="F2499" s="831"/>
      <c r="G2499" s="831"/>
      <c r="H2499" s="831"/>
    </row>
    <row r="2500" spans="2:8">
      <c r="B2500" s="831"/>
      <c r="C2500" s="831"/>
      <c r="F2500" s="831"/>
      <c r="G2500" s="831"/>
      <c r="H2500" s="831"/>
    </row>
    <row r="2501" spans="2:8">
      <c r="B2501" s="831"/>
      <c r="C2501" s="831"/>
      <c r="F2501" s="831"/>
      <c r="G2501" s="831"/>
      <c r="H2501" s="831"/>
    </row>
    <row r="2502" spans="2:8">
      <c r="B2502" s="831"/>
      <c r="C2502" s="831"/>
      <c r="F2502" s="831"/>
      <c r="G2502" s="831"/>
      <c r="H2502" s="831"/>
    </row>
    <row r="2503" spans="2:8">
      <c r="B2503" s="831"/>
      <c r="C2503" s="831"/>
      <c r="F2503" s="831"/>
      <c r="G2503" s="831"/>
      <c r="H2503" s="831"/>
    </row>
    <row r="2504" spans="2:8">
      <c r="B2504" s="831"/>
      <c r="C2504" s="831"/>
      <c r="F2504" s="831"/>
      <c r="G2504" s="831"/>
      <c r="H2504" s="831"/>
    </row>
    <row r="2505" spans="2:8">
      <c r="B2505" s="831"/>
      <c r="C2505" s="831"/>
      <c r="F2505" s="831"/>
      <c r="G2505" s="831"/>
      <c r="H2505" s="831"/>
    </row>
    <row r="2506" spans="2:8">
      <c r="B2506" s="831"/>
      <c r="C2506" s="831"/>
      <c r="F2506" s="831"/>
      <c r="G2506" s="831"/>
      <c r="H2506" s="831"/>
    </row>
    <row r="2507" spans="2:8">
      <c r="B2507" s="831"/>
      <c r="C2507" s="831"/>
      <c r="F2507" s="831"/>
      <c r="G2507" s="831"/>
      <c r="H2507" s="831"/>
    </row>
    <row r="2508" spans="2:8">
      <c r="B2508" s="831"/>
      <c r="C2508" s="831"/>
      <c r="F2508" s="831"/>
      <c r="G2508" s="831"/>
      <c r="H2508" s="831"/>
    </row>
    <row r="2509" spans="2:8">
      <c r="B2509" s="831"/>
      <c r="C2509" s="831"/>
      <c r="F2509" s="831"/>
      <c r="G2509" s="831"/>
      <c r="H2509" s="831"/>
    </row>
    <row r="2510" spans="2:8">
      <c r="B2510" s="831"/>
      <c r="C2510" s="831"/>
      <c r="F2510" s="831"/>
      <c r="G2510" s="831"/>
      <c r="H2510" s="831"/>
    </row>
    <row r="2511" spans="2:8">
      <c r="B2511" s="831"/>
      <c r="C2511" s="831"/>
      <c r="F2511" s="831"/>
      <c r="G2511" s="831"/>
      <c r="H2511" s="831"/>
    </row>
    <row r="2512" spans="2:8">
      <c r="B2512" s="831"/>
      <c r="C2512" s="831"/>
      <c r="F2512" s="831"/>
      <c r="G2512" s="831"/>
      <c r="H2512" s="831"/>
    </row>
    <row r="2513" spans="2:8">
      <c r="B2513" s="831"/>
      <c r="C2513" s="831"/>
      <c r="F2513" s="831"/>
      <c r="G2513" s="831"/>
      <c r="H2513" s="831"/>
    </row>
    <row r="2514" spans="2:8">
      <c r="B2514" s="831"/>
      <c r="C2514" s="831"/>
      <c r="F2514" s="831"/>
      <c r="G2514" s="831"/>
      <c r="H2514" s="831"/>
    </row>
    <row r="2515" spans="2:8">
      <c r="B2515" s="831"/>
      <c r="C2515" s="831"/>
      <c r="F2515" s="831"/>
      <c r="G2515" s="831"/>
      <c r="H2515" s="831"/>
    </row>
    <row r="2516" spans="2:8">
      <c r="B2516" s="831"/>
      <c r="C2516" s="831"/>
      <c r="F2516" s="831"/>
      <c r="G2516" s="831"/>
      <c r="H2516" s="831"/>
    </row>
    <row r="2517" spans="2:8">
      <c r="B2517" s="831"/>
      <c r="C2517" s="831"/>
      <c r="F2517" s="831"/>
      <c r="G2517" s="831"/>
      <c r="H2517" s="831"/>
    </row>
    <row r="2518" spans="2:8">
      <c r="B2518" s="831"/>
      <c r="C2518" s="831"/>
      <c r="F2518" s="831"/>
      <c r="G2518" s="831"/>
      <c r="H2518" s="831"/>
    </row>
    <row r="2519" spans="2:8">
      <c r="B2519" s="831"/>
      <c r="C2519" s="831"/>
      <c r="F2519" s="831"/>
      <c r="G2519" s="831"/>
      <c r="H2519" s="831"/>
    </row>
    <row r="2520" spans="2:8">
      <c r="B2520" s="831"/>
      <c r="C2520" s="831"/>
      <c r="F2520" s="831"/>
      <c r="G2520" s="831"/>
      <c r="H2520" s="831"/>
    </row>
    <row r="2521" spans="2:8">
      <c r="B2521" s="831"/>
      <c r="C2521" s="831"/>
      <c r="F2521" s="831"/>
      <c r="G2521" s="831"/>
      <c r="H2521" s="831"/>
    </row>
    <row r="2522" spans="2:8">
      <c r="B2522" s="831"/>
      <c r="C2522" s="831"/>
      <c r="F2522" s="831"/>
      <c r="G2522" s="831"/>
      <c r="H2522" s="831"/>
    </row>
    <row r="2523" spans="2:8">
      <c r="B2523" s="831"/>
      <c r="C2523" s="831"/>
      <c r="F2523" s="831"/>
      <c r="G2523" s="831"/>
      <c r="H2523" s="831"/>
    </row>
    <row r="2524" spans="2:8">
      <c r="B2524" s="831"/>
      <c r="C2524" s="831"/>
      <c r="F2524" s="831"/>
      <c r="G2524" s="831"/>
      <c r="H2524" s="831"/>
    </row>
    <row r="2525" spans="2:8">
      <c r="B2525" s="831"/>
      <c r="C2525" s="831"/>
      <c r="F2525" s="831"/>
      <c r="G2525" s="831"/>
      <c r="H2525" s="831"/>
    </row>
    <row r="2526" spans="2:8">
      <c r="B2526" s="831"/>
      <c r="C2526" s="831"/>
      <c r="F2526" s="831"/>
      <c r="G2526" s="831"/>
      <c r="H2526" s="831"/>
    </row>
    <row r="2527" spans="2:8">
      <c r="B2527" s="831"/>
      <c r="C2527" s="831"/>
      <c r="F2527" s="831"/>
      <c r="G2527" s="831"/>
      <c r="H2527" s="831"/>
    </row>
    <row r="2528" spans="2:8">
      <c r="B2528" s="831"/>
      <c r="C2528" s="831"/>
      <c r="F2528" s="831"/>
      <c r="G2528" s="831"/>
      <c r="H2528" s="831"/>
    </row>
    <row r="2529" spans="2:8">
      <c r="B2529" s="831"/>
      <c r="C2529" s="831"/>
      <c r="F2529" s="831"/>
      <c r="G2529" s="831"/>
      <c r="H2529" s="831"/>
    </row>
    <row r="2530" spans="2:8">
      <c r="B2530" s="831"/>
      <c r="C2530" s="831"/>
      <c r="F2530" s="831"/>
      <c r="G2530" s="831"/>
      <c r="H2530" s="831"/>
    </row>
    <row r="2531" spans="2:8">
      <c r="B2531" s="831"/>
      <c r="C2531" s="831"/>
      <c r="F2531" s="831"/>
      <c r="G2531" s="831"/>
      <c r="H2531" s="831"/>
    </row>
    <row r="2532" spans="2:8">
      <c r="B2532" s="831"/>
      <c r="C2532" s="831"/>
      <c r="F2532" s="831"/>
      <c r="G2532" s="831"/>
      <c r="H2532" s="831"/>
    </row>
    <row r="2533" spans="2:8">
      <c r="B2533" s="831"/>
      <c r="C2533" s="831"/>
      <c r="F2533" s="831"/>
      <c r="G2533" s="831"/>
      <c r="H2533" s="831"/>
    </row>
    <row r="2534" spans="2:8">
      <c r="B2534" s="831"/>
      <c r="C2534" s="831"/>
      <c r="F2534" s="831"/>
      <c r="G2534" s="831"/>
      <c r="H2534" s="831"/>
    </row>
    <row r="2535" spans="2:8">
      <c r="B2535" s="831"/>
      <c r="C2535" s="831"/>
      <c r="F2535" s="831"/>
      <c r="G2535" s="831"/>
      <c r="H2535" s="831"/>
    </row>
    <row r="2536" spans="2:8">
      <c r="B2536" s="831"/>
      <c r="C2536" s="831"/>
      <c r="F2536" s="831"/>
      <c r="G2536" s="831"/>
      <c r="H2536" s="831"/>
    </row>
    <row r="2537" spans="2:8">
      <c r="B2537" s="831"/>
      <c r="C2537" s="831"/>
      <c r="F2537" s="831"/>
      <c r="G2537" s="831"/>
      <c r="H2537" s="831"/>
    </row>
    <row r="2538" spans="2:8">
      <c r="B2538" s="831"/>
      <c r="C2538" s="831"/>
      <c r="F2538" s="831"/>
      <c r="G2538" s="831"/>
      <c r="H2538" s="831"/>
    </row>
    <row r="2539" spans="2:8">
      <c r="B2539" s="831"/>
      <c r="C2539" s="831"/>
      <c r="F2539" s="831"/>
      <c r="G2539" s="831"/>
      <c r="H2539" s="831"/>
    </row>
    <row r="2540" spans="2:8">
      <c r="B2540" s="831"/>
      <c r="C2540" s="831"/>
      <c r="F2540" s="831"/>
      <c r="G2540" s="831"/>
      <c r="H2540" s="831"/>
    </row>
    <row r="2541" spans="2:8">
      <c r="B2541" s="831"/>
      <c r="C2541" s="831"/>
      <c r="F2541" s="831"/>
      <c r="G2541" s="831"/>
      <c r="H2541" s="831"/>
    </row>
    <row r="2542" spans="2:8">
      <c r="B2542" s="831"/>
      <c r="C2542" s="831"/>
      <c r="F2542" s="831"/>
      <c r="G2542" s="831"/>
      <c r="H2542" s="831"/>
    </row>
    <row r="2543" spans="2:8">
      <c r="B2543" s="831"/>
      <c r="C2543" s="831"/>
      <c r="F2543" s="831"/>
      <c r="G2543" s="831"/>
      <c r="H2543" s="831"/>
    </row>
    <row r="2544" spans="2:8">
      <c r="B2544" s="831"/>
      <c r="C2544" s="831"/>
      <c r="F2544" s="831"/>
      <c r="G2544" s="831"/>
      <c r="H2544" s="831"/>
    </row>
    <row r="2545" spans="2:8">
      <c r="B2545" s="831"/>
      <c r="C2545" s="831"/>
      <c r="F2545" s="831"/>
      <c r="G2545" s="831"/>
      <c r="H2545" s="831"/>
    </row>
    <row r="2546" spans="2:8">
      <c r="B2546" s="831"/>
      <c r="C2546" s="831"/>
      <c r="F2546" s="831"/>
      <c r="G2546" s="831"/>
      <c r="H2546" s="831"/>
    </row>
    <row r="2547" spans="2:8">
      <c r="B2547" s="831"/>
      <c r="C2547" s="831"/>
      <c r="F2547" s="831"/>
      <c r="G2547" s="831"/>
      <c r="H2547" s="831"/>
    </row>
    <row r="2548" spans="2:8">
      <c r="B2548" s="831"/>
      <c r="C2548" s="831"/>
      <c r="F2548" s="831"/>
      <c r="G2548" s="831"/>
      <c r="H2548" s="831"/>
    </row>
    <row r="2549" spans="2:8">
      <c r="B2549" s="831"/>
      <c r="C2549" s="831"/>
      <c r="F2549" s="831"/>
      <c r="G2549" s="831"/>
      <c r="H2549" s="831"/>
    </row>
    <row r="2550" spans="2:8">
      <c r="B2550" s="831"/>
      <c r="C2550" s="831"/>
      <c r="F2550" s="831"/>
      <c r="G2550" s="831"/>
      <c r="H2550" s="831"/>
    </row>
    <row r="2551" spans="2:8">
      <c r="B2551" s="831"/>
      <c r="C2551" s="831"/>
      <c r="F2551" s="831"/>
      <c r="G2551" s="831"/>
      <c r="H2551" s="831"/>
    </row>
    <row r="2552" spans="2:8">
      <c r="B2552" s="831"/>
      <c r="C2552" s="831"/>
      <c r="F2552" s="831"/>
      <c r="G2552" s="831"/>
      <c r="H2552" s="831"/>
    </row>
    <row r="2553" spans="2:8">
      <c r="B2553" s="831"/>
      <c r="C2553" s="831"/>
      <c r="F2553" s="831"/>
      <c r="G2553" s="831"/>
      <c r="H2553" s="831"/>
    </row>
    <row r="2554" spans="2:8">
      <c r="B2554" s="831"/>
      <c r="C2554" s="831"/>
      <c r="F2554" s="831"/>
      <c r="G2554" s="831"/>
      <c r="H2554" s="831"/>
    </row>
    <row r="2555" spans="2:8">
      <c r="B2555" s="831"/>
      <c r="C2555" s="831"/>
      <c r="F2555" s="831"/>
      <c r="G2555" s="831"/>
      <c r="H2555" s="831"/>
    </row>
    <row r="2556" spans="2:8">
      <c r="B2556" s="831"/>
      <c r="C2556" s="831"/>
      <c r="F2556" s="831"/>
      <c r="G2556" s="831"/>
      <c r="H2556" s="831"/>
    </row>
    <row r="2557" spans="2:8">
      <c r="B2557" s="831"/>
      <c r="C2557" s="831"/>
      <c r="F2557" s="831"/>
      <c r="G2557" s="831"/>
      <c r="H2557" s="831"/>
    </row>
    <row r="2558" spans="2:8">
      <c r="B2558" s="831"/>
      <c r="C2558" s="831"/>
      <c r="F2558" s="831"/>
      <c r="G2558" s="831"/>
      <c r="H2558" s="831"/>
    </row>
    <row r="2559" spans="2:8">
      <c r="B2559" s="831"/>
      <c r="C2559" s="831"/>
      <c r="F2559" s="831"/>
      <c r="G2559" s="831"/>
      <c r="H2559" s="831"/>
    </row>
    <row r="2560" spans="2:8">
      <c r="B2560" s="831"/>
      <c r="C2560" s="831"/>
      <c r="F2560" s="831"/>
      <c r="G2560" s="831"/>
      <c r="H2560" s="831"/>
    </row>
    <row r="2561" spans="2:8">
      <c r="B2561" s="831"/>
      <c r="C2561" s="831"/>
      <c r="F2561" s="831"/>
      <c r="G2561" s="831"/>
      <c r="H2561" s="831"/>
    </row>
    <row r="2562" spans="2:8">
      <c r="B2562" s="831"/>
      <c r="C2562" s="831"/>
      <c r="F2562" s="831"/>
      <c r="G2562" s="831"/>
      <c r="H2562" s="831"/>
    </row>
    <row r="2563" spans="2:8">
      <c r="B2563" s="831"/>
      <c r="C2563" s="831"/>
      <c r="F2563" s="831"/>
      <c r="G2563" s="831"/>
      <c r="H2563" s="831"/>
    </row>
    <row r="2564" spans="2:8">
      <c r="B2564" s="831"/>
      <c r="C2564" s="831"/>
      <c r="F2564" s="831"/>
      <c r="G2564" s="831"/>
      <c r="H2564" s="831"/>
    </row>
    <row r="2565" spans="2:8">
      <c r="B2565" s="831"/>
      <c r="C2565" s="831"/>
      <c r="F2565" s="831"/>
      <c r="G2565" s="831"/>
      <c r="H2565" s="831"/>
    </row>
    <row r="2566" spans="2:8">
      <c r="B2566" s="831"/>
      <c r="C2566" s="831"/>
      <c r="F2566" s="831"/>
      <c r="G2566" s="831"/>
      <c r="H2566" s="831"/>
    </row>
    <row r="2567" spans="2:8">
      <c r="B2567" s="831"/>
      <c r="C2567" s="831"/>
      <c r="F2567" s="831"/>
      <c r="G2567" s="831"/>
      <c r="H2567" s="831"/>
    </row>
    <row r="2568" spans="2:8">
      <c r="B2568" s="831"/>
      <c r="C2568" s="831"/>
      <c r="F2568" s="831"/>
      <c r="G2568" s="831"/>
      <c r="H2568" s="831"/>
    </row>
    <row r="2569" spans="2:8">
      <c r="B2569" s="831"/>
      <c r="C2569" s="831"/>
      <c r="F2569" s="831"/>
      <c r="G2569" s="831"/>
      <c r="H2569" s="831"/>
    </row>
    <row r="2570" spans="2:8">
      <c r="B2570" s="831"/>
      <c r="C2570" s="831"/>
      <c r="F2570" s="831"/>
      <c r="G2570" s="831"/>
      <c r="H2570" s="831"/>
    </row>
    <row r="2571" spans="2:8">
      <c r="B2571" s="831"/>
      <c r="C2571" s="831"/>
      <c r="F2571" s="831"/>
      <c r="G2571" s="831"/>
      <c r="H2571" s="831"/>
    </row>
    <row r="2572" spans="2:8">
      <c r="B2572" s="831"/>
      <c r="C2572" s="831"/>
      <c r="F2572" s="831"/>
      <c r="G2572" s="831"/>
      <c r="H2572" s="831"/>
    </row>
    <row r="2573" spans="2:8">
      <c r="B2573" s="831"/>
      <c r="C2573" s="831"/>
      <c r="F2573" s="831"/>
      <c r="G2573" s="831"/>
      <c r="H2573" s="831"/>
    </row>
    <row r="2574" spans="2:8">
      <c r="B2574" s="831"/>
      <c r="C2574" s="831"/>
      <c r="F2574" s="831"/>
      <c r="G2574" s="831"/>
      <c r="H2574" s="831"/>
    </row>
    <row r="2575" spans="2:8">
      <c r="B2575" s="831"/>
      <c r="C2575" s="831"/>
      <c r="F2575" s="831"/>
      <c r="G2575" s="831"/>
      <c r="H2575" s="831"/>
    </row>
    <row r="2576" spans="2:8">
      <c r="B2576" s="831"/>
      <c r="C2576" s="831"/>
      <c r="F2576" s="831"/>
      <c r="G2576" s="831"/>
      <c r="H2576" s="831"/>
    </row>
    <row r="2577" spans="2:8">
      <c r="B2577" s="831"/>
      <c r="C2577" s="831"/>
      <c r="F2577" s="831"/>
      <c r="G2577" s="831"/>
      <c r="H2577" s="831"/>
    </row>
    <row r="2578" spans="2:8">
      <c r="B2578" s="831"/>
      <c r="C2578" s="831"/>
      <c r="F2578" s="831"/>
      <c r="G2578" s="831"/>
      <c r="H2578" s="831"/>
    </row>
    <row r="2579" spans="2:8">
      <c r="B2579" s="831"/>
      <c r="C2579" s="831"/>
      <c r="F2579" s="831"/>
      <c r="G2579" s="831"/>
      <c r="H2579" s="831"/>
    </row>
    <row r="2580" spans="2:8">
      <c r="B2580" s="831"/>
      <c r="C2580" s="831"/>
      <c r="F2580" s="831"/>
      <c r="G2580" s="831"/>
      <c r="H2580" s="831"/>
    </row>
    <row r="2581" spans="2:8">
      <c r="B2581" s="831"/>
      <c r="C2581" s="831"/>
      <c r="F2581" s="831"/>
      <c r="G2581" s="831"/>
      <c r="H2581" s="831"/>
    </row>
    <row r="2582" spans="2:8">
      <c r="B2582" s="831"/>
      <c r="C2582" s="831"/>
      <c r="F2582" s="831"/>
      <c r="G2582" s="831"/>
      <c r="H2582" s="831"/>
    </row>
    <row r="2583" spans="2:8">
      <c r="B2583" s="831"/>
      <c r="C2583" s="831"/>
      <c r="F2583" s="831"/>
      <c r="G2583" s="831"/>
      <c r="H2583" s="831"/>
    </row>
    <row r="2584" spans="2:8">
      <c r="B2584" s="831"/>
      <c r="C2584" s="831"/>
      <c r="F2584" s="831"/>
      <c r="G2584" s="831"/>
      <c r="H2584" s="831"/>
    </row>
    <row r="2585" spans="2:8">
      <c r="B2585" s="831"/>
      <c r="C2585" s="831"/>
      <c r="F2585" s="831"/>
      <c r="G2585" s="831"/>
      <c r="H2585" s="831"/>
    </row>
    <row r="2586" spans="2:8">
      <c r="B2586" s="831"/>
      <c r="C2586" s="831"/>
      <c r="F2586" s="831"/>
      <c r="G2586" s="831"/>
      <c r="H2586" s="831"/>
    </row>
    <row r="2587" spans="2:8">
      <c r="B2587" s="831"/>
      <c r="C2587" s="831"/>
      <c r="F2587" s="831"/>
      <c r="G2587" s="831"/>
      <c r="H2587" s="831"/>
    </row>
    <row r="2588" spans="2:8">
      <c r="B2588" s="831"/>
      <c r="C2588" s="831"/>
      <c r="F2588" s="831"/>
      <c r="G2588" s="831"/>
      <c r="H2588" s="831"/>
    </row>
    <row r="2589" spans="2:8">
      <c r="B2589" s="831"/>
      <c r="C2589" s="831"/>
      <c r="F2589" s="831"/>
      <c r="G2589" s="831"/>
      <c r="H2589" s="831"/>
    </row>
    <row r="2590" spans="2:8">
      <c r="B2590" s="831"/>
      <c r="C2590" s="831"/>
      <c r="F2590" s="831"/>
      <c r="G2590" s="831"/>
      <c r="H2590" s="831"/>
    </row>
    <row r="2591" spans="2:8">
      <c r="B2591" s="831"/>
      <c r="C2591" s="831"/>
      <c r="F2591" s="831"/>
      <c r="G2591" s="831"/>
      <c r="H2591" s="831"/>
    </row>
    <row r="2592" spans="2:8">
      <c r="B2592" s="831"/>
      <c r="C2592" s="831"/>
      <c r="F2592" s="831"/>
      <c r="G2592" s="831"/>
      <c r="H2592" s="831"/>
    </row>
    <row r="2593" spans="2:8">
      <c r="B2593" s="831"/>
      <c r="C2593" s="831"/>
      <c r="F2593" s="831"/>
      <c r="G2593" s="831"/>
      <c r="H2593" s="831"/>
    </row>
    <row r="2594" spans="2:8">
      <c r="B2594" s="831"/>
      <c r="C2594" s="831"/>
      <c r="F2594" s="831"/>
      <c r="G2594" s="831"/>
      <c r="H2594" s="831"/>
    </row>
    <row r="2595" spans="2:8">
      <c r="B2595" s="831"/>
      <c r="C2595" s="831"/>
      <c r="F2595" s="831"/>
      <c r="G2595" s="831"/>
      <c r="H2595" s="831"/>
    </row>
    <row r="2596" spans="2:8">
      <c r="B2596" s="831"/>
      <c r="C2596" s="831"/>
      <c r="F2596" s="831"/>
      <c r="G2596" s="831"/>
      <c r="H2596" s="831"/>
    </row>
    <row r="2597" spans="2:8">
      <c r="B2597" s="831"/>
      <c r="C2597" s="831"/>
      <c r="F2597" s="831"/>
      <c r="G2597" s="831"/>
      <c r="H2597" s="831"/>
    </row>
    <row r="2598" spans="2:8">
      <c r="B2598" s="831"/>
      <c r="C2598" s="831"/>
      <c r="F2598" s="831"/>
      <c r="G2598" s="831"/>
      <c r="H2598" s="831"/>
    </row>
    <row r="2599" spans="2:8">
      <c r="B2599" s="831"/>
      <c r="C2599" s="831"/>
      <c r="F2599" s="831"/>
      <c r="G2599" s="831"/>
      <c r="H2599" s="831"/>
    </row>
    <row r="2600" spans="2:8">
      <c r="B2600" s="831"/>
      <c r="C2600" s="831"/>
      <c r="F2600" s="831"/>
      <c r="G2600" s="831"/>
      <c r="H2600" s="831"/>
    </row>
    <row r="2601" spans="2:8">
      <c r="B2601" s="831"/>
      <c r="C2601" s="831"/>
      <c r="F2601" s="831"/>
      <c r="G2601" s="831"/>
      <c r="H2601" s="831"/>
    </row>
    <row r="2602" spans="2:8">
      <c r="B2602" s="831"/>
      <c r="C2602" s="831"/>
      <c r="F2602" s="831"/>
      <c r="G2602" s="831"/>
      <c r="H2602" s="831"/>
    </row>
    <row r="2603" spans="2:8">
      <c r="B2603" s="831"/>
      <c r="C2603" s="831"/>
      <c r="F2603" s="831"/>
      <c r="G2603" s="831"/>
      <c r="H2603" s="831"/>
    </row>
    <row r="2604" spans="2:8">
      <c r="B2604" s="831"/>
      <c r="C2604" s="831"/>
      <c r="F2604" s="831"/>
      <c r="G2604" s="831"/>
      <c r="H2604" s="831"/>
    </row>
    <row r="2605" spans="2:8">
      <c r="B2605" s="831"/>
      <c r="C2605" s="831"/>
      <c r="F2605" s="831"/>
      <c r="G2605" s="831"/>
      <c r="H2605" s="831"/>
    </row>
    <row r="2606" spans="2:8">
      <c r="B2606" s="831"/>
      <c r="C2606" s="831"/>
      <c r="F2606" s="831"/>
      <c r="G2606" s="831"/>
      <c r="H2606" s="831"/>
    </row>
    <row r="2607" spans="2:8">
      <c r="B2607" s="831"/>
      <c r="C2607" s="831"/>
      <c r="F2607" s="831"/>
      <c r="G2607" s="831"/>
      <c r="H2607" s="831"/>
    </row>
    <row r="2608" spans="2:8">
      <c r="B2608" s="831"/>
      <c r="C2608" s="831"/>
      <c r="F2608" s="831"/>
      <c r="G2608" s="831"/>
      <c r="H2608" s="831"/>
    </row>
    <row r="2609" spans="2:8">
      <c r="B2609" s="831"/>
      <c r="C2609" s="831"/>
      <c r="F2609" s="831"/>
      <c r="G2609" s="831"/>
      <c r="H2609" s="831"/>
    </row>
    <row r="2610" spans="2:8">
      <c r="B2610" s="831"/>
      <c r="C2610" s="831"/>
      <c r="F2610" s="831"/>
      <c r="G2610" s="831"/>
      <c r="H2610" s="831"/>
    </row>
    <row r="2611" spans="2:8">
      <c r="B2611" s="831"/>
      <c r="C2611" s="831"/>
      <c r="F2611" s="831"/>
      <c r="G2611" s="831"/>
      <c r="H2611" s="831"/>
    </row>
    <row r="2612" spans="2:8">
      <c r="B2612" s="831"/>
      <c r="C2612" s="831"/>
      <c r="F2612" s="831"/>
      <c r="G2612" s="831"/>
      <c r="H2612" s="831"/>
    </row>
    <row r="2613" spans="2:8">
      <c r="B2613" s="831"/>
      <c r="C2613" s="831"/>
      <c r="F2613" s="831"/>
      <c r="G2613" s="831"/>
      <c r="H2613" s="831"/>
    </row>
    <row r="2614" spans="2:8">
      <c r="B2614" s="831"/>
      <c r="C2614" s="831"/>
      <c r="F2614" s="831"/>
      <c r="G2614" s="831"/>
      <c r="H2614" s="831"/>
    </row>
    <row r="2615" spans="2:8">
      <c r="B2615" s="831"/>
      <c r="C2615" s="831"/>
      <c r="F2615" s="831"/>
      <c r="G2615" s="831"/>
      <c r="H2615" s="831"/>
    </row>
    <row r="2616" spans="2:8">
      <c r="B2616" s="831"/>
      <c r="C2616" s="831"/>
      <c r="F2616" s="831"/>
      <c r="G2616" s="831"/>
      <c r="H2616" s="831"/>
    </row>
    <row r="2617" spans="2:8">
      <c r="B2617" s="831"/>
      <c r="C2617" s="831"/>
      <c r="F2617" s="831"/>
      <c r="G2617" s="831"/>
      <c r="H2617" s="831"/>
    </row>
    <row r="2618" spans="2:8">
      <c r="B2618" s="831"/>
      <c r="C2618" s="831"/>
      <c r="F2618" s="831"/>
      <c r="G2618" s="831"/>
      <c r="H2618" s="831"/>
    </row>
    <row r="2619" spans="2:8">
      <c r="B2619" s="831"/>
      <c r="C2619" s="831"/>
      <c r="F2619" s="831"/>
      <c r="G2619" s="831"/>
      <c r="H2619" s="831"/>
    </row>
    <row r="2620" spans="2:8">
      <c r="B2620" s="831"/>
      <c r="C2620" s="831"/>
      <c r="F2620" s="831"/>
      <c r="G2620" s="831"/>
      <c r="H2620" s="831"/>
    </row>
    <row r="2621" spans="2:8">
      <c r="B2621" s="831"/>
      <c r="C2621" s="831"/>
      <c r="F2621" s="831"/>
      <c r="G2621" s="831"/>
      <c r="H2621" s="831"/>
    </row>
    <row r="2622" spans="2:8">
      <c r="B2622" s="831"/>
      <c r="C2622" s="831"/>
      <c r="F2622" s="831"/>
      <c r="G2622" s="831"/>
      <c r="H2622" s="831"/>
    </row>
    <row r="2623" spans="2:8">
      <c r="B2623" s="831"/>
      <c r="C2623" s="831"/>
      <c r="F2623" s="831"/>
      <c r="G2623" s="831"/>
      <c r="H2623" s="831"/>
    </row>
    <row r="2624" spans="2:8">
      <c r="B2624" s="831"/>
      <c r="C2624" s="831"/>
      <c r="F2624" s="831"/>
      <c r="G2624" s="831"/>
      <c r="H2624" s="831"/>
    </row>
    <row r="2625" spans="2:8">
      <c r="B2625" s="831"/>
      <c r="C2625" s="831"/>
      <c r="F2625" s="831"/>
      <c r="G2625" s="831"/>
      <c r="H2625" s="831"/>
    </row>
    <row r="2626" spans="2:8">
      <c r="B2626" s="831"/>
      <c r="C2626" s="831"/>
      <c r="F2626" s="831"/>
      <c r="G2626" s="831"/>
      <c r="H2626" s="831"/>
    </row>
    <row r="2627" spans="2:8">
      <c r="B2627" s="831"/>
      <c r="C2627" s="831"/>
      <c r="F2627" s="831"/>
      <c r="G2627" s="831"/>
      <c r="H2627" s="831"/>
    </row>
    <row r="2628" spans="2:8">
      <c r="B2628" s="831"/>
      <c r="C2628" s="831"/>
      <c r="F2628" s="831"/>
      <c r="G2628" s="831"/>
      <c r="H2628" s="831"/>
    </row>
    <row r="2629" spans="2:8">
      <c r="B2629" s="831"/>
      <c r="C2629" s="831"/>
      <c r="F2629" s="831"/>
      <c r="G2629" s="831"/>
      <c r="H2629" s="831"/>
    </row>
    <row r="2630" spans="2:8">
      <c r="B2630" s="831"/>
      <c r="C2630" s="831"/>
      <c r="F2630" s="831"/>
      <c r="G2630" s="831"/>
      <c r="H2630" s="831"/>
    </row>
    <row r="2631" spans="2:8">
      <c r="B2631" s="831"/>
      <c r="C2631" s="831"/>
      <c r="F2631" s="831"/>
      <c r="G2631" s="831"/>
      <c r="H2631" s="831"/>
    </row>
    <row r="2632" spans="2:8">
      <c r="B2632" s="831"/>
      <c r="C2632" s="831"/>
      <c r="F2632" s="831"/>
      <c r="G2632" s="831"/>
      <c r="H2632" s="831"/>
    </row>
    <row r="2633" spans="2:8">
      <c r="B2633" s="831"/>
      <c r="C2633" s="831"/>
      <c r="F2633" s="831"/>
      <c r="G2633" s="831"/>
      <c r="H2633" s="831"/>
    </row>
    <row r="2634" spans="2:8">
      <c r="B2634" s="831"/>
      <c r="C2634" s="831"/>
      <c r="F2634" s="831"/>
      <c r="G2634" s="831"/>
      <c r="H2634" s="831"/>
    </row>
    <row r="2635" spans="2:8">
      <c r="B2635" s="831"/>
      <c r="C2635" s="831"/>
      <c r="F2635" s="831"/>
      <c r="G2635" s="831"/>
      <c r="H2635" s="831"/>
    </row>
    <row r="2636" spans="2:8">
      <c r="B2636" s="831"/>
      <c r="C2636" s="831"/>
      <c r="F2636" s="831"/>
      <c r="G2636" s="831"/>
      <c r="H2636" s="831"/>
    </row>
    <row r="2637" spans="2:8">
      <c r="B2637" s="831"/>
      <c r="C2637" s="831"/>
      <c r="F2637" s="831"/>
      <c r="G2637" s="831"/>
      <c r="H2637" s="831"/>
    </row>
    <row r="2638" spans="2:8">
      <c r="B2638" s="831"/>
      <c r="C2638" s="831"/>
      <c r="F2638" s="831"/>
      <c r="G2638" s="831"/>
      <c r="H2638" s="831"/>
    </row>
    <row r="2639" spans="2:8">
      <c r="B2639" s="831"/>
      <c r="C2639" s="831"/>
      <c r="F2639" s="831"/>
      <c r="G2639" s="831"/>
      <c r="H2639" s="831"/>
    </row>
    <row r="2640" spans="2:8">
      <c r="B2640" s="831"/>
      <c r="C2640" s="831"/>
      <c r="F2640" s="831"/>
      <c r="G2640" s="831"/>
      <c r="H2640" s="831"/>
    </row>
    <row r="2641" spans="2:8">
      <c r="B2641" s="831"/>
      <c r="C2641" s="831"/>
      <c r="F2641" s="831"/>
      <c r="G2641" s="831"/>
      <c r="H2641" s="831"/>
    </row>
    <row r="2642" spans="2:8">
      <c r="B2642" s="831"/>
      <c r="C2642" s="831"/>
      <c r="F2642" s="831"/>
      <c r="G2642" s="831"/>
      <c r="H2642" s="831"/>
    </row>
    <row r="2643" spans="2:8">
      <c r="B2643" s="831"/>
      <c r="C2643" s="831"/>
      <c r="F2643" s="831"/>
      <c r="G2643" s="831"/>
      <c r="H2643" s="831"/>
    </row>
    <row r="2644" spans="2:8">
      <c r="B2644" s="831"/>
      <c r="C2644" s="831"/>
      <c r="F2644" s="831"/>
      <c r="G2644" s="831"/>
      <c r="H2644" s="831"/>
    </row>
    <row r="2645" spans="2:8">
      <c r="B2645" s="831"/>
      <c r="C2645" s="831"/>
      <c r="F2645" s="831"/>
      <c r="G2645" s="831"/>
      <c r="H2645" s="831"/>
    </row>
    <row r="2646" spans="2:8">
      <c r="B2646" s="831"/>
      <c r="C2646" s="831"/>
      <c r="F2646" s="831"/>
      <c r="G2646" s="831"/>
      <c r="H2646" s="831"/>
    </row>
    <row r="2647" spans="2:8">
      <c r="B2647" s="831"/>
      <c r="C2647" s="831"/>
      <c r="F2647" s="831"/>
      <c r="G2647" s="831"/>
      <c r="H2647" s="831"/>
    </row>
    <row r="2648" spans="2:8">
      <c r="B2648" s="831"/>
      <c r="C2648" s="831"/>
      <c r="F2648" s="831"/>
      <c r="G2648" s="831"/>
      <c r="H2648" s="831"/>
    </row>
    <row r="2649" spans="2:8">
      <c r="B2649" s="831"/>
      <c r="C2649" s="831"/>
      <c r="F2649" s="831"/>
      <c r="G2649" s="831"/>
      <c r="H2649" s="831"/>
    </row>
    <row r="2650" spans="2:8">
      <c r="B2650" s="831"/>
      <c r="C2650" s="831"/>
      <c r="F2650" s="831"/>
      <c r="G2650" s="831"/>
      <c r="H2650" s="831"/>
    </row>
    <row r="2651" spans="2:8">
      <c r="B2651" s="831"/>
      <c r="C2651" s="831"/>
      <c r="F2651" s="831"/>
      <c r="G2651" s="831"/>
      <c r="H2651" s="831"/>
    </row>
    <row r="2652" spans="2:8">
      <c r="B2652" s="831"/>
      <c r="C2652" s="831"/>
      <c r="F2652" s="831"/>
      <c r="G2652" s="831"/>
      <c r="H2652" s="831"/>
    </row>
    <row r="2653" spans="2:8">
      <c r="B2653" s="831"/>
      <c r="C2653" s="831"/>
      <c r="F2653" s="831"/>
      <c r="G2653" s="831"/>
      <c r="H2653" s="831"/>
    </row>
    <row r="2654" spans="2:8">
      <c r="B2654" s="831"/>
      <c r="C2654" s="831"/>
      <c r="F2654" s="831"/>
      <c r="G2654" s="831"/>
      <c r="H2654" s="831"/>
    </row>
    <row r="2655" spans="2:8">
      <c r="B2655" s="831"/>
      <c r="C2655" s="831"/>
      <c r="F2655" s="831"/>
      <c r="G2655" s="831"/>
      <c r="H2655" s="831"/>
    </row>
    <row r="2656" spans="2:8">
      <c r="B2656" s="831"/>
      <c r="C2656" s="831"/>
      <c r="F2656" s="831"/>
      <c r="G2656" s="831"/>
      <c r="H2656" s="831"/>
    </row>
    <row r="2657" spans="2:8">
      <c r="B2657" s="831"/>
      <c r="C2657" s="831"/>
      <c r="F2657" s="831"/>
      <c r="G2657" s="831"/>
      <c r="H2657" s="831"/>
    </row>
    <row r="2658" spans="2:8">
      <c r="B2658" s="831"/>
      <c r="C2658" s="831"/>
      <c r="F2658" s="831"/>
      <c r="G2658" s="831"/>
      <c r="H2658" s="831"/>
    </row>
    <row r="2659" spans="2:8">
      <c r="B2659" s="831"/>
      <c r="C2659" s="831"/>
      <c r="F2659" s="831"/>
      <c r="G2659" s="831"/>
      <c r="H2659" s="831"/>
    </row>
    <row r="2660" spans="2:8">
      <c r="B2660" s="831"/>
      <c r="C2660" s="831"/>
      <c r="F2660" s="831"/>
      <c r="G2660" s="831"/>
      <c r="H2660" s="831"/>
    </row>
    <row r="2661" spans="2:8">
      <c r="B2661" s="831"/>
      <c r="C2661" s="831"/>
      <c r="F2661" s="831"/>
      <c r="G2661" s="831"/>
      <c r="H2661" s="831"/>
    </row>
    <row r="2662" spans="2:8">
      <c r="B2662" s="831"/>
      <c r="C2662" s="831"/>
      <c r="F2662" s="831"/>
      <c r="G2662" s="831"/>
      <c r="H2662" s="831"/>
    </row>
    <row r="2663" spans="2:8">
      <c r="B2663" s="831"/>
      <c r="C2663" s="831"/>
      <c r="F2663" s="831"/>
      <c r="G2663" s="831"/>
      <c r="H2663" s="831"/>
    </row>
    <row r="2664" spans="2:8">
      <c r="B2664" s="831"/>
      <c r="C2664" s="831"/>
      <c r="F2664" s="831"/>
      <c r="G2664" s="831"/>
      <c r="H2664" s="831"/>
    </row>
    <row r="2665" spans="2:8">
      <c r="B2665" s="831"/>
      <c r="C2665" s="831"/>
      <c r="F2665" s="831"/>
      <c r="G2665" s="831"/>
      <c r="H2665" s="831"/>
    </row>
    <row r="2666" spans="2:8">
      <c r="B2666" s="831"/>
      <c r="C2666" s="831"/>
      <c r="F2666" s="831"/>
      <c r="G2666" s="831"/>
      <c r="H2666" s="831"/>
    </row>
    <row r="2667" spans="2:8">
      <c r="B2667" s="831"/>
      <c r="C2667" s="831"/>
      <c r="F2667" s="831"/>
      <c r="G2667" s="831"/>
      <c r="H2667" s="831"/>
    </row>
    <row r="2668" spans="2:8">
      <c r="B2668" s="831"/>
      <c r="C2668" s="831"/>
      <c r="F2668" s="831"/>
      <c r="G2668" s="831"/>
      <c r="H2668" s="831"/>
    </row>
    <row r="2669" spans="2:8">
      <c r="B2669" s="831"/>
      <c r="C2669" s="831"/>
      <c r="F2669" s="831"/>
      <c r="G2669" s="831"/>
      <c r="H2669" s="831"/>
    </row>
    <row r="2670" spans="2:8">
      <c r="B2670" s="831"/>
      <c r="C2670" s="831"/>
      <c r="F2670" s="831"/>
      <c r="G2670" s="831"/>
      <c r="H2670" s="831"/>
    </row>
    <row r="2671" spans="2:8">
      <c r="B2671" s="831"/>
      <c r="C2671" s="831"/>
      <c r="F2671" s="831"/>
      <c r="G2671" s="831"/>
      <c r="H2671" s="831"/>
    </row>
    <row r="2672" spans="2:8">
      <c r="B2672" s="831"/>
      <c r="C2672" s="831"/>
      <c r="F2672" s="831"/>
      <c r="G2672" s="831"/>
      <c r="H2672" s="831"/>
    </row>
    <row r="2673" spans="2:8">
      <c r="B2673" s="831"/>
      <c r="C2673" s="831"/>
      <c r="F2673" s="831"/>
      <c r="G2673" s="831"/>
      <c r="H2673" s="831"/>
    </row>
    <row r="2674" spans="2:8">
      <c r="B2674" s="831"/>
      <c r="C2674" s="831"/>
      <c r="F2674" s="831"/>
      <c r="G2674" s="831"/>
      <c r="H2674" s="831"/>
    </row>
    <row r="2675" spans="2:8">
      <c r="B2675" s="831"/>
      <c r="C2675" s="831"/>
      <c r="F2675" s="831"/>
      <c r="G2675" s="831"/>
      <c r="H2675" s="831"/>
    </row>
    <row r="2676" spans="2:8">
      <c r="B2676" s="831"/>
      <c r="C2676" s="831"/>
      <c r="F2676" s="831"/>
      <c r="G2676" s="831"/>
      <c r="H2676" s="831"/>
    </row>
    <row r="2677" spans="2:8">
      <c r="B2677" s="831"/>
      <c r="C2677" s="831"/>
      <c r="F2677" s="831"/>
      <c r="G2677" s="831"/>
      <c r="H2677" s="831"/>
    </row>
    <row r="2678" spans="2:8">
      <c r="B2678" s="831"/>
      <c r="C2678" s="831"/>
      <c r="F2678" s="831"/>
      <c r="G2678" s="831"/>
      <c r="H2678" s="831"/>
    </row>
    <row r="2679" spans="2:8">
      <c r="B2679" s="831"/>
      <c r="C2679" s="831"/>
      <c r="F2679" s="831"/>
      <c r="G2679" s="831"/>
      <c r="H2679" s="831"/>
    </row>
    <row r="2680" spans="2:8">
      <c r="B2680" s="831"/>
      <c r="C2680" s="831"/>
      <c r="F2680" s="831"/>
      <c r="G2680" s="831"/>
      <c r="H2680" s="831"/>
    </row>
    <row r="2681" spans="2:8">
      <c r="B2681" s="831"/>
      <c r="C2681" s="831"/>
      <c r="F2681" s="831"/>
      <c r="G2681" s="831"/>
      <c r="H2681" s="831"/>
    </row>
    <row r="2682" spans="2:8">
      <c r="B2682" s="831"/>
      <c r="C2682" s="831"/>
      <c r="F2682" s="831"/>
      <c r="G2682" s="831"/>
      <c r="H2682" s="831"/>
    </row>
    <row r="2683" spans="2:8">
      <c r="B2683" s="831"/>
      <c r="C2683" s="831"/>
      <c r="F2683" s="831"/>
      <c r="G2683" s="831"/>
      <c r="H2683" s="831"/>
    </row>
    <row r="2684" spans="2:8">
      <c r="B2684" s="831"/>
      <c r="C2684" s="831"/>
      <c r="F2684" s="831"/>
      <c r="G2684" s="831"/>
      <c r="H2684" s="831"/>
    </row>
    <row r="2685" spans="2:8">
      <c r="B2685" s="831"/>
      <c r="C2685" s="831"/>
      <c r="F2685" s="831"/>
      <c r="G2685" s="831"/>
      <c r="H2685" s="831"/>
    </row>
    <row r="2686" spans="2:8">
      <c r="B2686" s="831"/>
      <c r="C2686" s="831"/>
      <c r="F2686" s="831"/>
      <c r="G2686" s="831"/>
      <c r="H2686" s="831"/>
    </row>
    <row r="2687" spans="2:8">
      <c r="B2687" s="831"/>
      <c r="C2687" s="831"/>
      <c r="F2687" s="831"/>
      <c r="G2687" s="831"/>
      <c r="H2687" s="831"/>
    </row>
    <row r="2688" spans="2:8">
      <c r="B2688" s="831"/>
      <c r="C2688" s="831"/>
      <c r="F2688" s="831"/>
      <c r="G2688" s="831"/>
      <c r="H2688" s="831"/>
    </row>
    <row r="2689" spans="2:8">
      <c r="B2689" s="831"/>
      <c r="C2689" s="831"/>
      <c r="F2689" s="831"/>
      <c r="G2689" s="831"/>
      <c r="H2689" s="831"/>
    </row>
    <row r="2690" spans="2:8">
      <c r="B2690" s="831"/>
      <c r="C2690" s="831"/>
      <c r="F2690" s="831"/>
      <c r="G2690" s="831"/>
      <c r="H2690" s="831"/>
    </row>
    <row r="2691" spans="2:8">
      <c r="B2691" s="831"/>
      <c r="C2691" s="831"/>
      <c r="F2691" s="831"/>
      <c r="G2691" s="831"/>
      <c r="H2691" s="831"/>
    </row>
    <row r="2692" spans="2:8">
      <c r="B2692" s="831"/>
      <c r="C2692" s="831"/>
      <c r="F2692" s="831"/>
      <c r="G2692" s="831"/>
      <c r="H2692" s="831"/>
    </row>
    <row r="2693" spans="2:8">
      <c r="B2693" s="831"/>
      <c r="C2693" s="831"/>
      <c r="F2693" s="831"/>
      <c r="G2693" s="831"/>
      <c r="H2693" s="831"/>
    </row>
    <row r="2694" spans="2:8">
      <c r="B2694" s="831"/>
      <c r="C2694" s="831"/>
      <c r="F2694" s="831"/>
      <c r="G2694" s="831"/>
      <c r="H2694" s="831"/>
    </row>
    <row r="2695" spans="2:8">
      <c r="B2695" s="831"/>
      <c r="C2695" s="831"/>
      <c r="F2695" s="831"/>
      <c r="G2695" s="831"/>
      <c r="H2695" s="831"/>
    </row>
    <row r="2696" spans="2:8">
      <c r="B2696" s="831"/>
      <c r="C2696" s="831"/>
      <c r="F2696" s="831"/>
      <c r="G2696" s="831"/>
      <c r="H2696" s="831"/>
    </row>
    <row r="2697" spans="2:8">
      <c r="B2697" s="831"/>
      <c r="C2697" s="831"/>
      <c r="F2697" s="831"/>
      <c r="G2697" s="831"/>
      <c r="H2697" s="831"/>
    </row>
    <row r="2698" spans="2:8">
      <c r="B2698" s="831"/>
      <c r="C2698" s="831"/>
      <c r="F2698" s="831"/>
      <c r="G2698" s="831"/>
      <c r="H2698" s="831"/>
    </row>
    <row r="2699" spans="2:8">
      <c r="B2699" s="831"/>
      <c r="C2699" s="831"/>
      <c r="F2699" s="831"/>
      <c r="G2699" s="831"/>
      <c r="H2699" s="831"/>
    </row>
    <row r="2700" spans="2:8">
      <c r="B2700" s="831"/>
      <c r="C2700" s="831"/>
      <c r="F2700" s="831"/>
      <c r="G2700" s="831"/>
      <c r="H2700" s="831"/>
    </row>
    <row r="2701" spans="2:8">
      <c r="B2701" s="831"/>
      <c r="C2701" s="831"/>
      <c r="F2701" s="831"/>
      <c r="G2701" s="831"/>
      <c r="H2701" s="831"/>
    </row>
    <row r="2702" spans="2:8">
      <c r="B2702" s="831"/>
      <c r="C2702" s="831"/>
      <c r="F2702" s="831"/>
      <c r="G2702" s="831"/>
      <c r="H2702" s="831"/>
    </row>
    <row r="2703" spans="2:8">
      <c r="B2703" s="831"/>
      <c r="C2703" s="831"/>
      <c r="F2703" s="831"/>
      <c r="G2703" s="831"/>
      <c r="H2703" s="831"/>
    </row>
    <row r="2704" spans="2:8">
      <c r="B2704" s="831"/>
      <c r="C2704" s="831"/>
      <c r="F2704" s="831"/>
      <c r="G2704" s="831"/>
      <c r="H2704" s="831"/>
    </row>
    <row r="2705" spans="2:8">
      <c r="B2705" s="831"/>
      <c r="C2705" s="831"/>
      <c r="F2705" s="831"/>
      <c r="G2705" s="831"/>
      <c r="H2705" s="831"/>
    </row>
    <row r="2706" spans="2:8">
      <c r="B2706" s="831"/>
      <c r="C2706" s="831"/>
      <c r="F2706" s="831"/>
      <c r="G2706" s="831"/>
      <c r="H2706" s="831"/>
    </row>
    <row r="2707" spans="2:8">
      <c r="B2707" s="831"/>
      <c r="C2707" s="831"/>
      <c r="F2707" s="831"/>
      <c r="G2707" s="831"/>
      <c r="H2707" s="831"/>
    </row>
    <row r="2708" spans="2:8">
      <c r="B2708" s="831"/>
      <c r="C2708" s="831"/>
      <c r="F2708" s="831"/>
      <c r="G2708" s="831"/>
      <c r="H2708" s="831"/>
    </row>
    <row r="2709" spans="2:8">
      <c r="B2709" s="831"/>
      <c r="C2709" s="831"/>
      <c r="F2709" s="831"/>
      <c r="G2709" s="831"/>
      <c r="H2709" s="831"/>
    </row>
    <row r="2710" spans="2:8">
      <c r="B2710" s="831"/>
      <c r="C2710" s="831"/>
      <c r="F2710" s="831"/>
      <c r="G2710" s="831"/>
      <c r="H2710" s="831"/>
    </row>
    <row r="2711" spans="2:8">
      <c r="B2711" s="831"/>
      <c r="C2711" s="831"/>
      <c r="F2711" s="831"/>
      <c r="G2711" s="831"/>
      <c r="H2711" s="831"/>
    </row>
    <row r="2712" spans="2:8">
      <c r="B2712" s="831"/>
      <c r="C2712" s="831"/>
      <c r="F2712" s="831"/>
      <c r="G2712" s="831"/>
      <c r="H2712" s="831"/>
    </row>
    <row r="2713" spans="2:8">
      <c r="B2713" s="831"/>
      <c r="C2713" s="831"/>
      <c r="F2713" s="831"/>
      <c r="G2713" s="831"/>
      <c r="H2713" s="831"/>
    </row>
    <row r="2714" spans="2:8">
      <c r="B2714" s="831"/>
      <c r="C2714" s="831"/>
      <c r="F2714" s="831"/>
      <c r="G2714" s="831"/>
      <c r="H2714" s="831"/>
    </row>
    <row r="2715" spans="2:8">
      <c r="B2715" s="831"/>
      <c r="C2715" s="831"/>
      <c r="F2715" s="831"/>
      <c r="G2715" s="831"/>
      <c r="H2715" s="831"/>
    </row>
    <row r="2716" spans="2:8">
      <c r="B2716" s="831"/>
      <c r="C2716" s="831"/>
      <c r="F2716" s="831"/>
      <c r="G2716" s="831"/>
      <c r="H2716" s="831"/>
    </row>
    <row r="2717" spans="2:8">
      <c r="B2717" s="831"/>
      <c r="C2717" s="831"/>
      <c r="F2717" s="831"/>
      <c r="G2717" s="831"/>
      <c r="H2717" s="831"/>
    </row>
    <row r="2718" spans="2:8">
      <c r="B2718" s="831"/>
      <c r="C2718" s="831"/>
      <c r="F2718" s="831"/>
      <c r="G2718" s="831"/>
      <c r="H2718" s="831"/>
    </row>
    <row r="2719" spans="2:8">
      <c r="B2719" s="831"/>
      <c r="C2719" s="831"/>
      <c r="F2719" s="831"/>
      <c r="G2719" s="831"/>
      <c r="H2719" s="831"/>
    </row>
    <row r="2720" spans="2:8">
      <c r="B2720" s="831"/>
      <c r="C2720" s="831"/>
      <c r="F2720" s="831"/>
      <c r="G2720" s="831"/>
      <c r="H2720" s="831"/>
    </row>
    <row r="2721" spans="2:8">
      <c r="B2721" s="831"/>
      <c r="C2721" s="831"/>
      <c r="F2721" s="831"/>
      <c r="G2721" s="831"/>
      <c r="H2721" s="831"/>
    </row>
    <row r="2722" spans="2:8">
      <c r="B2722" s="831"/>
      <c r="C2722" s="831"/>
      <c r="F2722" s="831"/>
      <c r="G2722" s="831"/>
      <c r="H2722" s="831"/>
    </row>
    <row r="2723" spans="2:8">
      <c r="B2723" s="831"/>
      <c r="C2723" s="831"/>
      <c r="F2723" s="831"/>
      <c r="G2723" s="831"/>
      <c r="H2723" s="831"/>
    </row>
    <row r="2724" spans="2:8">
      <c r="B2724" s="831"/>
      <c r="C2724" s="831"/>
      <c r="F2724" s="831"/>
      <c r="G2724" s="831"/>
      <c r="H2724" s="831"/>
    </row>
    <row r="2725" spans="2:8">
      <c r="B2725" s="831"/>
      <c r="C2725" s="831"/>
      <c r="F2725" s="831"/>
      <c r="G2725" s="831"/>
      <c r="H2725" s="831"/>
    </row>
    <row r="2726" spans="2:8">
      <c r="B2726" s="831"/>
      <c r="C2726" s="831"/>
      <c r="F2726" s="831"/>
      <c r="G2726" s="831"/>
      <c r="H2726" s="831"/>
    </row>
    <row r="2727" spans="2:8">
      <c r="B2727" s="831"/>
      <c r="C2727" s="831"/>
      <c r="F2727" s="831"/>
      <c r="G2727" s="831"/>
      <c r="H2727" s="831"/>
    </row>
    <row r="2728" spans="2:8">
      <c r="B2728" s="831"/>
      <c r="C2728" s="831"/>
      <c r="F2728" s="831"/>
      <c r="G2728" s="831"/>
      <c r="H2728" s="831"/>
    </row>
    <row r="2729" spans="2:8">
      <c r="B2729" s="831"/>
      <c r="C2729" s="831"/>
      <c r="F2729" s="831"/>
      <c r="G2729" s="831"/>
      <c r="H2729" s="831"/>
    </row>
    <row r="2730" spans="2:8">
      <c r="B2730" s="831"/>
      <c r="C2730" s="831"/>
      <c r="F2730" s="831"/>
      <c r="G2730" s="831"/>
      <c r="H2730" s="831"/>
    </row>
    <row r="2731" spans="2:8">
      <c r="B2731" s="831"/>
      <c r="C2731" s="831"/>
      <c r="F2731" s="831"/>
      <c r="G2731" s="831"/>
      <c r="H2731" s="831"/>
    </row>
    <row r="2732" spans="2:8">
      <c r="B2732" s="831"/>
      <c r="C2732" s="831"/>
      <c r="F2732" s="831"/>
      <c r="G2732" s="831"/>
      <c r="H2732" s="831"/>
    </row>
    <row r="2733" spans="2:8">
      <c r="B2733" s="831"/>
      <c r="C2733" s="831"/>
      <c r="F2733" s="831"/>
      <c r="G2733" s="831"/>
      <c r="H2733" s="831"/>
    </row>
    <row r="2734" spans="2:8">
      <c r="B2734" s="831"/>
      <c r="C2734" s="831"/>
      <c r="F2734" s="831"/>
      <c r="G2734" s="831"/>
      <c r="H2734" s="831"/>
    </row>
    <row r="2735" spans="2:8">
      <c r="B2735" s="831"/>
      <c r="C2735" s="831"/>
      <c r="F2735" s="831"/>
      <c r="G2735" s="831"/>
      <c r="H2735" s="831"/>
    </row>
    <row r="2736" spans="2:8">
      <c r="B2736" s="831"/>
      <c r="C2736" s="831"/>
      <c r="F2736" s="831"/>
      <c r="G2736" s="831"/>
      <c r="H2736" s="831"/>
    </row>
    <row r="2737" spans="2:8">
      <c r="B2737" s="831"/>
      <c r="C2737" s="831"/>
      <c r="F2737" s="831"/>
      <c r="G2737" s="831"/>
      <c r="H2737" s="831"/>
    </row>
    <row r="2738" spans="2:8">
      <c r="B2738" s="831"/>
      <c r="C2738" s="831"/>
      <c r="F2738" s="831"/>
      <c r="G2738" s="831"/>
      <c r="H2738" s="831"/>
    </row>
    <row r="2739" spans="2:8">
      <c r="B2739" s="831"/>
      <c r="C2739" s="831"/>
      <c r="F2739" s="831"/>
      <c r="G2739" s="831"/>
      <c r="H2739" s="831"/>
    </row>
    <row r="2740" spans="2:8">
      <c r="B2740" s="831"/>
      <c r="C2740" s="831"/>
      <c r="F2740" s="831"/>
      <c r="G2740" s="831"/>
      <c r="H2740" s="831"/>
    </row>
    <row r="2741" spans="2:8">
      <c r="B2741" s="831"/>
      <c r="C2741" s="831"/>
      <c r="F2741" s="831"/>
      <c r="G2741" s="831"/>
      <c r="H2741" s="831"/>
    </row>
    <row r="2742" spans="2:8">
      <c r="B2742" s="831"/>
      <c r="C2742" s="831"/>
      <c r="F2742" s="831"/>
      <c r="G2742" s="831"/>
      <c r="H2742" s="831"/>
    </row>
    <row r="2743" spans="2:8">
      <c r="B2743" s="831"/>
      <c r="C2743" s="831"/>
      <c r="F2743" s="831"/>
      <c r="G2743" s="831"/>
      <c r="H2743" s="831"/>
    </row>
    <row r="2744" spans="2:8">
      <c r="B2744" s="831"/>
      <c r="C2744" s="831"/>
      <c r="F2744" s="831"/>
      <c r="G2744" s="831"/>
      <c r="H2744" s="831"/>
    </row>
    <row r="2745" spans="2:8">
      <c r="B2745" s="831"/>
      <c r="C2745" s="831"/>
      <c r="F2745" s="831"/>
      <c r="G2745" s="831"/>
      <c r="H2745" s="831"/>
    </row>
    <row r="2746" spans="2:8">
      <c r="B2746" s="831"/>
      <c r="C2746" s="831"/>
      <c r="F2746" s="831"/>
      <c r="G2746" s="831"/>
      <c r="H2746" s="831"/>
    </row>
    <row r="2747" spans="2:8">
      <c r="B2747" s="831"/>
      <c r="C2747" s="831"/>
      <c r="F2747" s="831"/>
      <c r="G2747" s="831"/>
      <c r="H2747" s="831"/>
    </row>
    <row r="2748" spans="2:8">
      <c r="B2748" s="831"/>
      <c r="C2748" s="831"/>
      <c r="F2748" s="831"/>
      <c r="G2748" s="831"/>
      <c r="H2748" s="831"/>
    </row>
    <row r="2749" spans="2:8">
      <c r="B2749" s="831"/>
      <c r="C2749" s="831"/>
      <c r="F2749" s="831"/>
      <c r="G2749" s="831"/>
      <c r="H2749" s="831"/>
    </row>
    <row r="2750" spans="2:8">
      <c r="B2750" s="831"/>
      <c r="C2750" s="831"/>
      <c r="F2750" s="831"/>
      <c r="G2750" s="831"/>
      <c r="H2750" s="831"/>
    </row>
    <row r="2751" spans="2:8">
      <c r="B2751" s="831"/>
      <c r="C2751" s="831"/>
      <c r="F2751" s="831"/>
      <c r="G2751" s="831"/>
      <c r="H2751" s="831"/>
    </row>
    <row r="2752" spans="2:8">
      <c r="B2752" s="831"/>
      <c r="C2752" s="831"/>
      <c r="F2752" s="831"/>
      <c r="G2752" s="831"/>
      <c r="H2752" s="831"/>
    </row>
    <row r="2753" spans="2:8">
      <c r="B2753" s="831"/>
      <c r="C2753" s="831"/>
      <c r="F2753" s="831"/>
      <c r="G2753" s="831"/>
      <c r="H2753" s="831"/>
    </row>
    <row r="2754" spans="2:8">
      <c r="B2754" s="831"/>
      <c r="C2754" s="831"/>
      <c r="F2754" s="831"/>
      <c r="G2754" s="831"/>
      <c r="H2754" s="831"/>
    </row>
    <row r="2755" spans="2:8">
      <c r="B2755" s="831"/>
      <c r="C2755" s="831"/>
      <c r="F2755" s="831"/>
      <c r="G2755" s="831"/>
      <c r="H2755" s="831"/>
    </row>
    <row r="2756" spans="2:8">
      <c r="B2756" s="831"/>
      <c r="C2756" s="831"/>
      <c r="F2756" s="831"/>
      <c r="G2756" s="831"/>
      <c r="H2756" s="831"/>
    </row>
    <row r="2757" spans="2:8">
      <c r="B2757" s="831"/>
      <c r="C2757" s="831"/>
      <c r="F2757" s="831"/>
      <c r="G2757" s="831"/>
      <c r="H2757" s="831"/>
    </row>
    <row r="2758" spans="2:8">
      <c r="B2758" s="831"/>
      <c r="C2758" s="831"/>
      <c r="F2758" s="831"/>
      <c r="G2758" s="831"/>
      <c r="H2758" s="831"/>
    </row>
    <row r="2759" spans="2:8">
      <c r="B2759" s="831"/>
      <c r="C2759" s="831"/>
      <c r="F2759" s="831"/>
      <c r="G2759" s="831"/>
      <c r="H2759" s="831"/>
    </row>
    <row r="2760" spans="2:8">
      <c r="B2760" s="831"/>
      <c r="C2760" s="831"/>
      <c r="F2760" s="831"/>
      <c r="G2760" s="831"/>
      <c r="H2760" s="831"/>
    </row>
    <row r="2761" spans="2:8">
      <c r="B2761" s="831"/>
      <c r="C2761" s="831"/>
      <c r="F2761" s="831"/>
      <c r="G2761" s="831"/>
      <c r="H2761" s="831"/>
    </row>
    <row r="2762" spans="2:8">
      <c r="B2762" s="831"/>
      <c r="C2762" s="831"/>
      <c r="F2762" s="831"/>
      <c r="G2762" s="831"/>
      <c r="H2762" s="831"/>
    </row>
    <row r="2763" spans="2:8">
      <c r="B2763" s="831"/>
      <c r="C2763" s="831"/>
      <c r="F2763" s="831"/>
      <c r="G2763" s="831"/>
      <c r="H2763" s="831"/>
    </row>
    <row r="2764" spans="2:8">
      <c r="B2764" s="831"/>
      <c r="C2764" s="831"/>
      <c r="F2764" s="831"/>
      <c r="G2764" s="831"/>
      <c r="H2764" s="831"/>
    </row>
    <row r="2765" spans="2:8">
      <c r="B2765" s="831"/>
      <c r="C2765" s="831"/>
      <c r="F2765" s="831"/>
      <c r="G2765" s="831"/>
      <c r="H2765" s="831"/>
    </row>
    <row r="2766" spans="2:8">
      <c r="B2766" s="831"/>
      <c r="C2766" s="831"/>
      <c r="F2766" s="831"/>
      <c r="G2766" s="831"/>
      <c r="H2766" s="831"/>
    </row>
    <row r="2767" spans="2:8">
      <c r="B2767" s="831"/>
      <c r="C2767" s="831"/>
      <c r="F2767" s="831"/>
      <c r="G2767" s="831"/>
      <c r="H2767" s="831"/>
    </row>
    <row r="2768" spans="2:8">
      <c r="B2768" s="831"/>
      <c r="C2768" s="831"/>
      <c r="F2768" s="831"/>
      <c r="G2768" s="831"/>
      <c r="H2768" s="831"/>
    </row>
    <row r="2769" spans="2:8">
      <c r="B2769" s="831"/>
      <c r="C2769" s="831"/>
      <c r="F2769" s="831"/>
      <c r="G2769" s="831"/>
      <c r="H2769" s="831"/>
    </row>
    <row r="2770" spans="2:8">
      <c r="B2770" s="831"/>
      <c r="C2770" s="831"/>
      <c r="F2770" s="831"/>
      <c r="G2770" s="831"/>
      <c r="H2770" s="831"/>
    </row>
    <row r="2771" spans="2:8">
      <c r="B2771" s="831"/>
      <c r="C2771" s="831"/>
      <c r="F2771" s="831"/>
      <c r="G2771" s="831"/>
      <c r="H2771" s="831"/>
    </row>
    <row r="2772" spans="2:8">
      <c r="B2772" s="831"/>
      <c r="C2772" s="831"/>
      <c r="F2772" s="831"/>
      <c r="G2772" s="831"/>
      <c r="H2772" s="831"/>
    </row>
    <row r="2773" spans="2:8">
      <c r="B2773" s="831"/>
      <c r="C2773" s="831"/>
      <c r="F2773" s="831"/>
      <c r="G2773" s="831"/>
      <c r="H2773" s="831"/>
    </row>
    <row r="2774" spans="2:8">
      <c r="B2774" s="831"/>
      <c r="C2774" s="831"/>
      <c r="F2774" s="831"/>
      <c r="G2774" s="831"/>
      <c r="H2774" s="831"/>
    </row>
    <row r="2775" spans="2:8">
      <c r="B2775" s="831"/>
      <c r="C2775" s="831"/>
      <c r="F2775" s="831"/>
      <c r="G2775" s="831"/>
      <c r="H2775" s="831"/>
    </row>
    <row r="2776" spans="2:8">
      <c r="B2776" s="831"/>
      <c r="C2776" s="831"/>
      <c r="F2776" s="831"/>
      <c r="G2776" s="831"/>
      <c r="H2776" s="831"/>
    </row>
    <row r="2777" spans="2:8">
      <c r="B2777" s="831"/>
      <c r="C2777" s="831"/>
      <c r="F2777" s="831"/>
      <c r="G2777" s="831"/>
      <c r="H2777" s="831"/>
    </row>
    <row r="2778" spans="2:8">
      <c r="B2778" s="831"/>
      <c r="C2778" s="831"/>
      <c r="F2778" s="831"/>
      <c r="G2778" s="831"/>
      <c r="H2778" s="831"/>
    </row>
    <row r="2779" spans="2:8">
      <c r="B2779" s="831"/>
      <c r="C2779" s="831"/>
      <c r="F2779" s="831"/>
      <c r="G2779" s="831"/>
      <c r="H2779" s="831"/>
    </row>
    <row r="2780" spans="2:8">
      <c r="B2780" s="831"/>
      <c r="C2780" s="831"/>
      <c r="F2780" s="831"/>
      <c r="G2780" s="831"/>
      <c r="H2780" s="831"/>
    </row>
    <row r="2781" spans="2:8">
      <c r="B2781" s="831"/>
      <c r="C2781" s="831"/>
      <c r="F2781" s="831"/>
      <c r="G2781" s="831"/>
      <c r="H2781" s="831"/>
    </row>
    <row r="2782" spans="2:8">
      <c r="B2782" s="831"/>
      <c r="C2782" s="831"/>
      <c r="F2782" s="831"/>
      <c r="G2782" s="831"/>
      <c r="H2782" s="831"/>
    </row>
    <row r="2783" spans="2:8">
      <c r="B2783" s="831"/>
      <c r="C2783" s="831"/>
      <c r="F2783" s="831"/>
      <c r="G2783" s="831"/>
      <c r="H2783" s="831"/>
    </row>
    <row r="2784" spans="2:8">
      <c r="B2784" s="831"/>
      <c r="C2784" s="831"/>
      <c r="F2784" s="831"/>
      <c r="G2784" s="831"/>
      <c r="H2784" s="831"/>
    </row>
    <row r="2785" spans="2:8">
      <c r="B2785" s="831"/>
      <c r="C2785" s="831"/>
      <c r="F2785" s="831"/>
      <c r="G2785" s="831"/>
      <c r="H2785" s="831"/>
    </row>
    <row r="2786" spans="2:8">
      <c r="B2786" s="831"/>
      <c r="C2786" s="831"/>
      <c r="F2786" s="831"/>
      <c r="G2786" s="831"/>
      <c r="H2786" s="831"/>
    </row>
    <row r="2787" spans="2:8">
      <c r="B2787" s="831"/>
      <c r="C2787" s="831"/>
      <c r="F2787" s="831"/>
      <c r="G2787" s="831"/>
      <c r="H2787" s="831"/>
    </row>
    <row r="2788" spans="2:8">
      <c r="B2788" s="831"/>
      <c r="C2788" s="831"/>
      <c r="F2788" s="831"/>
      <c r="G2788" s="831"/>
      <c r="H2788" s="831"/>
    </row>
    <row r="2789" spans="2:8">
      <c r="B2789" s="831"/>
      <c r="C2789" s="831"/>
      <c r="F2789" s="831"/>
      <c r="G2789" s="831"/>
      <c r="H2789" s="831"/>
    </row>
    <row r="2790" spans="2:8">
      <c r="B2790" s="831"/>
      <c r="C2790" s="831"/>
      <c r="F2790" s="831"/>
      <c r="G2790" s="831"/>
      <c r="H2790" s="831"/>
    </row>
    <row r="2791" spans="2:8">
      <c r="B2791" s="831"/>
      <c r="C2791" s="831"/>
      <c r="F2791" s="831"/>
      <c r="G2791" s="831"/>
      <c r="H2791" s="831"/>
    </row>
    <row r="2792" spans="2:8">
      <c r="B2792" s="831"/>
      <c r="C2792" s="831"/>
      <c r="F2792" s="831"/>
      <c r="G2792" s="831"/>
      <c r="H2792" s="831"/>
    </row>
    <row r="2793" spans="2:8">
      <c r="B2793" s="831"/>
      <c r="C2793" s="831"/>
      <c r="F2793" s="831"/>
      <c r="G2793" s="831"/>
      <c r="H2793" s="831"/>
    </row>
    <row r="2794" spans="2:8">
      <c r="B2794" s="831"/>
      <c r="C2794" s="831"/>
      <c r="F2794" s="831"/>
      <c r="G2794" s="831"/>
      <c r="H2794" s="831"/>
    </row>
    <row r="2795" spans="2:8">
      <c r="B2795" s="831"/>
      <c r="C2795" s="831"/>
      <c r="F2795" s="831"/>
      <c r="G2795" s="831"/>
      <c r="H2795" s="831"/>
    </row>
    <row r="2796" spans="2:8">
      <c r="B2796" s="831"/>
      <c r="C2796" s="831"/>
      <c r="F2796" s="831"/>
      <c r="G2796" s="831"/>
      <c r="H2796" s="831"/>
    </row>
    <row r="2797" spans="2:8">
      <c r="B2797" s="831"/>
      <c r="C2797" s="831"/>
      <c r="F2797" s="831"/>
      <c r="G2797" s="831"/>
      <c r="H2797" s="831"/>
    </row>
    <row r="2798" spans="2:8">
      <c r="B2798" s="831"/>
      <c r="C2798" s="831"/>
      <c r="F2798" s="831"/>
      <c r="G2798" s="831"/>
      <c r="H2798" s="831"/>
    </row>
    <row r="2799" spans="2:8">
      <c r="B2799" s="831"/>
      <c r="C2799" s="831"/>
      <c r="F2799" s="831"/>
      <c r="G2799" s="831"/>
      <c r="H2799" s="831"/>
    </row>
    <row r="2800" spans="2:8">
      <c r="B2800" s="831"/>
      <c r="C2800" s="831"/>
      <c r="F2800" s="831"/>
      <c r="G2800" s="831"/>
      <c r="H2800" s="831"/>
    </row>
    <row r="2801" spans="2:8">
      <c r="B2801" s="831"/>
      <c r="C2801" s="831"/>
      <c r="F2801" s="831"/>
      <c r="G2801" s="831"/>
      <c r="H2801" s="831"/>
    </row>
    <row r="2802" spans="2:8">
      <c r="B2802" s="831"/>
      <c r="C2802" s="831"/>
      <c r="F2802" s="831"/>
      <c r="G2802" s="831"/>
      <c r="H2802" s="831"/>
    </row>
    <row r="2803" spans="2:8">
      <c r="B2803" s="831"/>
      <c r="C2803" s="831"/>
      <c r="F2803" s="831"/>
      <c r="G2803" s="831"/>
      <c r="H2803" s="831"/>
    </row>
    <row r="2804" spans="2:8">
      <c r="B2804" s="831"/>
      <c r="C2804" s="831"/>
      <c r="F2804" s="831"/>
      <c r="G2804" s="831"/>
      <c r="H2804" s="831"/>
    </row>
    <row r="2805" spans="2:8">
      <c r="B2805" s="831"/>
      <c r="C2805" s="831"/>
      <c r="F2805" s="831"/>
      <c r="G2805" s="831"/>
      <c r="H2805" s="831"/>
    </row>
    <row r="2806" spans="2:8">
      <c r="B2806" s="831"/>
      <c r="C2806" s="831"/>
      <c r="F2806" s="831"/>
      <c r="G2806" s="831"/>
      <c r="H2806" s="831"/>
    </row>
    <row r="2807" spans="2:8">
      <c r="B2807" s="831"/>
      <c r="C2807" s="831"/>
      <c r="F2807" s="831"/>
      <c r="G2807" s="831"/>
      <c r="H2807" s="831"/>
    </row>
    <row r="2808" spans="2:8">
      <c r="B2808" s="831"/>
      <c r="C2808" s="831"/>
      <c r="F2808" s="831"/>
      <c r="G2808" s="831"/>
      <c r="H2808" s="831"/>
    </row>
    <row r="2809" spans="2:8">
      <c r="B2809" s="831"/>
      <c r="C2809" s="831"/>
      <c r="F2809" s="831"/>
      <c r="G2809" s="831"/>
      <c r="H2809" s="831"/>
    </row>
    <row r="2810" spans="2:8">
      <c r="B2810" s="831"/>
      <c r="C2810" s="831"/>
      <c r="F2810" s="831"/>
      <c r="G2810" s="831"/>
      <c r="H2810" s="831"/>
    </row>
    <row r="2811" spans="2:8">
      <c r="B2811" s="831"/>
      <c r="C2811" s="831"/>
      <c r="F2811" s="831"/>
      <c r="G2811" s="831"/>
      <c r="H2811" s="831"/>
    </row>
    <row r="2812" spans="2:8">
      <c r="B2812" s="831"/>
      <c r="C2812" s="831"/>
      <c r="F2812" s="831"/>
      <c r="G2812" s="831"/>
      <c r="H2812" s="831"/>
    </row>
    <row r="2813" spans="2:8">
      <c r="B2813" s="831"/>
      <c r="C2813" s="831"/>
      <c r="F2813" s="831"/>
      <c r="G2813" s="831"/>
      <c r="H2813" s="831"/>
    </row>
    <row r="2814" spans="2:8">
      <c r="B2814" s="831"/>
      <c r="C2814" s="831"/>
      <c r="F2814" s="831"/>
      <c r="G2814" s="831"/>
      <c r="H2814" s="831"/>
    </row>
    <row r="2815" spans="2:8">
      <c r="B2815" s="831"/>
      <c r="C2815" s="831"/>
      <c r="F2815" s="831"/>
      <c r="G2815" s="831"/>
      <c r="H2815" s="831"/>
    </row>
    <row r="2816" spans="2:8">
      <c r="B2816" s="831"/>
      <c r="C2816" s="831"/>
      <c r="F2816" s="831"/>
      <c r="G2816" s="831"/>
      <c r="H2816" s="831"/>
    </row>
    <row r="2817" spans="2:8">
      <c r="B2817" s="831"/>
      <c r="C2817" s="831"/>
      <c r="F2817" s="831"/>
      <c r="G2817" s="831"/>
      <c r="H2817" s="831"/>
    </row>
    <row r="2818" spans="2:8">
      <c r="B2818" s="831"/>
      <c r="C2818" s="831"/>
      <c r="F2818" s="831"/>
      <c r="G2818" s="831"/>
      <c r="H2818" s="831"/>
    </row>
    <row r="2819" spans="2:8">
      <c r="B2819" s="831"/>
      <c r="C2819" s="831"/>
      <c r="F2819" s="831"/>
      <c r="G2819" s="831"/>
      <c r="H2819" s="831"/>
    </row>
    <row r="2820" spans="2:8">
      <c r="B2820" s="831"/>
      <c r="C2820" s="831"/>
      <c r="F2820" s="831"/>
      <c r="G2820" s="831"/>
      <c r="H2820" s="831"/>
    </row>
    <row r="2821" spans="2:8">
      <c r="B2821" s="831"/>
      <c r="C2821" s="831"/>
      <c r="F2821" s="831"/>
      <c r="G2821" s="831"/>
      <c r="H2821" s="831"/>
    </row>
    <row r="2822" spans="2:8">
      <c r="B2822" s="831"/>
      <c r="C2822" s="831"/>
      <c r="F2822" s="831"/>
      <c r="G2822" s="831"/>
      <c r="H2822" s="831"/>
    </row>
    <row r="2823" spans="2:8">
      <c r="B2823" s="831"/>
      <c r="C2823" s="831"/>
      <c r="F2823" s="831"/>
      <c r="G2823" s="831"/>
      <c r="H2823" s="831"/>
    </row>
    <row r="2824" spans="2:8">
      <c r="B2824" s="831"/>
      <c r="C2824" s="831"/>
      <c r="F2824" s="831"/>
      <c r="G2824" s="831"/>
      <c r="H2824" s="831"/>
    </row>
    <row r="2825" spans="2:8">
      <c r="B2825" s="831"/>
      <c r="C2825" s="831"/>
      <c r="F2825" s="831"/>
      <c r="G2825" s="831"/>
      <c r="H2825" s="831"/>
    </row>
    <row r="2826" spans="2:8">
      <c r="B2826" s="831"/>
      <c r="C2826" s="831"/>
      <c r="F2826" s="831"/>
      <c r="G2826" s="831"/>
      <c r="H2826" s="831"/>
    </row>
    <row r="2827" spans="2:8">
      <c r="B2827" s="831"/>
      <c r="C2827" s="831"/>
      <c r="F2827" s="831"/>
      <c r="G2827" s="831"/>
      <c r="H2827" s="831"/>
    </row>
    <row r="2828" spans="2:8">
      <c r="B2828" s="831"/>
      <c r="C2828" s="831"/>
      <c r="F2828" s="831"/>
      <c r="G2828" s="831"/>
      <c r="H2828" s="831"/>
    </row>
    <row r="2829" spans="2:8">
      <c r="B2829" s="831"/>
      <c r="C2829" s="831"/>
      <c r="F2829" s="831"/>
      <c r="G2829" s="831"/>
      <c r="H2829" s="831"/>
    </row>
    <row r="2830" spans="2:8">
      <c r="B2830" s="831"/>
      <c r="C2830" s="831"/>
      <c r="F2830" s="831"/>
      <c r="G2830" s="831"/>
      <c r="H2830" s="831"/>
    </row>
    <row r="2831" spans="2:8">
      <c r="B2831" s="831"/>
      <c r="C2831" s="831"/>
      <c r="F2831" s="831"/>
      <c r="G2831" s="831"/>
      <c r="H2831" s="831"/>
    </row>
    <row r="2832" spans="2:8">
      <c r="B2832" s="831"/>
      <c r="C2832" s="831"/>
      <c r="F2832" s="831"/>
      <c r="G2832" s="831"/>
      <c r="H2832" s="831"/>
    </row>
    <row r="2833" spans="2:8">
      <c r="B2833" s="831"/>
      <c r="C2833" s="831"/>
      <c r="F2833" s="831"/>
      <c r="G2833" s="831"/>
      <c r="H2833" s="831"/>
    </row>
    <row r="2834" spans="2:8">
      <c r="B2834" s="831"/>
      <c r="C2834" s="831"/>
      <c r="F2834" s="831"/>
      <c r="G2834" s="831"/>
      <c r="H2834" s="831"/>
    </row>
    <row r="2835" spans="2:8">
      <c r="B2835" s="831"/>
      <c r="C2835" s="831"/>
      <c r="F2835" s="831"/>
      <c r="G2835" s="831"/>
      <c r="H2835" s="831"/>
    </row>
    <row r="2836" spans="2:8">
      <c r="B2836" s="831"/>
      <c r="C2836" s="831"/>
      <c r="F2836" s="831"/>
      <c r="G2836" s="831"/>
      <c r="H2836" s="831"/>
    </row>
    <row r="2837" spans="2:8">
      <c r="B2837" s="831"/>
      <c r="C2837" s="831"/>
      <c r="F2837" s="831"/>
      <c r="G2837" s="831"/>
      <c r="H2837" s="831"/>
    </row>
    <row r="2838" spans="2:8">
      <c r="B2838" s="831"/>
      <c r="C2838" s="831"/>
      <c r="F2838" s="831"/>
      <c r="G2838" s="831"/>
      <c r="H2838" s="831"/>
    </row>
    <row r="2839" spans="2:8">
      <c r="B2839" s="831"/>
      <c r="C2839" s="831"/>
      <c r="F2839" s="831"/>
      <c r="G2839" s="831"/>
      <c r="H2839" s="831"/>
    </row>
    <row r="2840" spans="2:8">
      <c r="B2840" s="831"/>
      <c r="C2840" s="831"/>
      <c r="F2840" s="831"/>
      <c r="G2840" s="831"/>
      <c r="H2840" s="831"/>
    </row>
    <row r="2841" spans="2:8">
      <c r="B2841" s="831"/>
      <c r="C2841" s="831"/>
      <c r="F2841" s="831"/>
      <c r="G2841" s="831"/>
      <c r="H2841" s="831"/>
    </row>
    <row r="2842" spans="2:8">
      <c r="B2842" s="831"/>
      <c r="C2842" s="831"/>
      <c r="F2842" s="831"/>
      <c r="G2842" s="831"/>
      <c r="H2842" s="831"/>
    </row>
    <row r="2843" spans="2:8">
      <c r="B2843" s="831"/>
      <c r="C2843" s="831"/>
      <c r="F2843" s="831"/>
      <c r="G2843" s="831"/>
      <c r="H2843" s="831"/>
    </row>
    <row r="2844" spans="2:8">
      <c r="B2844" s="831"/>
      <c r="C2844" s="831"/>
      <c r="F2844" s="831"/>
      <c r="G2844" s="831"/>
      <c r="H2844" s="831"/>
    </row>
    <row r="2845" spans="2:8">
      <c r="B2845" s="831"/>
      <c r="C2845" s="831"/>
      <c r="F2845" s="831"/>
      <c r="G2845" s="831"/>
      <c r="H2845" s="831"/>
    </row>
    <row r="2846" spans="2:8">
      <c r="B2846" s="831"/>
      <c r="C2846" s="831"/>
      <c r="F2846" s="831"/>
      <c r="G2846" s="831"/>
      <c r="H2846" s="831"/>
    </row>
    <row r="2847" spans="2:8">
      <c r="B2847" s="831"/>
      <c r="C2847" s="831"/>
      <c r="F2847" s="831"/>
      <c r="G2847" s="831"/>
      <c r="H2847" s="831"/>
    </row>
    <row r="2848" spans="2:8">
      <c r="B2848" s="831"/>
      <c r="C2848" s="831"/>
      <c r="F2848" s="831"/>
      <c r="G2848" s="831"/>
      <c r="H2848" s="831"/>
    </row>
    <row r="2849" spans="2:8">
      <c r="B2849" s="831"/>
      <c r="C2849" s="831"/>
      <c r="F2849" s="831"/>
      <c r="G2849" s="831"/>
      <c r="H2849" s="831"/>
    </row>
    <row r="2850" spans="2:8">
      <c r="B2850" s="831"/>
      <c r="C2850" s="831"/>
      <c r="F2850" s="831"/>
      <c r="G2850" s="831"/>
      <c r="H2850" s="831"/>
    </row>
    <row r="2851" spans="2:8">
      <c r="B2851" s="831"/>
      <c r="C2851" s="831"/>
      <c r="F2851" s="831"/>
      <c r="G2851" s="831"/>
      <c r="H2851" s="831"/>
    </row>
    <row r="2852" spans="2:8">
      <c r="B2852" s="831"/>
      <c r="C2852" s="831"/>
      <c r="F2852" s="831"/>
      <c r="G2852" s="831"/>
      <c r="H2852" s="831"/>
    </row>
    <row r="2853" spans="2:8">
      <c r="B2853" s="831"/>
      <c r="C2853" s="831"/>
      <c r="F2853" s="831"/>
      <c r="G2853" s="831"/>
      <c r="H2853" s="831"/>
    </row>
    <row r="2854" spans="2:8">
      <c r="B2854" s="831"/>
      <c r="C2854" s="831"/>
      <c r="F2854" s="831"/>
      <c r="G2854" s="831"/>
      <c r="H2854" s="831"/>
    </row>
    <row r="2855" spans="2:8">
      <c r="B2855" s="831"/>
      <c r="C2855" s="831"/>
      <c r="F2855" s="831"/>
      <c r="G2855" s="831"/>
      <c r="H2855" s="831"/>
    </row>
    <row r="2856" spans="2:8">
      <c r="B2856" s="831"/>
      <c r="C2856" s="831"/>
      <c r="F2856" s="831"/>
      <c r="G2856" s="831"/>
      <c r="H2856" s="831"/>
    </row>
    <row r="2857" spans="2:8">
      <c r="B2857" s="831"/>
      <c r="C2857" s="831"/>
      <c r="F2857" s="831"/>
      <c r="G2857" s="831"/>
      <c r="H2857" s="831"/>
    </row>
    <row r="2858" spans="2:8">
      <c r="B2858" s="831"/>
      <c r="C2858" s="831"/>
      <c r="F2858" s="831"/>
      <c r="G2858" s="831"/>
      <c r="H2858" s="831"/>
    </row>
    <row r="2859" spans="2:8">
      <c r="B2859" s="831"/>
      <c r="C2859" s="831"/>
      <c r="F2859" s="831"/>
      <c r="G2859" s="831"/>
      <c r="H2859" s="831"/>
    </row>
    <row r="2860" spans="2:8">
      <c r="B2860" s="831"/>
      <c r="C2860" s="831"/>
      <c r="F2860" s="831"/>
      <c r="G2860" s="831"/>
      <c r="H2860" s="831"/>
    </row>
    <row r="2861" spans="2:8">
      <c r="B2861" s="831"/>
      <c r="C2861" s="831"/>
      <c r="F2861" s="831"/>
      <c r="G2861" s="831"/>
      <c r="H2861" s="831"/>
    </row>
    <row r="2862" spans="2:8">
      <c r="B2862" s="831"/>
      <c r="C2862" s="831"/>
      <c r="F2862" s="831"/>
      <c r="G2862" s="831"/>
      <c r="H2862" s="831"/>
    </row>
    <row r="2863" spans="2:8">
      <c r="B2863" s="831"/>
      <c r="C2863" s="831"/>
      <c r="F2863" s="831"/>
      <c r="G2863" s="831"/>
      <c r="H2863" s="831"/>
    </row>
    <row r="2864" spans="2:8">
      <c r="B2864" s="831"/>
      <c r="C2864" s="831"/>
      <c r="F2864" s="831"/>
      <c r="G2864" s="831"/>
      <c r="H2864" s="831"/>
    </row>
    <row r="2865" spans="2:8">
      <c r="B2865" s="831"/>
      <c r="C2865" s="831"/>
      <c r="F2865" s="831"/>
      <c r="G2865" s="831"/>
      <c r="H2865" s="831"/>
    </row>
    <row r="2866" spans="2:8">
      <c r="B2866" s="831"/>
      <c r="C2866" s="831"/>
      <c r="F2866" s="831"/>
      <c r="G2866" s="831"/>
      <c r="H2866" s="831"/>
    </row>
    <row r="2867" spans="2:8">
      <c r="B2867" s="831"/>
      <c r="C2867" s="831"/>
      <c r="F2867" s="831"/>
      <c r="G2867" s="831"/>
      <c r="H2867" s="831"/>
    </row>
    <row r="2868" spans="2:8">
      <c r="B2868" s="831"/>
      <c r="C2868" s="831"/>
      <c r="F2868" s="831"/>
      <c r="G2868" s="831"/>
      <c r="H2868" s="831"/>
    </row>
    <row r="2869" spans="2:8">
      <c r="B2869" s="831"/>
      <c r="C2869" s="831"/>
      <c r="F2869" s="831"/>
      <c r="G2869" s="831"/>
      <c r="H2869" s="831"/>
    </row>
    <row r="2870" spans="2:8">
      <c r="B2870" s="831"/>
      <c r="C2870" s="831"/>
      <c r="F2870" s="831"/>
      <c r="G2870" s="831"/>
      <c r="H2870" s="831"/>
    </row>
    <row r="2871" spans="2:8">
      <c r="B2871" s="831"/>
      <c r="C2871" s="831"/>
      <c r="F2871" s="831"/>
      <c r="G2871" s="831"/>
      <c r="H2871" s="831"/>
    </row>
    <row r="2872" spans="2:8">
      <c r="B2872" s="831"/>
      <c r="C2872" s="831"/>
      <c r="F2872" s="831"/>
      <c r="G2872" s="831"/>
      <c r="H2872" s="831"/>
    </row>
    <row r="2873" spans="2:8">
      <c r="B2873" s="831"/>
      <c r="C2873" s="831"/>
      <c r="F2873" s="831"/>
      <c r="G2873" s="831"/>
      <c r="H2873" s="831"/>
    </row>
    <row r="2874" spans="2:8">
      <c r="B2874" s="831"/>
      <c r="C2874" s="831"/>
      <c r="F2874" s="831"/>
      <c r="G2874" s="831"/>
      <c r="H2874" s="831"/>
    </row>
    <row r="2875" spans="2:8">
      <c r="B2875" s="831"/>
      <c r="C2875" s="831"/>
      <c r="F2875" s="831"/>
      <c r="G2875" s="831"/>
      <c r="H2875" s="831"/>
    </row>
    <row r="2876" spans="2:8">
      <c r="B2876" s="831"/>
      <c r="C2876" s="831"/>
      <c r="F2876" s="831"/>
      <c r="G2876" s="831"/>
      <c r="H2876" s="831"/>
    </row>
    <row r="2877" spans="2:8">
      <c r="B2877" s="831"/>
      <c r="C2877" s="831"/>
      <c r="F2877" s="831"/>
      <c r="G2877" s="831"/>
      <c r="H2877" s="831"/>
    </row>
    <row r="2878" spans="2:8">
      <c r="B2878" s="831"/>
      <c r="C2878" s="831"/>
      <c r="F2878" s="831"/>
      <c r="G2878" s="831"/>
      <c r="H2878" s="831"/>
    </row>
    <row r="2879" spans="2:8">
      <c r="B2879" s="831"/>
      <c r="C2879" s="831"/>
      <c r="F2879" s="831"/>
      <c r="G2879" s="831"/>
      <c r="H2879" s="831"/>
    </row>
    <row r="2880" spans="2:8">
      <c r="B2880" s="831"/>
      <c r="C2880" s="831"/>
      <c r="F2880" s="831"/>
      <c r="G2880" s="831"/>
      <c r="H2880" s="831"/>
    </row>
    <row r="2881" spans="2:8">
      <c r="B2881" s="831"/>
      <c r="C2881" s="831"/>
      <c r="F2881" s="831"/>
      <c r="G2881" s="831"/>
      <c r="H2881" s="831"/>
    </row>
    <row r="2882" spans="2:8">
      <c r="B2882" s="831"/>
      <c r="C2882" s="831"/>
      <c r="F2882" s="831"/>
      <c r="G2882" s="831"/>
      <c r="H2882" s="831"/>
    </row>
    <row r="2883" spans="2:8">
      <c r="B2883" s="831"/>
      <c r="C2883" s="831"/>
      <c r="F2883" s="831"/>
      <c r="G2883" s="831"/>
      <c r="H2883" s="831"/>
    </row>
    <row r="2884" spans="2:8">
      <c r="B2884" s="831"/>
      <c r="C2884" s="831"/>
      <c r="F2884" s="831"/>
      <c r="G2884" s="831"/>
      <c r="H2884" s="831"/>
    </row>
    <row r="2885" spans="2:8">
      <c r="B2885" s="831"/>
      <c r="C2885" s="831"/>
      <c r="F2885" s="831"/>
      <c r="G2885" s="831"/>
      <c r="H2885" s="831"/>
    </row>
    <row r="2886" spans="2:8">
      <c r="B2886" s="831"/>
      <c r="C2886" s="831"/>
      <c r="F2886" s="831"/>
      <c r="G2886" s="831"/>
      <c r="H2886" s="831"/>
    </row>
    <row r="2887" spans="2:8">
      <c r="B2887" s="831"/>
      <c r="C2887" s="831"/>
      <c r="F2887" s="831"/>
      <c r="G2887" s="831"/>
      <c r="H2887" s="831"/>
    </row>
    <row r="2888" spans="2:8">
      <c r="B2888" s="831"/>
      <c r="C2888" s="831"/>
      <c r="F2888" s="831"/>
      <c r="G2888" s="831"/>
      <c r="H2888" s="831"/>
    </row>
    <row r="2889" spans="2:8">
      <c r="B2889" s="831"/>
      <c r="C2889" s="831"/>
      <c r="F2889" s="831"/>
      <c r="G2889" s="831"/>
      <c r="H2889" s="831"/>
    </row>
    <row r="2890" spans="2:8">
      <c r="B2890" s="831"/>
      <c r="C2890" s="831"/>
      <c r="F2890" s="831"/>
      <c r="G2890" s="831"/>
      <c r="H2890" s="831"/>
    </row>
    <row r="2891" spans="2:8">
      <c r="B2891" s="831"/>
      <c r="C2891" s="831"/>
      <c r="F2891" s="831"/>
      <c r="G2891" s="831"/>
      <c r="H2891" s="831"/>
    </row>
    <row r="2892" spans="2:8">
      <c r="B2892" s="831"/>
      <c r="C2892" s="831"/>
      <c r="F2892" s="831"/>
      <c r="G2892" s="831"/>
      <c r="H2892" s="831"/>
    </row>
    <row r="2893" spans="2:8">
      <c r="B2893" s="831"/>
      <c r="C2893" s="831"/>
      <c r="F2893" s="831"/>
      <c r="G2893" s="831"/>
      <c r="H2893" s="831"/>
    </row>
    <row r="2894" spans="2:8">
      <c r="B2894" s="831"/>
      <c r="C2894" s="831"/>
      <c r="F2894" s="831"/>
      <c r="G2894" s="831"/>
      <c r="H2894" s="831"/>
    </row>
    <row r="2895" spans="2:8">
      <c r="B2895" s="831"/>
      <c r="C2895" s="831"/>
      <c r="F2895" s="831"/>
      <c r="G2895" s="831"/>
      <c r="H2895" s="831"/>
    </row>
    <row r="2896" spans="2:8">
      <c r="B2896" s="831"/>
      <c r="C2896" s="831"/>
      <c r="F2896" s="831"/>
      <c r="G2896" s="831"/>
      <c r="H2896" s="831"/>
    </row>
    <row r="2897" spans="2:8">
      <c r="B2897" s="831"/>
      <c r="C2897" s="831"/>
      <c r="F2897" s="831"/>
      <c r="G2897" s="831"/>
      <c r="H2897" s="831"/>
    </row>
    <row r="2898" spans="2:8">
      <c r="B2898" s="831"/>
      <c r="C2898" s="831"/>
      <c r="F2898" s="831"/>
      <c r="G2898" s="831"/>
      <c r="H2898" s="831"/>
    </row>
    <row r="2899" spans="2:8">
      <c r="B2899" s="831"/>
      <c r="C2899" s="831"/>
      <c r="F2899" s="831"/>
      <c r="G2899" s="831"/>
      <c r="H2899" s="831"/>
    </row>
    <row r="2900" spans="2:8">
      <c r="B2900" s="831"/>
      <c r="C2900" s="831"/>
      <c r="F2900" s="831"/>
      <c r="G2900" s="831"/>
      <c r="H2900" s="831"/>
    </row>
    <row r="2901" spans="2:8">
      <c r="B2901" s="831"/>
      <c r="C2901" s="831"/>
      <c r="F2901" s="831"/>
      <c r="G2901" s="831"/>
      <c r="H2901" s="831"/>
    </row>
    <row r="2902" spans="2:8">
      <c r="B2902" s="831"/>
      <c r="C2902" s="831"/>
      <c r="F2902" s="831"/>
      <c r="G2902" s="831"/>
      <c r="H2902" s="831"/>
    </row>
    <row r="2903" spans="2:8">
      <c r="B2903" s="831"/>
      <c r="C2903" s="831"/>
      <c r="F2903" s="831"/>
      <c r="G2903" s="831"/>
      <c r="H2903" s="831"/>
    </row>
    <row r="2904" spans="2:8">
      <c r="B2904" s="831"/>
      <c r="C2904" s="831"/>
      <c r="F2904" s="831"/>
      <c r="G2904" s="831"/>
      <c r="H2904" s="831"/>
    </row>
    <row r="2905" spans="2:8">
      <c r="B2905" s="831"/>
      <c r="C2905" s="831"/>
      <c r="F2905" s="831"/>
      <c r="G2905" s="831"/>
      <c r="H2905" s="831"/>
    </row>
    <row r="2906" spans="2:8">
      <c r="B2906" s="831"/>
      <c r="C2906" s="831"/>
      <c r="F2906" s="831"/>
      <c r="G2906" s="831"/>
      <c r="H2906" s="831"/>
    </row>
    <row r="2907" spans="2:8">
      <c r="B2907" s="831"/>
      <c r="C2907" s="831"/>
      <c r="F2907" s="831"/>
      <c r="G2907" s="831"/>
      <c r="H2907" s="831"/>
    </row>
    <row r="2908" spans="2:8">
      <c r="B2908" s="831"/>
      <c r="C2908" s="831"/>
      <c r="F2908" s="831"/>
      <c r="G2908" s="831"/>
      <c r="H2908" s="831"/>
    </row>
    <row r="2909" spans="2:8">
      <c r="B2909" s="831"/>
      <c r="C2909" s="831"/>
      <c r="F2909" s="831"/>
      <c r="G2909" s="831"/>
      <c r="H2909" s="831"/>
    </row>
    <row r="2910" spans="2:8">
      <c r="B2910" s="831"/>
      <c r="C2910" s="831"/>
      <c r="F2910" s="831"/>
      <c r="G2910" s="831"/>
      <c r="H2910" s="831"/>
    </row>
    <row r="2911" spans="2:8">
      <c r="B2911" s="831"/>
      <c r="C2911" s="831"/>
      <c r="F2911" s="831"/>
      <c r="G2911" s="831"/>
      <c r="H2911" s="831"/>
    </row>
    <row r="2912" spans="2:8">
      <c r="B2912" s="831"/>
      <c r="C2912" s="831"/>
      <c r="F2912" s="831"/>
      <c r="G2912" s="831"/>
      <c r="H2912" s="831"/>
    </row>
    <row r="2913" spans="2:8">
      <c r="B2913" s="831"/>
      <c r="C2913" s="831"/>
      <c r="F2913" s="831"/>
      <c r="G2913" s="831"/>
      <c r="H2913" s="831"/>
    </row>
    <row r="2914" spans="2:8">
      <c r="B2914" s="831"/>
      <c r="C2914" s="831"/>
      <c r="F2914" s="831"/>
      <c r="G2914" s="831"/>
      <c r="H2914" s="831"/>
    </row>
    <row r="2915" spans="2:8">
      <c r="B2915" s="831"/>
      <c r="C2915" s="831"/>
      <c r="F2915" s="831"/>
      <c r="G2915" s="831"/>
      <c r="H2915" s="831"/>
    </row>
    <row r="2916" spans="2:8">
      <c r="B2916" s="831"/>
      <c r="C2916" s="831"/>
      <c r="F2916" s="831"/>
      <c r="G2916" s="831"/>
      <c r="H2916" s="831"/>
    </row>
    <row r="2917" spans="2:8">
      <c r="B2917" s="831"/>
      <c r="C2917" s="831"/>
      <c r="F2917" s="831"/>
      <c r="G2917" s="831"/>
      <c r="H2917" s="831"/>
    </row>
    <row r="2918" spans="2:8">
      <c r="B2918" s="831"/>
      <c r="C2918" s="831"/>
      <c r="F2918" s="831"/>
      <c r="G2918" s="831"/>
      <c r="H2918" s="831"/>
    </row>
    <row r="2919" spans="2:8">
      <c r="B2919" s="831"/>
      <c r="C2919" s="831"/>
      <c r="F2919" s="831"/>
      <c r="G2919" s="831"/>
      <c r="H2919" s="831"/>
    </row>
    <row r="2920" spans="2:8">
      <c r="B2920" s="831"/>
      <c r="C2920" s="831"/>
      <c r="F2920" s="831"/>
      <c r="G2920" s="831"/>
      <c r="H2920" s="831"/>
    </row>
    <row r="2921" spans="2:8">
      <c r="B2921" s="831"/>
      <c r="C2921" s="831"/>
      <c r="F2921" s="831"/>
      <c r="G2921" s="831"/>
      <c r="H2921" s="831"/>
    </row>
    <row r="2922" spans="2:8">
      <c r="B2922" s="831"/>
      <c r="C2922" s="831"/>
      <c r="F2922" s="831"/>
      <c r="G2922" s="831"/>
      <c r="H2922" s="831"/>
    </row>
    <row r="2923" spans="2:8">
      <c r="B2923" s="831"/>
      <c r="C2923" s="831"/>
      <c r="F2923" s="831"/>
      <c r="G2923" s="831"/>
      <c r="H2923" s="831"/>
    </row>
    <row r="2924" spans="2:8">
      <c r="B2924" s="831"/>
      <c r="C2924" s="831"/>
      <c r="F2924" s="831"/>
      <c r="G2924" s="831"/>
      <c r="H2924" s="831"/>
    </row>
    <row r="2925" spans="2:8">
      <c r="B2925" s="831"/>
      <c r="C2925" s="831"/>
      <c r="F2925" s="831"/>
      <c r="G2925" s="831"/>
      <c r="H2925" s="831"/>
    </row>
    <row r="2926" spans="2:8">
      <c r="B2926" s="831"/>
      <c r="C2926" s="831"/>
      <c r="F2926" s="831"/>
      <c r="G2926" s="831"/>
      <c r="H2926" s="831"/>
    </row>
    <row r="2927" spans="2:8">
      <c r="B2927" s="831"/>
      <c r="C2927" s="831"/>
      <c r="F2927" s="831"/>
      <c r="G2927" s="831"/>
      <c r="H2927" s="831"/>
    </row>
    <row r="2928" spans="2:8">
      <c r="B2928" s="831"/>
      <c r="C2928" s="831"/>
      <c r="F2928" s="831"/>
      <c r="G2928" s="831"/>
      <c r="H2928" s="831"/>
    </row>
    <row r="2929" spans="2:8">
      <c r="B2929" s="831"/>
      <c r="C2929" s="831"/>
      <c r="F2929" s="831"/>
      <c r="G2929" s="831"/>
      <c r="H2929" s="831"/>
    </row>
    <row r="2930" spans="2:8">
      <c r="B2930" s="831"/>
      <c r="C2930" s="831"/>
      <c r="F2930" s="831"/>
      <c r="G2930" s="831"/>
      <c r="H2930" s="831"/>
    </row>
    <row r="2931" spans="2:8">
      <c r="B2931" s="831"/>
      <c r="C2931" s="831"/>
      <c r="F2931" s="831"/>
      <c r="G2931" s="831"/>
      <c r="H2931" s="831"/>
    </row>
    <row r="2932" spans="2:8">
      <c r="B2932" s="831"/>
      <c r="C2932" s="831"/>
      <c r="F2932" s="831"/>
      <c r="G2932" s="831"/>
      <c r="H2932" s="831"/>
    </row>
    <row r="2933" spans="2:8">
      <c r="B2933" s="831"/>
      <c r="C2933" s="831"/>
      <c r="F2933" s="831"/>
      <c r="G2933" s="831"/>
      <c r="H2933" s="831"/>
    </row>
    <row r="2934" spans="2:8">
      <c r="B2934" s="831"/>
      <c r="C2934" s="831"/>
      <c r="F2934" s="831"/>
      <c r="G2934" s="831"/>
      <c r="H2934" s="831"/>
    </row>
    <row r="2935" spans="2:8">
      <c r="B2935" s="831"/>
      <c r="C2935" s="831"/>
      <c r="F2935" s="831"/>
      <c r="G2935" s="831"/>
      <c r="H2935" s="831"/>
    </row>
    <row r="2936" spans="2:8">
      <c r="B2936" s="831"/>
      <c r="C2936" s="831"/>
      <c r="F2936" s="831"/>
      <c r="G2936" s="831"/>
      <c r="H2936" s="831"/>
    </row>
    <row r="2937" spans="2:8">
      <c r="B2937" s="831"/>
      <c r="C2937" s="831"/>
      <c r="F2937" s="831"/>
      <c r="G2937" s="831"/>
      <c r="H2937" s="831"/>
    </row>
    <row r="2938" spans="2:8">
      <c r="B2938" s="831"/>
      <c r="C2938" s="831"/>
      <c r="F2938" s="831"/>
      <c r="G2938" s="831"/>
      <c r="H2938" s="831"/>
    </row>
    <row r="2939" spans="2:8">
      <c r="B2939" s="831"/>
      <c r="C2939" s="831"/>
      <c r="F2939" s="831"/>
      <c r="G2939" s="831"/>
      <c r="H2939" s="831"/>
    </row>
    <row r="2940" spans="2:8">
      <c r="B2940" s="831"/>
      <c r="C2940" s="831"/>
      <c r="F2940" s="831"/>
      <c r="G2940" s="831"/>
      <c r="H2940" s="831"/>
    </row>
    <row r="2941" spans="2:8">
      <c r="B2941" s="831"/>
      <c r="C2941" s="831"/>
      <c r="F2941" s="831"/>
      <c r="G2941" s="831"/>
      <c r="H2941" s="831"/>
    </row>
    <row r="2942" spans="2:8">
      <c r="B2942" s="831"/>
      <c r="C2942" s="831"/>
      <c r="F2942" s="831"/>
      <c r="G2942" s="831"/>
      <c r="H2942" s="831"/>
    </row>
    <row r="2943" spans="2:8">
      <c r="B2943" s="831"/>
      <c r="C2943" s="831"/>
      <c r="F2943" s="831"/>
      <c r="G2943" s="831"/>
      <c r="H2943" s="831"/>
    </row>
    <row r="2944" spans="2:8">
      <c r="B2944" s="831"/>
      <c r="C2944" s="831"/>
      <c r="F2944" s="831"/>
      <c r="G2944" s="831"/>
      <c r="H2944" s="831"/>
    </row>
    <row r="2945" spans="2:8">
      <c r="B2945" s="831"/>
      <c r="C2945" s="831"/>
      <c r="F2945" s="831"/>
      <c r="G2945" s="831"/>
      <c r="H2945" s="831"/>
    </row>
    <row r="2946" spans="2:8">
      <c r="B2946" s="831"/>
      <c r="C2946" s="831"/>
      <c r="F2946" s="831"/>
      <c r="G2946" s="831"/>
      <c r="H2946" s="831"/>
    </row>
    <row r="2947" spans="2:8">
      <c r="B2947" s="831"/>
      <c r="C2947" s="831"/>
      <c r="F2947" s="831"/>
      <c r="G2947" s="831"/>
      <c r="H2947" s="831"/>
    </row>
    <row r="2948" spans="2:8">
      <c r="B2948" s="831"/>
      <c r="C2948" s="831"/>
      <c r="F2948" s="831"/>
      <c r="G2948" s="831"/>
      <c r="H2948" s="831"/>
    </row>
    <row r="2949" spans="2:8">
      <c r="B2949" s="831"/>
      <c r="C2949" s="831"/>
      <c r="F2949" s="831"/>
      <c r="G2949" s="831"/>
      <c r="H2949" s="831"/>
    </row>
    <row r="2950" spans="2:8">
      <c r="B2950" s="831"/>
      <c r="C2950" s="831"/>
      <c r="F2950" s="831"/>
      <c r="G2950" s="831"/>
      <c r="H2950" s="831"/>
    </row>
    <row r="2951" spans="2:8">
      <c r="B2951" s="831"/>
      <c r="C2951" s="831"/>
      <c r="F2951" s="831"/>
      <c r="G2951" s="831"/>
      <c r="H2951" s="831"/>
    </row>
    <row r="2952" spans="2:8">
      <c r="B2952" s="831"/>
      <c r="C2952" s="831"/>
      <c r="F2952" s="831"/>
      <c r="G2952" s="831"/>
      <c r="H2952" s="831"/>
    </row>
    <row r="2953" spans="2:8">
      <c r="B2953" s="831"/>
      <c r="C2953" s="831"/>
      <c r="F2953" s="831"/>
      <c r="G2953" s="831"/>
      <c r="H2953" s="831"/>
    </row>
    <row r="2954" spans="2:8">
      <c r="B2954" s="831"/>
      <c r="C2954" s="831"/>
      <c r="F2954" s="831"/>
      <c r="G2954" s="831"/>
      <c r="H2954" s="831"/>
    </row>
    <row r="2955" spans="2:8">
      <c r="B2955" s="831"/>
      <c r="C2955" s="831"/>
      <c r="F2955" s="831"/>
      <c r="G2955" s="831"/>
      <c r="H2955" s="831"/>
    </row>
    <row r="2956" spans="2:8">
      <c r="B2956" s="831"/>
      <c r="C2956" s="831"/>
      <c r="F2956" s="831"/>
      <c r="G2956" s="831"/>
      <c r="H2956" s="831"/>
    </row>
    <row r="2957" spans="2:8">
      <c r="B2957" s="831"/>
      <c r="C2957" s="831"/>
      <c r="F2957" s="831"/>
      <c r="G2957" s="831"/>
      <c r="H2957" s="831"/>
    </row>
    <row r="2958" spans="2:8">
      <c r="B2958" s="831"/>
      <c r="C2958" s="831"/>
      <c r="F2958" s="831"/>
      <c r="G2958" s="831"/>
      <c r="H2958" s="831"/>
    </row>
    <row r="2959" spans="2:8">
      <c r="B2959" s="831"/>
      <c r="C2959" s="831"/>
      <c r="F2959" s="831"/>
      <c r="G2959" s="831"/>
      <c r="H2959" s="831"/>
    </row>
    <row r="2960" spans="2:8">
      <c r="B2960" s="831"/>
      <c r="C2960" s="831"/>
      <c r="F2960" s="831"/>
      <c r="G2960" s="831"/>
      <c r="H2960" s="831"/>
    </row>
    <row r="2961" spans="2:8">
      <c r="B2961" s="831"/>
      <c r="C2961" s="831"/>
      <c r="F2961" s="831"/>
      <c r="G2961" s="831"/>
      <c r="H2961" s="831"/>
    </row>
    <row r="2962" spans="2:8">
      <c r="B2962" s="831"/>
      <c r="C2962" s="831"/>
      <c r="F2962" s="831"/>
      <c r="G2962" s="831"/>
      <c r="H2962" s="831"/>
    </row>
    <row r="2963" spans="2:8">
      <c r="B2963" s="831"/>
      <c r="C2963" s="831"/>
      <c r="F2963" s="831"/>
      <c r="G2963" s="831"/>
      <c r="H2963" s="831"/>
    </row>
    <row r="2964" spans="2:8">
      <c r="B2964" s="831"/>
      <c r="C2964" s="831"/>
      <c r="F2964" s="831"/>
      <c r="G2964" s="831"/>
      <c r="H2964" s="831"/>
    </row>
    <row r="2965" spans="2:8">
      <c r="B2965" s="831"/>
      <c r="C2965" s="831"/>
      <c r="F2965" s="831"/>
      <c r="G2965" s="831"/>
      <c r="H2965" s="831"/>
    </row>
    <row r="2966" spans="2:8">
      <c r="B2966" s="831"/>
      <c r="C2966" s="831"/>
      <c r="F2966" s="831"/>
      <c r="G2966" s="831"/>
      <c r="H2966" s="831"/>
    </row>
    <row r="2967" spans="2:8">
      <c r="B2967" s="831"/>
      <c r="C2967" s="831"/>
      <c r="F2967" s="831"/>
      <c r="G2967" s="831"/>
      <c r="H2967" s="831"/>
    </row>
    <row r="2968" spans="2:8">
      <c r="B2968" s="831"/>
      <c r="C2968" s="831"/>
      <c r="F2968" s="831"/>
      <c r="G2968" s="831"/>
      <c r="H2968" s="831"/>
    </row>
    <row r="2969" spans="2:8">
      <c r="B2969" s="831"/>
      <c r="C2969" s="831"/>
      <c r="F2969" s="831"/>
      <c r="G2969" s="831"/>
      <c r="H2969" s="831"/>
    </row>
    <row r="2970" spans="2:8">
      <c r="B2970" s="831"/>
      <c r="C2970" s="831"/>
      <c r="F2970" s="831"/>
      <c r="G2970" s="831"/>
      <c r="H2970" s="831"/>
    </row>
    <row r="2971" spans="2:8">
      <c r="B2971" s="831"/>
      <c r="C2971" s="831"/>
      <c r="F2971" s="831"/>
      <c r="G2971" s="831"/>
      <c r="H2971" s="831"/>
    </row>
    <row r="2972" spans="2:8">
      <c r="B2972" s="831"/>
      <c r="C2972" s="831"/>
      <c r="F2972" s="831"/>
      <c r="G2972" s="831"/>
      <c r="H2972" s="831"/>
    </row>
    <row r="2973" spans="2:8">
      <c r="B2973" s="831"/>
      <c r="C2973" s="831"/>
      <c r="F2973" s="831"/>
      <c r="G2973" s="831"/>
      <c r="H2973" s="831"/>
    </row>
    <row r="2974" spans="2:8">
      <c r="B2974" s="831"/>
      <c r="C2974" s="831"/>
      <c r="F2974" s="831"/>
      <c r="G2974" s="831"/>
      <c r="H2974" s="831"/>
    </row>
    <row r="2975" spans="2:8">
      <c r="B2975" s="831"/>
      <c r="C2975" s="831"/>
      <c r="F2975" s="831"/>
      <c r="G2975" s="831"/>
      <c r="H2975" s="831"/>
    </row>
    <row r="2976" spans="2:8">
      <c r="B2976" s="831"/>
      <c r="C2976" s="831"/>
      <c r="F2976" s="831"/>
      <c r="G2976" s="831"/>
      <c r="H2976" s="831"/>
    </row>
    <row r="2977" spans="2:8">
      <c r="B2977" s="831"/>
      <c r="C2977" s="831"/>
      <c r="F2977" s="831"/>
      <c r="G2977" s="831"/>
      <c r="H2977" s="831"/>
    </row>
    <row r="2978" spans="2:8">
      <c r="B2978" s="831"/>
      <c r="C2978" s="831"/>
      <c r="F2978" s="831"/>
      <c r="G2978" s="831"/>
      <c r="H2978" s="831"/>
    </row>
    <row r="2979" spans="2:8">
      <c r="B2979" s="831"/>
      <c r="C2979" s="831"/>
      <c r="F2979" s="831"/>
      <c r="G2979" s="831"/>
      <c r="H2979" s="831"/>
    </row>
    <row r="2980" spans="2:8">
      <c r="B2980" s="831"/>
      <c r="C2980" s="831"/>
      <c r="F2980" s="831"/>
      <c r="G2980" s="831"/>
      <c r="H2980" s="831"/>
    </row>
    <row r="2981" spans="2:8">
      <c r="B2981" s="831"/>
      <c r="C2981" s="831"/>
      <c r="F2981" s="831"/>
      <c r="G2981" s="831"/>
      <c r="H2981" s="831"/>
    </row>
    <row r="2982" spans="2:8">
      <c r="B2982" s="831"/>
      <c r="C2982" s="831"/>
      <c r="F2982" s="831"/>
      <c r="G2982" s="831"/>
      <c r="H2982" s="831"/>
    </row>
    <row r="2983" spans="2:8">
      <c r="B2983" s="831"/>
      <c r="C2983" s="831"/>
      <c r="F2983" s="831"/>
      <c r="G2983" s="831"/>
      <c r="H2983" s="831"/>
    </row>
    <row r="2984" spans="2:8">
      <c r="B2984" s="831"/>
      <c r="C2984" s="831"/>
      <c r="F2984" s="831"/>
      <c r="G2984" s="831"/>
      <c r="H2984" s="831"/>
    </row>
    <row r="2985" spans="2:8">
      <c r="B2985" s="831"/>
      <c r="C2985" s="831"/>
      <c r="F2985" s="831"/>
      <c r="G2985" s="831"/>
      <c r="H2985" s="831"/>
    </row>
    <row r="2986" spans="2:8">
      <c r="B2986" s="831"/>
      <c r="C2986" s="831"/>
      <c r="F2986" s="831"/>
      <c r="G2986" s="831"/>
      <c r="H2986" s="831"/>
    </row>
    <row r="2987" spans="2:8">
      <c r="B2987" s="831"/>
      <c r="C2987" s="831"/>
      <c r="F2987" s="831"/>
      <c r="G2987" s="831"/>
      <c r="H2987" s="831"/>
    </row>
    <row r="2988" spans="2:8">
      <c r="B2988" s="831"/>
      <c r="C2988" s="831"/>
      <c r="F2988" s="831"/>
      <c r="G2988" s="831"/>
      <c r="H2988" s="831"/>
    </row>
    <row r="2989" spans="2:8">
      <c r="B2989" s="831"/>
      <c r="C2989" s="831"/>
      <c r="F2989" s="831"/>
      <c r="G2989" s="831"/>
      <c r="H2989" s="831"/>
    </row>
    <row r="2990" spans="2:8">
      <c r="B2990" s="831"/>
      <c r="C2990" s="831"/>
      <c r="F2990" s="831"/>
      <c r="G2990" s="831"/>
      <c r="H2990" s="831"/>
    </row>
    <row r="2991" spans="2:8">
      <c r="B2991" s="831"/>
      <c r="C2991" s="831"/>
      <c r="F2991" s="831"/>
      <c r="G2991" s="831"/>
      <c r="H2991" s="831"/>
    </row>
    <row r="2992" spans="2:8">
      <c r="B2992" s="831"/>
      <c r="C2992" s="831"/>
      <c r="F2992" s="831"/>
      <c r="G2992" s="831"/>
      <c r="H2992" s="831"/>
    </row>
    <row r="2993" spans="2:8">
      <c r="B2993" s="831"/>
      <c r="C2993" s="831"/>
      <c r="F2993" s="831"/>
      <c r="G2993" s="831"/>
      <c r="H2993" s="831"/>
    </row>
    <row r="2994" spans="2:8">
      <c r="B2994" s="831"/>
      <c r="C2994" s="831"/>
      <c r="F2994" s="831"/>
      <c r="G2994" s="831"/>
      <c r="H2994" s="831"/>
    </row>
    <row r="2995" spans="2:8">
      <c r="B2995" s="831"/>
      <c r="C2995" s="831"/>
      <c r="F2995" s="831"/>
      <c r="G2995" s="831"/>
      <c r="H2995" s="831"/>
    </row>
    <row r="2996" spans="2:8">
      <c r="B2996" s="831"/>
      <c r="C2996" s="831"/>
      <c r="F2996" s="831"/>
      <c r="G2996" s="831"/>
      <c r="H2996" s="831"/>
    </row>
    <row r="2997" spans="2:8">
      <c r="B2997" s="831"/>
      <c r="C2997" s="831"/>
      <c r="F2997" s="831"/>
      <c r="G2997" s="831"/>
      <c r="H2997" s="831"/>
    </row>
    <row r="2998" spans="2:8">
      <c r="B2998" s="831"/>
      <c r="C2998" s="831"/>
      <c r="F2998" s="831"/>
      <c r="G2998" s="831"/>
      <c r="H2998" s="831"/>
    </row>
    <row r="2999" spans="2:8">
      <c r="B2999" s="831"/>
      <c r="C2999" s="831"/>
      <c r="F2999" s="831"/>
      <c r="G2999" s="831"/>
      <c r="H2999" s="831"/>
    </row>
    <row r="3000" spans="2:8">
      <c r="B3000" s="831"/>
      <c r="C3000" s="831"/>
      <c r="F3000" s="831"/>
      <c r="G3000" s="831"/>
      <c r="H3000" s="831"/>
    </row>
    <row r="3001" spans="2:8">
      <c r="B3001" s="831"/>
      <c r="C3001" s="831"/>
      <c r="F3001" s="831"/>
      <c r="G3001" s="831"/>
      <c r="H3001" s="831"/>
    </row>
    <row r="3002" spans="2:8">
      <c r="B3002" s="831"/>
      <c r="C3002" s="831"/>
      <c r="F3002" s="831"/>
      <c r="G3002" s="831"/>
      <c r="H3002" s="831"/>
    </row>
    <row r="3003" spans="2:8">
      <c r="B3003" s="831"/>
      <c r="C3003" s="831"/>
      <c r="F3003" s="831"/>
      <c r="G3003" s="831"/>
      <c r="H3003" s="831"/>
    </row>
    <row r="3004" spans="2:8">
      <c r="B3004" s="831"/>
      <c r="C3004" s="831"/>
      <c r="F3004" s="831"/>
      <c r="G3004" s="831"/>
      <c r="H3004" s="831"/>
    </row>
    <row r="3005" spans="2:8">
      <c r="B3005" s="831"/>
      <c r="C3005" s="831"/>
      <c r="F3005" s="831"/>
      <c r="G3005" s="831"/>
      <c r="H3005" s="831"/>
    </row>
    <row r="3006" spans="2:8">
      <c r="B3006" s="831"/>
      <c r="C3006" s="831"/>
      <c r="F3006" s="831"/>
      <c r="G3006" s="831"/>
      <c r="H3006" s="831"/>
    </row>
    <row r="3007" spans="2:8">
      <c r="B3007" s="831"/>
      <c r="C3007" s="831"/>
      <c r="F3007" s="831"/>
      <c r="G3007" s="831"/>
      <c r="H3007" s="831"/>
    </row>
    <row r="3008" spans="2:8">
      <c r="B3008" s="831"/>
      <c r="C3008" s="831"/>
      <c r="F3008" s="831"/>
      <c r="G3008" s="831"/>
      <c r="H3008" s="831"/>
    </row>
    <row r="3009" spans="2:8">
      <c r="B3009" s="831"/>
      <c r="C3009" s="831"/>
      <c r="F3009" s="831"/>
      <c r="G3009" s="831"/>
      <c r="H3009" s="831"/>
    </row>
    <row r="3010" spans="2:8">
      <c r="B3010" s="831"/>
      <c r="C3010" s="831"/>
      <c r="F3010" s="831"/>
      <c r="G3010" s="831"/>
      <c r="H3010" s="831"/>
    </row>
    <row r="3011" spans="2:8">
      <c r="B3011" s="831"/>
      <c r="C3011" s="831"/>
      <c r="F3011" s="831"/>
      <c r="G3011" s="831"/>
      <c r="H3011" s="831"/>
    </row>
    <row r="3012" spans="2:8">
      <c r="B3012" s="831"/>
      <c r="C3012" s="831"/>
      <c r="F3012" s="831"/>
      <c r="G3012" s="831"/>
      <c r="H3012" s="831"/>
    </row>
    <row r="3013" spans="2:8">
      <c r="B3013" s="831"/>
      <c r="C3013" s="831"/>
      <c r="F3013" s="831"/>
      <c r="G3013" s="831"/>
      <c r="H3013" s="831"/>
    </row>
    <row r="3014" spans="2:8">
      <c r="B3014" s="831"/>
      <c r="C3014" s="831"/>
      <c r="F3014" s="831"/>
      <c r="G3014" s="831"/>
      <c r="H3014" s="831"/>
    </row>
    <row r="3015" spans="2:8">
      <c r="B3015" s="831"/>
      <c r="C3015" s="831"/>
      <c r="F3015" s="831"/>
      <c r="G3015" s="831"/>
      <c r="H3015" s="831"/>
    </row>
    <row r="3016" spans="2:8">
      <c r="B3016" s="831"/>
      <c r="C3016" s="831"/>
      <c r="F3016" s="831"/>
      <c r="G3016" s="831"/>
      <c r="H3016" s="831"/>
    </row>
    <row r="3017" spans="2:8">
      <c r="B3017" s="831"/>
      <c r="C3017" s="831"/>
      <c r="F3017" s="831"/>
      <c r="G3017" s="831"/>
      <c r="H3017" s="831"/>
    </row>
    <row r="3018" spans="2:8">
      <c r="B3018" s="831"/>
      <c r="C3018" s="831"/>
      <c r="F3018" s="831"/>
      <c r="G3018" s="831"/>
      <c r="H3018" s="831"/>
    </row>
    <row r="3019" spans="2:8">
      <c r="B3019" s="831"/>
      <c r="C3019" s="831"/>
      <c r="F3019" s="831"/>
      <c r="G3019" s="831"/>
      <c r="H3019" s="831"/>
    </row>
    <row r="3020" spans="2:8">
      <c r="B3020" s="831"/>
      <c r="C3020" s="831"/>
      <c r="F3020" s="831"/>
      <c r="G3020" s="831"/>
      <c r="H3020" s="831"/>
    </row>
    <row r="3021" spans="2:8">
      <c r="B3021" s="831"/>
      <c r="C3021" s="831"/>
      <c r="F3021" s="831"/>
      <c r="G3021" s="831"/>
      <c r="H3021" s="831"/>
    </row>
    <row r="3022" spans="2:8">
      <c r="B3022" s="831"/>
      <c r="C3022" s="831"/>
      <c r="F3022" s="831"/>
      <c r="G3022" s="831"/>
      <c r="H3022" s="831"/>
    </row>
    <row r="3023" spans="2:8">
      <c r="B3023" s="831"/>
      <c r="C3023" s="831"/>
      <c r="F3023" s="831"/>
      <c r="G3023" s="831"/>
      <c r="H3023" s="831"/>
    </row>
    <row r="3024" spans="2:8">
      <c r="B3024" s="831"/>
      <c r="C3024" s="831"/>
      <c r="F3024" s="831"/>
      <c r="G3024" s="831"/>
      <c r="H3024" s="831"/>
    </row>
    <row r="3025" spans="2:8">
      <c r="B3025" s="831"/>
      <c r="C3025" s="831"/>
      <c r="F3025" s="831"/>
      <c r="G3025" s="831"/>
      <c r="H3025" s="831"/>
    </row>
    <row r="3026" spans="2:8">
      <c r="B3026" s="831"/>
      <c r="C3026" s="831"/>
      <c r="F3026" s="831"/>
      <c r="G3026" s="831"/>
      <c r="H3026" s="831"/>
    </row>
    <row r="3027" spans="2:8">
      <c r="B3027" s="831"/>
      <c r="C3027" s="831"/>
      <c r="F3027" s="831"/>
      <c r="G3027" s="831"/>
      <c r="H3027" s="831"/>
    </row>
    <row r="3028" spans="2:8">
      <c r="B3028" s="831"/>
      <c r="C3028" s="831"/>
      <c r="F3028" s="831"/>
      <c r="G3028" s="831"/>
      <c r="H3028" s="831"/>
    </row>
    <row r="3029" spans="2:8">
      <c r="B3029" s="831"/>
      <c r="C3029" s="831"/>
      <c r="F3029" s="831"/>
      <c r="G3029" s="831"/>
      <c r="H3029" s="831"/>
    </row>
    <row r="3030" spans="2:8">
      <c r="B3030" s="831"/>
      <c r="C3030" s="831"/>
      <c r="F3030" s="831"/>
      <c r="G3030" s="831"/>
      <c r="H3030" s="831"/>
    </row>
    <row r="3031" spans="2:8">
      <c r="B3031" s="831"/>
      <c r="C3031" s="831"/>
      <c r="F3031" s="831"/>
      <c r="G3031" s="831"/>
      <c r="H3031" s="831"/>
    </row>
    <row r="3032" spans="2:8">
      <c r="B3032" s="831"/>
      <c r="C3032" s="831"/>
      <c r="F3032" s="831"/>
      <c r="G3032" s="831"/>
      <c r="H3032" s="831"/>
    </row>
    <row r="3033" spans="2:8">
      <c r="B3033" s="831"/>
      <c r="C3033" s="831"/>
      <c r="F3033" s="831"/>
      <c r="G3033" s="831"/>
      <c r="H3033" s="831"/>
    </row>
    <row r="3034" spans="2:8">
      <c r="B3034" s="831"/>
      <c r="C3034" s="831"/>
      <c r="F3034" s="831"/>
      <c r="G3034" s="831"/>
      <c r="H3034" s="831"/>
    </row>
    <row r="3035" spans="2:8">
      <c r="B3035" s="831"/>
      <c r="C3035" s="831"/>
      <c r="F3035" s="831"/>
      <c r="G3035" s="831"/>
      <c r="H3035" s="831"/>
    </row>
    <row r="3036" spans="2:8">
      <c r="B3036" s="831"/>
      <c r="C3036" s="831"/>
      <c r="F3036" s="831"/>
      <c r="G3036" s="831"/>
      <c r="H3036" s="831"/>
    </row>
    <row r="3037" spans="2:8">
      <c r="B3037" s="831"/>
      <c r="C3037" s="831"/>
      <c r="F3037" s="831"/>
      <c r="G3037" s="831"/>
      <c r="H3037" s="831"/>
    </row>
    <row r="3038" spans="2:8">
      <c r="B3038" s="831"/>
      <c r="C3038" s="831"/>
      <c r="F3038" s="831"/>
      <c r="G3038" s="831"/>
      <c r="H3038" s="831"/>
    </row>
    <row r="3039" spans="2:8">
      <c r="B3039" s="831"/>
      <c r="C3039" s="831"/>
      <c r="F3039" s="831"/>
      <c r="G3039" s="831"/>
      <c r="H3039" s="831"/>
    </row>
    <row r="3040" spans="2:8">
      <c r="B3040" s="831"/>
      <c r="C3040" s="831"/>
      <c r="F3040" s="831"/>
      <c r="G3040" s="831"/>
      <c r="H3040" s="831"/>
    </row>
    <row r="3041" spans="2:8">
      <c r="B3041" s="831"/>
      <c r="C3041" s="831"/>
      <c r="F3041" s="831"/>
      <c r="G3041" s="831"/>
      <c r="H3041" s="831"/>
    </row>
    <row r="3042" spans="2:8">
      <c r="B3042" s="831"/>
      <c r="C3042" s="831"/>
      <c r="F3042" s="831"/>
      <c r="G3042" s="831"/>
      <c r="H3042" s="831"/>
    </row>
    <row r="3043" spans="2:8">
      <c r="B3043" s="831"/>
      <c r="C3043" s="831"/>
      <c r="F3043" s="831"/>
      <c r="G3043" s="831"/>
      <c r="H3043" s="831"/>
    </row>
    <row r="3044" spans="2:8">
      <c r="B3044" s="831"/>
      <c r="C3044" s="831"/>
      <c r="F3044" s="831"/>
      <c r="G3044" s="831"/>
      <c r="H3044" s="831"/>
    </row>
    <row r="3045" spans="2:8">
      <c r="B3045" s="831"/>
      <c r="C3045" s="831"/>
      <c r="F3045" s="831"/>
      <c r="G3045" s="831"/>
      <c r="H3045" s="831"/>
    </row>
    <row r="3046" spans="2:8">
      <c r="B3046" s="831"/>
      <c r="C3046" s="831"/>
      <c r="F3046" s="831"/>
      <c r="G3046" s="831"/>
      <c r="H3046" s="831"/>
    </row>
    <row r="3047" spans="2:8">
      <c r="B3047" s="831"/>
      <c r="C3047" s="831"/>
      <c r="F3047" s="831"/>
      <c r="G3047" s="831"/>
      <c r="H3047" s="831"/>
    </row>
    <row r="3048" spans="2:8">
      <c r="B3048" s="831"/>
      <c r="C3048" s="831"/>
      <c r="F3048" s="831"/>
      <c r="G3048" s="831"/>
      <c r="H3048" s="831"/>
    </row>
    <row r="3049" spans="2:8">
      <c r="B3049" s="831"/>
      <c r="C3049" s="831"/>
      <c r="F3049" s="831"/>
      <c r="G3049" s="831"/>
      <c r="H3049" s="831"/>
    </row>
    <row r="3050" spans="2:8">
      <c r="B3050" s="831"/>
      <c r="C3050" s="831"/>
      <c r="F3050" s="831"/>
      <c r="G3050" s="831"/>
      <c r="H3050" s="831"/>
    </row>
    <row r="3051" spans="2:8">
      <c r="B3051" s="831"/>
      <c r="C3051" s="831"/>
      <c r="F3051" s="831"/>
      <c r="G3051" s="831"/>
      <c r="H3051" s="831"/>
    </row>
    <row r="3052" spans="2:8">
      <c r="B3052" s="831"/>
      <c r="C3052" s="831"/>
      <c r="F3052" s="831"/>
      <c r="G3052" s="831"/>
      <c r="H3052" s="831"/>
    </row>
    <row r="3053" spans="2:8">
      <c r="B3053" s="831"/>
      <c r="C3053" s="831"/>
      <c r="F3053" s="831"/>
      <c r="G3053" s="831"/>
      <c r="H3053" s="831"/>
    </row>
    <row r="3054" spans="2:8">
      <c r="B3054" s="831"/>
      <c r="C3054" s="831"/>
      <c r="F3054" s="831"/>
      <c r="G3054" s="831"/>
      <c r="H3054" s="831"/>
    </row>
    <row r="3055" spans="2:8">
      <c r="B3055" s="831"/>
      <c r="C3055" s="831"/>
      <c r="F3055" s="831"/>
      <c r="G3055" s="831"/>
      <c r="H3055" s="831"/>
    </row>
    <row r="3056" spans="2:8">
      <c r="B3056" s="831"/>
      <c r="C3056" s="831"/>
      <c r="F3056" s="831"/>
      <c r="G3056" s="831"/>
      <c r="H3056" s="831"/>
    </row>
    <row r="3057" spans="2:8">
      <c r="B3057" s="831"/>
      <c r="C3057" s="831"/>
      <c r="F3057" s="831"/>
      <c r="G3057" s="831"/>
      <c r="H3057" s="831"/>
    </row>
    <row r="3058" spans="2:8">
      <c r="B3058" s="831"/>
      <c r="C3058" s="831"/>
      <c r="F3058" s="831"/>
      <c r="G3058" s="831"/>
      <c r="H3058" s="831"/>
    </row>
    <row r="3059" spans="2:8">
      <c r="B3059" s="831"/>
      <c r="C3059" s="831"/>
      <c r="F3059" s="831"/>
      <c r="G3059" s="831"/>
      <c r="H3059" s="831"/>
    </row>
    <row r="3060" spans="2:8">
      <c r="B3060" s="831"/>
      <c r="C3060" s="831"/>
      <c r="F3060" s="831"/>
      <c r="G3060" s="831"/>
      <c r="H3060" s="831"/>
    </row>
    <row r="3061" spans="2:8">
      <c r="B3061" s="831"/>
      <c r="C3061" s="831"/>
      <c r="F3061" s="831"/>
      <c r="G3061" s="831"/>
      <c r="H3061" s="831"/>
    </row>
    <row r="3062" spans="2:8">
      <c r="B3062" s="831"/>
      <c r="C3062" s="831"/>
      <c r="F3062" s="831"/>
      <c r="G3062" s="831"/>
      <c r="H3062" s="831"/>
    </row>
    <row r="3063" spans="2:8">
      <c r="B3063" s="831"/>
      <c r="C3063" s="831"/>
      <c r="F3063" s="831"/>
      <c r="G3063" s="831"/>
      <c r="H3063" s="831"/>
    </row>
    <row r="3064" spans="2:8">
      <c r="B3064" s="831"/>
      <c r="C3064" s="831"/>
      <c r="F3064" s="831"/>
      <c r="G3064" s="831"/>
      <c r="H3064" s="831"/>
    </row>
    <row r="3065" spans="2:8">
      <c r="B3065" s="831"/>
      <c r="C3065" s="831"/>
      <c r="F3065" s="831"/>
      <c r="G3065" s="831"/>
      <c r="H3065" s="831"/>
    </row>
    <row r="3066" spans="2:8">
      <c r="B3066" s="831"/>
      <c r="C3066" s="831"/>
      <c r="F3066" s="831"/>
      <c r="G3066" s="831"/>
      <c r="H3066" s="831"/>
    </row>
    <row r="3067" spans="2:8">
      <c r="B3067" s="831"/>
      <c r="C3067" s="831"/>
      <c r="F3067" s="831"/>
      <c r="G3067" s="831"/>
      <c r="H3067" s="831"/>
    </row>
    <row r="3068" spans="2:8">
      <c r="B3068" s="831"/>
      <c r="C3068" s="831"/>
      <c r="F3068" s="831"/>
      <c r="G3068" s="831"/>
      <c r="H3068" s="831"/>
    </row>
    <row r="3069" spans="2:8">
      <c r="B3069" s="831"/>
      <c r="C3069" s="831"/>
      <c r="F3069" s="831"/>
      <c r="G3069" s="831"/>
      <c r="H3069" s="831"/>
    </row>
    <row r="3070" spans="2:8">
      <c r="B3070" s="831"/>
      <c r="C3070" s="831"/>
      <c r="F3070" s="831"/>
      <c r="G3070" s="831"/>
      <c r="H3070" s="831"/>
    </row>
    <row r="3071" spans="2:8">
      <c r="B3071" s="831"/>
      <c r="C3071" s="831"/>
      <c r="F3071" s="831"/>
      <c r="G3071" s="831"/>
      <c r="H3071" s="831"/>
    </row>
    <row r="3072" spans="2:8">
      <c r="B3072" s="831"/>
      <c r="C3072" s="831"/>
      <c r="F3072" s="831"/>
      <c r="G3072" s="831"/>
      <c r="H3072" s="831"/>
    </row>
    <row r="3073" spans="2:8">
      <c r="B3073" s="831"/>
      <c r="C3073" s="831"/>
      <c r="F3073" s="831"/>
      <c r="G3073" s="831"/>
      <c r="H3073" s="831"/>
    </row>
    <row r="3074" spans="2:8">
      <c r="B3074" s="831"/>
      <c r="C3074" s="831"/>
      <c r="F3074" s="831"/>
      <c r="G3074" s="831"/>
      <c r="H3074" s="831"/>
    </row>
    <row r="3075" spans="2:8">
      <c r="B3075" s="831"/>
      <c r="C3075" s="831"/>
      <c r="F3075" s="831"/>
      <c r="G3075" s="831"/>
      <c r="H3075" s="831"/>
    </row>
    <row r="3076" spans="2:8">
      <c r="B3076" s="831"/>
      <c r="C3076" s="831"/>
      <c r="F3076" s="831"/>
      <c r="G3076" s="831"/>
      <c r="H3076" s="831"/>
    </row>
    <row r="3077" spans="2:8">
      <c r="B3077" s="831"/>
      <c r="C3077" s="831"/>
      <c r="F3077" s="831"/>
      <c r="G3077" s="831"/>
      <c r="H3077" s="831"/>
    </row>
    <row r="3078" spans="2:8">
      <c r="B3078" s="831"/>
      <c r="C3078" s="831"/>
      <c r="F3078" s="831"/>
      <c r="G3078" s="831"/>
      <c r="H3078" s="831"/>
    </row>
    <row r="3079" spans="2:8">
      <c r="B3079" s="831"/>
      <c r="C3079" s="831"/>
      <c r="F3079" s="831"/>
      <c r="G3079" s="831"/>
      <c r="H3079" s="831"/>
    </row>
    <row r="3080" spans="2:8">
      <c r="B3080" s="831"/>
      <c r="C3080" s="831"/>
      <c r="F3080" s="831"/>
      <c r="G3080" s="831"/>
      <c r="H3080" s="831"/>
    </row>
    <row r="3081" spans="2:8">
      <c r="B3081" s="831"/>
      <c r="C3081" s="831"/>
      <c r="F3081" s="831"/>
      <c r="G3081" s="831"/>
      <c r="H3081" s="831"/>
    </row>
    <row r="3082" spans="2:8">
      <c r="B3082" s="831"/>
      <c r="C3082" s="831"/>
      <c r="F3082" s="831"/>
      <c r="G3082" s="831"/>
      <c r="H3082" s="831"/>
    </row>
    <row r="3083" spans="2:8">
      <c r="B3083" s="831"/>
      <c r="C3083" s="831"/>
      <c r="F3083" s="831"/>
      <c r="G3083" s="831"/>
      <c r="H3083" s="831"/>
    </row>
    <row r="3084" spans="2:8">
      <c r="B3084" s="831"/>
      <c r="C3084" s="831"/>
      <c r="F3084" s="831"/>
      <c r="G3084" s="831"/>
      <c r="H3084" s="831"/>
    </row>
    <row r="3085" spans="2:8">
      <c r="B3085" s="831"/>
      <c r="C3085" s="831"/>
      <c r="F3085" s="831"/>
      <c r="G3085" s="831"/>
      <c r="H3085" s="831"/>
    </row>
    <row r="3086" spans="2:8">
      <c r="B3086" s="831"/>
      <c r="C3086" s="831"/>
      <c r="F3086" s="831"/>
      <c r="G3086" s="831"/>
      <c r="H3086" s="831"/>
    </row>
    <row r="3087" spans="2:8">
      <c r="B3087" s="831"/>
      <c r="C3087" s="831"/>
      <c r="F3087" s="831"/>
      <c r="G3087" s="831"/>
      <c r="H3087" s="831"/>
    </row>
    <row r="3088" spans="2:8">
      <c r="B3088" s="831"/>
      <c r="C3088" s="831"/>
      <c r="F3088" s="831"/>
      <c r="G3088" s="831"/>
      <c r="H3088" s="831"/>
    </row>
    <row r="3089" spans="2:8">
      <c r="B3089" s="831"/>
      <c r="C3089" s="831"/>
      <c r="F3089" s="831"/>
      <c r="G3089" s="831"/>
      <c r="H3089" s="831"/>
    </row>
    <row r="3090" spans="2:8">
      <c r="B3090" s="831"/>
      <c r="C3090" s="831"/>
      <c r="F3090" s="831"/>
      <c r="G3090" s="831"/>
      <c r="H3090" s="831"/>
    </row>
    <row r="3091" spans="2:8">
      <c r="B3091" s="831"/>
      <c r="C3091" s="831"/>
      <c r="F3091" s="831"/>
      <c r="G3091" s="831"/>
      <c r="H3091" s="831"/>
    </row>
    <row r="3092" spans="2:8">
      <c r="B3092" s="831"/>
      <c r="C3092" s="831"/>
      <c r="F3092" s="831"/>
      <c r="G3092" s="831"/>
      <c r="H3092" s="831"/>
    </row>
    <row r="3093" spans="2:8">
      <c r="B3093" s="831"/>
      <c r="C3093" s="831"/>
      <c r="F3093" s="831"/>
      <c r="G3093" s="831"/>
      <c r="H3093" s="831"/>
    </row>
    <row r="3094" spans="2:8">
      <c r="B3094" s="831"/>
      <c r="C3094" s="831"/>
      <c r="F3094" s="831"/>
      <c r="G3094" s="831"/>
      <c r="H3094" s="831"/>
    </row>
    <row r="3095" spans="2:8">
      <c r="B3095" s="831"/>
      <c r="C3095" s="831"/>
      <c r="F3095" s="831"/>
      <c r="G3095" s="831"/>
      <c r="H3095" s="831"/>
    </row>
    <row r="3096" spans="2:8">
      <c r="B3096" s="831"/>
      <c r="C3096" s="831"/>
      <c r="F3096" s="831"/>
      <c r="G3096" s="831"/>
      <c r="H3096" s="831"/>
    </row>
    <row r="3097" spans="2:8">
      <c r="B3097" s="831"/>
      <c r="C3097" s="831"/>
      <c r="F3097" s="831"/>
      <c r="G3097" s="831"/>
      <c r="H3097" s="831"/>
    </row>
    <row r="3098" spans="2:8">
      <c r="B3098" s="831"/>
      <c r="C3098" s="831"/>
      <c r="F3098" s="831"/>
      <c r="G3098" s="831"/>
      <c r="H3098" s="831"/>
    </row>
    <row r="3099" spans="2:8">
      <c r="B3099" s="831"/>
      <c r="C3099" s="831"/>
      <c r="F3099" s="831"/>
      <c r="G3099" s="831"/>
      <c r="H3099" s="831"/>
    </row>
    <row r="3100" spans="2:8">
      <c r="B3100" s="831"/>
      <c r="C3100" s="831"/>
      <c r="F3100" s="831"/>
      <c r="G3100" s="831"/>
      <c r="H3100" s="831"/>
    </row>
    <row r="3101" spans="2:8">
      <c r="B3101" s="831"/>
      <c r="C3101" s="831"/>
      <c r="F3101" s="831"/>
      <c r="G3101" s="831"/>
      <c r="H3101" s="831"/>
    </row>
    <row r="3102" spans="2:8">
      <c r="B3102" s="831"/>
      <c r="C3102" s="831"/>
      <c r="F3102" s="831"/>
      <c r="G3102" s="831"/>
      <c r="H3102" s="831"/>
    </row>
    <row r="3103" spans="2:8">
      <c r="B3103" s="831"/>
      <c r="C3103" s="831"/>
      <c r="F3103" s="831"/>
      <c r="G3103" s="831"/>
      <c r="H3103" s="831"/>
    </row>
    <row r="3104" spans="2:8">
      <c r="B3104" s="831"/>
      <c r="C3104" s="831"/>
      <c r="F3104" s="831"/>
      <c r="G3104" s="831"/>
      <c r="H3104" s="831"/>
    </row>
    <row r="3105" spans="2:8">
      <c r="B3105" s="831"/>
      <c r="C3105" s="831"/>
      <c r="F3105" s="831"/>
      <c r="G3105" s="831"/>
      <c r="H3105" s="831"/>
    </row>
    <row r="3106" spans="2:8">
      <c r="B3106" s="831"/>
      <c r="C3106" s="831"/>
      <c r="F3106" s="831"/>
      <c r="G3106" s="831"/>
      <c r="H3106" s="831"/>
    </row>
    <row r="3107" spans="2:8">
      <c r="B3107" s="831"/>
      <c r="C3107" s="831"/>
      <c r="F3107" s="831"/>
      <c r="G3107" s="831"/>
      <c r="H3107" s="831"/>
    </row>
    <row r="3108" spans="2:8">
      <c r="B3108" s="831"/>
      <c r="C3108" s="831"/>
      <c r="F3108" s="831"/>
      <c r="G3108" s="831"/>
      <c r="H3108" s="831"/>
    </row>
    <row r="3109" spans="2:8">
      <c r="B3109" s="831"/>
      <c r="C3109" s="831"/>
      <c r="F3109" s="831"/>
      <c r="G3109" s="831"/>
      <c r="H3109" s="831"/>
    </row>
    <row r="3110" spans="2:8">
      <c r="B3110" s="831"/>
      <c r="C3110" s="831"/>
      <c r="F3110" s="831"/>
      <c r="G3110" s="831"/>
      <c r="H3110" s="831"/>
    </row>
    <row r="3111" spans="2:8">
      <c r="B3111" s="831"/>
      <c r="C3111" s="831"/>
      <c r="F3111" s="831"/>
      <c r="G3111" s="831"/>
      <c r="H3111" s="831"/>
    </row>
    <row r="3112" spans="2:8">
      <c r="B3112" s="831"/>
      <c r="C3112" s="831"/>
      <c r="F3112" s="831"/>
      <c r="G3112" s="831"/>
      <c r="H3112" s="831"/>
    </row>
    <row r="3113" spans="2:8">
      <c r="B3113" s="831"/>
      <c r="C3113" s="831"/>
      <c r="F3113" s="831"/>
      <c r="G3113" s="831"/>
      <c r="H3113" s="831"/>
    </row>
    <row r="3114" spans="2:8">
      <c r="B3114" s="831"/>
      <c r="C3114" s="831"/>
      <c r="F3114" s="831"/>
      <c r="G3114" s="831"/>
      <c r="H3114" s="831"/>
    </row>
    <row r="3115" spans="2:8">
      <c r="B3115" s="831"/>
      <c r="C3115" s="831"/>
      <c r="F3115" s="831"/>
      <c r="G3115" s="831"/>
      <c r="H3115" s="831"/>
    </row>
    <row r="3116" spans="2:8">
      <c r="B3116" s="831"/>
      <c r="C3116" s="831"/>
      <c r="F3116" s="831"/>
      <c r="G3116" s="831"/>
      <c r="H3116" s="831"/>
    </row>
    <row r="3117" spans="2:8">
      <c r="B3117" s="831"/>
      <c r="C3117" s="831"/>
      <c r="F3117" s="831"/>
      <c r="G3117" s="831"/>
      <c r="H3117" s="831"/>
    </row>
    <row r="3118" spans="2:8">
      <c r="B3118" s="831"/>
      <c r="C3118" s="831"/>
      <c r="F3118" s="831"/>
      <c r="G3118" s="831"/>
      <c r="H3118" s="831"/>
    </row>
    <row r="3119" spans="2:8">
      <c r="B3119" s="831"/>
      <c r="C3119" s="831"/>
      <c r="F3119" s="831"/>
      <c r="G3119" s="831"/>
      <c r="H3119" s="831"/>
    </row>
    <row r="3120" spans="2:8">
      <c r="B3120" s="831"/>
      <c r="C3120" s="831"/>
      <c r="F3120" s="831"/>
      <c r="G3120" s="831"/>
      <c r="H3120" s="831"/>
    </row>
    <row r="3121" spans="2:8">
      <c r="B3121" s="831"/>
      <c r="C3121" s="831"/>
      <c r="F3121" s="831"/>
      <c r="G3121" s="831"/>
      <c r="H3121" s="831"/>
    </row>
    <row r="3122" spans="2:8">
      <c r="B3122" s="831"/>
      <c r="C3122" s="831"/>
      <c r="F3122" s="831"/>
      <c r="G3122" s="831"/>
      <c r="H3122" s="831"/>
    </row>
    <row r="3123" spans="2:8">
      <c r="B3123" s="831"/>
      <c r="C3123" s="831"/>
      <c r="F3123" s="831"/>
      <c r="G3123" s="831"/>
      <c r="H3123" s="831"/>
    </row>
    <row r="3124" spans="2:8">
      <c r="B3124" s="831"/>
      <c r="C3124" s="831"/>
      <c r="F3124" s="831"/>
      <c r="G3124" s="831"/>
      <c r="H3124" s="831"/>
    </row>
    <row r="3125" spans="2:8">
      <c r="B3125" s="831"/>
      <c r="C3125" s="831"/>
      <c r="F3125" s="831"/>
      <c r="G3125" s="831"/>
      <c r="H3125" s="831"/>
    </row>
    <row r="3126" spans="2:8">
      <c r="B3126" s="831"/>
      <c r="C3126" s="831"/>
      <c r="F3126" s="831"/>
      <c r="G3126" s="831"/>
      <c r="H3126" s="831"/>
    </row>
    <row r="3127" spans="2:8">
      <c r="B3127" s="831"/>
      <c r="C3127" s="831"/>
      <c r="F3127" s="831"/>
      <c r="G3127" s="831"/>
      <c r="H3127" s="831"/>
    </row>
    <row r="3128" spans="2:8">
      <c r="B3128" s="831"/>
      <c r="C3128" s="831"/>
      <c r="F3128" s="831"/>
      <c r="G3128" s="831"/>
      <c r="H3128" s="831"/>
    </row>
    <row r="3129" spans="2:8">
      <c r="B3129" s="831"/>
      <c r="C3129" s="831"/>
      <c r="F3129" s="831"/>
      <c r="G3129" s="831"/>
      <c r="H3129" s="831"/>
    </row>
    <row r="3130" spans="2:8">
      <c r="B3130" s="831"/>
      <c r="C3130" s="831"/>
      <c r="F3130" s="831"/>
      <c r="G3130" s="831"/>
      <c r="H3130" s="831"/>
    </row>
    <row r="3131" spans="2:8">
      <c r="B3131" s="831"/>
      <c r="C3131" s="831"/>
      <c r="F3131" s="831"/>
      <c r="G3131" s="831"/>
      <c r="H3131" s="831"/>
    </row>
    <row r="3132" spans="2:8">
      <c r="B3132" s="831"/>
      <c r="C3132" s="831"/>
      <c r="F3132" s="831"/>
      <c r="G3132" s="831"/>
      <c r="H3132" s="831"/>
    </row>
    <row r="3133" spans="2:8">
      <c r="B3133" s="831"/>
      <c r="C3133" s="831"/>
      <c r="F3133" s="831"/>
      <c r="G3133" s="831"/>
      <c r="H3133" s="831"/>
    </row>
    <row r="3134" spans="2:8">
      <c r="B3134" s="831"/>
      <c r="C3134" s="831"/>
      <c r="F3134" s="831"/>
      <c r="G3134" s="831"/>
      <c r="H3134" s="831"/>
    </row>
    <row r="3135" spans="2:8">
      <c r="B3135" s="831"/>
      <c r="C3135" s="831"/>
      <c r="F3135" s="831"/>
      <c r="G3135" s="831"/>
      <c r="H3135" s="831"/>
    </row>
    <row r="3136" spans="2:8">
      <c r="B3136" s="831"/>
      <c r="C3136" s="831"/>
      <c r="F3136" s="831"/>
      <c r="G3136" s="831"/>
      <c r="H3136" s="831"/>
    </row>
    <row r="3137" spans="2:8">
      <c r="B3137" s="831"/>
      <c r="C3137" s="831"/>
      <c r="F3137" s="831"/>
      <c r="G3137" s="831"/>
      <c r="H3137" s="831"/>
    </row>
    <row r="3138" spans="2:8">
      <c r="B3138" s="831"/>
      <c r="C3138" s="831"/>
      <c r="F3138" s="831"/>
      <c r="G3138" s="831"/>
      <c r="H3138" s="831"/>
    </row>
    <row r="3139" spans="2:8">
      <c r="B3139" s="831"/>
      <c r="C3139" s="831"/>
      <c r="F3139" s="831"/>
      <c r="G3139" s="831"/>
      <c r="H3139" s="831"/>
    </row>
    <row r="3140" spans="2:8">
      <c r="B3140" s="831"/>
      <c r="C3140" s="831"/>
      <c r="F3140" s="831"/>
      <c r="G3140" s="831"/>
      <c r="H3140" s="831"/>
    </row>
    <row r="3141" spans="2:8">
      <c r="B3141" s="831"/>
      <c r="C3141" s="831"/>
      <c r="F3141" s="831"/>
      <c r="G3141" s="831"/>
      <c r="H3141" s="831"/>
    </row>
    <row r="3142" spans="2:8">
      <c r="B3142" s="831"/>
      <c r="C3142" s="831"/>
      <c r="F3142" s="831"/>
      <c r="G3142" s="831"/>
      <c r="H3142" s="831"/>
    </row>
    <row r="3143" spans="2:8">
      <c r="B3143" s="831"/>
      <c r="C3143" s="831"/>
      <c r="F3143" s="831"/>
      <c r="G3143" s="831"/>
      <c r="H3143" s="831"/>
    </row>
    <row r="3144" spans="2:8">
      <c r="B3144" s="831"/>
      <c r="C3144" s="831"/>
      <c r="F3144" s="831"/>
      <c r="G3144" s="831"/>
      <c r="H3144" s="831"/>
    </row>
    <row r="3145" spans="2:8">
      <c r="B3145" s="831"/>
      <c r="C3145" s="831"/>
      <c r="F3145" s="831"/>
      <c r="G3145" s="831"/>
      <c r="H3145" s="831"/>
    </row>
    <row r="3146" spans="2:8">
      <c r="B3146" s="831"/>
      <c r="C3146" s="831"/>
      <c r="F3146" s="831"/>
      <c r="G3146" s="831"/>
      <c r="H3146" s="831"/>
    </row>
    <row r="3147" spans="2:8">
      <c r="B3147" s="831"/>
      <c r="C3147" s="831"/>
      <c r="F3147" s="831"/>
      <c r="G3147" s="831"/>
      <c r="H3147" s="831"/>
    </row>
    <row r="3148" spans="2:8">
      <c r="B3148" s="831"/>
      <c r="C3148" s="831"/>
      <c r="F3148" s="831"/>
      <c r="G3148" s="831"/>
      <c r="H3148" s="831"/>
    </row>
    <row r="3149" spans="2:8">
      <c r="B3149" s="831"/>
      <c r="C3149" s="831"/>
      <c r="F3149" s="831"/>
      <c r="G3149" s="831"/>
      <c r="H3149" s="831"/>
    </row>
    <row r="3150" spans="2:8">
      <c r="B3150" s="831"/>
      <c r="C3150" s="831"/>
      <c r="F3150" s="831"/>
      <c r="G3150" s="831"/>
      <c r="H3150" s="831"/>
    </row>
    <row r="3151" spans="2:8">
      <c r="B3151" s="831"/>
      <c r="C3151" s="831"/>
      <c r="F3151" s="831"/>
      <c r="G3151" s="831"/>
      <c r="H3151" s="831"/>
    </row>
    <row r="3152" spans="2:8">
      <c r="B3152" s="831"/>
      <c r="C3152" s="831"/>
      <c r="F3152" s="831"/>
      <c r="G3152" s="831"/>
      <c r="H3152" s="831"/>
    </row>
    <row r="3153" spans="2:8">
      <c r="B3153" s="831"/>
      <c r="C3153" s="831"/>
      <c r="F3153" s="831"/>
      <c r="G3153" s="831"/>
      <c r="H3153" s="831"/>
    </row>
    <row r="3154" spans="2:8">
      <c r="B3154" s="831"/>
      <c r="C3154" s="831"/>
      <c r="F3154" s="831"/>
      <c r="G3154" s="831"/>
      <c r="H3154" s="831"/>
    </row>
    <row r="3155" spans="2:8">
      <c r="B3155" s="831"/>
      <c r="C3155" s="831"/>
      <c r="F3155" s="831"/>
      <c r="G3155" s="831"/>
      <c r="H3155" s="831"/>
    </row>
    <row r="3156" spans="2:8">
      <c r="B3156" s="831"/>
      <c r="C3156" s="831"/>
      <c r="F3156" s="831"/>
      <c r="G3156" s="831"/>
      <c r="H3156" s="831"/>
    </row>
    <row r="3157" spans="2:8">
      <c r="B3157" s="831"/>
      <c r="C3157" s="831"/>
      <c r="F3157" s="831"/>
      <c r="G3157" s="831"/>
      <c r="H3157" s="831"/>
    </row>
    <row r="3158" spans="2:8">
      <c r="B3158" s="831"/>
      <c r="C3158" s="831"/>
      <c r="F3158" s="831"/>
      <c r="G3158" s="831"/>
      <c r="H3158" s="831"/>
    </row>
    <row r="3159" spans="2:8">
      <c r="B3159" s="831"/>
      <c r="C3159" s="831"/>
      <c r="F3159" s="831"/>
      <c r="G3159" s="831"/>
      <c r="H3159" s="831"/>
    </row>
    <row r="3160" spans="2:8">
      <c r="B3160" s="831"/>
      <c r="C3160" s="831"/>
      <c r="F3160" s="831"/>
      <c r="G3160" s="831"/>
      <c r="H3160" s="831"/>
    </row>
    <row r="3161" spans="2:8">
      <c r="B3161" s="831"/>
      <c r="C3161" s="831"/>
      <c r="F3161" s="831"/>
      <c r="G3161" s="831"/>
      <c r="H3161" s="831"/>
    </row>
    <row r="3162" spans="2:8">
      <c r="B3162" s="831"/>
      <c r="C3162" s="831"/>
      <c r="F3162" s="831"/>
      <c r="G3162" s="831"/>
      <c r="H3162" s="831"/>
    </row>
    <row r="3163" spans="2:8">
      <c r="B3163" s="831"/>
      <c r="C3163" s="831"/>
      <c r="F3163" s="831"/>
      <c r="G3163" s="831"/>
      <c r="H3163" s="831"/>
    </row>
    <row r="3164" spans="2:8">
      <c r="B3164" s="831"/>
      <c r="C3164" s="831"/>
      <c r="F3164" s="831"/>
      <c r="G3164" s="831"/>
      <c r="H3164" s="831"/>
    </row>
    <row r="3165" spans="2:8">
      <c r="B3165" s="831"/>
      <c r="C3165" s="831"/>
      <c r="F3165" s="831"/>
      <c r="G3165" s="831"/>
      <c r="H3165" s="831"/>
    </row>
    <row r="3166" spans="2:8">
      <c r="B3166" s="831"/>
      <c r="C3166" s="831"/>
      <c r="F3166" s="831"/>
      <c r="G3166" s="831"/>
      <c r="H3166" s="831"/>
    </row>
    <row r="3167" spans="2:8">
      <c r="B3167" s="831"/>
      <c r="C3167" s="831"/>
      <c r="F3167" s="831"/>
      <c r="G3167" s="831"/>
      <c r="H3167" s="831"/>
    </row>
    <row r="3168" spans="2:8">
      <c r="B3168" s="831"/>
      <c r="C3168" s="831"/>
      <c r="F3168" s="831"/>
      <c r="G3168" s="831"/>
      <c r="H3168" s="831"/>
    </row>
    <row r="3169" spans="2:8">
      <c r="B3169" s="831"/>
      <c r="C3169" s="831"/>
      <c r="F3169" s="831"/>
      <c r="G3169" s="831"/>
      <c r="H3169" s="831"/>
    </row>
    <row r="3170" spans="2:8">
      <c r="B3170" s="831"/>
      <c r="C3170" s="831"/>
      <c r="F3170" s="831"/>
      <c r="G3170" s="831"/>
      <c r="H3170" s="831"/>
    </row>
    <row r="3171" spans="2:8">
      <c r="B3171" s="831"/>
      <c r="C3171" s="831"/>
      <c r="F3171" s="831"/>
      <c r="G3171" s="831"/>
      <c r="H3171" s="831"/>
    </row>
    <row r="3172" spans="2:8">
      <c r="B3172" s="831"/>
      <c r="C3172" s="831"/>
      <c r="F3172" s="831"/>
      <c r="G3172" s="831"/>
      <c r="H3172" s="831"/>
    </row>
    <row r="3173" spans="2:8">
      <c r="B3173" s="831"/>
      <c r="C3173" s="831"/>
      <c r="F3173" s="831"/>
      <c r="G3173" s="831"/>
      <c r="H3173" s="831"/>
    </row>
    <row r="3174" spans="2:8">
      <c r="B3174" s="831"/>
      <c r="C3174" s="831"/>
      <c r="F3174" s="831"/>
      <c r="G3174" s="831"/>
      <c r="H3174" s="831"/>
    </row>
    <row r="3175" spans="2:8">
      <c r="B3175" s="831"/>
      <c r="C3175" s="831"/>
      <c r="F3175" s="831"/>
      <c r="G3175" s="831"/>
      <c r="H3175" s="831"/>
    </row>
    <row r="3176" spans="2:8">
      <c r="B3176" s="831"/>
      <c r="C3176" s="831"/>
      <c r="F3176" s="831"/>
      <c r="G3176" s="831"/>
      <c r="H3176" s="831"/>
    </row>
    <row r="3177" spans="2:8">
      <c r="B3177" s="831"/>
      <c r="C3177" s="831"/>
      <c r="F3177" s="831"/>
      <c r="G3177" s="831"/>
      <c r="H3177" s="831"/>
    </row>
    <row r="3178" spans="2:8">
      <c r="B3178" s="831"/>
      <c r="C3178" s="831"/>
      <c r="F3178" s="831"/>
      <c r="G3178" s="831"/>
      <c r="H3178" s="831"/>
    </row>
    <row r="3179" spans="2:8">
      <c r="B3179" s="831"/>
      <c r="C3179" s="831"/>
      <c r="F3179" s="831"/>
      <c r="G3179" s="831"/>
      <c r="H3179" s="831"/>
    </row>
    <row r="3180" spans="2:8">
      <c r="B3180" s="831"/>
      <c r="C3180" s="831"/>
      <c r="F3180" s="831"/>
      <c r="G3180" s="831"/>
      <c r="H3180" s="831"/>
    </row>
    <row r="3181" spans="2:8">
      <c r="B3181" s="831"/>
      <c r="C3181" s="831"/>
      <c r="F3181" s="831"/>
      <c r="G3181" s="831"/>
      <c r="H3181" s="831"/>
    </row>
    <row r="3182" spans="2:8">
      <c r="B3182" s="831"/>
      <c r="C3182" s="831"/>
      <c r="F3182" s="831"/>
      <c r="G3182" s="831"/>
      <c r="H3182" s="831"/>
    </row>
    <row r="3183" spans="2:8">
      <c r="B3183" s="831"/>
      <c r="C3183" s="831"/>
      <c r="F3183" s="831"/>
      <c r="G3183" s="831"/>
      <c r="H3183" s="831"/>
    </row>
    <row r="3184" spans="2:8">
      <c r="B3184" s="831"/>
      <c r="C3184" s="831"/>
      <c r="F3184" s="831"/>
      <c r="G3184" s="831"/>
      <c r="H3184" s="831"/>
    </row>
    <row r="3185" spans="2:8">
      <c r="B3185" s="831"/>
      <c r="C3185" s="831"/>
      <c r="F3185" s="831"/>
      <c r="G3185" s="831"/>
      <c r="H3185" s="831"/>
    </row>
    <row r="3186" spans="2:8">
      <c r="B3186" s="831"/>
      <c r="C3186" s="831"/>
      <c r="F3186" s="831"/>
      <c r="G3186" s="831"/>
      <c r="H3186" s="831"/>
    </row>
    <row r="3187" spans="2:8">
      <c r="B3187" s="831"/>
      <c r="C3187" s="831"/>
      <c r="F3187" s="831"/>
      <c r="G3187" s="831"/>
      <c r="H3187" s="831"/>
    </row>
    <row r="3188" spans="2:8">
      <c r="B3188" s="831"/>
      <c r="C3188" s="831"/>
      <c r="F3188" s="831"/>
      <c r="G3188" s="831"/>
      <c r="H3188" s="831"/>
    </row>
    <row r="3189" spans="2:8">
      <c r="B3189" s="831"/>
      <c r="C3189" s="831"/>
      <c r="F3189" s="831"/>
      <c r="G3189" s="831"/>
      <c r="H3189" s="831"/>
    </row>
    <row r="3190" spans="2:8">
      <c r="B3190" s="831"/>
      <c r="C3190" s="831"/>
      <c r="F3190" s="831"/>
      <c r="G3190" s="831"/>
      <c r="H3190" s="831"/>
    </row>
    <row r="3191" spans="2:8">
      <c r="B3191" s="831"/>
      <c r="C3191" s="831"/>
      <c r="F3191" s="831"/>
      <c r="G3191" s="831"/>
      <c r="H3191" s="831"/>
    </row>
    <row r="3192" spans="2:8">
      <c r="B3192" s="831"/>
      <c r="C3192" s="831"/>
      <c r="F3192" s="831"/>
      <c r="G3192" s="831"/>
      <c r="H3192" s="831"/>
    </row>
    <row r="3193" spans="2:8">
      <c r="B3193" s="831"/>
      <c r="C3193" s="831"/>
      <c r="F3193" s="831"/>
      <c r="G3193" s="831"/>
      <c r="H3193" s="831"/>
    </row>
    <row r="3194" spans="2:8">
      <c r="B3194" s="831"/>
      <c r="C3194" s="831"/>
      <c r="F3194" s="831"/>
      <c r="G3194" s="831"/>
      <c r="H3194" s="831"/>
    </row>
    <row r="3195" spans="2:8">
      <c r="B3195" s="831"/>
      <c r="C3195" s="831"/>
      <c r="F3195" s="831"/>
      <c r="G3195" s="831"/>
      <c r="H3195" s="831"/>
    </row>
    <row r="3196" spans="2:8">
      <c r="B3196" s="831"/>
      <c r="C3196" s="831"/>
      <c r="F3196" s="831"/>
      <c r="G3196" s="831"/>
      <c r="H3196" s="831"/>
    </row>
    <row r="3197" spans="2:8">
      <c r="B3197" s="831"/>
      <c r="C3197" s="831"/>
      <c r="F3197" s="831"/>
      <c r="G3197" s="831"/>
      <c r="H3197" s="831"/>
    </row>
    <row r="3198" spans="2:8">
      <c r="B3198" s="831"/>
      <c r="C3198" s="831"/>
      <c r="F3198" s="831"/>
      <c r="G3198" s="831"/>
      <c r="H3198" s="831"/>
    </row>
    <row r="3199" spans="2:8">
      <c r="B3199" s="831"/>
      <c r="C3199" s="831"/>
      <c r="F3199" s="831"/>
      <c r="G3199" s="831"/>
      <c r="H3199" s="831"/>
    </row>
    <row r="3200" spans="2:8">
      <c r="B3200" s="831"/>
      <c r="C3200" s="831"/>
      <c r="F3200" s="831"/>
      <c r="G3200" s="831"/>
      <c r="H3200" s="831"/>
    </row>
    <row r="3201" spans="2:8">
      <c r="B3201" s="831"/>
      <c r="C3201" s="831"/>
      <c r="F3201" s="831"/>
      <c r="G3201" s="831"/>
      <c r="H3201" s="831"/>
    </row>
    <row r="3202" spans="2:8">
      <c r="B3202" s="831"/>
      <c r="C3202" s="831"/>
      <c r="F3202" s="831"/>
      <c r="G3202" s="831"/>
      <c r="H3202" s="831"/>
    </row>
    <row r="3203" spans="2:8">
      <c r="B3203" s="831"/>
      <c r="C3203" s="831"/>
      <c r="F3203" s="831"/>
      <c r="G3203" s="831"/>
      <c r="H3203" s="831"/>
    </row>
    <row r="3204" spans="2:8">
      <c r="B3204" s="831"/>
      <c r="C3204" s="831"/>
      <c r="F3204" s="831"/>
      <c r="G3204" s="831"/>
      <c r="H3204" s="831"/>
    </row>
    <row r="3205" spans="2:8">
      <c r="B3205" s="831"/>
      <c r="C3205" s="831"/>
      <c r="F3205" s="831"/>
      <c r="G3205" s="831"/>
      <c r="H3205" s="831"/>
    </row>
    <row r="3206" spans="2:8">
      <c r="B3206" s="831"/>
      <c r="C3206" s="831"/>
      <c r="F3206" s="831"/>
      <c r="G3206" s="831"/>
      <c r="H3206" s="831"/>
    </row>
    <row r="3207" spans="2:8">
      <c r="B3207" s="831"/>
      <c r="C3207" s="831"/>
      <c r="F3207" s="831"/>
      <c r="G3207" s="831"/>
      <c r="H3207" s="831"/>
    </row>
    <row r="3208" spans="2:8">
      <c r="B3208" s="831"/>
      <c r="C3208" s="831"/>
      <c r="F3208" s="831"/>
      <c r="G3208" s="831"/>
      <c r="H3208" s="831"/>
    </row>
    <row r="3209" spans="2:8">
      <c r="B3209" s="831"/>
      <c r="C3209" s="831"/>
      <c r="F3209" s="831"/>
      <c r="G3209" s="831"/>
      <c r="H3209" s="831"/>
    </row>
    <row r="3210" spans="2:8">
      <c r="B3210" s="831"/>
      <c r="C3210" s="831"/>
      <c r="F3210" s="831"/>
      <c r="G3210" s="831"/>
      <c r="H3210" s="831"/>
    </row>
    <row r="3211" spans="2:8">
      <c r="B3211" s="831"/>
      <c r="C3211" s="831"/>
      <c r="F3211" s="831"/>
      <c r="G3211" s="831"/>
      <c r="H3211" s="831"/>
    </row>
    <row r="3212" spans="2:8">
      <c r="B3212" s="831"/>
      <c r="C3212" s="831"/>
      <c r="F3212" s="831"/>
      <c r="G3212" s="831"/>
      <c r="H3212" s="831"/>
    </row>
    <row r="3213" spans="2:8">
      <c r="B3213" s="831"/>
      <c r="C3213" s="831"/>
      <c r="F3213" s="831"/>
      <c r="G3213" s="831"/>
      <c r="H3213" s="831"/>
    </row>
    <row r="3214" spans="2:8">
      <c r="B3214" s="831"/>
      <c r="C3214" s="831"/>
      <c r="F3214" s="831"/>
      <c r="G3214" s="831"/>
      <c r="H3214" s="831"/>
    </row>
    <row r="3215" spans="2:8">
      <c r="B3215" s="831"/>
      <c r="C3215" s="831"/>
      <c r="F3215" s="831"/>
      <c r="G3215" s="831"/>
      <c r="H3215" s="831"/>
    </row>
    <row r="3216" spans="2:8">
      <c r="B3216" s="831"/>
      <c r="C3216" s="831"/>
      <c r="F3216" s="831"/>
      <c r="G3216" s="831"/>
      <c r="H3216" s="831"/>
    </row>
    <row r="3217" spans="2:8">
      <c r="B3217" s="831"/>
      <c r="C3217" s="831"/>
      <c r="F3217" s="831"/>
      <c r="G3217" s="831"/>
      <c r="H3217" s="831"/>
    </row>
    <row r="3218" spans="2:8">
      <c r="B3218" s="831"/>
      <c r="C3218" s="831"/>
      <c r="F3218" s="831"/>
      <c r="G3218" s="831"/>
      <c r="H3218" s="831"/>
    </row>
    <row r="3219" spans="2:8">
      <c r="B3219" s="831"/>
      <c r="C3219" s="831"/>
      <c r="F3219" s="831"/>
      <c r="G3219" s="831"/>
      <c r="H3219" s="831"/>
    </row>
    <row r="3220" spans="2:8">
      <c r="B3220" s="831"/>
      <c r="C3220" s="831"/>
      <c r="F3220" s="831"/>
      <c r="G3220" s="831"/>
      <c r="H3220" s="831"/>
    </row>
    <row r="3221" spans="2:8">
      <c r="B3221" s="831"/>
      <c r="C3221" s="831"/>
      <c r="F3221" s="831"/>
      <c r="G3221" s="831"/>
      <c r="H3221" s="831"/>
    </row>
    <row r="3222" spans="2:8">
      <c r="B3222" s="831"/>
      <c r="C3222" s="831"/>
      <c r="F3222" s="831"/>
      <c r="G3222" s="831"/>
      <c r="H3222" s="831"/>
    </row>
    <row r="3223" spans="2:8">
      <c r="B3223" s="831"/>
      <c r="C3223" s="831"/>
      <c r="F3223" s="831"/>
      <c r="G3223" s="831"/>
      <c r="H3223" s="831"/>
    </row>
    <row r="3224" spans="2:8">
      <c r="B3224" s="831"/>
      <c r="C3224" s="831"/>
      <c r="F3224" s="831"/>
      <c r="G3224" s="831"/>
      <c r="H3224" s="831"/>
    </row>
    <row r="3225" spans="2:8">
      <c r="B3225" s="831"/>
      <c r="C3225" s="831"/>
      <c r="F3225" s="831"/>
      <c r="G3225" s="831"/>
      <c r="H3225" s="831"/>
    </row>
    <row r="3226" spans="2:8">
      <c r="B3226" s="831"/>
      <c r="C3226" s="831"/>
      <c r="F3226" s="831"/>
      <c r="G3226" s="831"/>
      <c r="H3226" s="831"/>
    </row>
    <row r="3227" spans="2:8">
      <c r="B3227" s="831"/>
      <c r="C3227" s="831"/>
      <c r="F3227" s="831"/>
      <c r="G3227" s="831"/>
      <c r="H3227" s="831"/>
    </row>
    <row r="3228" spans="2:8">
      <c r="B3228" s="831"/>
      <c r="C3228" s="831"/>
      <c r="F3228" s="831"/>
      <c r="G3228" s="831"/>
      <c r="H3228" s="831"/>
    </row>
    <row r="3229" spans="2:8">
      <c r="B3229" s="831"/>
      <c r="C3229" s="831"/>
      <c r="F3229" s="831"/>
      <c r="G3229" s="831"/>
      <c r="H3229" s="831"/>
    </row>
    <row r="3230" spans="2:8">
      <c r="B3230" s="831"/>
      <c r="C3230" s="831"/>
      <c r="F3230" s="831"/>
      <c r="G3230" s="831"/>
      <c r="H3230" s="831"/>
    </row>
    <row r="3231" spans="2:8">
      <c r="B3231" s="831"/>
      <c r="C3231" s="831"/>
      <c r="F3231" s="831"/>
      <c r="G3231" s="831"/>
      <c r="H3231" s="831"/>
    </row>
    <row r="3232" spans="2:8">
      <c r="B3232" s="831"/>
      <c r="C3232" s="831"/>
      <c r="F3232" s="831"/>
      <c r="G3232" s="831"/>
      <c r="H3232" s="831"/>
    </row>
    <row r="3233" spans="2:8">
      <c r="B3233" s="831"/>
      <c r="C3233" s="831"/>
      <c r="F3233" s="831"/>
      <c r="G3233" s="831"/>
      <c r="H3233" s="831"/>
    </row>
    <row r="3234" spans="2:8">
      <c r="B3234" s="831"/>
      <c r="C3234" s="831"/>
      <c r="F3234" s="831"/>
      <c r="G3234" s="831"/>
      <c r="H3234" s="831"/>
    </row>
    <row r="3235" spans="2:8">
      <c r="B3235" s="831"/>
      <c r="C3235" s="831"/>
      <c r="F3235" s="831"/>
      <c r="G3235" s="831"/>
      <c r="H3235" s="831"/>
    </row>
    <row r="3236" spans="2:8">
      <c r="B3236" s="831"/>
      <c r="C3236" s="831"/>
      <c r="F3236" s="831"/>
      <c r="G3236" s="831"/>
      <c r="H3236" s="831"/>
    </row>
    <row r="3237" spans="2:8">
      <c r="B3237" s="831"/>
      <c r="C3237" s="831"/>
      <c r="F3237" s="831"/>
      <c r="G3237" s="831"/>
      <c r="H3237" s="831"/>
    </row>
    <row r="3238" spans="2:8">
      <c r="B3238" s="831"/>
      <c r="C3238" s="831"/>
      <c r="F3238" s="831"/>
      <c r="G3238" s="831"/>
      <c r="H3238" s="831"/>
    </row>
    <row r="3239" spans="2:8">
      <c r="B3239" s="831"/>
      <c r="C3239" s="831"/>
      <c r="F3239" s="831"/>
      <c r="G3239" s="831"/>
      <c r="H3239" s="831"/>
    </row>
    <row r="3240" spans="2:8">
      <c r="B3240" s="831"/>
      <c r="C3240" s="831"/>
      <c r="F3240" s="831"/>
      <c r="G3240" s="831"/>
      <c r="H3240" s="831"/>
    </row>
    <row r="3241" spans="2:8">
      <c r="B3241" s="831"/>
      <c r="C3241" s="831"/>
      <c r="F3241" s="831"/>
      <c r="G3241" s="831"/>
      <c r="H3241" s="831"/>
    </row>
    <row r="3242" spans="2:8">
      <c r="B3242" s="831"/>
      <c r="C3242" s="831"/>
      <c r="F3242" s="831"/>
      <c r="G3242" s="831"/>
      <c r="H3242" s="831"/>
    </row>
    <row r="3243" spans="2:8">
      <c r="B3243" s="831"/>
      <c r="C3243" s="831"/>
      <c r="F3243" s="831"/>
      <c r="G3243" s="831"/>
      <c r="H3243" s="831"/>
    </row>
    <row r="3244" spans="2:8">
      <c r="B3244" s="831"/>
      <c r="C3244" s="831"/>
      <c r="F3244" s="831"/>
      <c r="G3244" s="831"/>
      <c r="H3244" s="831"/>
    </row>
    <row r="3245" spans="2:8">
      <c r="B3245" s="831"/>
      <c r="C3245" s="831"/>
      <c r="F3245" s="831"/>
      <c r="G3245" s="831"/>
      <c r="H3245" s="831"/>
    </row>
    <row r="3246" spans="2:8">
      <c r="B3246" s="831"/>
      <c r="C3246" s="831"/>
      <c r="F3246" s="831"/>
      <c r="G3246" s="831"/>
      <c r="H3246" s="831"/>
    </row>
    <row r="3247" spans="2:8">
      <c r="B3247" s="831"/>
      <c r="C3247" s="831"/>
      <c r="F3247" s="831"/>
      <c r="G3247" s="831"/>
      <c r="H3247" s="831"/>
    </row>
    <row r="3248" spans="2:8">
      <c r="B3248" s="831"/>
      <c r="C3248" s="831"/>
      <c r="F3248" s="831"/>
      <c r="G3248" s="831"/>
      <c r="H3248" s="831"/>
    </row>
    <row r="3249" spans="2:8">
      <c r="B3249" s="831"/>
      <c r="C3249" s="831"/>
      <c r="F3249" s="831"/>
      <c r="G3249" s="831"/>
      <c r="H3249" s="831"/>
    </row>
    <row r="3250" spans="2:8">
      <c r="B3250" s="831"/>
      <c r="C3250" s="831"/>
      <c r="F3250" s="831"/>
      <c r="G3250" s="831"/>
      <c r="H3250" s="831"/>
    </row>
    <row r="3251" spans="2:8">
      <c r="B3251" s="831"/>
      <c r="C3251" s="831"/>
      <c r="F3251" s="831"/>
      <c r="G3251" s="831"/>
      <c r="H3251" s="831"/>
    </row>
    <row r="3252" spans="2:8">
      <c r="B3252" s="831"/>
      <c r="C3252" s="831"/>
      <c r="F3252" s="831"/>
      <c r="G3252" s="831"/>
      <c r="H3252" s="831"/>
    </row>
    <row r="3253" spans="2:8">
      <c r="B3253" s="831"/>
      <c r="C3253" s="831"/>
      <c r="F3253" s="831"/>
      <c r="G3253" s="831"/>
      <c r="H3253" s="831"/>
    </row>
    <row r="3254" spans="2:8">
      <c r="B3254" s="831"/>
      <c r="C3254" s="831"/>
      <c r="F3254" s="831"/>
      <c r="G3254" s="831"/>
      <c r="H3254" s="831"/>
    </row>
    <row r="3255" spans="2:8">
      <c r="B3255" s="831"/>
      <c r="C3255" s="831"/>
      <c r="F3255" s="831"/>
      <c r="G3255" s="831"/>
      <c r="H3255" s="831"/>
    </row>
    <row r="3256" spans="2:8">
      <c r="B3256" s="831"/>
      <c r="C3256" s="831"/>
      <c r="F3256" s="831"/>
      <c r="G3256" s="831"/>
      <c r="H3256" s="831"/>
    </row>
    <row r="3257" spans="2:8">
      <c r="B3257" s="831"/>
      <c r="C3257" s="831"/>
      <c r="F3257" s="831"/>
      <c r="G3257" s="831"/>
      <c r="H3257" s="831"/>
    </row>
    <row r="3258" spans="2:8">
      <c r="B3258" s="831"/>
      <c r="C3258" s="831"/>
      <c r="F3258" s="831"/>
      <c r="G3258" s="831"/>
      <c r="H3258" s="831"/>
    </row>
    <row r="3259" spans="2:8">
      <c r="B3259" s="831"/>
      <c r="C3259" s="831"/>
      <c r="F3259" s="831"/>
      <c r="G3259" s="831"/>
      <c r="H3259" s="831"/>
    </row>
    <row r="3260" spans="2:8">
      <c r="B3260" s="831"/>
      <c r="C3260" s="831"/>
      <c r="F3260" s="831"/>
      <c r="G3260" s="831"/>
      <c r="H3260" s="831"/>
    </row>
    <row r="3261" spans="2:8">
      <c r="B3261" s="831"/>
      <c r="C3261" s="831"/>
      <c r="F3261" s="831"/>
      <c r="G3261" s="831"/>
      <c r="H3261" s="831"/>
    </row>
    <row r="3262" spans="2:8">
      <c r="B3262" s="831"/>
      <c r="C3262" s="831"/>
      <c r="F3262" s="831"/>
      <c r="G3262" s="831"/>
      <c r="H3262" s="831"/>
    </row>
    <row r="3263" spans="2:8">
      <c r="B3263" s="831"/>
      <c r="C3263" s="831"/>
      <c r="F3263" s="831"/>
      <c r="G3263" s="831"/>
      <c r="H3263" s="831"/>
    </row>
    <row r="3264" spans="2:8">
      <c r="B3264" s="831"/>
      <c r="C3264" s="831"/>
      <c r="F3264" s="831"/>
      <c r="G3264" s="831"/>
      <c r="H3264" s="831"/>
    </row>
    <row r="3265" spans="2:8">
      <c r="B3265" s="831"/>
      <c r="C3265" s="831"/>
      <c r="F3265" s="831"/>
      <c r="G3265" s="831"/>
      <c r="H3265" s="831"/>
    </row>
    <row r="3266" spans="2:8">
      <c r="B3266" s="831"/>
      <c r="C3266" s="831"/>
      <c r="F3266" s="831"/>
      <c r="G3266" s="831"/>
      <c r="H3266" s="831"/>
    </row>
    <row r="3267" spans="2:8">
      <c r="B3267" s="831"/>
      <c r="C3267" s="831"/>
      <c r="F3267" s="831"/>
      <c r="G3267" s="831"/>
      <c r="H3267" s="831"/>
    </row>
    <row r="3268" spans="2:8">
      <c r="B3268" s="831"/>
      <c r="C3268" s="831"/>
      <c r="F3268" s="831"/>
      <c r="G3268" s="831"/>
      <c r="H3268" s="831"/>
    </row>
    <row r="3269" spans="2:8">
      <c r="B3269" s="831"/>
      <c r="C3269" s="831"/>
      <c r="F3269" s="831"/>
      <c r="G3269" s="831"/>
      <c r="H3269" s="831"/>
    </row>
    <row r="3270" spans="2:8">
      <c r="B3270" s="831"/>
      <c r="C3270" s="831"/>
      <c r="F3270" s="831"/>
      <c r="G3270" s="831"/>
      <c r="H3270" s="831"/>
    </row>
    <row r="3271" spans="2:8">
      <c r="B3271" s="831"/>
      <c r="C3271" s="831"/>
      <c r="F3271" s="831"/>
      <c r="G3271" s="831"/>
      <c r="H3271" s="831"/>
    </row>
    <row r="3272" spans="2:8">
      <c r="B3272" s="831"/>
      <c r="C3272" s="831"/>
      <c r="F3272" s="831"/>
      <c r="G3272" s="831"/>
      <c r="H3272" s="831"/>
    </row>
    <row r="3273" spans="2:8">
      <c r="B3273" s="831"/>
      <c r="C3273" s="831"/>
      <c r="F3273" s="831"/>
      <c r="G3273" s="831"/>
      <c r="H3273" s="831"/>
    </row>
    <row r="3274" spans="2:8">
      <c r="B3274" s="831"/>
      <c r="C3274" s="831"/>
      <c r="F3274" s="831"/>
      <c r="G3274" s="831"/>
      <c r="H3274" s="831"/>
    </row>
    <row r="3275" spans="2:8">
      <c r="B3275" s="831"/>
      <c r="C3275" s="831"/>
      <c r="F3275" s="831"/>
      <c r="G3275" s="831"/>
      <c r="H3275" s="831"/>
    </row>
    <row r="3276" spans="2:8">
      <c r="B3276" s="831"/>
      <c r="C3276" s="831"/>
      <c r="F3276" s="831"/>
      <c r="G3276" s="831"/>
      <c r="H3276" s="831"/>
    </row>
    <row r="3277" spans="2:8">
      <c r="B3277" s="831"/>
      <c r="C3277" s="831"/>
      <c r="F3277" s="831"/>
      <c r="G3277" s="831"/>
      <c r="H3277" s="831"/>
    </row>
    <row r="3278" spans="2:8">
      <c r="B3278" s="831"/>
      <c r="C3278" s="831"/>
      <c r="F3278" s="831"/>
      <c r="G3278" s="831"/>
      <c r="H3278" s="831"/>
    </row>
    <row r="3279" spans="2:8">
      <c r="B3279" s="831"/>
      <c r="C3279" s="831"/>
      <c r="F3279" s="831"/>
      <c r="G3279" s="831"/>
      <c r="H3279" s="831"/>
    </row>
    <row r="3280" spans="2:8">
      <c r="B3280" s="831"/>
      <c r="C3280" s="831"/>
      <c r="F3280" s="831"/>
      <c r="G3280" s="831"/>
      <c r="H3280" s="831"/>
    </row>
    <row r="3281" spans="2:8">
      <c r="B3281" s="831"/>
      <c r="C3281" s="831"/>
      <c r="F3281" s="831"/>
      <c r="G3281" s="831"/>
      <c r="H3281" s="831"/>
    </row>
    <row r="3282" spans="2:8">
      <c r="B3282" s="831"/>
      <c r="C3282" s="831"/>
      <c r="F3282" s="831"/>
      <c r="G3282" s="831"/>
      <c r="H3282" s="831"/>
    </row>
    <row r="3283" spans="2:8">
      <c r="B3283" s="831"/>
      <c r="C3283" s="831"/>
      <c r="F3283" s="831"/>
      <c r="G3283" s="831"/>
      <c r="H3283" s="831"/>
    </row>
    <row r="3284" spans="2:8">
      <c r="B3284" s="831"/>
      <c r="C3284" s="831"/>
      <c r="F3284" s="831"/>
      <c r="G3284" s="831"/>
      <c r="H3284" s="831"/>
    </row>
    <row r="3285" spans="2:8">
      <c r="B3285" s="831"/>
      <c r="C3285" s="831"/>
      <c r="F3285" s="831"/>
      <c r="G3285" s="831"/>
      <c r="H3285" s="831"/>
    </row>
    <row r="3286" spans="2:8">
      <c r="B3286" s="831"/>
      <c r="C3286" s="831"/>
      <c r="F3286" s="831"/>
      <c r="G3286" s="831"/>
      <c r="H3286" s="831"/>
    </row>
    <row r="3287" spans="2:8">
      <c r="B3287" s="831"/>
      <c r="C3287" s="831"/>
      <c r="F3287" s="831"/>
      <c r="G3287" s="831"/>
      <c r="H3287" s="831"/>
    </row>
    <row r="3288" spans="2:8">
      <c r="B3288" s="831"/>
      <c r="C3288" s="831"/>
      <c r="F3288" s="831"/>
      <c r="G3288" s="831"/>
      <c r="H3288" s="831"/>
    </row>
    <row r="3289" spans="2:8">
      <c r="B3289" s="831"/>
      <c r="C3289" s="831"/>
      <c r="F3289" s="831"/>
      <c r="G3289" s="831"/>
      <c r="H3289" s="831"/>
    </row>
    <row r="3290" spans="2:8">
      <c r="B3290" s="831"/>
      <c r="C3290" s="831"/>
      <c r="F3290" s="831"/>
      <c r="G3290" s="831"/>
      <c r="H3290" s="831"/>
    </row>
    <row r="3291" spans="2:8">
      <c r="B3291" s="831"/>
      <c r="C3291" s="831"/>
      <c r="F3291" s="831"/>
      <c r="G3291" s="831"/>
      <c r="H3291" s="831"/>
    </row>
    <row r="3292" spans="2:8">
      <c r="B3292" s="831"/>
      <c r="C3292" s="831"/>
      <c r="F3292" s="831"/>
      <c r="G3292" s="831"/>
      <c r="H3292" s="831"/>
    </row>
    <row r="3293" spans="2:8">
      <c r="B3293" s="831"/>
      <c r="C3293" s="831"/>
      <c r="F3293" s="831"/>
      <c r="G3293" s="831"/>
      <c r="H3293" s="831"/>
    </row>
    <row r="3294" spans="2:8">
      <c r="B3294" s="831"/>
      <c r="C3294" s="831"/>
      <c r="F3294" s="831"/>
      <c r="G3294" s="831"/>
      <c r="H3294" s="831"/>
    </row>
    <row r="3295" spans="2:8">
      <c r="B3295" s="831"/>
      <c r="C3295" s="831"/>
      <c r="F3295" s="831"/>
      <c r="G3295" s="831"/>
      <c r="H3295" s="831"/>
    </row>
    <row r="3296" spans="2:8">
      <c r="B3296" s="831"/>
      <c r="C3296" s="831"/>
      <c r="F3296" s="831"/>
      <c r="G3296" s="831"/>
      <c r="H3296" s="831"/>
    </row>
    <row r="3297" spans="2:8">
      <c r="B3297" s="831"/>
      <c r="C3297" s="831"/>
      <c r="F3297" s="831"/>
      <c r="G3297" s="831"/>
      <c r="H3297" s="831"/>
    </row>
    <row r="3298" spans="2:8">
      <c r="B3298" s="831"/>
      <c r="C3298" s="831"/>
      <c r="F3298" s="831"/>
      <c r="G3298" s="831"/>
      <c r="H3298" s="831"/>
    </row>
    <row r="3299" spans="2:8">
      <c r="B3299" s="831"/>
      <c r="C3299" s="831"/>
      <c r="F3299" s="831"/>
      <c r="G3299" s="831"/>
      <c r="H3299" s="831"/>
    </row>
    <row r="3300" spans="2:8">
      <c r="B3300" s="831"/>
      <c r="C3300" s="831"/>
      <c r="F3300" s="831"/>
      <c r="G3300" s="831"/>
      <c r="H3300" s="831"/>
    </row>
    <row r="3301" spans="2:8">
      <c r="B3301" s="831"/>
      <c r="C3301" s="831"/>
      <c r="F3301" s="831"/>
      <c r="G3301" s="831"/>
      <c r="H3301" s="831"/>
    </row>
    <row r="3302" spans="2:8">
      <c r="B3302" s="831"/>
      <c r="C3302" s="831"/>
      <c r="F3302" s="831"/>
      <c r="G3302" s="831"/>
      <c r="H3302" s="831"/>
    </row>
    <row r="3303" spans="2:8">
      <c r="B3303" s="831"/>
      <c r="C3303" s="831"/>
      <c r="F3303" s="831"/>
      <c r="G3303" s="831"/>
      <c r="H3303" s="831"/>
    </row>
    <row r="3304" spans="2:8">
      <c r="B3304" s="831"/>
      <c r="C3304" s="831"/>
      <c r="F3304" s="831"/>
      <c r="G3304" s="831"/>
      <c r="H3304" s="831"/>
    </row>
    <row r="3305" spans="2:8">
      <c r="B3305" s="831"/>
      <c r="C3305" s="831"/>
      <c r="F3305" s="831"/>
      <c r="G3305" s="831"/>
      <c r="H3305" s="831"/>
    </row>
    <row r="3306" spans="2:8">
      <c r="B3306" s="831"/>
      <c r="C3306" s="831"/>
      <c r="F3306" s="831"/>
      <c r="G3306" s="831"/>
      <c r="H3306" s="831"/>
    </row>
    <row r="3307" spans="2:8">
      <c r="B3307" s="831"/>
      <c r="C3307" s="831"/>
      <c r="F3307" s="831"/>
      <c r="G3307" s="831"/>
      <c r="H3307" s="831"/>
    </row>
    <row r="3308" spans="2:8">
      <c r="B3308" s="831"/>
      <c r="C3308" s="831"/>
      <c r="F3308" s="831"/>
      <c r="G3308" s="831"/>
      <c r="H3308" s="831"/>
    </row>
    <row r="3309" spans="2:8">
      <c r="B3309" s="831"/>
      <c r="C3309" s="831"/>
      <c r="F3309" s="831"/>
      <c r="G3309" s="831"/>
      <c r="H3309" s="831"/>
    </row>
    <row r="3310" spans="2:8">
      <c r="B3310" s="831"/>
      <c r="C3310" s="831"/>
      <c r="F3310" s="831"/>
      <c r="G3310" s="831"/>
      <c r="H3310" s="831"/>
    </row>
    <row r="3311" spans="2:8">
      <c r="B3311" s="831"/>
      <c r="C3311" s="831"/>
      <c r="F3311" s="831"/>
      <c r="G3311" s="831"/>
      <c r="H3311" s="831"/>
    </row>
    <row r="3312" spans="2:8">
      <c r="B3312" s="831"/>
      <c r="C3312" s="831"/>
      <c r="F3312" s="831"/>
      <c r="G3312" s="831"/>
      <c r="H3312" s="831"/>
    </row>
    <row r="3313" spans="2:8">
      <c r="B3313" s="831"/>
      <c r="C3313" s="831"/>
      <c r="F3313" s="831"/>
      <c r="G3313" s="831"/>
      <c r="H3313" s="831"/>
    </row>
    <row r="3314" spans="2:8">
      <c r="B3314" s="831"/>
      <c r="C3314" s="831"/>
      <c r="F3314" s="831"/>
      <c r="G3314" s="831"/>
      <c r="H3314" s="831"/>
    </row>
    <row r="3315" spans="2:8">
      <c r="B3315" s="831"/>
      <c r="C3315" s="831"/>
      <c r="F3315" s="831"/>
      <c r="G3315" s="831"/>
      <c r="H3315" s="831"/>
    </row>
    <row r="3316" spans="2:8">
      <c r="B3316" s="831"/>
      <c r="C3316" s="831"/>
      <c r="F3316" s="831"/>
      <c r="G3316" s="831"/>
      <c r="H3316" s="831"/>
    </row>
    <row r="3317" spans="2:8">
      <c r="B3317" s="831"/>
      <c r="C3317" s="831"/>
      <c r="F3317" s="831"/>
      <c r="G3317" s="831"/>
      <c r="H3317" s="831"/>
    </row>
    <row r="3318" spans="2:8">
      <c r="B3318" s="831"/>
      <c r="C3318" s="831"/>
      <c r="F3318" s="831"/>
      <c r="G3318" s="831"/>
      <c r="H3318" s="831"/>
    </row>
    <row r="3319" spans="2:8">
      <c r="B3319" s="831"/>
      <c r="C3319" s="831"/>
      <c r="F3319" s="831"/>
      <c r="G3319" s="831"/>
      <c r="H3319" s="831"/>
    </row>
    <row r="3320" spans="2:8">
      <c r="B3320" s="831"/>
      <c r="C3320" s="831"/>
      <c r="F3320" s="831"/>
      <c r="G3320" s="831"/>
      <c r="H3320" s="831"/>
    </row>
    <row r="3321" spans="2:8">
      <c r="B3321" s="831"/>
      <c r="C3321" s="831"/>
      <c r="F3321" s="831"/>
      <c r="G3321" s="831"/>
      <c r="H3321" s="831"/>
    </row>
    <row r="3322" spans="2:8">
      <c r="B3322" s="831"/>
      <c r="C3322" s="831"/>
      <c r="F3322" s="831"/>
      <c r="G3322" s="831"/>
      <c r="H3322" s="831"/>
    </row>
    <row r="3323" spans="2:8">
      <c r="B3323" s="831"/>
      <c r="C3323" s="831"/>
      <c r="F3323" s="831"/>
      <c r="G3323" s="831"/>
      <c r="H3323" s="831"/>
    </row>
    <row r="3324" spans="2:8">
      <c r="B3324" s="831"/>
      <c r="C3324" s="831"/>
      <c r="F3324" s="831"/>
      <c r="G3324" s="831"/>
      <c r="H3324" s="831"/>
    </row>
    <row r="3325" spans="2:8">
      <c r="B3325" s="831"/>
      <c r="C3325" s="831"/>
      <c r="F3325" s="831"/>
      <c r="G3325" s="831"/>
      <c r="H3325" s="831"/>
    </row>
    <row r="3326" spans="2:8">
      <c r="B3326" s="831"/>
      <c r="C3326" s="831"/>
      <c r="F3326" s="831"/>
      <c r="G3326" s="831"/>
      <c r="H3326" s="831"/>
    </row>
    <row r="3327" spans="2:8">
      <c r="B3327" s="831"/>
      <c r="C3327" s="831"/>
      <c r="F3327" s="831"/>
      <c r="G3327" s="831"/>
      <c r="H3327" s="831"/>
    </row>
    <row r="3328" spans="2:8">
      <c r="B3328" s="831"/>
      <c r="C3328" s="831"/>
      <c r="F3328" s="831"/>
      <c r="G3328" s="831"/>
      <c r="H3328" s="831"/>
    </row>
    <row r="3329" spans="2:8">
      <c r="B3329" s="831"/>
      <c r="C3329" s="831"/>
      <c r="F3329" s="831"/>
      <c r="G3329" s="831"/>
      <c r="H3329" s="831"/>
    </row>
    <row r="3330" spans="2:8">
      <c r="B3330" s="831"/>
      <c r="C3330" s="831"/>
      <c r="F3330" s="831"/>
      <c r="G3330" s="831"/>
      <c r="H3330" s="831"/>
    </row>
    <row r="3331" spans="2:8">
      <c r="B3331" s="831"/>
      <c r="C3331" s="831"/>
      <c r="F3331" s="831"/>
      <c r="G3331" s="831"/>
      <c r="H3331" s="831"/>
    </row>
    <row r="3332" spans="2:8">
      <c r="B3332" s="831"/>
      <c r="C3332" s="831"/>
      <c r="F3332" s="831"/>
      <c r="G3332" s="831"/>
      <c r="H3332" s="831"/>
    </row>
    <row r="3333" spans="2:8">
      <c r="B3333" s="831"/>
      <c r="C3333" s="831"/>
      <c r="F3333" s="831"/>
      <c r="G3333" s="831"/>
      <c r="H3333" s="831"/>
    </row>
    <row r="3334" spans="2:8">
      <c r="B3334" s="831"/>
      <c r="C3334" s="831"/>
      <c r="F3334" s="831"/>
      <c r="G3334" s="831"/>
      <c r="H3334" s="831"/>
    </row>
    <row r="3335" spans="2:8">
      <c r="B3335" s="831"/>
      <c r="C3335" s="831"/>
      <c r="F3335" s="831"/>
      <c r="G3335" s="831"/>
      <c r="H3335" s="831"/>
    </row>
    <row r="3336" spans="2:8">
      <c r="B3336" s="831"/>
      <c r="C3336" s="831"/>
      <c r="F3336" s="831"/>
      <c r="G3336" s="831"/>
      <c r="H3336" s="831"/>
    </row>
    <row r="3337" spans="2:8">
      <c r="B3337" s="831"/>
      <c r="C3337" s="831"/>
      <c r="F3337" s="831"/>
      <c r="G3337" s="831"/>
      <c r="H3337" s="831"/>
    </row>
    <row r="3338" spans="2:8">
      <c r="B3338" s="831"/>
      <c r="C3338" s="831"/>
      <c r="F3338" s="831"/>
      <c r="G3338" s="831"/>
      <c r="H3338" s="831"/>
    </row>
    <row r="3339" spans="2:8">
      <c r="B3339" s="831"/>
      <c r="C3339" s="831"/>
      <c r="F3339" s="831"/>
      <c r="G3339" s="831"/>
      <c r="H3339" s="831"/>
    </row>
    <row r="3340" spans="2:8">
      <c r="B3340" s="831"/>
      <c r="C3340" s="831"/>
      <c r="F3340" s="831"/>
      <c r="G3340" s="831"/>
      <c r="H3340" s="831"/>
    </row>
    <row r="3341" spans="2:8">
      <c r="B3341" s="831"/>
      <c r="C3341" s="831"/>
      <c r="F3341" s="831"/>
      <c r="G3341" s="831"/>
      <c r="H3341" s="831"/>
    </row>
    <row r="3342" spans="2:8">
      <c r="B3342" s="831"/>
      <c r="C3342" s="831"/>
      <c r="F3342" s="831"/>
      <c r="G3342" s="831"/>
      <c r="H3342" s="831"/>
    </row>
    <row r="3343" spans="2:8">
      <c r="B3343" s="831"/>
      <c r="C3343" s="831"/>
      <c r="F3343" s="831"/>
      <c r="G3343" s="831"/>
      <c r="H3343" s="831"/>
    </row>
    <row r="3344" spans="2:8">
      <c r="B3344" s="831"/>
      <c r="C3344" s="831"/>
      <c r="F3344" s="831"/>
      <c r="G3344" s="831"/>
      <c r="H3344" s="831"/>
    </row>
    <row r="3345" spans="2:8">
      <c r="B3345" s="831"/>
      <c r="C3345" s="831"/>
      <c r="F3345" s="831"/>
      <c r="G3345" s="831"/>
      <c r="H3345" s="831"/>
    </row>
    <row r="3346" spans="2:8">
      <c r="B3346" s="831"/>
      <c r="C3346" s="831"/>
      <c r="F3346" s="831"/>
      <c r="G3346" s="831"/>
      <c r="H3346" s="831"/>
    </row>
    <row r="3347" spans="2:8">
      <c r="B3347" s="831"/>
      <c r="C3347" s="831"/>
      <c r="F3347" s="831"/>
      <c r="G3347" s="831"/>
      <c r="H3347" s="831"/>
    </row>
    <row r="3348" spans="2:8">
      <c r="B3348" s="831"/>
      <c r="C3348" s="831"/>
      <c r="F3348" s="831"/>
      <c r="G3348" s="831"/>
      <c r="H3348" s="831"/>
    </row>
    <row r="3349" spans="2:8">
      <c r="B3349" s="831"/>
      <c r="C3349" s="831"/>
      <c r="F3349" s="831"/>
      <c r="G3349" s="831"/>
      <c r="H3349" s="831"/>
    </row>
    <row r="3350" spans="2:8">
      <c r="B3350" s="831"/>
      <c r="C3350" s="831"/>
      <c r="F3350" s="831"/>
      <c r="G3350" s="831"/>
      <c r="H3350" s="831"/>
    </row>
    <row r="3351" spans="2:8">
      <c r="B3351" s="831"/>
      <c r="C3351" s="831"/>
      <c r="F3351" s="831"/>
      <c r="G3351" s="831"/>
      <c r="H3351" s="831"/>
    </row>
    <row r="3352" spans="2:8">
      <c r="B3352" s="831"/>
      <c r="C3352" s="831"/>
      <c r="F3352" s="831"/>
      <c r="G3352" s="831"/>
      <c r="H3352" s="831"/>
    </row>
    <row r="3353" spans="2:8">
      <c r="B3353" s="831"/>
      <c r="C3353" s="831"/>
      <c r="F3353" s="831"/>
      <c r="G3353" s="831"/>
      <c r="H3353" s="831"/>
    </row>
    <row r="3354" spans="2:8">
      <c r="B3354" s="831"/>
      <c r="C3354" s="831"/>
      <c r="F3354" s="831"/>
      <c r="G3354" s="831"/>
      <c r="H3354" s="831"/>
    </row>
    <row r="3355" spans="2:8">
      <c r="B3355" s="831"/>
      <c r="C3355" s="831"/>
      <c r="F3355" s="831"/>
      <c r="G3355" s="831"/>
      <c r="H3355" s="831"/>
    </row>
    <row r="3356" spans="2:8">
      <c r="B3356" s="831"/>
      <c r="C3356" s="831"/>
      <c r="F3356" s="831"/>
      <c r="G3356" s="831"/>
      <c r="H3356" s="831"/>
    </row>
    <row r="3357" spans="2:8">
      <c r="B3357" s="831"/>
      <c r="C3357" s="831"/>
      <c r="F3357" s="831"/>
      <c r="G3357" s="831"/>
      <c r="H3357" s="831"/>
    </row>
    <row r="3358" spans="2:8">
      <c r="B3358" s="831"/>
      <c r="C3358" s="831"/>
      <c r="F3358" s="831"/>
      <c r="G3358" s="831"/>
      <c r="H3358" s="831"/>
    </row>
    <row r="3359" spans="2:8">
      <c r="B3359" s="831"/>
      <c r="C3359" s="831"/>
      <c r="F3359" s="831"/>
      <c r="G3359" s="831"/>
      <c r="H3359" s="831"/>
    </row>
    <row r="3360" spans="2:8">
      <c r="B3360" s="831"/>
      <c r="C3360" s="831"/>
      <c r="F3360" s="831"/>
      <c r="G3360" s="831"/>
      <c r="H3360" s="831"/>
    </row>
    <row r="3361" spans="2:8">
      <c r="B3361" s="831"/>
      <c r="C3361" s="831"/>
      <c r="F3361" s="831"/>
      <c r="G3361" s="831"/>
      <c r="H3361" s="831"/>
    </row>
    <row r="3362" spans="2:8">
      <c r="B3362" s="831"/>
      <c r="C3362" s="831"/>
      <c r="F3362" s="831"/>
      <c r="G3362" s="831"/>
      <c r="H3362" s="831"/>
    </row>
    <row r="3363" spans="2:8">
      <c r="B3363" s="831"/>
      <c r="C3363" s="831"/>
      <c r="F3363" s="831"/>
      <c r="G3363" s="831"/>
      <c r="H3363" s="831"/>
    </row>
    <row r="3364" spans="2:8">
      <c r="B3364" s="831"/>
      <c r="C3364" s="831"/>
      <c r="F3364" s="831"/>
      <c r="G3364" s="831"/>
      <c r="H3364" s="831"/>
    </row>
    <row r="3365" spans="2:8">
      <c r="B3365" s="831"/>
      <c r="C3365" s="831"/>
      <c r="F3365" s="831"/>
      <c r="G3365" s="831"/>
      <c r="H3365" s="831"/>
    </row>
    <row r="3366" spans="2:8">
      <c r="B3366" s="831"/>
      <c r="C3366" s="831"/>
      <c r="F3366" s="831"/>
      <c r="G3366" s="831"/>
      <c r="H3366" s="831"/>
    </row>
    <row r="3367" spans="2:8">
      <c r="B3367" s="831"/>
      <c r="C3367" s="831"/>
      <c r="F3367" s="831"/>
      <c r="G3367" s="831"/>
      <c r="H3367" s="831"/>
    </row>
    <row r="3368" spans="2:8">
      <c r="B3368" s="831"/>
      <c r="C3368" s="831"/>
      <c r="F3368" s="831"/>
      <c r="G3368" s="831"/>
      <c r="H3368" s="831"/>
    </row>
    <row r="3369" spans="2:8">
      <c r="B3369" s="831"/>
      <c r="C3369" s="831"/>
      <c r="F3369" s="831"/>
      <c r="G3369" s="831"/>
      <c r="H3369" s="831"/>
    </row>
    <row r="3370" spans="2:8">
      <c r="B3370" s="831"/>
      <c r="C3370" s="831"/>
      <c r="F3370" s="831"/>
      <c r="G3370" s="831"/>
      <c r="H3370" s="831"/>
    </row>
    <row r="3371" spans="2:8">
      <c r="B3371" s="831"/>
      <c r="C3371" s="831"/>
      <c r="F3371" s="831"/>
      <c r="G3371" s="831"/>
      <c r="H3371" s="831"/>
    </row>
    <row r="3372" spans="2:8">
      <c r="B3372" s="831"/>
      <c r="C3372" s="831"/>
      <c r="F3372" s="831"/>
      <c r="G3372" s="831"/>
      <c r="H3372" s="831"/>
    </row>
    <row r="3373" spans="2:8">
      <c r="B3373" s="831"/>
      <c r="C3373" s="831"/>
      <c r="F3373" s="831"/>
      <c r="G3373" s="831"/>
      <c r="H3373" s="831"/>
    </row>
    <row r="3374" spans="2:8">
      <c r="B3374" s="831"/>
      <c r="C3374" s="831"/>
      <c r="F3374" s="831"/>
      <c r="G3374" s="831"/>
      <c r="H3374" s="831"/>
    </row>
    <row r="3375" spans="2:8">
      <c r="B3375" s="831"/>
      <c r="C3375" s="831"/>
      <c r="F3375" s="831"/>
      <c r="G3375" s="831"/>
      <c r="H3375" s="831"/>
    </row>
    <row r="3376" spans="2:8">
      <c r="B3376" s="831"/>
      <c r="C3376" s="831"/>
      <c r="F3376" s="831"/>
      <c r="G3376" s="831"/>
      <c r="H3376" s="831"/>
    </row>
    <row r="3377" spans="2:8">
      <c r="B3377" s="831"/>
      <c r="C3377" s="831"/>
      <c r="F3377" s="831"/>
      <c r="G3377" s="831"/>
      <c r="H3377" s="831"/>
    </row>
    <row r="3378" spans="2:8">
      <c r="B3378" s="831"/>
      <c r="C3378" s="831"/>
      <c r="F3378" s="831"/>
      <c r="G3378" s="831"/>
      <c r="H3378" s="831"/>
    </row>
    <row r="3379" spans="2:8">
      <c r="B3379" s="831"/>
      <c r="C3379" s="831"/>
      <c r="F3379" s="831"/>
      <c r="G3379" s="831"/>
      <c r="H3379" s="831"/>
    </row>
    <row r="3380" spans="2:8">
      <c r="B3380" s="831"/>
      <c r="C3380" s="831"/>
      <c r="F3380" s="831"/>
      <c r="G3380" s="831"/>
      <c r="H3380" s="831"/>
    </row>
    <row r="3381" spans="2:8">
      <c r="B3381" s="831"/>
      <c r="C3381" s="831"/>
      <c r="F3381" s="831"/>
      <c r="G3381" s="831"/>
      <c r="H3381" s="831"/>
    </row>
    <row r="3382" spans="2:8">
      <c r="B3382" s="831"/>
      <c r="C3382" s="831"/>
      <c r="F3382" s="831"/>
      <c r="G3382" s="831"/>
      <c r="H3382" s="831"/>
    </row>
    <row r="3383" spans="2:8">
      <c r="B3383" s="831"/>
      <c r="C3383" s="831"/>
      <c r="F3383" s="831"/>
      <c r="G3383" s="831"/>
      <c r="H3383" s="831"/>
    </row>
    <row r="3384" spans="2:8">
      <c r="B3384" s="831"/>
      <c r="C3384" s="831"/>
      <c r="F3384" s="831"/>
      <c r="G3384" s="831"/>
      <c r="H3384" s="831"/>
    </row>
    <row r="3385" spans="2:8">
      <c r="B3385" s="831"/>
      <c r="C3385" s="831"/>
      <c r="F3385" s="831"/>
      <c r="G3385" s="831"/>
      <c r="H3385" s="831"/>
    </row>
    <row r="3386" spans="2:8">
      <c r="B3386" s="831"/>
      <c r="C3386" s="831"/>
      <c r="F3386" s="831"/>
      <c r="G3386" s="831"/>
      <c r="H3386" s="831"/>
    </row>
    <row r="3387" spans="2:8">
      <c r="B3387" s="831"/>
      <c r="C3387" s="831"/>
      <c r="F3387" s="831"/>
      <c r="G3387" s="831"/>
      <c r="H3387" s="831"/>
    </row>
    <row r="3388" spans="2:8">
      <c r="B3388" s="831"/>
      <c r="C3388" s="831"/>
      <c r="F3388" s="831"/>
      <c r="G3388" s="831"/>
      <c r="H3388" s="831"/>
    </row>
    <row r="3389" spans="2:8">
      <c r="B3389" s="831"/>
      <c r="C3389" s="831"/>
      <c r="F3389" s="831"/>
      <c r="G3389" s="831"/>
      <c r="H3389" s="831"/>
    </row>
    <row r="3390" spans="2:8">
      <c r="B3390" s="831"/>
      <c r="C3390" s="831"/>
      <c r="F3390" s="831"/>
      <c r="G3390" s="831"/>
      <c r="H3390" s="831"/>
    </row>
    <row r="3391" spans="2:8">
      <c r="B3391" s="831"/>
      <c r="C3391" s="831"/>
      <c r="F3391" s="831"/>
      <c r="G3391" s="831"/>
      <c r="H3391" s="831"/>
    </row>
    <row r="3392" spans="2:8">
      <c r="B3392" s="831"/>
      <c r="C3392" s="831"/>
      <c r="F3392" s="831"/>
      <c r="G3392" s="831"/>
      <c r="H3392" s="831"/>
    </row>
    <row r="3393" spans="2:8">
      <c r="B3393" s="831"/>
      <c r="C3393" s="831"/>
      <c r="F3393" s="831"/>
      <c r="G3393" s="831"/>
      <c r="H3393" s="831"/>
    </row>
    <row r="3394" spans="2:8">
      <c r="B3394" s="831"/>
      <c r="C3394" s="831"/>
      <c r="F3394" s="831"/>
      <c r="G3394" s="831"/>
      <c r="H3394" s="831"/>
    </row>
    <row r="3395" spans="2:8">
      <c r="B3395" s="831"/>
      <c r="C3395" s="831"/>
      <c r="F3395" s="831"/>
      <c r="G3395" s="831"/>
      <c r="H3395" s="831"/>
    </row>
    <row r="3396" spans="2:8">
      <c r="B3396" s="831"/>
      <c r="C3396" s="831"/>
      <c r="F3396" s="831"/>
      <c r="G3396" s="831"/>
      <c r="H3396" s="831"/>
    </row>
    <row r="3397" spans="2:8">
      <c r="B3397" s="831"/>
      <c r="C3397" s="831"/>
      <c r="F3397" s="831"/>
      <c r="G3397" s="831"/>
      <c r="H3397" s="831"/>
    </row>
    <row r="3398" spans="2:8">
      <c r="B3398" s="831"/>
      <c r="C3398" s="831"/>
      <c r="F3398" s="831"/>
      <c r="G3398" s="831"/>
      <c r="H3398" s="831"/>
    </row>
    <row r="3399" spans="2:8">
      <c r="B3399" s="831"/>
      <c r="C3399" s="831"/>
      <c r="F3399" s="831"/>
      <c r="G3399" s="831"/>
      <c r="H3399" s="831"/>
    </row>
    <row r="3400" spans="2:8">
      <c r="B3400" s="831"/>
      <c r="C3400" s="831"/>
      <c r="F3400" s="831"/>
      <c r="G3400" s="831"/>
      <c r="H3400" s="831"/>
    </row>
    <row r="3401" spans="2:8">
      <c r="B3401" s="831"/>
      <c r="C3401" s="831"/>
      <c r="F3401" s="831"/>
      <c r="G3401" s="831"/>
      <c r="H3401" s="831"/>
    </row>
    <row r="3402" spans="2:8">
      <c r="B3402" s="831"/>
      <c r="C3402" s="831"/>
      <c r="F3402" s="831"/>
      <c r="G3402" s="831"/>
      <c r="H3402" s="831"/>
    </row>
    <row r="3403" spans="2:8">
      <c r="B3403" s="831"/>
      <c r="C3403" s="831"/>
      <c r="F3403" s="831"/>
      <c r="G3403" s="831"/>
      <c r="H3403" s="831"/>
    </row>
    <row r="3404" spans="2:8">
      <c r="B3404" s="831"/>
      <c r="C3404" s="831"/>
      <c r="F3404" s="831"/>
      <c r="G3404" s="831"/>
      <c r="H3404" s="831"/>
    </row>
    <row r="3405" spans="2:8">
      <c r="B3405" s="831"/>
      <c r="C3405" s="831"/>
      <c r="F3405" s="831"/>
      <c r="G3405" s="831"/>
      <c r="H3405" s="831"/>
    </row>
    <row r="3406" spans="2:8">
      <c r="B3406" s="831"/>
      <c r="C3406" s="831"/>
      <c r="F3406" s="831"/>
      <c r="G3406" s="831"/>
      <c r="H3406" s="831"/>
    </row>
    <row r="3407" spans="2:8">
      <c r="B3407" s="831"/>
      <c r="C3407" s="831"/>
      <c r="F3407" s="831"/>
      <c r="G3407" s="831"/>
      <c r="H3407" s="831"/>
    </row>
    <row r="3408" spans="2:8">
      <c r="B3408" s="831"/>
      <c r="C3408" s="831"/>
      <c r="F3408" s="831"/>
      <c r="G3408" s="831"/>
      <c r="H3408" s="831"/>
    </row>
    <row r="3409" spans="2:8">
      <c r="B3409" s="831"/>
      <c r="C3409" s="831"/>
      <c r="F3409" s="831"/>
      <c r="G3409" s="831"/>
      <c r="H3409" s="831"/>
    </row>
    <row r="3410" spans="2:8">
      <c r="B3410" s="831"/>
      <c r="C3410" s="831"/>
      <c r="F3410" s="831"/>
      <c r="G3410" s="831"/>
      <c r="H3410" s="831"/>
    </row>
    <row r="3411" spans="2:8">
      <c r="B3411" s="831"/>
      <c r="C3411" s="831"/>
      <c r="F3411" s="831"/>
      <c r="G3411" s="831"/>
      <c r="H3411" s="831"/>
    </row>
    <row r="3412" spans="2:8">
      <c r="B3412" s="831"/>
      <c r="C3412" s="831"/>
      <c r="F3412" s="831"/>
      <c r="G3412" s="831"/>
      <c r="H3412" s="831"/>
    </row>
    <row r="3413" spans="2:8">
      <c r="B3413" s="831"/>
      <c r="C3413" s="831"/>
      <c r="F3413" s="831"/>
      <c r="G3413" s="831"/>
      <c r="H3413" s="831"/>
    </row>
    <row r="3414" spans="2:8">
      <c r="B3414" s="831"/>
      <c r="C3414" s="831"/>
      <c r="F3414" s="831"/>
      <c r="G3414" s="831"/>
      <c r="H3414" s="831"/>
    </row>
    <row r="3415" spans="2:8">
      <c r="B3415" s="831"/>
      <c r="C3415" s="831"/>
      <c r="F3415" s="831"/>
      <c r="G3415" s="831"/>
      <c r="H3415" s="831"/>
    </row>
    <row r="3416" spans="2:8">
      <c r="B3416" s="831"/>
      <c r="C3416" s="831"/>
      <c r="F3416" s="831"/>
      <c r="G3416" s="831"/>
      <c r="H3416" s="831"/>
    </row>
    <row r="3417" spans="2:8">
      <c r="B3417" s="831"/>
      <c r="C3417" s="831"/>
      <c r="F3417" s="831"/>
      <c r="G3417" s="831"/>
      <c r="H3417" s="831"/>
    </row>
    <row r="3418" spans="2:8">
      <c r="B3418" s="831"/>
      <c r="C3418" s="831"/>
      <c r="F3418" s="831"/>
      <c r="G3418" s="831"/>
      <c r="H3418" s="831"/>
    </row>
    <row r="3419" spans="2:8">
      <c r="B3419" s="831"/>
      <c r="C3419" s="831"/>
      <c r="F3419" s="831"/>
      <c r="G3419" s="831"/>
      <c r="H3419" s="831"/>
    </row>
    <row r="3420" spans="2:8">
      <c r="B3420" s="831"/>
      <c r="C3420" s="831"/>
      <c r="F3420" s="831"/>
      <c r="G3420" s="831"/>
      <c r="H3420" s="831"/>
    </row>
    <row r="3421" spans="2:8">
      <c r="B3421" s="831"/>
      <c r="C3421" s="831"/>
      <c r="F3421" s="831"/>
      <c r="G3421" s="831"/>
      <c r="H3421" s="831"/>
    </row>
    <row r="3422" spans="2:8">
      <c r="B3422" s="831"/>
      <c r="C3422" s="831"/>
      <c r="F3422" s="831"/>
      <c r="G3422" s="831"/>
      <c r="H3422" s="831"/>
    </row>
    <row r="3423" spans="2:8">
      <c r="B3423" s="831"/>
      <c r="C3423" s="831"/>
      <c r="F3423" s="831"/>
      <c r="G3423" s="831"/>
      <c r="H3423" s="831"/>
    </row>
    <row r="3424" spans="2:8">
      <c r="B3424" s="831"/>
      <c r="C3424" s="831"/>
      <c r="F3424" s="831"/>
      <c r="G3424" s="831"/>
      <c r="H3424" s="831"/>
    </row>
    <row r="3425" spans="2:8">
      <c r="B3425" s="831"/>
      <c r="C3425" s="831"/>
      <c r="F3425" s="831"/>
      <c r="G3425" s="831"/>
      <c r="H3425" s="831"/>
    </row>
    <row r="3426" spans="2:8">
      <c r="B3426" s="831"/>
      <c r="C3426" s="831"/>
      <c r="F3426" s="831"/>
      <c r="G3426" s="831"/>
      <c r="H3426" s="831"/>
    </row>
    <row r="3427" spans="2:8">
      <c r="B3427" s="831"/>
      <c r="C3427" s="831"/>
      <c r="F3427" s="831"/>
      <c r="G3427" s="831"/>
      <c r="H3427" s="831"/>
    </row>
    <row r="3428" spans="2:8">
      <c r="B3428" s="831"/>
      <c r="C3428" s="831"/>
      <c r="F3428" s="831"/>
      <c r="G3428" s="831"/>
      <c r="H3428" s="831"/>
    </row>
    <row r="3429" spans="2:8">
      <c r="B3429" s="831"/>
      <c r="C3429" s="831"/>
      <c r="F3429" s="831"/>
      <c r="G3429" s="831"/>
      <c r="H3429" s="831"/>
    </row>
    <row r="3430" spans="2:8">
      <c r="B3430" s="831"/>
      <c r="C3430" s="831"/>
      <c r="F3430" s="831"/>
      <c r="G3430" s="831"/>
      <c r="H3430" s="831"/>
    </row>
    <row r="3431" spans="2:8">
      <c r="B3431" s="831"/>
      <c r="C3431" s="831"/>
      <c r="F3431" s="831"/>
      <c r="G3431" s="831"/>
      <c r="H3431" s="831"/>
    </row>
    <row r="3432" spans="2:8">
      <c r="B3432" s="831"/>
      <c r="C3432" s="831"/>
      <c r="F3432" s="831"/>
      <c r="G3432" s="831"/>
      <c r="H3432" s="831"/>
    </row>
    <row r="3433" spans="2:8">
      <c r="B3433" s="831"/>
      <c r="C3433" s="831"/>
      <c r="F3433" s="831"/>
      <c r="G3433" s="831"/>
      <c r="H3433" s="831"/>
    </row>
    <row r="3434" spans="2:8">
      <c r="B3434" s="831"/>
      <c r="C3434" s="831"/>
      <c r="F3434" s="831"/>
      <c r="G3434" s="831"/>
      <c r="H3434" s="831"/>
    </row>
    <row r="3435" spans="2:8">
      <c r="B3435" s="831"/>
      <c r="C3435" s="831"/>
      <c r="F3435" s="831"/>
      <c r="G3435" s="831"/>
      <c r="H3435" s="831"/>
    </row>
    <row r="3436" spans="2:8">
      <c r="B3436" s="831"/>
      <c r="C3436" s="831"/>
      <c r="F3436" s="831"/>
      <c r="G3436" s="831"/>
      <c r="H3436" s="831"/>
    </row>
    <row r="3437" spans="2:8">
      <c r="B3437" s="831"/>
      <c r="C3437" s="831"/>
      <c r="F3437" s="831"/>
      <c r="G3437" s="831"/>
      <c r="H3437" s="831"/>
    </row>
    <row r="3438" spans="2:8">
      <c r="B3438" s="831"/>
      <c r="C3438" s="831"/>
      <c r="F3438" s="831"/>
      <c r="G3438" s="831"/>
      <c r="H3438" s="831"/>
    </row>
    <row r="3439" spans="2:8">
      <c r="B3439" s="831"/>
      <c r="C3439" s="831"/>
      <c r="F3439" s="831"/>
      <c r="G3439" s="831"/>
      <c r="H3439" s="831"/>
    </row>
    <row r="3440" spans="2:8">
      <c r="B3440" s="831"/>
      <c r="C3440" s="831"/>
      <c r="F3440" s="831"/>
      <c r="G3440" s="831"/>
      <c r="H3440" s="831"/>
    </row>
    <row r="3441" spans="2:8">
      <c r="B3441" s="831"/>
      <c r="C3441" s="831"/>
      <c r="F3441" s="831"/>
      <c r="G3441" s="831"/>
      <c r="H3441" s="831"/>
    </row>
    <row r="3442" spans="2:8">
      <c r="B3442" s="831"/>
      <c r="C3442" s="831"/>
      <c r="F3442" s="831"/>
      <c r="G3442" s="831"/>
      <c r="H3442" s="831"/>
    </row>
    <row r="3443" spans="2:8">
      <c r="B3443" s="831"/>
      <c r="C3443" s="831"/>
      <c r="F3443" s="831"/>
      <c r="G3443" s="831"/>
      <c r="H3443" s="831"/>
    </row>
    <row r="3444" spans="2:8">
      <c r="B3444" s="831"/>
      <c r="C3444" s="831"/>
      <c r="F3444" s="831"/>
      <c r="G3444" s="831"/>
      <c r="H3444" s="831"/>
    </row>
    <row r="3445" spans="2:8">
      <c r="B3445" s="831"/>
      <c r="C3445" s="831"/>
      <c r="F3445" s="831"/>
      <c r="G3445" s="831"/>
      <c r="H3445" s="831"/>
    </row>
    <row r="3446" spans="2:8">
      <c r="B3446" s="831"/>
      <c r="C3446" s="831"/>
      <c r="F3446" s="831"/>
      <c r="G3446" s="831"/>
      <c r="H3446" s="831"/>
    </row>
    <row r="3447" spans="2:8">
      <c r="B3447" s="831"/>
      <c r="C3447" s="831"/>
      <c r="F3447" s="831"/>
      <c r="G3447" s="831"/>
      <c r="H3447" s="831"/>
    </row>
    <row r="3448" spans="2:8">
      <c r="B3448" s="831"/>
      <c r="C3448" s="831"/>
      <c r="F3448" s="831"/>
      <c r="G3448" s="831"/>
      <c r="H3448" s="831"/>
    </row>
    <row r="3449" spans="2:8">
      <c r="B3449" s="831"/>
      <c r="C3449" s="831"/>
      <c r="F3449" s="831"/>
      <c r="G3449" s="831"/>
      <c r="H3449" s="831"/>
    </row>
    <row r="3450" spans="2:8">
      <c r="B3450" s="831"/>
      <c r="C3450" s="831"/>
      <c r="F3450" s="831"/>
      <c r="G3450" s="831"/>
      <c r="H3450" s="831"/>
    </row>
    <row r="3451" spans="2:8">
      <c r="B3451" s="831"/>
      <c r="C3451" s="831"/>
      <c r="F3451" s="831"/>
      <c r="G3451" s="831"/>
      <c r="H3451" s="831"/>
    </row>
    <row r="3452" spans="2:8">
      <c r="B3452" s="831"/>
      <c r="C3452" s="831"/>
      <c r="F3452" s="831"/>
      <c r="G3452" s="831"/>
      <c r="H3452" s="831"/>
    </row>
    <row r="3453" spans="2:8">
      <c r="B3453" s="831"/>
      <c r="C3453" s="831"/>
      <c r="F3453" s="831"/>
      <c r="G3453" s="831"/>
      <c r="H3453" s="831"/>
    </row>
    <row r="3454" spans="2:8">
      <c r="B3454" s="831"/>
      <c r="C3454" s="831"/>
      <c r="F3454" s="831"/>
      <c r="G3454" s="831"/>
      <c r="H3454" s="831"/>
    </row>
    <row r="3455" spans="2:8">
      <c r="B3455" s="831"/>
      <c r="C3455" s="831"/>
      <c r="F3455" s="831"/>
      <c r="G3455" s="831"/>
      <c r="H3455" s="831"/>
    </row>
    <row r="3456" spans="2:8">
      <c r="B3456" s="831"/>
      <c r="C3456" s="831"/>
      <c r="F3456" s="831"/>
      <c r="G3456" s="831"/>
      <c r="H3456" s="831"/>
    </row>
    <row r="3457" spans="2:8">
      <c r="B3457" s="831"/>
      <c r="C3457" s="831"/>
      <c r="F3457" s="831"/>
      <c r="G3457" s="831"/>
      <c r="H3457" s="831"/>
    </row>
    <row r="3458" spans="2:8">
      <c r="B3458" s="831"/>
      <c r="C3458" s="831"/>
      <c r="F3458" s="831"/>
      <c r="G3458" s="831"/>
      <c r="H3458" s="831"/>
    </row>
    <row r="3459" spans="2:8">
      <c r="B3459" s="831"/>
      <c r="C3459" s="831"/>
      <c r="F3459" s="831"/>
      <c r="G3459" s="831"/>
      <c r="H3459" s="831"/>
    </row>
    <row r="3460" spans="2:8">
      <c r="B3460" s="831"/>
      <c r="C3460" s="831"/>
      <c r="F3460" s="831"/>
      <c r="G3460" s="831"/>
      <c r="H3460" s="831"/>
    </row>
    <row r="3461" spans="2:8">
      <c r="B3461" s="831"/>
      <c r="C3461" s="831"/>
      <c r="F3461" s="831"/>
      <c r="G3461" s="831"/>
      <c r="H3461" s="831"/>
    </row>
    <row r="3462" spans="2:8">
      <c r="B3462" s="831"/>
      <c r="C3462" s="831"/>
      <c r="F3462" s="831"/>
      <c r="G3462" s="831"/>
      <c r="H3462" s="831"/>
    </row>
    <row r="3463" spans="2:8">
      <c r="B3463" s="831"/>
      <c r="C3463" s="831"/>
      <c r="F3463" s="831"/>
      <c r="G3463" s="831"/>
      <c r="H3463" s="831"/>
    </row>
    <row r="3464" spans="2:8">
      <c r="B3464" s="831"/>
      <c r="C3464" s="831"/>
      <c r="F3464" s="831"/>
      <c r="G3464" s="831"/>
      <c r="H3464" s="831"/>
    </row>
    <row r="3465" spans="2:8">
      <c r="B3465" s="831"/>
      <c r="C3465" s="831"/>
      <c r="F3465" s="831"/>
      <c r="G3465" s="831"/>
      <c r="H3465" s="831"/>
    </row>
    <row r="3466" spans="2:8">
      <c r="B3466" s="831"/>
      <c r="C3466" s="831"/>
      <c r="F3466" s="831"/>
      <c r="G3466" s="831"/>
      <c r="H3466" s="831"/>
    </row>
    <row r="3467" spans="2:8">
      <c r="B3467" s="831"/>
      <c r="C3467" s="831"/>
      <c r="F3467" s="831"/>
      <c r="G3467" s="831"/>
      <c r="H3467" s="831"/>
    </row>
    <row r="3468" spans="2:8">
      <c r="B3468" s="831"/>
      <c r="C3468" s="831"/>
      <c r="F3468" s="831"/>
      <c r="G3468" s="831"/>
      <c r="H3468" s="831"/>
    </row>
    <row r="3469" spans="2:8">
      <c r="B3469" s="831"/>
      <c r="C3469" s="831"/>
      <c r="F3469" s="831"/>
      <c r="G3469" s="831"/>
      <c r="H3469" s="831"/>
    </row>
    <row r="3470" spans="2:8">
      <c r="B3470" s="831"/>
      <c r="C3470" s="831"/>
      <c r="F3470" s="831"/>
      <c r="G3470" s="831"/>
      <c r="H3470" s="831"/>
    </row>
    <row r="3471" spans="2:8">
      <c r="B3471" s="831"/>
      <c r="C3471" s="831"/>
      <c r="F3471" s="831"/>
      <c r="G3471" s="831"/>
      <c r="H3471" s="831"/>
    </row>
    <row r="3472" spans="2:8">
      <c r="B3472" s="831"/>
      <c r="C3472" s="831"/>
      <c r="F3472" s="831"/>
      <c r="G3472" s="831"/>
      <c r="H3472" s="831"/>
    </row>
    <row r="3473" spans="2:8">
      <c r="B3473" s="831"/>
      <c r="C3473" s="831"/>
      <c r="F3473" s="831"/>
      <c r="G3473" s="831"/>
      <c r="H3473" s="831"/>
    </row>
    <row r="3474" spans="2:8">
      <c r="B3474" s="831"/>
      <c r="C3474" s="831"/>
      <c r="F3474" s="831"/>
      <c r="G3474" s="831"/>
      <c r="H3474" s="831"/>
    </row>
    <row r="3475" spans="2:8">
      <c r="B3475" s="831"/>
      <c r="C3475" s="831"/>
      <c r="F3475" s="831"/>
      <c r="G3475" s="831"/>
      <c r="H3475" s="831"/>
    </row>
    <row r="3476" spans="2:8">
      <c r="B3476" s="831"/>
      <c r="C3476" s="831"/>
      <c r="F3476" s="831"/>
      <c r="G3476" s="831"/>
      <c r="H3476" s="831"/>
    </row>
    <row r="3477" spans="2:8">
      <c r="B3477" s="831"/>
      <c r="C3477" s="831"/>
      <c r="F3477" s="831"/>
      <c r="G3477" s="831"/>
      <c r="H3477" s="831"/>
    </row>
    <row r="3478" spans="2:8">
      <c r="B3478" s="831"/>
      <c r="C3478" s="831"/>
      <c r="F3478" s="831"/>
      <c r="G3478" s="831"/>
      <c r="H3478" s="831"/>
    </row>
    <row r="3479" spans="2:8">
      <c r="B3479" s="831"/>
      <c r="C3479" s="831"/>
      <c r="F3479" s="831"/>
      <c r="G3479" s="831"/>
      <c r="H3479" s="831"/>
    </row>
    <row r="3480" spans="2:8">
      <c r="B3480" s="831"/>
      <c r="C3480" s="831"/>
      <c r="F3480" s="831"/>
      <c r="G3480" s="831"/>
      <c r="H3480" s="831"/>
    </row>
    <row r="3481" spans="2:8">
      <c r="B3481" s="831"/>
      <c r="C3481" s="831"/>
      <c r="F3481" s="831"/>
      <c r="G3481" s="831"/>
      <c r="H3481" s="831"/>
    </row>
    <row r="3482" spans="2:8">
      <c r="B3482" s="831"/>
      <c r="C3482" s="831"/>
      <c r="F3482" s="831"/>
      <c r="G3482" s="831"/>
      <c r="H3482" s="831"/>
    </row>
    <row r="3483" spans="2:8">
      <c r="B3483" s="831"/>
      <c r="C3483" s="831"/>
      <c r="F3483" s="831"/>
      <c r="G3483" s="831"/>
      <c r="H3483" s="831"/>
    </row>
    <row r="3484" spans="2:8">
      <c r="B3484" s="831"/>
      <c r="C3484" s="831"/>
      <c r="F3484" s="831"/>
      <c r="G3484" s="831"/>
      <c r="H3484" s="831"/>
    </row>
    <row r="3485" spans="2:8">
      <c r="B3485" s="831"/>
      <c r="C3485" s="831"/>
      <c r="F3485" s="831"/>
      <c r="G3485" s="831"/>
      <c r="H3485" s="831"/>
    </row>
    <row r="3486" spans="2:8">
      <c r="B3486" s="831"/>
      <c r="C3486" s="831"/>
      <c r="F3486" s="831"/>
      <c r="G3486" s="831"/>
      <c r="H3486" s="831"/>
    </row>
    <row r="3487" spans="2:8">
      <c r="B3487" s="831"/>
      <c r="C3487" s="831"/>
      <c r="F3487" s="831"/>
      <c r="G3487" s="831"/>
      <c r="H3487" s="831"/>
    </row>
    <row r="3488" spans="2:8">
      <c r="B3488" s="831"/>
      <c r="C3488" s="831"/>
      <c r="F3488" s="831"/>
      <c r="G3488" s="831"/>
      <c r="H3488" s="831"/>
    </row>
    <row r="3489" spans="2:8">
      <c r="B3489" s="831"/>
      <c r="C3489" s="831"/>
      <c r="F3489" s="831"/>
      <c r="G3489" s="831"/>
      <c r="H3489" s="831"/>
    </row>
    <row r="3490" spans="2:8">
      <c r="B3490" s="831"/>
      <c r="C3490" s="831"/>
      <c r="F3490" s="831"/>
      <c r="G3490" s="831"/>
      <c r="H3490" s="831"/>
    </row>
    <row r="3491" spans="2:8">
      <c r="B3491" s="831"/>
      <c r="C3491" s="831"/>
      <c r="F3491" s="831"/>
      <c r="G3491" s="831"/>
      <c r="H3491" s="831"/>
    </row>
    <row r="3492" spans="2:8">
      <c r="B3492" s="831"/>
      <c r="C3492" s="831"/>
      <c r="F3492" s="831"/>
      <c r="G3492" s="831"/>
      <c r="H3492" s="831"/>
    </row>
    <row r="3493" spans="2:8">
      <c r="B3493" s="831"/>
      <c r="C3493" s="831"/>
      <c r="F3493" s="831"/>
      <c r="G3493" s="831"/>
      <c r="H3493" s="831"/>
    </row>
    <row r="3494" spans="2:8">
      <c r="B3494" s="831"/>
      <c r="C3494" s="831"/>
      <c r="F3494" s="831"/>
      <c r="G3494" s="831"/>
      <c r="H3494" s="831"/>
    </row>
    <row r="3495" spans="2:8">
      <c r="B3495" s="831"/>
      <c r="C3495" s="831"/>
      <c r="F3495" s="831"/>
      <c r="G3495" s="831"/>
      <c r="H3495" s="831"/>
    </row>
    <row r="3496" spans="2:8">
      <c r="B3496" s="831"/>
      <c r="C3496" s="831"/>
      <c r="F3496" s="831"/>
      <c r="G3496" s="831"/>
      <c r="H3496" s="831"/>
    </row>
    <row r="3497" spans="2:8">
      <c r="B3497" s="831"/>
      <c r="C3497" s="831"/>
      <c r="F3497" s="831"/>
      <c r="G3497" s="831"/>
      <c r="H3497" s="831"/>
    </row>
    <row r="3498" spans="2:8">
      <c r="B3498" s="831"/>
      <c r="C3498" s="831"/>
      <c r="F3498" s="831"/>
      <c r="G3498" s="831"/>
      <c r="H3498" s="831"/>
    </row>
    <row r="3499" spans="2:8">
      <c r="B3499" s="831"/>
      <c r="C3499" s="831"/>
      <c r="F3499" s="831"/>
      <c r="G3499" s="831"/>
      <c r="H3499" s="831"/>
    </row>
    <row r="3500" spans="2:8">
      <c r="B3500" s="831"/>
      <c r="C3500" s="831"/>
      <c r="F3500" s="831"/>
      <c r="G3500" s="831"/>
      <c r="H3500" s="831"/>
    </row>
    <row r="3501" spans="2:8">
      <c r="B3501" s="831"/>
      <c r="C3501" s="831"/>
      <c r="F3501" s="831"/>
      <c r="G3501" s="831"/>
      <c r="H3501" s="831"/>
    </row>
    <row r="3502" spans="2:8">
      <c r="B3502" s="831"/>
      <c r="C3502" s="831"/>
      <c r="F3502" s="831"/>
      <c r="G3502" s="831"/>
      <c r="H3502" s="831"/>
    </row>
    <row r="3503" spans="2:8">
      <c r="B3503" s="831"/>
      <c r="C3503" s="831"/>
      <c r="F3503" s="831"/>
      <c r="G3503" s="831"/>
      <c r="H3503" s="831"/>
    </row>
    <row r="3504" spans="2:8">
      <c r="B3504" s="831"/>
      <c r="C3504" s="831"/>
      <c r="F3504" s="831"/>
      <c r="G3504" s="831"/>
      <c r="H3504" s="831"/>
    </row>
    <row r="3505" spans="2:8">
      <c r="B3505" s="831"/>
      <c r="C3505" s="831"/>
      <c r="F3505" s="831"/>
      <c r="G3505" s="831"/>
      <c r="H3505" s="831"/>
    </row>
    <row r="3506" spans="2:8">
      <c r="B3506" s="831"/>
      <c r="C3506" s="831"/>
      <c r="F3506" s="831"/>
      <c r="G3506" s="831"/>
      <c r="H3506" s="831"/>
    </row>
    <row r="3507" spans="2:8">
      <c r="B3507" s="831"/>
      <c r="C3507" s="831"/>
      <c r="F3507" s="831"/>
      <c r="G3507" s="831"/>
      <c r="H3507" s="831"/>
    </row>
    <row r="3508" spans="2:8">
      <c r="B3508" s="831"/>
      <c r="C3508" s="831"/>
      <c r="F3508" s="831"/>
      <c r="G3508" s="831"/>
      <c r="H3508" s="831"/>
    </row>
    <row r="3509" spans="2:8">
      <c r="B3509" s="831"/>
      <c r="C3509" s="831"/>
      <c r="F3509" s="831"/>
      <c r="G3509" s="831"/>
      <c r="H3509" s="831"/>
    </row>
    <row r="3510" spans="2:8">
      <c r="B3510" s="831"/>
      <c r="C3510" s="831"/>
      <c r="F3510" s="831"/>
      <c r="G3510" s="831"/>
      <c r="H3510" s="831"/>
    </row>
    <row r="3511" spans="2:8">
      <c r="B3511" s="831"/>
      <c r="C3511" s="831"/>
      <c r="F3511" s="831"/>
      <c r="G3511" s="831"/>
      <c r="H3511" s="831"/>
    </row>
    <row r="3512" spans="2:8">
      <c r="B3512" s="831"/>
      <c r="C3512" s="831"/>
      <c r="F3512" s="831"/>
      <c r="G3512" s="831"/>
      <c r="H3512" s="831"/>
    </row>
    <row r="3513" spans="2:8">
      <c r="B3513" s="831"/>
      <c r="C3513" s="831"/>
      <c r="F3513" s="831"/>
      <c r="G3513" s="831"/>
      <c r="H3513" s="831"/>
    </row>
    <row r="3514" spans="2:8">
      <c r="B3514" s="831"/>
      <c r="C3514" s="831"/>
      <c r="F3514" s="831"/>
      <c r="G3514" s="831"/>
      <c r="H3514" s="831"/>
    </row>
    <row r="3515" spans="2:8">
      <c r="B3515" s="831"/>
      <c r="C3515" s="831"/>
      <c r="F3515" s="831"/>
      <c r="G3515" s="831"/>
      <c r="H3515" s="831"/>
    </row>
    <row r="3516" spans="2:8">
      <c r="B3516" s="831"/>
      <c r="C3516" s="831"/>
      <c r="F3516" s="831"/>
      <c r="G3516" s="831"/>
      <c r="H3516" s="831"/>
    </row>
    <row r="3517" spans="2:8">
      <c r="B3517" s="831"/>
      <c r="C3517" s="831"/>
      <c r="F3517" s="831"/>
      <c r="G3517" s="831"/>
      <c r="H3517" s="831"/>
    </row>
    <row r="3518" spans="2:8">
      <c r="B3518" s="831"/>
      <c r="C3518" s="831"/>
      <c r="F3518" s="831"/>
      <c r="G3518" s="831"/>
      <c r="H3518" s="831"/>
    </row>
    <row r="3519" spans="2:8">
      <c r="B3519" s="831"/>
      <c r="C3519" s="831"/>
      <c r="F3519" s="831"/>
      <c r="G3519" s="831"/>
      <c r="H3519" s="831"/>
    </row>
    <row r="3520" spans="2:8">
      <c r="B3520" s="831"/>
      <c r="C3520" s="831"/>
      <c r="F3520" s="831"/>
      <c r="G3520" s="831"/>
      <c r="H3520" s="831"/>
    </row>
    <row r="3521" spans="2:8">
      <c r="B3521" s="831"/>
      <c r="C3521" s="831"/>
      <c r="F3521" s="831"/>
      <c r="G3521" s="831"/>
      <c r="H3521" s="831"/>
    </row>
    <row r="3522" spans="2:8">
      <c r="B3522" s="831"/>
      <c r="C3522" s="831"/>
      <c r="F3522" s="831"/>
      <c r="G3522" s="831"/>
      <c r="H3522" s="831"/>
    </row>
    <row r="3523" spans="2:8">
      <c r="B3523" s="831"/>
      <c r="C3523" s="831"/>
      <c r="F3523" s="831"/>
      <c r="G3523" s="831"/>
      <c r="H3523" s="831"/>
    </row>
    <row r="3524" spans="2:8">
      <c r="B3524" s="831"/>
      <c r="C3524" s="831"/>
      <c r="F3524" s="831"/>
      <c r="G3524" s="831"/>
      <c r="H3524" s="831"/>
    </row>
    <row r="3525" spans="2:8">
      <c r="B3525" s="831"/>
      <c r="C3525" s="831"/>
      <c r="F3525" s="831"/>
      <c r="G3525" s="831"/>
      <c r="H3525" s="831"/>
    </row>
    <row r="3526" spans="2:8">
      <c r="B3526" s="831"/>
      <c r="C3526" s="831"/>
      <c r="F3526" s="831"/>
      <c r="G3526" s="831"/>
      <c r="H3526" s="831"/>
    </row>
    <row r="3527" spans="2:8">
      <c r="B3527" s="831"/>
      <c r="C3527" s="831"/>
      <c r="F3527" s="831"/>
      <c r="G3527" s="831"/>
      <c r="H3527" s="831"/>
    </row>
    <row r="3528" spans="2:8">
      <c r="B3528" s="831"/>
      <c r="C3528" s="831"/>
      <c r="F3528" s="831"/>
      <c r="G3528" s="831"/>
      <c r="H3528" s="831"/>
    </row>
    <row r="3529" spans="2:8">
      <c r="B3529" s="831"/>
      <c r="C3529" s="831"/>
      <c r="F3529" s="831"/>
      <c r="G3529" s="831"/>
      <c r="H3529" s="831"/>
    </row>
    <row r="3530" spans="2:8">
      <c r="B3530" s="831"/>
      <c r="C3530" s="831"/>
      <c r="F3530" s="831"/>
      <c r="G3530" s="831"/>
      <c r="H3530" s="831"/>
    </row>
    <row r="3531" spans="2:8">
      <c r="B3531" s="831"/>
      <c r="C3531" s="831"/>
      <c r="F3531" s="831"/>
      <c r="G3531" s="831"/>
      <c r="H3531" s="831"/>
    </row>
    <row r="3532" spans="2:8">
      <c r="B3532" s="831"/>
      <c r="C3532" s="831"/>
      <c r="F3532" s="831"/>
      <c r="G3532" s="831"/>
      <c r="H3532" s="831"/>
    </row>
    <row r="3533" spans="2:8">
      <c r="B3533" s="831"/>
      <c r="C3533" s="831"/>
      <c r="F3533" s="831"/>
      <c r="G3533" s="831"/>
      <c r="H3533" s="831"/>
    </row>
    <row r="3534" spans="2:8">
      <c r="B3534" s="831"/>
      <c r="C3534" s="831"/>
      <c r="F3534" s="831"/>
      <c r="G3534" s="831"/>
      <c r="H3534" s="831"/>
    </row>
    <row r="3535" spans="2:8">
      <c r="B3535" s="831"/>
      <c r="C3535" s="831"/>
      <c r="F3535" s="831"/>
      <c r="G3535" s="831"/>
      <c r="H3535" s="831"/>
    </row>
    <row r="3536" spans="2:8">
      <c r="B3536" s="831"/>
      <c r="C3536" s="831"/>
      <c r="F3536" s="831"/>
      <c r="G3536" s="831"/>
      <c r="H3536" s="831"/>
    </row>
    <row r="3537" spans="2:8">
      <c r="B3537" s="831"/>
      <c r="C3537" s="831"/>
      <c r="F3537" s="831"/>
      <c r="G3537" s="831"/>
      <c r="H3537" s="831"/>
    </row>
    <row r="3538" spans="2:8">
      <c r="B3538" s="831"/>
      <c r="C3538" s="831"/>
      <c r="F3538" s="831"/>
      <c r="G3538" s="831"/>
      <c r="H3538" s="831"/>
    </row>
    <row r="3539" spans="2:8">
      <c r="B3539" s="831"/>
      <c r="C3539" s="831"/>
      <c r="F3539" s="831"/>
      <c r="G3539" s="831"/>
      <c r="H3539" s="831"/>
    </row>
    <row r="3540" spans="2:8">
      <c r="B3540" s="831"/>
      <c r="C3540" s="831"/>
      <c r="F3540" s="831"/>
      <c r="G3540" s="831"/>
      <c r="H3540" s="831"/>
    </row>
    <row r="3541" spans="2:8">
      <c r="B3541" s="831"/>
      <c r="C3541" s="831"/>
      <c r="F3541" s="831"/>
      <c r="G3541" s="831"/>
      <c r="H3541" s="831"/>
    </row>
    <row r="3542" spans="2:8">
      <c r="B3542" s="831"/>
      <c r="C3542" s="831"/>
      <c r="F3542" s="831"/>
      <c r="G3542" s="831"/>
      <c r="H3542" s="831"/>
    </row>
    <row r="3543" spans="2:8">
      <c r="B3543" s="831"/>
      <c r="C3543" s="831"/>
      <c r="F3543" s="831"/>
      <c r="G3543" s="831"/>
      <c r="H3543" s="831"/>
    </row>
    <row r="3544" spans="2:8">
      <c r="B3544" s="831"/>
      <c r="C3544" s="831"/>
      <c r="F3544" s="831"/>
      <c r="G3544" s="831"/>
      <c r="H3544" s="831"/>
    </row>
    <row r="3545" spans="2:8">
      <c r="B3545" s="831"/>
      <c r="C3545" s="831"/>
      <c r="F3545" s="831"/>
      <c r="G3545" s="831"/>
      <c r="H3545" s="831"/>
    </row>
    <row r="3546" spans="2:8">
      <c r="B3546" s="831"/>
      <c r="C3546" s="831"/>
      <c r="F3546" s="831"/>
      <c r="G3546" s="831"/>
      <c r="H3546" s="831"/>
    </row>
    <row r="3547" spans="2:8">
      <c r="B3547" s="831"/>
      <c r="C3547" s="831"/>
      <c r="F3547" s="831"/>
      <c r="G3547" s="831"/>
      <c r="H3547" s="831"/>
    </row>
    <row r="3548" spans="2:8">
      <c r="B3548" s="831"/>
      <c r="C3548" s="831"/>
      <c r="F3548" s="831"/>
      <c r="G3548" s="831"/>
      <c r="H3548" s="831"/>
    </row>
    <row r="3549" spans="2:8">
      <c r="B3549" s="831"/>
      <c r="C3549" s="831"/>
      <c r="F3549" s="831"/>
      <c r="G3549" s="831"/>
      <c r="H3549" s="831"/>
    </row>
    <row r="3550" spans="2:8">
      <c r="B3550" s="831"/>
      <c r="C3550" s="831"/>
      <c r="F3550" s="831"/>
      <c r="G3550" s="831"/>
      <c r="H3550" s="831"/>
    </row>
    <row r="3551" spans="2:8">
      <c r="B3551" s="831"/>
      <c r="C3551" s="831"/>
      <c r="F3551" s="831"/>
      <c r="G3551" s="831"/>
      <c r="H3551" s="831"/>
    </row>
    <row r="3552" spans="2:8">
      <c r="B3552" s="831"/>
      <c r="C3552" s="831"/>
      <c r="F3552" s="831"/>
      <c r="G3552" s="831"/>
      <c r="H3552" s="831"/>
    </row>
    <row r="3553" spans="2:8">
      <c r="B3553" s="831"/>
      <c r="C3553" s="831"/>
      <c r="F3553" s="831"/>
      <c r="G3553" s="831"/>
      <c r="H3553" s="831"/>
    </row>
    <row r="3554" spans="2:8">
      <c r="B3554" s="831"/>
      <c r="C3554" s="831"/>
      <c r="F3554" s="831"/>
      <c r="G3554" s="831"/>
      <c r="H3554" s="831"/>
    </row>
    <row r="3555" spans="2:8">
      <c r="B3555" s="831"/>
      <c r="C3555" s="831"/>
      <c r="F3555" s="831"/>
      <c r="G3555" s="831"/>
      <c r="H3555" s="831"/>
    </row>
    <row r="3556" spans="2:8">
      <c r="B3556" s="831"/>
      <c r="C3556" s="831"/>
      <c r="F3556" s="831"/>
      <c r="G3556" s="831"/>
      <c r="H3556" s="831"/>
    </row>
    <row r="3557" spans="2:8">
      <c r="B3557" s="831"/>
      <c r="C3557" s="831"/>
      <c r="F3557" s="831"/>
      <c r="G3557" s="831"/>
      <c r="H3557" s="831"/>
    </row>
    <row r="3558" spans="2:8">
      <c r="B3558" s="831"/>
      <c r="C3558" s="831"/>
      <c r="F3558" s="831"/>
      <c r="G3558" s="831"/>
      <c r="H3558" s="831"/>
    </row>
    <row r="3559" spans="2:8">
      <c r="B3559" s="831"/>
      <c r="C3559" s="831"/>
      <c r="F3559" s="831"/>
      <c r="G3559" s="831"/>
      <c r="H3559" s="831"/>
    </row>
    <row r="3560" spans="2:8">
      <c r="B3560" s="831"/>
      <c r="C3560" s="831"/>
      <c r="F3560" s="831"/>
      <c r="G3560" s="831"/>
      <c r="H3560" s="831"/>
    </row>
    <row r="3561" spans="2:8">
      <c r="B3561" s="831"/>
      <c r="C3561" s="831"/>
      <c r="F3561" s="831"/>
      <c r="G3561" s="831"/>
      <c r="H3561" s="831"/>
    </row>
    <row r="3562" spans="2:8">
      <c r="B3562" s="831"/>
      <c r="C3562" s="831"/>
      <c r="F3562" s="831"/>
      <c r="G3562" s="831"/>
      <c r="H3562" s="831"/>
    </row>
    <row r="3563" spans="2:8">
      <c r="B3563" s="831"/>
      <c r="C3563" s="831"/>
      <c r="F3563" s="831"/>
      <c r="G3563" s="831"/>
      <c r="H3563" s="831"/>
    </row>
    <row r="3564" spans="2:8">
      <c r="B3564" s="831"/>
      <c r="C3564" s="831"/>
      <c r="F3564" s="831"/>
      <c r="G3564" s="831"/>
      <c r="H3564" s="831"/>
    </row>
    <row r="3565" spans="2:8">
      <c r="B3565" s="831"/>
      <c r="C3565" s="831"/>
      <c r="F3565" s="831"/>
      <c r="G3565" s="831"/>
      <c r="H3565" s="831"/>
    </row>
    <row r="3566" spans="2:8">
      <c r="B3566" s="831"/>
      <c r="C3566" s="831"/>
      <c r="F3566" s="831"/>
      <c r="G3566" s="831"/>
      <c r="H3566" s="831"/>
    </row>
    <row r="3567" spans="2:8">
      <c r="B3567" s="831"/>
      <c r="C3567" s="831"/>
      <c r="F3567" s="831"/>
      <c r="G3567" s="831"/>
      <c r="H3567" s="831"/>
    </row>
    <row r="3568" spans="2:8">
      <c r="B3568" s="831"/>
      <c r="C3568" s="831"/>
      <c r="F3568" s="831"/>
      <c r="G3568" s="831"/>
      <c r="H3568" s="831"/>
    </row>
    <row r="3569" spans="2:8">
      <c r="B3569" s="831"/>
      <c r="C3569" s="831"/>
      <c r="F3569" s="831"/>
      <c r="G3569" s="831"/>
      <c r="H3569" s="831"/>
    </row>
    <row r="3570" spans="2:8">
      <c r="B3570" s="831"/>
      <c r="C3570" s="831"/>
      <c r="F3570" s="831"/>
      <c r="G3570" s="831"/>
      <c r="H3570" s="831"/>
    </row>
    <row r="3571" spans="2:8">
      <c r="B3571" s="831"/>
      <c r="C3571" s="831"/>
      <c r="F3571" s="831"/>
      <c r="G3571" s="831"/>
      <c r="H3571" s="831"/>
    </row>
    <row r="3572" spans="2:8">
      <c r="B3572" s="831"/>
      <c r="C3572" s="831"/>
      <c r="F3572" s="831"/>
      <c r="G3572" s="831"/>
      <c r="H3572" s="831"/>
    </row>
    <row r="3573" spans="2:8">
      <c r="B3573" s="831"/>
      <c r="C3573" s="831"/>
      <c r="F3573" s="831"/>
      <c r="G3573" s="831"/>
      <c r="H3573" s="831"/>
    </row>
    <row r="3574" spans="2:8">
      <c r="B3574" s="831"/>
      <c r="C3574" s="831"/>
      <c r="F3574" s="831"/>
      <c r="G3574" s="831"/>
      <c r="H3574" s="831"/>
    </row>
    <row r="3575" spans="2:8">
      <c r="B3575" s="831"/>
      <c r="C3575" s="831"/>
      <c r="F3575" s="831"/>
      <c r="G3575" s="831"/>
      <c r="H3575" s="831"/>
    </row>
    <row r="3576" spans="2:8">
      <c r="B3576" s="831"/>
      <c r="C3576" s="831"/>
      <c r="F3576" s="831"/>
      <c r="G3576" s="831"/>
      <c r="H3576" s="831"/>
    </row>
    <row r="3577" spans="2:8">
      <c r="B3577" s="831"/>
      <c r="C3577" s="831"/>
      <c r="F3577" s="831"/>
      <c r="G3577" s="831"/>
      <c r="H3577" s="831"/>
    </row>
    <row r="3578" spans="2:8">
      <c r="B3578" s="831"/>
      <c r="C3578" s="831"/>
      <c r="F3578" s="831"/>
      <c r="G3578" s="831"/>
      <c r="H3578" s="831"/>
    </row>
    <row r="3579" spans="2:8">
      <c r="B3579" s="831"/>
      <c r="C3579" s="831"/>
      <c r="F3579" s="831"/>
      <c r="G3579" s="831"/>
      <c r="H3579" s="831"/>
    </row>
    <row r="3580" spans="2:8">
      <c r="B3580" s="831"/>
      <c r="C3580" s="831"/>
      <c r="F3580" s="831"/>
      <c r="G3580" s="831"/>
      <c r="H3580" s="831"/>
    </row>
    <row r="3581" spans="2:8">
      <c r="B3581" s="831"/>
      <c r="C3581" s="831"/>
      <c r="F3581" s="831"/>
      <c r="G3581" s="831"/>
      <c r="H3581" s="831"/>
    </row>
    <row r="3582" spans="2:8">
      <c r="B3582" s="831"/>
      <c r="C3582" s="831"/>
      <c r="F3582" s="831"/>
      <c r="G3582" s="831"/>
      <c r="H3582" s="831"/>
    </row>
    <row r="3583" spans="2:8">
      <c r="B3583" s="831"/>
      <c r="C3583" s="831"/>
      <c r="F3583" s="831"/>
      <c r="G3583" s="831"/>
      <c r="H3583" s="831"/>
    </row>
    <row r="3584" spans="2:8">
      <c r="B3584" s="831"/>
      <c r="C3584" s="831"/>
      <c r="F3584" s="831"/>
      <c r="G3584" s="831"/>
      <c r="H3584" s="831"/>
    </row>
    <row r="3585" spans="2:8">
      <c r="B3585" s="831"/>
      <c r="C3585" s="831"/>
      <c r="F3585" s="831"/>
      <c r="G3585" s="831"/>
      <c r="H3585" s="831"/>
    </row>
    <row r="3586" spans="2:8">
      <c r="B3586" s="831"/>
      <c r="C3586" s="831"/>
      <c r="F3586" s="831"/>
      <c r="G3586" s="831"/>
      <c r="H3586" s="831"/>
    </row>
    <row r="3587" spans="2:8">
      <c r="B3587" s="831"/>
      <c r="C3587" s="831"/>
      <c r="F3587" s="831"/>
      <c r="G3587" s="831"/>
      <c r="H3587" s="831"/>
    </row>
    <row r="3588" spans="2:8">
      <c r="B3588" s="831"/>
      <c r="C3588" s="831"/>
      <c r="F3588" s="831"/>
      <c r="G3588" s="831"/>
      <c r="H3588" s="831"/>
    </row>
    <row r="3589" spans="2:8">
      <c r="B3589" s="831"/>
      <c r="C3589" s="831"/>
      <c r="F3589" s="831"/>
      <c r="G3589" s="831"/>
      <c r="H3589" s="831"/>
    </row>
    <row r="3590" spans="2:8">
      <c r="B3590" s="831"/>
      <c r="C3590" s="831"/>
      <c r="F3590" s="831"/>
      <c r="G3590" s="831"/>
      <c r="H3590" s="831"/>
    </row>
    <row r="3591" spans="2:8">
      <c r="B3591" s="831"/>
      <c r="C3591" s="831"/>
      <c r="F3591" s="831"/>
      <c r="G3591" s="831"/>
      <c r="H3591" s="831"/>
    </row>
    <row r="3592" spans="2:8">
      <c r="B3592" s="831"/>
      <c r="C3592" s="831"/>
      <c r="F3592" s="831"/>
      <c r="G3592" s="831"/>
      <c r="H3592" s="831"/>
    </row>
    <row r="3593" spans="2:8">
      <c r="B3593" s="831"/>
      <c r="C3593" s="831"/>
      <c r="F3593" s="831"/>
      <c r="G3593" s="831"/>
      <c r="H3593" s="831"/>
    </row>
    <row r="3594" spans="2:8">
      <c r="B3594" s="831"/>
      <c r="C3594" s="831"/>
      <c r="F3594" s="831"/>
      <c r="G3594" s="831"/>
      <c r="H3594" s="831"/>
    </row>
    <row r="3595" spans="2:8">
      <c r="B3595" s="831"/>
      <c r="C3595" s="831"/>
      <c r="F3595" s="831"/>
      <c r="G3595" s="831"/>
      <c r="H3595" s="831"/>
    </row>
    <row r="3596" spans="2:8">
      <c r="B3596" s="831"/>
      <c r="C3596" s="831"/>
      <c r="F3596" s="831"/>
      <c r="G3596" s="831"/>
      <c r="H3596" s="831"/>
    </row>
    <row r="3597" spans="2:8">
      <c r="B3597" s="831"/>
      <c r="C3597" s="831"/>
      <c r="F3597" s="831"/>
      <c r="G3597" s="831"/>
      <c r="H3597" s="831"/>
    </row>
    <row r="3598" spans="2:8">
      <c r="B3598" s="831"/>
      <c r="C3598" s="831"/>
      <c r="F3598" s="831"/>
      <c r="G3598" s="831"/>
      <c r="H3598" s="831"/>
    </row>
    <row r="3599" spans="2:8">
      <c r="B3599" s="831"/>
      <c r="C3599" s="831"/>
      <c r="F3599" s="831"/>
      <c r="G3599" s="831"/>
      <c r="H3599" s="831"/>
    </row>
    <row r="3600" spans="2:8">
      <c r="B3600" s="831"/>
      <c r="C3600" s="831"/>
      <c r="F3600" s="831"/>
      <c r="G3600" s="831"/>
      <c r="H3600" s="831"/>
    </row>
    <row r="3601" spans="2:8">
      <c r="B3601" s="831"/>
      <c r="C3601" s="831"/>
      <c r="F3601" s="831"/>
      <c r="G3601" s="831"/>
      <c r="H3601" s="831"/>
    </row>
    <row r="3602" spans="2:8">
      <c r="B3602" s="831"/>
      <c r="C3602" s="831"/>
      <c r="F3602" s="831"/>
      <c r="G3602" s="831"/>
      <c r="H3602" s="831"/>
    </row>
    <row r="3603" spans="2:8">
      <c r="B3603" s="831"/>
      <c r="C3603" s="831"/>
      <c r="F3603" s="831"/>
      <c r="G3603" s="831"/>
      <c r="H3603" s="831"/>
    </row>
    <row r="3604" spans="2:8">
      <c r="B3604" s="831"/>
      <c r="C3604" s="831"/>
      <c r="F3604" s="831"/>
      <c r="G3604" s="831"/>
      <c r="H3604" s="831"/>
    </row>
    <row r="3605" spans="2:8">
      <c r="B3605" s="831"/>
      <c r="C3605" s="831"/>
      <c r="F3605" s="831"/>
      <c r="G3605" s="831"/>
      <c r="H3605" s="831"/>
    </row>
    <row r="3606" spans="2:8">
      <c r="B3606" s="831"/>
      <c r="C3606" s="831"/>
      <c r="F3606" s="831"/>
      <c r="G3606" s="831"/>
      <c r="H3606" s="831"/>
    </row>
    <row r="3607" spans="2:8">
      <c r="B3607" s="831"/>
      <c r="C3607" s="831"/>
      <c r="F3607" s="831"/>
      <c r="G3607" s="831"/>
      <c r="H3607" s="831"/>
    </row>
    <row r="3608" spans="2:8">
      <c r="B3608" s="831"/>
      <c r="C3608" s="831"/>
      <c r="F3608" s="831"/>
      <c r="G3608" s="831"/>
      <c r="H3608" s="831"/>
    </row>
    <row r="3609" spans="2:8">
      <c r="B3609" s="831"/>
      <c r="C3609" s="831"/>
      <c r="F3609" s="831"/>
      <c r="G3609" s="831"/>
      <c r="H3609" s="831"/>
    </row>
    <row r="3610" spans="2:8">
      <c r="B3610" s="831"/>
      <c r="C3610" s="831"/>
      <c r="F3610" s="831"/>
      <c r="G3610" s="831"/>
      <c r="H3610" s="831"/>
    </row>
    <row r="3611" spans="2:8">
      <c r="B3611" s="831"/>
      <c r="C3611" s="831"/>
      <c r="F3611" s="831"/>
      <c r="G3611" s="831"/>
      <c r="H3611" s="831"/>
    </row>
    <row r="3612" spans="2:8">
      <c r="B3612" s="831"/>
      <c r="C3612" s="831"/>
      <c r="F3612" s="831"/>
      <c r="G3612" s="831"/>
      <c r="H3612" s="831"/>
    </row>
    <row r="3613" spans="2:8">
      <c r="B3613" s="831"/>
      <c r="C3613" s="831"/>
      <c r="F3613" s="831"/>
      <c r="G3613" s="831"/>
      <c r="H3613" s="831"/>
    </row>
    <row r="3614" spans="2:8">
      <c r="B3614" s="831"/>
      <c r="C3614" s="831"/>
      <c r="F3614" s="831"/>
      <c r="G3614" s="831"/>
      <c r="H3614" s="831"/>
    </row>
    <row r="3615" spans="2:8">
      <c r="B3615" s="831"/>
      <c r="C3615" s="831"/>
      <c r="F3615" s="831"/>
      <c r="G3615" s="831"/>
      <c r="H3615" s="831"/>
    </row>
    <row r="3616" spans="2:8">
      <c r="B3616" s="831"/>
      <c r="C3616" s="831"/>
      <c r="F3616" s="831"/>
      <c r="G3616" s="831"/>
      <c r="H3616" s="831"/>
    </row>
    <row r="3617" spans="2:8">
      <c r="B3617" s="831"/>
      <c r="C3617" s="831"/>
      <c r="F3617" s="831"/>
      <c r="G3617" s="831"/>
      <c r="H3617" s="831"/>
    </row>
    <row r="3618" spans="2:8">
      <c r="B3618" s="831"/>
      <c r="C3618" s="831"/>
      <c r="F3618" s="831"/>
      <c r="G3618" s="831"/>
      <c r="H3618" s="831"/>
    </row>
    <row r="3619" spans="2:8">
      <c r="B3619" s="831"/>
      <c r="C3619" s="831"/>
      <c r="F3619" s="831"/>
      <c r="G3619" s="831"/>
      <c r="H3619" s="831"/>
    </row>
    <row r="3620" spans="2:8">
      <c r="B3620" s="831"/>
      <c r="C3620" s="831"/>
      <c r="F3620" s="831"/>
      <c r="G3620" s="831"/>
      <c r="H3620" s="831"/>
    </row>
    <row r="3621" spans="2:8">
      <c r="B3621" s="831"/>
      <c r="C3621" s="831"/>
      <c r="F3621" s="831"/>
      <c r="G3621" s="831"/>
      <c r="H3621" s="831"/>
    </row>
    <row r="3622" spans="2:8">
      <c r="B3622" s="831"/>
      <c r="C3622" s="831"/>
      <c r="F3622" s="831"/>
      <c r="G3622" s="831"/>
      <c r="H3622" s="831"/>
    </row>
    <row r="3623" spans="2:8">
      <c r="B3623" s="831"/>
      <c r="C3623" s="831"/>
      <c r="F3623" s="831"/>
      <c r="G3623" s="831"/>
      <c r="H3623" s="831"/>
    </row>
    <row r="3624" spans="2:8">
      <c r="B3624" s="831"/>
      <c r="C3624" s="831"/>
      <c r="F3624" s="831"/>
      <c r="G3624" s="831"/>
      <c r="H3624" s="831"/>
    </row>
    <row r="3625" spans="2:8">
      <c r="B3625" s="831"/>
      <c r="C3625" s="831"/>
      <c r="F3625" s="831"/>
      <c r="G3625" s="831"/>
      <c r="H3625" s="831"/>
    </row>
    <row r="3626" spans="2:8">
      <c r="B3626" s="831"/>
      <c r="C3626" s="831"/>
      <c r="F3626" s="831"/>
      <c r="G3626" s="831"/>
      <c r="H3626" s="831"/>
    </row>
    <row r="3627" spans="2:8">
      <c r="B3627" s="831"/>
      <c r="C3627" s="831"/>
      <c r="F3627" s="831"/>
      <c r="G3627" s="831"/>
      <c r="H3627" s="831"/>
    </row>
    <row r="3628" spans="2:8">
      <c r="B3628" s="831"/>
      <c r="C3628" s="831"/>
      <c r="F3628" s="831"/>
      <c r="G3628" s="831"/>
      <c r="H3628" s="831"/>
    </row>
    <row r="3629" spans="2:8">
      <c r="B3629" s="831"/>
      <c r="C3629" s="831"/>
      <c r="F3629" s="831"/>
      <c r="G3629" s="831"/>
      <c r="H3629" s="831"/>
    </row>
    <row r="3630" spans="2:8">
      <c r="B3630" s="831"/>
      <c r="C3630" s="831"/>
      <c r="F3630" s="831"/>
      <c r="G3630" s="831"/>
      <c r="H3630" s="831"/>
    </row>
    <row r="3631" spans="2:8">
      <c r="B3631" s="831"/>
      <c r="C3631" s="831"/>
      <c r="F3631" s="831"/>
      <c r="G3631" s="831"/>
      <c r="H3631" s="831"/>
    </row>
    <row r="3632" spans="2:8">
      <c r="B3632" s="831"/>
      <c r="C3632" s="831"/>
      <c r="F3632" s="831"/>
      <c r="G3632" s="831"/>
      <c r="H3632" s="831"/>
    </row>
    <row r="3633" spans="2:8">
      <c r="B3633" s="831"/>
      <c r="C3633" s="831"/>
      <c r="F3633" s="831"/>
      <c r="G3633" s="831"/>
      <c r="H3633" s="831"/>
    </row>
    <row r="3634" spans="2:8">
      <c r="B3634" s="831"/>
      <c r="C3634" s="831"/>
      <c r="F3634" s="831"/>
      <c r="G3634" s="831"/>
      <c r="H3634" s="831"/>
    </row>
    <row r="3635" spans="2:8">
      <c r="B3635" s="831"/>
      <c r="C3635" s="831"/>
      <c r="F3635" s="831"/>
      <c r="G3635" s="831"/>
      <c r="H3635" s="831"/>
    </row>
    <row r="3636" spans="2:8">
      <c r="B3636" s="831"/>
      <c r="C3636" s="831"/>
      <c r="F3636" s="831"/>
      <c r="G3636" s="831"/>
      <c r="H3636" s="831"/>
    </row>
    <row r="3637" spans="2:8">
      <c r="B3637" s="831"/>
      <c r="C3637" s="831"/>
      <c r="F3637" s="831"/>
      <c r="G3637" s="831"/>
      <c r="H3637" s="831"/>
    </row>
    <row r="3638" spans="2:8">
      <c r="B3638" s="831"/>
      <c r="C3638" s="831"/>
      <c r="F3638" s="831"/>
      <c r="G3638" s="831"/>
      <c r="H3638" s="831"/>
    </row>
    <row r="3639" spans="2:8">
      <c r="B3639" s="831"/>
      <c r="C3639" s="831"/>
      <c r="F3639" s="831"/>
      <c r="G3639" s="831"/>
      <c r="H3639" s="831"/>
    </row>
    <row r="3640" spans="2:8">
      <c r="B3640" s="831"/>
      <c r="C3640" s="831"/>
      <c r="F3640" s="831"/>
      <c r="G3640" s="831"/>
      <c r="H3640" s="831"/>
    </row>
    <row r="3641" spans="2:8">
      <c r="B3641" s="831"/>
      <c r="C3641" s="831"/>
      <c r="F3641" s="831"/>
      <c r="G3641" s="831"/>
      <c r="H3641" s="831"/>
    </row>
    <row r="3642" spans="2:8">
      <c r="B3642" s="831"/>
      <c r="C3642" s="831"/>
      <c r="F3642" s="831"/>
      <c r="G3642" s="831"/>
      <c r="H3642" s="831"/>
    </row>
    <row r="3643" spans="2:8">
      <c r="B3643" s="831"/>
      <c r="C3643" s="831"/>
      <c r="F3643" s="831"/>
      <c r="G3643" s="831"/>
      <c r="H3643" s="831"/>
    </row>
    <row r="3644" spans="2:8">
      <c r="B3644" s="831"/>
      <c r="C3644" s="831"/>
      <c r="F3644" s="831"/>
      <c r="G3644" s="831"/>
      <c r="H3644" s="831"/>
    </row>
    <row r="3645" spans="2:8">
      <c r="B3645" s="831"/>
      <c r="C3645" s="831"/>
      <c r="F3645" s="831"/>
      <c r="G3645" s="831"/>
      <c r="H3645" s="831"/>
    </row>
    <row r="3646" spans="2:8">
      <c r="B3646" s="831"/>
      <c r="C3646" s="831"/>
      <c r="F3646" s="831"/>
      <c r="G3646" s="831"/>
      <c r="H3646" s="831"/>
    </row>
    <row r="3647" spans="2:8">
      <c r="B3647" s="831"/>
      <c r="C3647" s="831"/>
      <c r="F3647" s="831"/>
      <c r="G3647" s="831"/>
      <c r="H3647" s="831"/>
    </row>
    <row r="3648" spans="2:8">
      <c r="B3648" s="831"/>
      <c r="C3648" s="831"/>
      <c r="F3648" s="831"/>
      <c r="G3648" s="831"/>
      <c r="H3648" s="831"/>
    </row>
    <row r="3649" spans="2:8">
      <c r="B3649" s="831"/>
      <c r="C3649" s="831"/>
      <c r="F3649" s="831"/>
      <c r="G3649" s="831"/>
      <c r="H3649" s="831"/>
    </row>
    <row r="3650" spans="2:8">
      <c r="B3650" s="831"/>
      <c r="C3650" s="831"/>
      <c r="F3650" s="831"/>
      <c r="G3650" s="831"/>
      <c r="H3650" s="831"/>
    </row>
    <row r="3651" spans="2:8">
      <c r="B3651" s="831"/>
      <c r="C3651" s="831"/>
      <c r="F3651" s="831"/>
      <c r="G3651" s="831"/>
      <c r="H3651" s="831"/>
    </row>
    <row r="3652" spans="2:8">
      <c r="B3652" s="831"/>
      <c r="C3652" s="831"/>
      <c r="F3652" s="831"/>
      <c r="G3652" s="831"/>
      <c r="H3652" s="831"/>
    </row>
    <row r="3653" spans="2:8">
      <c r="B3653" s="831"/>
      <c r="C3653" s="831"/>
      <c r="F3653" s="831"/>
      <c r="G3653" s="831"/>
      <c r="H3653" s="831"/>
    </row>
    <row r="3654" spans="2:8">
      <c r="B3654" s="831"/>
      <c r="C3654" s="831"/>
      <c r="F3654" s="831"/>
      <c r="G3654" s="831"/>
      <c r="H3654" s="831"/>
    </row>
    <row r="3655" spans="2:8">
      <c r="B3655" s="831"/>
      <c r="C3655" s="831"/>
      <c r="F3655" s="831"/>
      <c r="G3655" s="831"/>
      <c r="H3655" s="831"/>
    </row>
    <row r="3656" spans="2:8">
      <c r="B3656" s="831"/>
      <c r="C3656" s="831"/>
      <c r="F3656" s="831"/>
      <c r="G3656" s="831"/>
      <c r="H3656" s="831"/>
    </row>
    <row r="3657" spans="2:8">
      <c r="B3657" s="831"/>
      <c r="C3657" s="831"/>
      <c r="F3657" s="831"/>
      <c r="G3657" s="831"/>
      <c r="H3657" s="831"/>
    </row>
    <row r="3658" spans="2:8">
      <c r="B3658" s="831"/>
      <c r="C3658" s="831"/>
      <c r="F3658" s="831"/>
      <c r="G3658" s="831"/>
      <c r="H3658" s="831"/>
    </row>
    <row r="3659" spans="2:8">
      <c r="B3659" s="831"/>
      <c r="C3659" s="831"/>
      <c r="F3659" s="831"/>
      <c r="G3659" s="831"/>
      <c r="H3659" s="831"/>
    </row>
    <row r="3660" spans="2:8">
      <c r="B3660" s="831"/>
      <c r="C3660" s="831"/>
      <c r="F3660" s="831"/>
      <c r="G3660" s="831"/>
      <c r="H3660" s="831"/>
    </row>
    <row r="3661" spans="2:8">
      <c r="B3661" s="831"/>
      <c r="C3661" s="831"/>
      <c r="F3661" s="831"/>
      <c r="G3661" s="831"/>
      <c r="H3661" s="831"/>
    </row>
    <row r="3662" spans="2:8">
      <c r="B3662" s="831"/>
      <c r="C3662" s="831"/>
      <c r="F3662" s="831"/>
      <c r="G3662" s="831"/>
      <c r="H3662" s="831"/>
    </row>
    <row r="3663" spans="2:8">
      <c r="B3663" s="831"/>
      <c r="C3663" s="831"/>
      <c r="F3663" s="831"/>
      <c r="G3663" s="831"/>
      <c r="H3663" s="831"/>
    </row>
    <row r="3664" spans="2:8">
      <c r="B3664" s="831"/>
      <c r="C3664" s="831"/>
      <c r="F3664" s="831"/>
      <c r="G3664" s="831"/>
      <c r="H3664" s="831"/>
    </row>
    <row r="3665" spans="2:8">
      <c r="B3665" s="831"/>
      <c r="C3665" s="831"/>
      <c r="F3665" s="831"/>
      <c r="G3665" s="831"/>
      <c r="H3665" s="831"/>
    </row>
    <row r="3666" spans="2:8">
      <c r="B3666" s="831"/>
      <c r="C3666" s="831"/>
      <c r="F3666" s="831"/>
      <c r="G3666" s="831"/>
      <c r="H3666" s="831"/>
    </row>
    <row r="3667" spans="2:8">
      <c r="B3667" s="831"/>
      <c r="C3667" s="831"/>
      <c r="F3667" s="831"/>
      <c r="G3667" s="831"/>
      <c r="H3667" s="831"/>
    </row>
    <row r="3668" spans="2:8">
      <c r="B3668" s="831"/>
      <c r="C3668" s="831"/>
      <c r="F3668" s="831"/>
      <c r="G3668" s="831"/>
      <c r="H3668" s="831"/>
    </row>
    <row r="3669" spans="2:8">
      <c r="B3669" s="831"/>
      <c r="C3669" s="831"/>
      <c r="F3669" s="831"/>
      <c r="G3669" s="831"/>
      <c r="H3669" s="831"/>
    </row>
    <row r="3670" spans="2:8">
      <c r="B3670" s="831"/>
      <c r="C3670" s="831"/>
      <c r="F3670" s="831"/>
      <c r="G3670" s="831"/>
      <c r="H3670" s="831"/>
    </row>
    <row r="3671" spans="2:8">
      <c r="B3671" s="831"/>
      <c r="C3671" s="831"/>
      <c r="F3671" s="831"/>
      <c r="G3671" s="831"/>
      <c r="H3671" s="831"/>
    </row>
    <row r="3672" spans="2:8">
      <c r="B3672" s="831"/>
      <c r="C3672" s="831"/>
      <c r="F3672" s="831"/>
      <c r="G3672" s="831"/>
      <c r="H3672" s="831"/>
    </row>
    <row r="3673" spans="2:8">
      <c r="B3673" s="831"/>
      <c r="C3673" s="831"/>
      <c r="F3673" s="831"/>
      <c r="G3673" s="831"/>
      <c r="H3673" s="831"/>
    </row>
    <row r="3674" spans="2:8">
      <c r="B3674" s="831"/>
      <c r="C3674" s="831"/>
      <c r="F3674" s="831"/>
      <c r="G3674" s="831"/>
      <c r="H3674" s="831"/>
    </row>
    <row r="3675" spans="2:8">
      <c r="B3675" s="831"/>
      <c r="C3675" s="831"/>
      <c r="F3675" s="831"/>
      <c r="G3675" s="831"/>
      <c r="H3675" s="831"/>
    </row>
    <row r="3676" spans="2:8">
      <c r="B3676" s="831"/>
      <c r="C3676" s="831"/>
      <c r="F3676" s="831"/>
      <c r="G3676" s="831"/>
      <c r="H3676" s="831"/>
    </row>
    <row r="3677" spans="2:8">
      <c r="B3677" s="831"/>
      <c r="C3677" s="831"/>
      <c r="F3677" s="831"/>
      <c r="G3677" s="831"/>
      <c r="H3677" s="831"/>
    </row>
    <row r="3678" spans="2:8">
      <c r="B3678" s="831"/>
      <c r="C3678" s="831"/>
      <c r="F3678" s="831"/>
      <c r="G3678" s="831"/>
      <c r="H3678" s="831"/>
    </row>
    <row r="3679" spans="2:8">
      <c r="B3679" s="831"/>
      <c r="C3679" s="831"/>
      <c r="F3679" s="831"/>
      <c r="G3679" s="831"/>
      <c r="H3679" s="831"/>
    </row>
    <row r="3680" spans="2:8">
      <c r="B3680" s="831"/>
      <c r="C3680" s="831"/>
      <c r="F3680" s="831"/>
      <c r="G3680" s="831"/>
      <c r="H3680" s="831"/>
    </row>
    <row r="3681" spans="2:8">
      <c r="B3681" s="831"/>
      <c r="C3681" s="831"/>
      <c r="F3681" s="831"/>
      <c r="G3681" s="831"/>
      <c r="H3681" s="831"/>
    </row>
    <row r="3682" spans="2:8">
      <c r="B3682" s="831"/>
      <c r="C3682" s="831"/>
      <c r="F3682" s="831"/>
      <c r="G3682" s="831"/>
      <c r="H3682" s="831"/>
    </row>
    <row r="3683" spans="2:8">
      <c r="B3683" s="831"/>
      <c r="C3683" s="831"/>
      <c r="F3683" s="831"/>
      <c r="G3683" s="831"/>
      <c r="H3683" s="831"/>
    </row>
    <row r="3684" spans="2:8">
      <c r="B3684" s="831"/>
      <c r="C3684" s="831"/>
      <c r="F3684" s="831"/>
      <c r="G3684" s="831"/>
      <c r="H3684" s="831"/>
    </row>
    <row r="3685" spans="2:8">
      <c r="B3685" s="831"/>
      <c r="C3685" s="831"/>
      <c r="F3685" s="831"/>
      <c r="G3685" s="831"/>
      <c r="H3685" s="831"/>
    </row>
    <row r="3686" spans="2:8">
      <c r="B3686" s="831"/>
      <c r="C3686" s="831"/>
      <c r="F3686" s="831"/>
      <c r="G3686" s="831"/>
      <c r="H3686" s="831"/>
    </row>
    <row r="3687" spans="2:8">
      <c r="B3687" s="831"/>
      <c r="C3687" s="831"/>
      <c r="F3687" s="831"/>
      <c r="G3687" s="831"/>
      <c r="H3687" s="831"/>
    </row>
    <row r="3688" spans="2:8">
      <c r="B3688" s="831"/>
      <c r="C3688" s="831"/>
      <c r="F3688" s="831"/>
      <c r="G3688" s="831"/>
      <c r="H3688" s="831"/>
    </row>
    <row r="3689" spans="2:8">
      <c r="B3689" s="831"/>
      <c r="C3689" s="831"/>
      <c r="F3689" s="831"/>
      <c r="G3689" s="831"/>
      <c r="H3689" s="831"/>
    </row>
    <row r="3690" spans="2:8">
      <c r="B3690" s="831"/>
      <c r="C3690" s="831"/>
      <c r="F3690" s="831"/>
      <c r="G3690" s="831"/>
      <c r="H3690" s="831"/>
    </row>
    <row r="3691" spans="2:8">
      <c r="B3691" s="831"/>
      <c r="C3691" s="831"/>
      <c r="F3691" s="831"/>
      <c r="G3691" s="831"/>
      <c r="H3691" s="831"/>
    </row>
    <row r="3692" spans="2:8">
      <c r="B3692" s="831"/>
      <c r="C3692" s="831"/>
      <c r="F3692" s="831"/>
      <c r="G3692" s="831"/>
      <c r="H3692" s="831"/>
    </row>
    <row r="3693" spans="2:8">
      <c r="B3693" s="831"/>
      <c r="C3693" s="831"/>
      <c r="F3693" s="831"/>
      <c r="G3693" s="831"/>
      <c r="H3693" s="831"/>
    </row>
    <row r="3694" spans="2:8">
      <c r="B3694" s="831"/>
      <c r="C3694" s="831"/>
      <c r="F3694" s="831"/>
      <c r="G3694" s="831"/>
      <c r="H3694" s="831"/>
    </row>
    <row r="3695" spans="2:8">
      <c r="B3695" s="831"/>
      <c r="C3695" s="831"/>
      <c r="F3695" s="831"/>
      <c r="G3695" s="831"/>
      <c r="H3695" s="831"/>
    </row>
    <row r="3696" spans="2:8">
      <c r="B3696" s="831"/>
      <c r="C3696" s="831"/>
      <c r="F3696" s="831"/>
      <c r="G3696" s="831"/>
      <c r="H3696" s="831"/>
    </row>
    <row r="3697" spans="2:8">
      <c r="B3697" s="831"/>
      <c r="C3697" s="831"/>
      <c r="F3697" s="831"/>
      <c r="G3697" s="831"/>
      <c r="H3697" s="831"/>
    </row>
    <row r="3698" spans="2:8">
      <c r="B3698" s="831"/>
      <c r="C3698" s="831"/>
      <c r="F3698" s="831"/>
      <c r="G3698" s="831"/>
      <c r="H3698" s="831"/>
    </row>
    <row r="3699" spans="2:8">
      <c r="B3699" s="831"/>
      <c r="C3699" s="831"/>
      <c r="F3699" s="831"/>
      <c r="G3699" s="831"/>
      <c r="H3699" s="831"/>
    </row>
    <row r="3700" spans="2:8">
      <c r="B3700" s="831"/>
      <c r="C3700" s="831"/>
      <c r="F3700" s="831"/>
      <c r="G3700" s="831"/>
      <c r="H3700" s="831"/>
    </row>
    <row r="3701" spans="2:8">
      <c r="B3701" s="831"/>
      <c r="C3701" s="831"/>
      <c r="F3701" s="831"/>
      <c r="G3701" s="831"/>
      <c r="H3701" s="831"/>
    </row>
    <row r="3702" spans="2:8">
      <c r="B3702" s="831"/>
      <c r="C3702" s="831"/>
      <c r="F3702" s="831"/>
      <c r="G3702" s="831"/>
      <c r="H3702" s="831"/>
    </row>
    <row r="3703" spans="2:8">
      <c r="B3703" s="831"/>
      <c r="C3703" s="831"/>
      <c r="F3703" s="831"/>
      <c r="G3703" s="831"/>
      <c r="H3703" s="831"/>
    </row>
    <row r="3704" spans="2:8">
      <c r="B3704" s="831"/>
      <c r="C3704" s="831"/>
      <c r="F3704" s="831"/>
      <c r="G3704" s="831"/>
      <c r="H3704" s="831"/>
    </row>
    <row r="3705" spans="2:8">
      <c r="B3705" s="831"/>
      <c r="C3705" s="831"/>
      <c r="F3705" s="831"/>
      <c r="G3705" s="831"/>
      <c r="H3705" s="831"/>
    </row>
    <row r="3706" spans="2:8">
      <c r="B3706" s="831"/>
      <c r="C3706" s="831"/>
      <c r="F3706" s="831"/>
      <c r="G3706" s="831"/>
      <c r="H3706" s="831"/>
    </row>
    <row r="3707" spans="2:8">
      <c r="B3707" s="831"/>
      <c r="C3707" s="831"/>
      <c r="F3707" s="831"/>
      <c r="G3707" s="831"/>
      <c r="H3707" s="831"/>
    </row>
    <row r="3708" spans="2:8">
      <c r="B3708" s="831"/>
      <c r="C3708" s="831"/>
      <c r="F3708" s="831"/>
      <c r="G3708" s="831"/>
      <c r="H3708" s="831"/>
    </row>
    <row r="3709" spans="2:8">
      <c r="B3709" s="831"/>
      <c r="C3709" s="831"/>
      <c r="F3709" s="831"/>
      <c r="G3709" s="831"/>
      <c r="H3709" s="831"/>
    </row>
    <row r="3710" spans="2:8">
      <c r="B3710" s="831"/>
      <c r="C3710" s="831"/>
      <c r="F3710" s="831"/>
      <c r="G3710" s="831"/>
      <c r="H3710" s="831"/>
    </row>
    <row r="3711" spans="2:8">
      <c r="B3711" s="831"/>
      <c r="C3711" s="831"/>
      <c r="F3711" s="831"/>
      <c r="G3711" s="831"/>
      <c r="H3711" s="831"/>
    </row>
    <row r="3712" spans="2:8">
      <c r="B3712" s="831"/>
      <c r="C3712" s="831"/>
      <c r="F3712" s="831"/>
      <c r="G3712" s="831"/>
      <c r="H3712" s="831"/>
    </row>
    <row r="3713" spans="2:8">
      <c r="B3713" s="831"/>
      <c r="C3713" s="831"/>
      <c r="F3713" s="831"/>
      <c r="G3713" s="831"/>
      <c r="H3713" s="831"/>
    </row>
    <row r="3714" spans="2:8">
      <c r="B3714" s="831"/>
      <c r="C3714" s="831"/>
      <c r="F3714" s="831"/>
      <c r="G3714" s="831"/>
      <c r="H3714" s="831"/>
    </row>
    <row r="3715" spans="2:8">
      <c r="B3715" s="831"/>
      <c r="C3715" s="831"/>
      <c r="F3715" s="831"/>
      <c r="G3715" s="831"/>
      <c r="H3715" s="831"/>
    </row>
    <row r="3716" spans="2:8">
      <c r="B3716" s="831"/>
      <c r="C3716" s="831"/>
      <c r="F3716" s="831"/>
      <c r="G3716" s="831"/>
      <c r="H3716" s="831"/>
    </row>
    <row r="3717" spans="2:8">
      <c r="B3717" s="831"/>
      <c r="C3717" s="831"/>
      <c r="F3717" s="831"/>
      <c r="G3717" s="831"/>
      <c r="H3717" s="831"/>
    </row>
    <row r="3718" spans="2:8">
      <c r="B3718" s="831"/>
      <c r="C3718" s="831"/>
      <c r="F3718" s="831"/>
      <c r="G3718" s="831"/>
      <c r="H3718" s="831"/>
    </row>
    <row r="3719" spans="2:8">
      <c r="B3719" s="831"/>
      <c r="C3719" s="831"/>
      <c r="F3719" s="831"/>
      <c r="G3719" s="831"/>
      <c r="H3719" s="831"/>
    </row>
    <row r="3720" spans="2:8">
      <c r="B3720" s="831"/>
      <c r="C3720" s="831"/>
      <c r="F3720" s="831"/>
      <c r="G3720" s="831"/>
      <c r="H3720" s="831"/>
    </row>
    <row r="3721" spans="2:8">
      <c r="B3721" s="831"/>
      <c r="C3721" s="831"/>
      <c r="F3721" s="831"/>
      <c r="G3721" s="831"/>
      <c r="H3721" s="831"/>
    </row>
    <row r="3722" spans="2:8">
      <c r="B3722" s="831"/>
      <c r="C3722" s="831"/>
      <c r="F3722" s="831"/>
      <c r="G3722" s="831"/>
      <c r="H3722" s="831"/>
    </row>
    <row r="3723" spans="2:8">
      <c r="B3723" s="831"/>
      <c r="C3723" s="831"/>
      <c r="F3723" s="831"/>
      <c r="G3723" s="831"/>
      <c r="H3723" s="831"/>
    </row>
    <row r="3724" spans="2:8">
      <c r="B3724" s="831"/>
      <c r="C3724" s="831"/>
      <c r="F3724" s="831"/>
      <c r="G3724" s="831"/>
      <c r="H3724" s="831"/>
    </row>
    <row r="3725" spans="2:8">
      <c r="B3725" s="831"/>
      <c r="C3725" s="831"/>
      <c r="F3725" s="831"/>
      <c r="G3725" s="831"/>
      <c r="H3725" s="831"/>
    </row>
    <row r="3726" spans="2:8">
      <c r="B3726" s="831"/>
      <c r="C3726" s="831"/>
      <c r="F3726" s="831"/>
      <c r="G3726" s="831"/>
      <c r="H3726" s="831"/>
    </row>
    <row r="3727" spans="2:8">
      <c r="B3727" s="831"/>
      <c r="C3727" s="831"/>
      <c r="F3727" s="831"/>
      <c r="G3727" s="831"/>
      <c r="H3727" s="831"/>
    </row>
    <row r="3728" spans="2:8">
      <c r="B3728" s="831"/>
      <c r="C3728" s="831"/>
      <c r="F3728" s="831"/>
      <c r="G3728" s="831"/>
      <c r="H3728" s="831"/>
    </row>
    <row r="3729" spans="2:8">
      <c r="B3729" s="831"/>
      <c r="C3729" s="831"/>
      <c r="F3729" s="831"/>
      <c r="G3729" s="831"/>
      <c r="H3729" s="831"/>
    </row>
    <row r="3730" spans="2:8">
      <c r="B3730" s="831"/>
      <c r="C3730" s="831"/>
      <c r="F3730" s="831"/>
      <c r="G3730" s="831"/>
      <c r="H3730" s="831"/>
    </row>
    <row r="3731" spans="2:8">
      <c r="B3731" s="831"/>
      <c r="C3731" s="831"/>
      <c r="F3731" s="831"/>
      <c r="G3731" s="831"/>
      <c r="H3731" s="831"/>
    </row>
    <row r="3732" spans="2:8">
      <c r="B3732" s="831"/>
      <c r="C3732" s="831"/>
      <c r="F3732" s="831"/>
      <c r="G3732" s="831"/>
      <c r="H3732" s="831"/>
    </row>
    <row r="3733" spans="2:8">
      <c r="B3733" s="831"/>
      <c r="C3733" s="831"/>
      <c r="F3733" s="831"/>
      <c r="G3733" s="831"/>
      <c r="H3733" s="831"/>
    </row>
    <row r="3734" spans="2:8">
      <c r="B3734" s="831"/>
      <c r="C3734" s="831"/>
      <c r="F3734" s="831"/>
      <c r="G3734" s="831"/>
      <c r="H3734" s="831"/>
    </row>
    <row r="3735" spans="2:8">
      <c r="B3735" s="831"/>
      <c r="C3735" s="831"/>
      <c r="F3735" s="831"/>
      <c r="G3735" s="831"/>
      <c r="H3735" s="831"/>
    </row>
    <row r="3736" spans="2:8">
      <c r="B3736" s="831"/>
      <c r="C3736" s="831"/>
      <c r="F3736" s="831"/>
      <c r="G3736" s="831"/>
      <c r="H3736" s="831"/>
    </row>
    <row r="3737" spans="2:8">
      <c r="B3737" s="831"/>
      <c r="C3737" s="831"/>
      <c r="F3737" s="831"/>
      <c r="G3737" s="831"/>
      <c r="H3737" s="831"/>
    </row>
    <row r="3738" spans="2:8">
      <c r="B3738" s="831"/>
      <c r="C3738" s="831"/>
      <c r="F3738" s="831"/>
      <c r="G3738" s="831"/>
      <c r="H3738" s="831"/>
    </row>
    <row r="3739" spans="2:8">
      <c r="B3739" s="831"/>
      <c r="C3739" s="831"/>
      <c r="F3739" s="831"/>
      <c r="G3739" s="831"/>
      <c r="H3739" s="831"/>
    </row>
    <row r="3740" spans="2:8">
      <c r="B3740" s="831"/>
      <c r="C3740" s="831"/>
      <c r="F3740" s="831"/>
      <c r="G3740" s="831"/>
      <c r="H3740" s="831"/>
    </row>
    <row r="3741" spans="2:8">
      <c r="B3741" s="831"/>
      <c r="C3741" s="831"/>
      <c r="F3741" s="831"/>
      <c r="G3741" s="831"/>
      <c r="H3741" s="831"/>
    </row>
    <row r="3742" spans="2:8">
      <c r="B3742" s="831"/>
      <c r="C3742" s="831"/>
      <c r="F3742" s="831"/>
      <c r="G3742" s="831"/>
      <c r="H3742" s="831"/>
    </row>
    <row r="3743" spans="2:8">
      <c r="B3743" s="831"/>
      <c r="C3743" s="831"/>
      <c r="F3743" s="831"/>
      <c r="G3743" s="831"/>
      <c r="H3743" s="831"/>
    </row>
    <row r="3744" spans="2:8">
      <c r="B3744" s="831"/>
      <c r="C3744" s="831"/>
      <c r="F3744" s="831"/>
      <c r="G3744" s="831"/>
      <c r="H3744" s="831"/>
    </row>
    <row r="3745" spans="2:8">
      <c r="B3745" s="831"/>
      <c r="C3745" s="831"/>
      <c r="F3745" s="831"/>
      <c r="G3745" s="831"/>
      <c r="H3745" s="831"/>
    </row>
    <row r="3746" spans="2:8">
      <c r="B3746" s="831"/>
      <c r="C3746" s="831"/>
      <c r="F3746" s="831"/>
      <c r="G3746" s="831"/>
      <c r="H3746" s="831"/>
    </row>
    <row r="3747" spans="2:8">
      <c r="B3747" s="831"/>
      <c r="C3747" s="831"/>
      <c r="F3747" s="831"/>
      <c r="G3747" s="831"/>
      <c r="H3747" s="831"/>
    </row>
    <row r="3748" spans="2:8">
      <c r="B3748" s="831"/>
      <c r="C3748" s="831"/>
      <c r="F3748" s="831"/>
      <c r="G3748" s="831"/>
      <c r="H3748" s="831"/>
    </row>
    <row r="3749" spans="2:8">
      <c r="B3749" s="831"/>
      <c r="C3749" s="831"/>
      <c r="F3749" s="831"/>
      <c r="G3749" s="831"/>
      <c r="H3749" s="831"/>
    </row>
    <row r="3750" spans="2:8">
      <c r="B3750" s="831"/>
      <c r="C3750" s="831"/>
      <c r="F3750" s="831"/>
      <c r="G3750" s="831"/>
      <c r="H3750" s="831"/>
    </row>
    <row r="3751" spans="2:8">
      <c r="B3751" s="831"/>
      <c r="C3751" s="831"/>
      <c r="F3751" s="831"/>
      <c r="G3751" s="831"/>
      <c r="H3751" s="831"/>
    </row>
    <row r="3752" spans="2:8">
      <c r="B3752" s="831"/>
      <c r="C3752" s="831"/>
      <c r="F3752" s="831"/>
      <c r="G3752" s="831"/>
      <c r="H3752" s="831"/>
    </row>
    <row r="3753" spans="2:8">
      <c r="B3753" s="831"/>
      <c r="C3753" s="831"/>
      <c r="F3753" s="831"/>
      <c r="G3753" s="831"/>
      <c r="H3753" s="831"/>
    </row>
    <row r="3754" spans="2:8">
      <c r="B3754" s="831"/>
      <c r="C3754" s="831"/>
      <c r="F3754" s="831"/>
      <c r="G3754" s="831"/>
      <c r="H3754" s="831"/>
    </row>
    <row r="3755" spans="2:8">
      <c r="B3755" s="831"/>
      <c r="C3755" s="831"/>
      <c r="F3755" s="831"/>
      <c r="G3755" s="831"/>
      <c r="H3755" s="831"/>
    </row>
    <row r="3756" spans="2:8">
      <c r="B3756" s="831"/>
      <c r="C3756" s="831"/>
      <c r="F3756" s="831"/>
      <c r="G3756" s="831"/>
      <c r="H3756" s="831"/>
    </row>
    <row r="3757" spans="2:8">
      <c r="B3757" s="831"/>
      <c r="C3757" s="831"/>
      <c r="F3757" s="831"/>
      <c r="G3757" s="831"/>
      <c r="H3757" s="831"/>
    </row>
    <row r="3758" spans="2:8">
      <c r="B3758" s="831"/>
      <c r="C3758" s="831"/>
      <c r="F3758" s="831"/>
      <c r="G3758" s="831"/>
      <c r="H3758" s="831"/>
    </row>
    <row r="3759" spans="2:8">
      <c r="B3759" s="831"/>
      <c r="C3759" s="831"/>
      <c r="F3759" s="831"/>
      <c r="G3759" s="831"/>
      <c r="H3759" s="831"/>
    </row>
    <row r="3760" spans="2:8">
      <c r="B3760" s="831"/>
      <c r="C3760" s="831"/>
      <c r="F3760" s="831"/>
      <c r="G3760" s="831"/>
      <c r="H3760" s="831"/>
    </row>
    <row r="3761" spans="2:8">
      <c r="B3761" s="831"/>
      <c r="C3761" s="831"/>
      <c r="F3761" s="831"/>
      <c r="G3761" s="831"/>
      <c r="H3761" s="831"/>
    </row>
    <row r="3762" spans="2:8">
      <c r="B3762" s="831"/>
      <c r="C3762" s="831"/>
      <c r="F3762" s="831"/>
      <c r="G3762" s="831"/>
      <c r="H3762" s="831"/>
    </row>
    <row r="3763" spans="2:8">
      <c r="B3763" s="831"/>
      <c r="C3763" s="831"/>
      <c r="F3763" s="831"/>
      <c r="G3763" s="831"/>
      <c r="H3763" s="831"/>
    </row>
    <row r="3764" spans="2:8">
      <c r="B3764" s="831"/>
      <c r="C3764" s="831"/>
      <c r="F3764" s="831"/>
      <c r="G3764" s="831"/>
      <c r="H3764" s="831"/>
    </row>
    <row r="3765" spans="2:8">
      <c r="B3765" s="831"/>
      <c r="C3765" s="831"/>
      <c r="F3765" s="831"/>
      <c r="G3765" s="831"/>
      <c r="H3765" s="831"/>
    </row>
    <row r="3766" spans="2:8">
      <c r="B3766" s="831"/>
      <c r="C3766" s="831"/>
      <c r="F3766" s="831"/>
      <c r="G3766" s="831"/>
      <c r="H3766" s="831"/>
    </row>
    <row r="3767" spans="2:8">
      <c r="B3767" s="831"/>
      <c r="C3767" s="831"/>
      <c r="F3767" s="831"/>
      <c r="G3767" s="831"/>
      <c r="H3767" s="831"/>
    </row>
    <row r="3768" spans="2:8">
      <c r="B3768" s="831"/>
      <c r="C3768" s="831"/>
      <c r="F3768" s="831"/>
      <c r="G3768" s="831"/>
      <c r="H3768" s="831"/>
    </row>
    <row r="3769" spans="2:8">
      <c r="B3769" s="831"/>
      <c r="C3769" s="831"/>
      <c r="F3769" s="831"/>
      <c r="G3769" s="831"/>
      <c r="H3769" s="831"/>
    </row>
    <row r="3770" spans="2:8">
      <c r="B3770" s="831"/>
      <c r="C3770" s="831"/>
      <c r="F3770" s="831"/>
      <c r="G3770" s="831"/>
      <c r="H3770" s="831"/>
    </row>
    <row r="3771" spans="2:8">
      <c r="B3771" s="831"/>
      <c r="C3771" s="831"/>
      <c r="F3771" s="831"/>
      <c r="G3771" s="831"/>
      <c r="H3771" s="831"/>
    </row>
    <row r="3772" spans="2:8">
      <c r="B3772" s="831"/>
      <c r="C3772" s="831"/>
      <c r="F3772" s="831"/>
      <c r="G3772" s="831"/>
      <c r="H3772" s="831"/>
    </row>
    <row r="3773" spans="2:8">
      <c r="B3773" s="831"/>
      <c r="C3773" s="831"/>
      <c r="F3773" s="831"/>
      <c r="G3773" s="831"/>
      <c r="H3773" s="831"/>
    </row>
    <row r="3774" spans="2:8">
      <c r="B3774" s="831"/>
      <c r="C3774" s="831"/>
      <c r="F3774" s="831"/>
      <c r="G3774" s="831"/>
      <c r="H3774" s="831"/>
    </row>
    <row r="3775" spans="2:8">
      <c r="B3775" s="831"/>
      <c r="C3775" s="831"/>
      <c r="F3775" s="831"/>
      <c r="G3775" s="831"/>
      <c r="H3775" s="831"/>
    </row>
    <row r="3776" spans="2:8">
      <c r="B3776" s="831"/>
      <c r="C3776" s="831"/>
      <c r="F3776" s="831"/>
      <c r="G3776" s="831"/>
      <c r="H3776" s="831"/>
    </row>
    <row r="3777" spans="2:8">
      <c r="B3777" s="831"/>
      <c r="C3777" s="831"/>
      <c r="F3777" s="831"/>
      <c r="G3777" s="831"/>
      <c r="H3777" s="831"/>
    </row>
    <row r="3778" spans="2:8">
      <c r="B3778" s="831"/>
      <c r="C3778" s="831"/>
      <c r="F3778" s="831"/>
      <c r="G3778" s="831"/>
      <c r="H3778" s="831"/>
    </row>
    <row r="3779" spans="2:8">
      <c r="B3779" s="831"/>
      <c r="C3779" s="831"/>
      <c r="F3779" s="831"/>
      <c r="G3779" s="831"/>
      <c r="H3779" s="831"/>
    </row>
    <row r="3780" spans="2:8">
      <c r="B3780" s="831"/>
      <c r="C3780" s="831"/>
      <c r="F3780" s="831"/>
      <c r="G3780" s="831"/>
      <c r="H3780" s="831"/>
    </row>
    <row r="3781" spans="2:8">
      <c r="B3781" s="831"/>
      <c r="C3781" s="831"/>
      <c r="F3781" s="831"/>
      <c r="G3781" s="831"/>
      <c r="H3781" s="831"/>
    </row>
    <row r="3782" spans="2:8">
      <c r="B3782" s="831"/>
      <c r="C3782" s="831"/>
      <c r="F3782" s="831"/>
      <c r="G3782" s="831"/>
      <c r="H3782" s="831"/>
    </row>
    <row r="3783" spans="2:8">
      <c r="B3783" s="831"/>
      <c r="C3783" s="831"/>
      <c r="F3783" s="831"/>
      <c r="G3783" s="831"/>
      <c r="H3783" s="831"/>
    </row>
    <row r="3784" spans="2:8">
      <c r="B3784" s="831"/>
      <c r="C3784" s="831"/>
      <c r="F3784" s="831"/>
      <c r="G3784" s="831"/>
      <c r="H3784" s="831"/>
    </row>
    <row r="3785" spans="2:8">
      <c r="B3785" s="831"/>
      <c r="C3785" s="831"/>
      <c r="F3785" s="831"/>
      <c r="G3785" s="831"/>
      <c r="H3785" s="831"/>
    </row>
    <row r="3786" spans="2:8">
      <c r="B3786" s="831"/>
      <c r="C3786" s="831"/>
      <c r="F3786" s="831"/>
      <c r="G3786" s="831"/>
      <c r="H3786" s="831"/>
    </row>
    <row r="3787" spans="2:8">
      <c r="B3787" s="831"/>
      <c r="C3787" s="831"/>
      <c r="F3787" s="831"/>
      <c r="G3787" s="831"/>
      <c r="H3787" s="831"/>
    </row>
    <row r="3788" spans="2:8">
      <c r="B3788" s="831"/>
      <c r="C3788" s="831"/>
      <c r="F3788" s="831"/>
      <c r="G3788" s="831"/>
      <c r="H3788" s="831"/>
    </row>
    <row r="3789" spans="2:8">
      <c r="B3789" s="831"/>
      <c r="C3789" s="831"/>
      <c r="F3789" s="831"/>
      <c r="G3789" s="831"/>
      <c r="H3789" s="831"/>
    </row>
    <row r="3790" spans="2:8">
      <c r="B3790" s="831"/>
      <c r="C3790" s="831"/>
      <c r="F3790" s="831"/>
      <c r="G3790" s="831"/>
      <c r="H3790" s="831"/>
    </row>
    <row r="3791" spans="2:8">
      <c r="B3791" s="831"/>
      <c r="C3791" s="831"/>
      <c r="F3791" s="831"/>
      <c r="G3791" s="831"/>
      <c r="H3791" s="831"/>
    </row>
    <row r="3792" spans="2:8">
      <c r="B3792" s="831"/>
      <c r="C3792" s="831"/>
      <c r="F3792" s="831"/>
      <c r="G3792" s="831"/>
      <c r="H3792" s="831"/>
    </row>
    <row r="3793" spans="2:8">
      <c r="B3793" s="831"/>
      <c r="C3793" s="831"/>
      <c r="F3793" s="831"/>
      <c r="G3793" s="831"/>
      <c r="H3793" s="831"/>
    </row>
    <row r="3794" spans="2:8">
      <c r="B3794" s="831"/>
      <c r="C3794" s="831"/>
      <c r="F3794" s="831"/>
      <c r="G3794" s="831"/>
      <c r="H3794" s="831"/>
    </row>
    <row r="3795" spans="2:8">
      <c r="B3795" s="831"/>
      <c r="C3795" s="831"/>
      <c r="F3795" s="831"/>
      <c r="G3795" s="831"/>
      <c r="H3795" s="831"/>
    </row>
    <row r="3796" spans="2:8">
      <c r="B3796" s="831"/>
      <c r="C3796" s="831"/>
      <c r="F3796" s="831"/>
      <c r="G3796" s="831"/>
      <c r="H3796" s="831"/>
    </row>
    <row r="3797" spans="2:8">
      <c r="B3797" s="831"/>
      <c r="C3797" s="831"/>
      <c r="F3797" s="831"/>
      <c r="G3797" s="831"/>
      <c r="H3797" s="831"/>
    </row>
    <row r="3798" spans="2:8">
      <c r="B3798" s="831"/>
      <c r="C3798" s="831"/>
      <c r="F3798" s="831"/>
      <c r="G3798" s="831"/>
      <c r="H3798" s="831"/>
    </row>
    <row r="3799" spans="2:8">
      <c r="B3799" s="831"/>
      <c r="C3799" s="831"/>
      <c r="F3799" s="831"/>
      <c r="G3799" s="831"/>
      <c r="H3799" s="831"/>
    </row>
    <row r="3800" spans="2:8">
      <c r="B3800" s="831"/>
      <c r="C3800" s="831"/>
      <c r="F3800" s="831"/>
      <c r="G3800" s="831"/>
      <c r="H3800" s="831"/>
    </row>
    <row r="3801" spans="2:8">
      <c r="B3801" s="831"/>
      <c r="C3801" s="831"/>
      <c r="F3801" s="831"/>
      <c r="G3801" s="831"/>
      <c r="H3801" s="831"/>
    </row>
    <row r="3802" spans="2:8">
      <c r="B3802" s="831"/>
      <c r="C3802" s="831"/>
      <c r="F3802" s="831"/>
      <c r="G3802" s="831"/>
      <c r="H3802" s="831"/>
    </row>
    <row r="3803" spans="2:8">
      <c r="B3803" s="831"/>
      <c r="C3803" s="831"/>
      <c r="F3803" s="831"/>
      <c r="G3803" s="831"/>
      <c r="H3803" s="831"/>
    </row>
    <row r="3804" spans="2:8">
      <c r="B3804" s="831"/>
      <c r="C3804" s="831"/>
      <c r="F3804" s="831"/>
      <c r="G3804" s="831"/>
      <c r="H3804" s="831"/>
    </row>
    <row r="3805" spans="2:8">
      <c r="B3805" s="831"/>
      <c r="C3805" s="831"/>
      <c r="F3805" s="831"/>
      <c r="G3805" s="831"/>
      <c r="H3805" s="831"/>
    </row>
    <row r="3806" spans="2:8">
      <c r="B3806" s="831"/>
      <c r="C3806" s="831"/>
      <c r="F3806" s="831"/>
      <c r="G3806" s="831"/>
      <c r="H3806" s="831"/>
    </row>
    <row r="3807" spans="2:8">
      <c r="B3807" s="831"/>
      <c r="C3807" s="831"/>
      <c r="F3807" s="831"/>
      <c r="G3807" s="831"/>
      <c r="H3807" s="831"/>
    </row>
    <row r="3808" spans="2:8">
      <c r="B3808" s="831"/>
      <c r="C3808" s="831"/>
      <c r="F3808" s="831"/>
      <c r="G3808" s="831"/>
      <c r="H3808" s="831"/>
    </row>
    <row r="3809" spans="2:8">
      <c r="B3809" s="831"/>
      <c r="C3809" s="831"/>
      <c r="F3809" s="831"/>
      <c r="G3809" s="831"/>
      <c r="H3809" s="831"/>
    </row>
    <row r="3810" spans="2:8">
      <c r="B3810" s="831"/>
      <c r="C3810" s="831"/>
      <c r="F3810" s="831"/>
      <c r="G3810" s="831"/>
      <c r="H3810" s="831"/>
    </row>
    <row r="3811" spans="2:8">
      <c r="B3811" s="831"/>
      <c r="C3811" s="831"/>
      <c r="F3811" s="831"/>
      <c r="G3811" s="831"/>
      <c r="H3811" s="831"/>
    </row>
    <row r="3812" spans="2:8">
      <c r="B3812" s="831"/>
      <c r="C3812" s="831"/>
      <c r="F3812" s="831"/>
      <c r="G3812" s="831"/>
      <c r="H3812" s="831"/>
    </row>
    <row r="3813" spans="2:8">
      <c r="B3813" s="831"/>
      <c r="C3813" s="831"/>
      <c r="F3813" s="831"/>
      <c r="G3813" s="831"/>
      <c r="H3813" s="831"/>
    </row>
    <row r="3814" spans="2:8">
      <c r="B3814" s="831"/>
      <c r="C3814" s="831"/>
      <c r="F3814" s="831"/>
      <c r="G3814" s="831"/>
      <c r="H3814" s="831"/>
    </row>
    <row r="3815" spans="2:8">
      <c r="B3815" s="831"/>
      <c r="C3815" s="831"/>
      <c r="F3815" s="831"/>
      <c r="G3815" s="831"/>
      <c r="H3815" s="831"/>
    </row>
    <row r="3816" spans="2:8">
      <c r="B3816" s="831"/>
      <c r="C3816" s="831"/>
      <c r="F3816" s="831"/>
      <c r="G3816" s="831"/>
      <c r="H3816" s="831"/>
    </row>
    <row r="3817" spans="2:8">
      <c r="B3817" s="831"/>
      <c r="C3817" s="831"/>
      <c r="F3817" s="831"/>
      <c r="G3817" s="831"/>
      <c r="H3817" s="831"/>
    </row>
    <row r="3818" spans="2:8">
      <c r="B3818" s="831"/>
      <c r="C3818" s="831"/>
      <c r="F3818" s="831"/>
      <c r="G3818" s="831"/>
      <c r="H3818" s="831"/>
    </row>
    <row r="3819" spans="2:8">
      <c r="B3819" s="831"/>
      <c r="C3819" s="831"/>
      <c r="F3819" s="831"/>
      <c r="G3819" s="831"/>
      <c r="H3819" s="831"/>
    </row>
    <row r="3820" spans="2:8">
      <c r="B3820" s="831"/>
      <c r="C3820" s="831"/>
      <c r="F3820" s="831"/>
      <c r="G3820" s="831"/>
      <c r="H3820" s="831"/>
    </row>
    <row r="3821" spans="2:8">
      <c r="B3821" s="831"/>
      <c r="C3821" s="831"/>
      <c r="F3821" s="831"/>
      <c r="G3821" s="831"/>
      <c r="H3821" s="831"/>
    </row>
    <row r="3822" spans="2:8">
      <c r="B3822" s="831"/>
      <c r="C3822" s="831"/>
      <c r="F3822" s="831"/>
      <c r="G3822" s="831"/>
      <c r="H3822" s="831"/>
    </row>
    <row r="3823" spans="2:8">
      <c r="B3823" s="831"/>
      <c r="C3823" s="831"/>
      <c r="F3823" s="831"/>
      <c r="G3823" s="831"/>
      <c r="H3823" s="831"/>
    </row>
    <row r="3824" spans="2:8">
      <c r="B3824" s="831"/>
      <c r="C3824" s="831"/>
      <c r="F3824" s="831"/>
      <c r="G3824" s="831"/>
      <c r="H3824" s="831"/>
    </row>
    <row r="3825" spans="2:8">
      <c r="B3825" s="831"/>
      <c r="C3825" s="831"/>
      <c r="F3825" s="831"/>
      <c r="G3825" s="831"/>
      <c r="H3825" s="831"/>
    </row>
    <row r="3826" spans="2:8">
      <c r="B3826" s="831"/>
      <c r="C3826" s="831"/>
      <c r="F3826" s="831"/>
      <c r="G3826" s="831"/>
      <c r="H3826" s="831"/>
    </row>
    <row r="3827" spans="2:8">
      <c r="B3827" s="831"/>
      <c r="C3827" s="831"/>
      <c r="F3827" s="831"/>
      <c r="G3827" s="831"/>
      <c r="H3827" s="831"/>
    </row>
    <row r="3828" spans="2:8">
      <c r="B3828" s="831"/>
      <c r="C3828" s="831"/>
      <c r="F3828" s="831"/>
      <c r="G3828" s="831"/>
      <c r="H3828" s="831"/>
    </row>
    <row r="3829" spans="2:8">
      <c r="B3829" s="831"/>
      <c r="C3829" s="831"/>
      <c r="F3829" s="831"/>
      <c r="G3829" s="831"/>
      <c r="H3829" s="831"/>
    </row>
    <row r="3830" spans="2:8">
      <c r="B3830" s="831"/>
      <c r="C3830" s="831"/>
      <c r="F3830" s="831"/>
      <c r="G3830" s="831"/>
      <c r="H3830" s="831"/>
    </row>
    <row r="3831" spans="2:8">
      <c r="B3831" s="831"/>
      <c r="C3831" s="831"/>
      <c r="F3831" s="831"/>
      <c r="G3831" s="831"/>
      <c r="H3831" s="831"/>
    </row>
    <row r="3832" spans="2:8">
      <c r="B3832" s="831"/>
      <c r="C3832" s="831"/>
      <c r="F3832" s="831"/>
      <c r="G3832" s="831"/>
      <c r="H3832" s="831"/>
    </row>
    <row r="3833" spans="2:8">
      <c r="B3833" s="831"/>
      <c r="C3833" s="831"/>
      <c r="F3833" s="831"/>
      <c r="G3833" s="831"/>
      <c r="H3833" s="831"/>
    </row>
    <row r="3834" spans="2:8">
      <c r="B3834" s="831"/>
      <c r="C3834" s="831"/>
      <c r="F3834" s="831"/>
      <c r="G3834" s="831"/>
      <c r="H3834" s="831"/>
    </row>
    <row r="3835" spans="2:8">
      <c r="B3835" s="831"/>
      <c r="C3835" s="831"/>
      <c r="F3835" s="831"/>
      <c r="G3835" s="831"/>
      <c r="H3835" s="831"/>
    </row>
    <row r="3836" spans="2:8">
      <c r="B3836" s="831"/>
      <c r="C3836" s="831"/>
      <c r="F3836" s="831"/>
      <c r="G3836" s="831"/>
      <c r="H3836" s="831"/>
    </row>
    <row r="3837" spans="2:8">
      <c r="B3837" s="831"/>
      <c r="C3837" s="831"/>
      <c r="F3837" s="831"/>
      <c r="G3837" s="831"/>
      <c r="H3837" s="831"/>
    </row>
    <row r="3838" spans="2:8">
      <c r="B3838" s="831"/>
      <c r="C3838" s="831"/>
      <c r="F3838" s="831"/>
      <c r="G3838" s="831"/>
      <c r="H3838" s="831"/>
    </row>
    <row r="3839" spans="2:8">
      <c r="B3839" s="831"/>
      <c r="C3839" s="831"/>
      <c r="F3839" s="831"/>
      <c r="G3839" s="831"/>
      <c r="H3839" s="831"/>
    </row>
    <row r="3840" spans="2:8">
      <c r="B3840" s="831"/>
      <c r="C3840" s="831"/>
      <c r="F3840" s="831"/>
      <c r="G3840" s="831"/>
      <c r="H3840" s="831"/>
    </row>
    <row r="3841" spans="2:8">
      <c r="B3841" s="831"/>
      <c r="C3841" s="831"/>
      <c r="F3841" s="831"/>
      <c r="G3841" s="831"/>
      <c r="H3841" s="831"/>
    </row>
    <row r="3842" spans="2:8">
      <c r="B3842" s="831"/>
      <c r="C3842" s="831"/>
      <c r="F3842" s="831"/>
      <c r="G3842" s="831"/>
      <c r="H3842" s="831"/>
    </row>
    <row r="3843" spans="2:8">
      <c r="B3843" s="831"/>
      <c r="C3843" s="831"/>
      <c r="F3843" s="831"/>
      <c r="G3843" s="831"/>
      <c r="H3843" s="831"/>
    </row>
    <row r="3844" spans="2:8">
      <c r="B3844" s="831"/>
      <c r="C3844" s="831"/>
      <c r="F3844" s="831"/>
      <c r="G3844" s="831"/>
      <c r="H3844" s="831"/>
    </row>
    <row r="3845" spans="2:8">
      <c r="B3845" s="831"/>
      <c r="C3845" s="831"/>
      <c r="F3845" s="831"/>
      <c r="G3845" s="831"/>
      <c r="H3845" s="831"/>
    </row>
    <row r="3846" spans="2:8">
      <c r="B3846" s="831"/>
      <c r="C3846" s="831"/>
      <c r="F3846" s="831"/>
      <c r="G3846" s="831"/>
      <c r="H3846" s="831"/>
    </row>
    <row r="3847" spans="2:8">
      <c r="B3847" s="831"/>
      <c r="C3847" s="831"/>
      <c r="F3847" s="831"/>
      <c r="G3847" s="831"/>
      <c r="H3847" s="831"/>
    </row>
    <row r="3848" spans="2:8">
      <c r="B3848" s="831"/>
      <c r="C3848" s="831"/>
      <c r="F3848" s="831"/>
      <c r="G3848" s="831"/>
      <c r="H3848" s="831"/>
    </row>
    <row r="3849" spans="2:8">
      <c r="B3849" s="831"/>
      <c r="C3849" s="831"/>
      <c r="F3849" s="831"/>
      <c r="G3849" s="831"/>
      <c r="H3849" s="831"/>
    </row>
    <row r="3850" spans="2:8">
      <c r="B3850" s="831"/>
      <c r="C3850" s="831"/>
      <c r="F3850" s="831"/>
      <c r="G3850" s="831"/>
      <c r="H3850" s="831"/>
    </row>
    <row r="3851" spans="2:8">
      <c r="B3851" s="831"/>
      <c r="C3851" s="831"/>
      <c r="F3851" s="831"/>
      <c r="G3851" s="831"/>
      <c r="H3851" s="831"/>
    </row>
    <row r="3852" spans="2:8">
      <c r="B3852" s="831"/>
      <c r="C3852" s="831"/>
      <c r="F3852" s="831"/>
      <c r="G3852" s="831"/>
      <c r="H3852" s="831"/>
    </row>
    <row r="3853" spans="2:8">
      <c r="B3853" s="831"/>
      <c r="C3853" s="831"/>
      <c r="F3853" s="831"/>
      <c r="G3853" s="831"/>
      <c r="H3853" s="831"/>
    </row>
    <row r="3854" spans="2:8">
      <c r="B3854" s="831"/>
      <c r="C3854" s="831"/>
      <c r="F3854" s="831"/>
      <c r="G3854" s="831"/>
      <c r="H3854" s="831"/>
    </row>
    <row r="3855" spans="2:8">
      <c r="B3855" s="831"/>
      <c r="C3855" s="831"/>
      <c r="F3855" s="831"/>
      <c r="G3855" s="831"/>
      <c r="H3855" s="831"/>
    </row>
    <row r="3856" spans="2:8">
      <c r="B3856" s="831"/>
      <c r="C3856" s="831"/>
      <c r="F3856" s="831"/>
      <c r="G3856" s="831"/>
      <c r="H3856" s="831"/>
    </row>
    <row r="3857" spans="2:8">
      <c r="B3857" s="831"/>
      <c r="C3857" s="831"/>
      <c r="F3857" s="831"/>
      <c r="G3857" s="831"/>
      <c r="H3857" s="831"/>
    </row>
    <row r="3858" spans="2:8">
      <c r="B3858" s="831"/>
      <c r="C3858" s="831"/>
      <c r="F3858" s="831"/>
      <c r="G3858" s="831"/>
      <c r="H3858" s="831"/>
    </row>
    <row r="3859" spans="2:8">
      <c r="B3859" s="831"/>
      <c r="C3859" s="831"/>
      <c r="F3859" s="831"/>
      <c r="G3859" s="831"/>
      <c r="H3859" s="831"/>
    </row>
    <row r="3860" spans="2:8">
      <c r="B3860" s="831"/>
      <c r="C3860" s="831"/>
      <c r="F3860" s="831"/>
      <c r="G3860" s="831"/>
      <c r="H3860" s="831"/>
    </row>
    <row r="3861" spans="2:8">
      <c r="B3861" s="831"/>
      <c r="C3861" s="831"/>
      <c r="F3861" s="831"/>
      <c r="G3861" s="831"/>
      <c r="H3861" s="831"/>
    </row>
    <row r="3862" spans="2:8">
      <c r="B3862" s="831"/>
      <c r="C3862" s="831"/>
      <c r="F3862" s="831"/>
      <c r="G3862" s="831"/>
      <c r="H3862" s="831"/>
    </row>
    <row r="3863" spans="2:8">
      <c r="B3863" s="831"/>
      <c r="C3863" s="831"/>
      <c r="F3863" s="831"/>
      <c r="G3863" s="831"/>
      <c r="H3863" s="831"/>
    </row>
    <row r="3864" spans="2:8">
      <c r="B3864" s="831"/>
      <c r="C3864" s="831"/>
      <c r="F3864" s="831"/>
      <c r="G3864" s="831"/>
      <c r="H3864" s="831"/>
    </row>
    <row r="3865" spans="2:8">
      <c r="B3865" s="831"/>
      <c r="C3865" s="831"/>
      <c r="F3865" s="831"/>
      <c r="G3865" s="831"/>
      <c r="H3865" s="831"/>
    </row>
    <row r="3866" spans="2:8">
      <c r="B3866" s="831"/>
      <c r="C3866" s="831"/>
      <c r="F3866" s="831"/>
      <c r="G3866" s="831"/>
      <c r="H3866" s="831"/>
    </row>
    <row r="3867" spans="2:8">
      <c r="B3867" s="831"/>
      <c r="C3867" s="831"/>
      <c r="F3867" s="831"/>
      <c r="G3867" s="831"/>
      <c r="H3867" s="831"/>
    </row>
    <row r="3868" spans="2:8">
      <c r="B3868" s="831"/>
      <c r="C3868" s="831"/>
      <c r="F3868" s="831"/>
      <c r="G3868" s="831"/>
      <c r="H3868" s="831"/>
    </row>
    <row r="3869" spans="2:8">
      <c r="B3869" s="831"/>
      <c r="C3869" s="831"/>
      <c r="F3869" s="831"/>
      <c r="G3869" s="831"/>
      <c r="H3869" s="831"/>
    </row>
    <row r="3870" spans="2:8">
      <c r="B3870" s="831"/>
      <c r="C3870" s="831"/>
      <c r="F3870" s="831"/>
      <c r="G3870" s="831"/>
      <c r="H3870" s="831"/>
    </row>
    <row r="3871" spans="2:8">
      <c r="B3871" s="831"/>
      <c r="C3871" s="831"/>
      <c r="F3871" s="831"/>
      <c r="G3871" s="831"/>
      <c r="H3871" s="831"/>
    </row>
    <row r="3872" spans="2:8">
      <c r="B3872" s="831"/>
      <c r="C3872" s="831"/>
      <c r="F3872" s="831"/>
      <c r="G3872" s="831"/>
      <c r="H3872" s="831"/>
    </row>
    <row r="3873" spans="2:8">
      <c r="B3873" s="831"/>
      <c r="C3873" s="831"/>
      <c r="F3873" s="831"/>
      <c r="G3873" s="831"/>
      <c r="H3873" s="831"/>
    </row>
    <row r="3874" spans="2:8">
      <c r="B3874" s="831"/>
      <c r="C3874" s="831"/>
      <c r="F3874" s="831"/>
      <c r="G3874" s="831"/>
      <c r="H3874" s="831"/>
    </row>
    <row r="3875" spans="2:8">
      <c r="B3875" s="831"/>
      <c r="C3875" s="831"/>
      <c r="F3875" s="831"/>
      <c r="G3875" s="831"/>
      <c r="H3875" s="831"/>
    </row>
    <row r="3876" spans="2:8">
      <c r="B3876" s="831"/>
      <c r="C3876" s="831"/>
      <c r="F3876" s="831"/>
      <c r="G3876" s="831"/>
      <c r="H3876" s="831"/>
    </row>
    <row r="3877" spans="2:8">
      <c r="B3877" s="831"/>
      <c r="C3877" s="831"/>
      <c r="F3877" s="831"/>
      <c r="G3877" s="831"/>
      <c r="H3877" s="831"/>
    </row>
    <row r="3878" spans="2:8">
      <c r="B3878" s="831"/>
      <c r="C3878" s="831"/>
      <c r="F3878" s="831"/>
      <c r="G3878" s="831"/>
      <c r="H3878" s="831"/>
    </row>
    <row r="3879" spans="2:8">
      <c r="B3879" s="831"/>
      <c r="C3879" s="831"/>
      <c r="F3879" s="831"/>
      <c r="G3879" s="831"/>
      <c r="H3879" s="831"/>
    </row>
    <row r="3880" spans="2:8">
      <c r="B3880" s="831"/>
      <c r="C3880" s="831"/>
      <c r="F3880" s="831"/>
      <c r="G3880" s="831"/>
      <c r="H3880" s="831"/>
    </row>
    <row r="3881" spans="2:8">
      <c r="B3881" s="831"/>
      <c r="C3881" s="831"/>
      <c r="F3881" s="831"/>
      <c r="G3881" s="831"/>
      <c r="H3881" s="831"/>
    </row>
    <row r="3882" spans="2:8">
      <c r="B3882" s="831"/>
      <c r="C3882" s="831"/>
      <c r="F3882" s="831"/>
      <c r="G3882" s="831"/>
      <c r="H3882" s="831"/>
    </row>
    <row r="3883" spans="2:8">
      <c r="B3883" s="831"/>
      <c r="C3883" s="831"/>
      <c r="F3883" s="831"/>
      <c r="G3883" s="831"/>
      <c r="H3883" s="831"/>
    </row>
    <row r="3884" spans="2:8">
      <c r="B3884" s="831"/>
      <c r="C3884" s="831"/>
      <c r="F3884" s="831"/>
      <c r="G3884" s="831"/>
      <c r="H3884" s="831"/>
    </row>
    <row r="3885" spans="2:8">
      <c r="B3885" s="831"/>
      <c r="C3885" s="831"/>
      <c r="F3885" s="831"/>
      <c r="G3885" s="831"/>
      <c r="H3885" s="831"/>
    </row>
    <row r="3886" spans="2:8">
      <c r="B3886" s="831"/>
      <c r="C3886" s="831"/>
      <c r="F3886" s="831"/>
      <c r="G3886" s="831"/>
      <c r="H3886" s="831"/>
    </row>
    <row r="3887" spans="2:8">
      <c r="B3887" s="831"/>
      <c r="C3887" s="831"/>
      <c r="F3887" s="831"/>
      <c r="G3887" s="831"/>
      <c r="H3887" s="831"/>
    </row>
    <row r="3888" spans="2:8">
      <c r="B3888" s="831"/>
      <c r="C3888" s="831"/>
      <c r="F3888" s="831"/>
      <c r="G3888" s="831"/>
      <c r="H3888" s="831"/>
    </row>
    <row r="3889" spans="2:8">
      <c r="B3889" s="831"/>
      <c r="C3889" s="831"/>
      <c r="F3889" s="831"/>
      <c r="G3889" s="831"/>
      <c r="H3889" s="831"/>
    </row>
    <row r="3890" spans="2:8">
      <c r="B3890" s="831"/>
      <c r="C3890" s="831"/>
      <c r="F3890" s="831"/>
      <c r="G3890" s="831"/>
      <c r="H3890" s="831"/>
    </row>
    <row r="3891" spans="2:8">
      <c r="B3891" s="831"/>
      <c r="C3891" s="831"/>
      <c r="F3891" s="831"/>
      <c r="G3891" s="831"/>
      <c r="H3891" s="831"/>
    </row>
    <row r="3892" spans="2:8">
      <c r="B3892" s="831"/>
      <c r="C3892" s="831"/>
      <c r="F3892" s="831"/>
      <c r="G3892" s="831"/>
      <c r="H3892" s="831"/>
    </row>
    <row r="3893" spans="2:8">
      <c r="B3893" s="831"/>
      <c r="C3893" s="831"/>
      <c r="F3893" s="831"/>
      <c r="G3893" s="831"/>
      <c r="H3893" s="831"/>
    </row>
    <row r="3894" spans="2:8">
      <c r="B3894" s="831"/>
      <c r="C3894" s="831"/>
      <c r="F3894" s="831"/>
      <c r="G3894" s="831"/>
      <c r="H3894" s="831"/>
    </row>
    <row r="3895" spans="2:8">
      <c r="B3895" s="831"/>
      <c r="C3895" s="831"/>
      <c r="F3895" s="831"/>
      <c r="G3895" s="831"/>
      <c r="H3895" s="831"/>
    </row>
    <row r="3896" spans="2:8">
      <c r="B3896" s="831"/>
      <c r="C3896" s="831"/>
      <c r="F3896" s="831"/>
      <c r="G3896" s="831"/>
      <c r="H3896" s="831"/>
    </row>
    <row r="3897" spans="2:8">
      <c r="B3897" s="831"/>
      <c r="C3897" s="831"/>
      <c r="F3897" s="831"/>
      <c r="G3897" s="831"/>
      <c r="H3897" s="831"/>
    </row>
    <row r="3898" spans="2:8">
      <c r="B3898" s="831"/>
      <c r="C3898" s="831"/>
      <c r="F3898" s="831"/>
      <c r="G3898" s="831"/>
      <c r="H3898" s="831"/>
    </row>
    <row r="3899" spans="2:8">
      <c r="B3899" s="831"/>
      <c r="C3899" s="831"/>
      <c r="F3899" s="831"/>
      <c r="G3899" s="831"/>
      <c r="H3899" s="831"/>
    </row>
    <row r="3900" spans="2:8">
      <c r="B3900" s="831"/>
      <c r="C3900" s="831"/>
      <c r="F3900" s="831"/>
      <c r="G3900" s="831"/>
      <c r="H3900" s="831"/>
    </row>
    <row r="3901" spans="2:8">
      <c r="B3901" s="831"/>
      <c r="C3901" s="831"/>
      <c r="F3901" s="831"/>
      <c r="G3901" s="831"/>
      <c r="H3901" s="831"/>
    </row>
    <row r="3902" spans="2:8">
      <c r="B3902" s="831"/>
      <c r="C3902" s="831"/>
      <c r="F3902" s="831"/>
      <c r="G3902" s="831"/>
      <c r="H3902" s="831"/>
    </row>
    <row r="3903" spans="2:8">
      <c r="B3903" s="831"/>
      <c r="C3903" s="831"/>
      <c r="F3903" s="831"/>
      <c r="G3903" s="831"/>
      <c r="H3903" s="831"/>
    </row>
    <row r="3904" spans="2:8">
      <c r="B3904" s="831"/>
      <c r="C3904" s="831"/>
      <c r="F3904" s="831"/>
      <c r="G3904" s="831"/>
      <c r="H3904" s="831"/>
    </row>
    <row r="3905" spans="2:8">
      <c r="B3905" s="831"/>
      <c r="C3905" s="831"/>
      <c r="F3905" s="831"/>
      <c r="G3905" s="831"/>
      <c r="H3905" s="831"/>
    </row>
    <row r="3906" spans="2:8">
      <c r="B3906" s="831"/>
      <c r="C3906" s="831"/>
      <c r="F3906" s="831"/>
      <c r="G3906" s="831"/>
      <c r="H3906" s="831"/>
    </row>
    <row r="3907" spans="2:8">
      <c r="B3907" s="831"/>
      <c r="C3907" s="831"/>
      <c r="F3907" s="831"/>
      <c r="G3907" s="831"/>
      <c r="H3907" s="831"/>
    </row>
    <row r="3908" spans="2:8">
      <c r="B3908" s="831"/>
      <c r="C3908" s="831"/>
      <c r="F3908" s="831"/>
      <c r="G3908" s="831"/>
      <c r="H3908" s="831"/>
    </row>
    <row r="3909" spans="2:8">
      <c r="B3909" s="831"/>
      <c r="C3909" s="831"/>
      <c r="F3909" s="831"/>
      <c r="G3909" s="831"/>
      <c r="H3909" s="831"/>
    </row>
    <row r="3910" spans="2:8">
      <c r="B3910" s="831"/>
      <c r="C3910" s="831"/>
      <c r="F3910" s="831"/>
      <c r="G3910" s="831"/>
      <c r="H3910" s="831"/>
    </row>
    <row r="3911" spans="2:8">
      <c r="B3911" s="831"/>
      <c r="C3911" s="831"/>
      <c r="F3911" s="831"/>
      <c r="G3911" s="831"/>
      <c r="H3911" s="831"/>
    </row>
    <row r="3912" spans="2:8">
      <c r="B3912" s="831"/>
      <c r="C3912" s="831"/>
      <c r="F3912" s="831"/>
      <c r="G3912" s="831"/>
      <c r="H3912" s="831"/>
    </row>
    <row r="3913" spans="2:8">
      <c r="B3913" s="831"/>
      <c r="C3913" s="831"/>
      <c r="F3913" s="831"/>
      <c r="G3913" s="831"/>
      <c r="H3913" s="831"/>
    </row>
    <row r="3914" spans="2:8">
      <c r="B3914" s="831"/>
      <c r="C3914" s="831"/>
      <c r="F3914" s="831"/>
      <c r="G3914" s="831"/>
      <c r="H3914" s="831"/>
    </row>
    <row r="3915" spans="2:8">
      <c r="B3915" s="831"/>
      <c r="C3915" s="831"/>
      <c r="F3915" s="831"/>
      <c r="G3915" s="831"/>
      <c r="H3915" s="831"/>
    </row>
    <row r="3916" spans="2:8">
      <c r="B3916" s="831"/>
      <c r="C3916" s="831"/>
      <c r="F3916" s="831"/>
      <c r="G3916" s="831"/>
      <c r="H3916" s="831"/>
    </row>
    <row r="3917" spans="2:8">
      <c r="B3917" s="831"/>
      <c r="C3917" s="831"/>
      <c r="F3917" s="831"/>
      <c r="G3917" s="831"/>
      <c r="H3917" s="831"/>
    </row>
    <row r="3918" spans="2:8">
      <c r="B3918" s="831"/>
      <c r="C3918" s="831"/>
      <c r="F3918" s="831"/>
      <c r="G3918" s="831"/>
      <c r="H3918" s="831"/>
    </row>
    <row r="3919" spans="2:8">
      <c r="B3919" s="831"/>
      <c r="C3919" s="831"/>
      <c r="F3919" s="831"/>
      <c r="G3919" s="831"/>
      <c r="H3919" s="831"/>
    </row>
    <row r="3920" spans="2:8">
      <c r="B3920" s="831"/>
      <c r="C3920" s="831"/>
      <c r="F3920" s="831"/>
      <c r="G3920" s="831"/>
      <c r="H3920" s="831"/>
    </row>
    <row r="3921" spans="2:8">
      <c r="B3921" s="831"/>
      <c r="C3921" s="831"/>
      <c r="F3921" s="831"/>
      <c r="G3921" s="831"/>
      <c r="H3921" s="831"/>
    </row>
    <row r="3922" spans="2:8">
      <c r="B3922" s="831"/>
      <c r="C3922" s="831"/>
      <c r="F3922" s="831"/>
      <c r="G3922" s="831"/>
      <c r="H3922" s="831"/>
    </row>
    <row r="3923" spans="2:8">
      <c r="B3923" s="831"/>
      <c r="C3923" s="831"/>
      <c r="F3923" s="831"/>
      <c r="G3923" s="831"/>
      <c r="H3923" s="831"/>
    </row>
    <row r="3924" spans="2:8">
      <c r="B3924" s="831"/>
      <c r="C3924" s="831"/>
      <c r="F3924" s="831"/>
      <c r="G3924" s="831"/>
      <c r="H3924" s="831"/>
    </row>
    <row r="3925" spans="2:8">
      <c r="B3925" s="831"/>
      <c r="C3925" s="831"/>
      <c r="F3925" s="831"/>
      <c r="G3925" s="831"/>
      <c r="H3925" s="831"/>
    </row>
    <row r="3926" spans="2:8">
      <c r="B3926" s="831"/>
      <c r="C3926" s="831"/>
      <c r="F3926" s="831"/>
      <c r="G3926" s="831"/>
      <c r="H3926" s="831"/>
    </row>
    <row r="3927" spans="2:8">
      <c r="B3927" s="831"/>
      <c r="C3927" s="831"/>
      <c r="F3927" s="831"/>
      <c r="G3927" s="831"/>
      <c r="H3927" s="831"/>
    </row>
    <row r="3928" spans="2:8">
      <c r="B3928" s="831"/>
      <c r="C3928" s="831"/>
      <c r="F3928" s="831"/>
      <c r="G3928" s="831"/>
      <c r="H3928" s="831"/>
    </row>
    <row r="3929" spans="2:8">
      <c r="B3929" s="831"/>
      <c r="C3929" s="831"/>
      <c r="F3929" s="831"/>
      <c r="G3929" s="831"/>
      <c r="H3929" s="831"/>
    </row>
    <row r="3930" spans="2:8">
      <c r="B3930" s="831"/>
      <c r="C3930" s="831"/>
      <c r="F3930" s="831"/>
      <c r="G3930" s="831"/>
      <c r="H3930" s="831"/>
    </row>
    <row r="3931" spans="2:8">
      <c r="B3931" s="831"/>
      <c r="C3931" s="831"/>
      <c r="F3931" s="831"/>
      <c r="G3931" s="831"/>
      <c r="H3931" s="831"/>
    </row>
    <row r="3932" spans="2:8">
      <c r="B3932" s="831"/>
      <c r="C3932" s="831"/>
      <c r="F3932" s="831"/>
      <c r="G3932" s="831"/>
      <c r="H3932" s="831"/>
    </row>
    <row r="3933" spans="2:8">
      <c r="B3933" s="831"/>
      <c r="C3933" s="831"/>
      <c r="F3933" s="831"/>
      <c r="G3933" s="831"/>
      <c r="H3933" s="831"/>
    </row>
    <row r="3934" spans="2:8">
      <c r="B3934" s="831"/>
      <c r="C3934" s="831"/>
      <c r="F3934" s="831"/>
      <c r="G3934" s="831"/>
      <c r="H3934" s="831"/>
    </row>
    <row r="3935" spans="2:8">
      <c r="B3935" s="831"/>
      <c r="C3935" s="831"/>
      <c r="F3935" s="831"/>
      <c r="G3935" s="831"/>
      <c r="H3935" s="831"/>
    </row>
    <row r="3936" spans="2:8">
      <c r="B3936" s="831"/>
      <c r="C3936" s="831"/>
      <c r="F3936" s="831"/>
      <c r="G3936" s="831"/>
      <c r="H3936" s="831"/>
    </row>
    <row r="3937" spans="2:8">
      <c r="B3937" s="831"/>
      <c r="C3937" s="831"/>
      <c r="F3937" s="831"/>
      <c r="G3937" s="831"/>
      <c r="H3937" s="831"/>
    </row>
    <row r="3938" spans="2:8">
      <c r="B3938" s="831"/>
      <c r="C3938" s="831"/>
      <c r="F3938" s="831"/>
      <c r="G3938" s="831"/>
      <c r="H3938" s="831"/>
    </row>
    <row r="3939" spans="2:8">
      <c r="B3939" s="831"/>
      <c r="C3939" s="831"/>
      <c r="F3939" s="831"/>
      <c r="G3939" s="831"/>
      <c r="H3939" s="831"/>
    </row>
    <row r="3940" spans="2:8">
      <c r="B3940" s="831"/>
      <c r="C3940" s="831"/>
      <c r="F3940" s="831"/>
      <c r="G3940" s="831"/>
      <c r="H3940" s="831"/>
    </row>
    <row r="3941" spans="2:8">
      <c r="B3941" s="831"/>
      <c r="C3941" s="831"/>
      <c r="F3941" s="831"/>
      <c r="G3941" s="831"/>
      <c r="H3941" s="831"/>
    </row>
    <row r="3942" spans="2:8">
      <c r="B3942" s="831"/>
      <c r="C3942" s="831"/>
      <c r="F3942" s="831"/>
      <c r="G3942" s="831"/>
      <c r="H3942" s="831"/>
    </row>
    <row r="3943" spans="2:8">
      <c r="B3943" s="831"/>
      <c r="C3943" s="831"/>
      <c r="F3943" s="831"/>
      <c r="G3943" s="831"/>
      <c r="H3943" s="831"/>
    </row>
    <row r="3944" spans="2:8">
      <c r="B3944" s="831"/>
      <c r="C3944" s="831"/>
      <c r="F3944" s="831"/>
      <c r="G3944" s="831"/>
      <c r="H3944" s="831"/>
    </row>
    <row r="3945" spans="2:8">
      <c r="B3945" s="831"/>
      <c r="C3945" s="831"/>
      <c r="F3945" s="831"/>
      <c r="G3945" s="831"/>
      <c r="H3945" s="831"/>
    </row>
    <row r="3946" spans="2:8">
      <c r="B3946" s="831"/>
      <c r="C3946" s="831"/>
      <c r="F3946" s="831"/>
      <c r="G3946" s="831"/>
      <c r="H3946" s="831"/>
    </row>
    <row r="3947" spans="2:8">
      <c r="B3947" s="831"/>
      <c r="C3947" s="831"/>
      <c r="F3947" s="831"/>
      <c r="G3947" s="831"/>
      <c r="H3947" s="831"/>
    </row>
    <row r="3948" spans="2:8">
      <c r="B3948" s="831"/>
      <c r="C3948" s="831"/>
      <c r="F3948" s="831"/>
      <c r="G3948" s="831"/>
      <c r="H3948" s="831"/>
    </row>
    <row r="3949" spans="2:8">
      <c r="B3949" s="831"/>
      <c r="C3949" s="831"/>
      <c r="F3949" s="831"/>
      <c r="G3949" s="831"/>
      <c r="H3949" s="831"/>
    </row>
    <row r="3950" spans="2:8">
      <c r="B3950" s="831"/>
      <c r="C3950" s="831"/>
      <c r="F3950" s="831"/>
      <c r="G3950" s="831"/>
      <c r="H3950" s="831"/>
    </row>
    <row r="3951" spans="2:8">
      <c r="B3951" s="831"/>
      <c r="C3951" s="831"/>
      <c r="F3951" s="831"/>
      <c r="G3951" s="831"/>
      <c r="H3951" s="831"/>
    </row>
    <row r="3952" spans="2:8">
      <c r="B3952" s="831"/>
      <c r="C3952" s="831"/>
      <c r="F3952" s="831"/>
      <c r="G3952" s="831"/>
      <c r="H3952" s="831"/>
    </row>
    <row r="3953" spans="2:8">
      <c r="B3953" s="831"/>
      <c r="C3953" s="831"/>
      <c r="F3953" s="831"/>
      <c r="G3953" s="831"/>
      <c r="H3953" s="831"/>
    </row>
    <row r="3954" spans="2:8">
      <c r="B3954" s="831"/>
      <c r="C3954" s="831"/>
      <c r="F3954" s="831"/>
      <c r="G3954" s="831"/>
      <c r="H3954" s="831"/>
    </row>
    <row r="3955" spans="2:8">
      <c r="B3955" s="831"/>
      <c r="C3955" s="831"/>
      <c r="F3955" s="831"/>
      <c r="G3955" s="831"/>
      <c r="H3955" s="831"/>
    </row>
    <row r="3956" spans="2:8">
      <c r="B3956" s="831"/>
      <c r="C3956" s="831"/>
      <c r="F3956" s="831"/>
      <c r="G3956" s="831"/>
      <c r="H3956" s="831"/>
    </row>
    <row r="3957" spans="2:8">
      <c r="B3957" s="831"/>
      <c r="C3957" s="831"/>
      <c r="F3957" s="831"/>
      <c r="G3957" s="831"/>
      <c r="H3957" s="831"/>
    </row>
    <row r="3958" spans="2:8">
      <c r="B3958" s="831"/>
      <c r="C3958" s="831"/>
      <c r="F3958" s="831"/>
      <c r="G3958" s="831"/>
      <c r="H3958" s="831"/>
    </row>
    <row r="3959" spans="2:8">
      <c r="B3959" s="831"/>
      <c r="C3959" s="831"/>
      <c r="F3959" s="831"/>
      <c r="G3959" s="831"/>
      <c r="H3959" s="831"/>
    </row>
    <row r="3960" spans="2:8">
      <c r="B3960" s="831"/>
      <c r="C3960" s="831"/>
      <c r="F3960" s="831"/>
      <c r="G3960" s="831"/>
      <c r="H3960" s="831"/>
    </row>
    <row r="3961" spans="2:8">
      <c r="B3961" s="831"/>
      <c r="C3961" s="831"/>
      <c r="F3961" s="831"/>
      <c r="G3961" s="831"/>
      <c r="H3961" s="831"/>
    </row>
    <row r="3962" spans="2:8">
      <c r="B3962" s="831"/>
      <c r="C3962" s="831"/>
      <c r="F3962" s="831"/>
      <c r="G3962" s="831"/>
      <c r="H3962" s="831"/>
    </row>
    <row r="3963" spans="2:8">
      <c r="B3963" s="831"/>
      <c r="C3963" s="831"/>
      <c r="F3963" s="831"/>
      <c r="G3963" s="831"/>
      <c r="H3963" s="831"/>
    </row>
    <row r="3964" spans="2:8">
      <c r="B3964" s="831"/>
      <c r="C3964" s="831"/>
      <c r="F3964" s="831"/>
      <c r="G3964" s="831"/>
      <c r="H3964" s="831"/>
    </row>
    <row r="3965" spans="2:8">
      <c r="B3965" s="831"/>
      <c r="C3965" s="831"/>
      <c r="F3965" s="831"/>
      <c r="G3965" s="831"/>
      <c r="H3965" s="831"/>
    </row>
    <row r="3966" spans="2:8">
      <c r="B3966" s="831"/>
      <c r="C3966" s="831"/>
      <c r="F3966" s="831"/>
      <c r="G3966" s="831"/>
      <c r="H3966" s="831"/>
    </row>
    <row r="3967" spans="2:8">
      <c r="B3967" s="831"/>
      <c r="C3967" s="831"/>
      <c r="F3967" s="831"/>
      <c r="G3967" s="831"/>
      <c r="H3967" s="831"/>
    </row>
    <row r="3968" spans="2:8">
      <c r="B3968" s="831"/>
      <c r="C3968" s="831"/>
      <c r="F3968" s="831"/>
      <c r="G3968" s="831"/>
      <c r="H3968" s="831"/>
    </row>
    <row r="3969" spans="2:8">
      <c r="B3969" s="831"/>
      <c r="C3969" s="831"/>
      <c r="F3969" s="831"/>
      <c r="G3969" s="831"/>
      <c r="H3969" s="831"/>
    </row>
    <row r="3970" spans="2:8">
      <c r="B3970" s="831"/>
      <c r="C3970" s="831"/>
      <c r="F3970" s="831"/>
      <c r="G3970" s="831"/>
      <c r="H3970" s="831"/>
    </row>
    <row r="3971" spans="2:8">
      <c r="B3971" s="831"/>
      <c r="C3971" s="831"/>
      <c r="F3971" s="831"/>
      <c r="G3971" s="831"/>
      <c r="H3971" s="831"/>
    </row>
    <row r="3972" spans="2:8">
      <c r="B3972" s="831"/>
      <c r="C3972" s="831"/>
      <c r="F3972" s="831"/>
      <c r="G3972" s="831"/>
      <c r="H3972" s="831"/>
    </row>
    <row r="3973" spans="2:8">
      <c r="B3973" s="831"/>
      <c r="C3973" s="831"/>
      <c r="F3973" s="831"/>
      <c r="G3973" s="831"/>
      <c r="H3973" s="831"/>
    </row>
    <row r="3974" spans="2:8">
      <c r="B3974" s="831"/>
      <c r="C3974" s="831"/>
      <c r="F3974" s="831"/>
      <c r="G3974" s="831"/>
      <c r="H3974" s="831"/>
    </row>
    <row r="3975" spans="2:8">
      <c r="B3975" s="831"/>
      <c r="C3975" s="831"/>
      <c r="F3975" s="831"/>
      <c r="G3975" s="831"/>
      <c r="H3975" s="831"/>
    </row>
    <row r="3976" spans="2:8">
      <c r="B3976" s="831"/>
      <c r="C3976" s="831"/>
      <c r="F3976" s="831"/>
      <c r="G3976" s="831"/>
      <c r="H3976" s="831"/>
    </row>
    <row r="3977" spans="2:8">
      <c r="B3977" s="831"/>
      <c r="C3977" s="831"/>
      <c r="F3977" s="831"/>
      <c r="G3977" s="831"/>
      <c r="H3977" s="831"/>
    </row>
    <row r="3978" spans="2:8">
      <c r="B3978" s="831"/>
      <c r="C3978" s="831"/>
      <c r="F3978" s="831"/>
      <c r="G3978" s="831"/>
      <c r="H3978" s="831"/>
    </row>
    <row r="3979" spans="2:8">
      <c r="B3979" s="831"/>
      <c r="C3979" s="831"/>
      <c r="F3979" s="831"/>
      <c r="G3979" s="831"/>
      <c r="H3979" s="831"/>
    </row>
    <row r="3980" spans="2:8">
      <c r="B3980" s="831"/>
      <c r="C3980" s="831"/>
      <c r="F3980" s="831"/>
      <c r="G3980" s="831"/>
      <c r="H3980" s="831"/>
    </row>
    <row r="3981" spans="2:8">
      <c r="B3981" s="831"/>
      <c r="C3981" s="831"/>
      <c r="F3981" s="831"/>
      <c r="G3981" s="831"/>
      <c r="H3981" s="831"/>
    </row>
    <row r="3982" spans="2:8">
      <c r="B3982" s="831"/>
      <c r="C3982" s="831"/>
      <c r="F3982" s="831"/>
      <c r="G3982" s="831"/>
      <c r="H3982" s="831"/>
    </row>
    <row r="3983" spans="2:8">
      <c r="B3983" s="831"/>
      <c r="C3983" s="831"/>
      <c r="F3983" s="831"/>
      <c r="G3983" s="831"/>
      <c r="H3983" s="831"/>
    </row>
    <row r="3984" spans="2:8">
      <c r="B3984" s="831"/>
      <c r="C3984" s="831"/>
      <c r="F3984" s="831"/>
      <c r="G3984" s="831"/>
      <c r="H3984" s="831"/>
    </row>
    <row r="3985" spans="2:8">
      <c r="B3985" s="831"/>
      <c r="C3985" s="831"/>
      <c r="F3985" s="831"/>
      <c r="G3985" s="831"/>
      <c r="H3985" s="831"/>
    </row>
    <row r="3986" spans="2:8">
      <c r="B3986" s="831"/>
      <c r="C3986" s="831"/>
      <c r="F3986" s="831"/>
      <c r="G3986" s="831"/>
      <c r="H3986" s="831"/>
    </row>
    <row r="3987" spans="2:8">
      <c r="B3987" s="831"/>
      <c r="C3987" s="831"/>
      <c r="F3987" s="831"/>
      <c r="G3987" s="831"/>
      <c r="H3987" s="831"/>
    </row>
    <row r="3988" spans="2:8">
      <c r="B3988" s="831"/>
      <c r="C3988" s="831"/>
      <c r="F3988" s="831"/>
      <c r="G3988" s="831"/>
      <c r="H3988" s="831"/>
    </row>
    <row r="3989" spans="2:8">
      <c r="B3989" s="831"/>
      <c r="C3989" s="831"/>
      <c r="F3989" s="831"/>
      <c r="G3989" s="831"/>
      <c r="H3989" s="831"/>
    </row>
    <row r="3990" spans="2:8">
      <c r="B3990" s="831"/>
      <c r="C3990" s="831"/>
      <c r="F3990" s="831"/>
      <c r="G3990" s="831"/>
      <c r="H3990" s="831"/>
    </row>
    <row r="3991" spans="2:8">
      <c r="B3991" s="831"/>
      <c r="C3991" s="831"/>
      <c r="F3991" s="831"/>
      <c r="G3991" s="831"/>
      <c r="H3991" s="831"/>
    </row>
    <row r="3992" spans="2:8">
      <c r="B3992" s="831"/>
      <c r="C3992" s="831"/>
      <c r="F3992" s="831"/>
      <c r="G3992" s="831"/>
      <c r="H3992" s="831"/>
    </row>
    <row r="3993" spans="2:8">
      <c r="B3993" s="831"/>
      <c r="C3993" s="831"/>
      <c r="F3993" s="831"/>
      <c r="G3993" s="831"/>
      <c r="H3993" s="831"/>
    </row>
    <row r="3994" spans="2:8">
      <c r="B3994" s="831"/>
      <c r="C3994" s="831"/>
      <c r="F3994" s="831"/>
      <c r="G3994" s="831"/>
      <c r="H3994" s="831"/>
    </row>
    <row r="3995" spans="2:8">
      <c r="B3995" s="831"/>
      <c r="C3995" s="831"/>
      <c r="F3995" s="831"/>
      <c r="G3995" s="831"/>
      <c r="H3995" s="831"/>
    </row>
    <row r="3996" spans="2:8">
      <c r="B3996" s="831"/>
      <c r="C3996" s="831"/>
      <c r="F3996" s="831"/>
      <c r="G3996" s="831"/>
      <c r="H3996" s="831"/>
    </row>
    <row r="3997" spans="2:8">
      <c r="B3997" s="831"/>
      <c r="C3997" s="831"/>
      <c r="F3997" s="831"/>
      <c r="G3997" s="831"/>
      <c r="H3997" s="831"/>
    </row>
    <row r="3998" spans="2:8">
      <c r="B3998" s="831"/>
      <c r="C3998" s="831"/>
      <c r="F3998" s="831"/>
      <c r="G3998" s="831"/>
      <c r="H3998" s="831"/>
    </row>
    <row r="3999" spans="2:8">
      <c r="B3999" s="831"/>
      <c r="C3999" s="831"/>
      <c r="F3999" s="831"/>
      <c r="G3999" s="831"/>
      <c r="H3999" s="831"/>
    </row>
    <row r="4000" spans="2:8">
      <c r="B4000" s="831"/>
      <c r="C4000" s="831"/>
      <c r="F4000" s="831"/>
      <c r="G4000" s="831"/>
      <c r="H4000" s="831"/>
    </row>
    <row r="4001" spans="2:8">
      <c r="B4001" s="831"/>
      <c r="C4001" s="831"/>
      <c r="F4001" s="831"/>
      <c r="G4001" s="831"/>
      <c r="H4001" s="831"/>
    </row>
    <row r="4002" spans="2:8">
      <c r="B4002" s="831"/>
      <c r="C4002" s="831"/>
      <c r="F4002" s="831"/>
      <c r="G4002" s="831"/>
      <c r="H4002" s="831"/>
    </row>
    <row r="4003" spans="2:8">
      <c r="B4003" s="831"/>
      <c r="C4003" s="831"/>
      <c r="F4003" s="831"/>
      <c r="G4003" s="831"/>
      <c r="H4003" s="831"/>
    </row>
    <row r="4004" spans="2:8">
      <c r="B4004" s="831"/>
      <c r="C4004" s="831"/>
      <c r="F4004" s="831"/>
      <c r="G4004" s="831"/>
      <c r="H4004" s="831"/>
    </row>
    <row r="4005" spans="2:8">
      <c r="B4005" s="831"/>
      <c r="C4005" s="831"/>
      <c r="F4005" s="831"/>
      <c r="G4005" s="831"/>
      <c r="H4005" s="831"/>
    </row>
    <row r="4006" spans="2:8">
      <c r="B4006" s="831"/>
      <c r="C4006" s="831"/>
      <c r="F4006" s="831"/>
      <c r="G4006" s="831"/>
      <c r="H4006" s="831"/>
    </row>
    <row r="4007" spans="2:8">
      <c r="B4007" s="831"/>
      <c r="C4007" s="831"/>
      <c r="F4007" s="831"/>
      <c r="G4007" s="831"/>
      <c r="H4007" s="831"/>
    </row>
    <row r="4008" spans="2:8">
      <c r="B4008" s="831"/>
      <c r="C4008" s="831"/>
      <c r="F4008" s="831"/>
      <c r="G4008" s="831"/>
      <c r="H4008" s="831"/>
    </row>
    <row r="4009" spans="2:8">
      <c r="B4009" s="831"/>
      <c r="C4009" s="831"/>
      <c r="F4009" s="831"/>
      <c r="G4009" s="831"/>
      <c r="H4009" s="831"/>
    </row>
    <row r="4010" spans="2:8">
      <c r="B4010" s="831"/>
      <c r="C4010" s="831"/>
      <c r="F4010" s="831"/>
      <c r="G4010" s="831"/>
      <c r="H4010" s="831"/>
    </row>
    <row r="4011" spans="2:8">
      <c r="B4011" s="831"/>
      <c r="C4011" s="831"/>
      <c r="F4011" s="831"/>
      <c r="G4011" s="831"/>
      <c r="H4011" s="831"/>
    </row>
    <row r="4012" spans="2:8">
      <c r="B4012" s="831"/>
      <c r="C4012" s="831"/>
      <c r="F4012" s="831"/>
      <c r="G4012" s="831"/>
      <c r="H4012" s="831"/>
    </row>
    <row r="4013" spans="2:8">
      <c r="B4013" s="831"/>
      <c r="C4013" s="831"/>
      <c r="F4013" s="831"/>
      <c r="G4013" s="831"/>
      <c r="H4013" s="831"/>
    </row>
    <row r="4014" spans="2:8">
      <c r="B4014" s="831"/>
      <c r="C4014" s="831"/>
      <c r="F4014" s="831"/>
      <c r="G4014" s="831"/>
      <c r="H4014" s="831"/>
    </row>
    <row r="4015" spans="2:8">
      <c r="B4015" s="831"/>
      <c r="C4015" s="831"/>
      <c r="F4015" s="831"/>
      <c r="G4015" s="831"/>
      <c r="H4015" s="831"/>
    </row>
    <row r="4016" spans="2:8">
      <c r="B4016" s="831"/>
      <c r="C4016" s="831"/>
      <c r="F4016" s="831"/>
      <c r="G4016" s="831"/>
      <c r="H4016" s="831"/>
    </row>
    <row r="4017" spans="2:8">
      <c r="B4017" s="831"/>
      <c r="C4017" s="831"/>
      <c r="F4017" s="831"/>
      <c r="G4017" s="831"/>
      <c r="H4017" s="831"/>
    </row>
    <row r="4018" spans="2:8">
      <c r="B4018" s="831"/>
      <c r="C4018" s="831"/>
      <c r="F4018" s="831"/>
      <c r="G4018" s="831"/>
      <c r="H4018" s="831"/>
    </row>
    <row r="4019" spans="2:8">
      <c r="B4019" s="831"/>
      <c r="C4019" s="831"/>
      <c r="F4019" s="831"/>
      <c r="G4019" s="831"/>
      <c r="H4019" s="831"/>
    </row>
    <row r="4020" spans="2:8">
      <c r="B4020" s="831"/>
      <c r="C4020" s="831"/>
      <c r="F4020" s="831"/>
      <c r="G4020" s="831"/>
      <c r="H4020" s="831"/>
    </row>
    <row r="4021" spans="2:8">
      <c r="B4021" s="831"/>
      <c r="C4021" s="831"/>
      <c r="F4021" s="831"/>
      <c r="G4021" s="831"/>
      <c r="H4021" s="831"/>
    </row>
    <row r="4022" spans="2:8">
      <c r="B4022" s="831"/>
      <c r="C4022" s="831"/>
      <c r="F4022" s="831"/>
      <c r="G4022" s="831"/>
      <c r="H4022" s="831"/>
    </row>
    <row r="4023" spans="2:8">
      <c r="B4023" s="831"/>
      <c r="C4023" s="831"/>
      <c r="F4023" s="831"/>
      <c r="G4023" s="831"/>
      <c r="H4023" s="831"/>
    </row>
    <row r="4024" spans="2:8">
      <c r="B4024" s="831"/>
      <c r="C4024" s="831"/>
      <c r="F4024" s="831"/>
      <c r="G4024" s="831"/>
      <c r="H4024" s="831"/>
    </row>
    <row r="4025" spans="2:8">
      <c r="B4025" s="831"/>
      <c r="C4025" s="831"/>
      <c r="F4025" s="831"/>
      <c r="G4025" s="831"/>
      <c r="H4025" s="831"/>
    </row>
    <row r="4026" spans="2:8">
      <c r="B4026" s="831"/>
      <c r="C4026" s="831"/>
      <c r="F4026" s="831"/>
      <c r="G4026" s="831"/>
      <c r="H4026" s="831"/>
    </row>
    <row r="4027" spans="2:8">
      <c r="B4027" s="831"/>
      <c r="C4027" s="831"/>
      <c r="F4027" s="831"/>
      <c r="G4027" s="831"/>
      <c r="H4027" s="831"/>
    </row>
    <row r="4028" spans="2:8">
      <c r="B4028" s="831"/>
      <c r="C4028" s="831"/>
      <c r="F4028" s="831"/>
      <c r="G4028" s="831"/>
      <c r="H4028" s="831"/>
    </row>
    <row r="4029" spans="2:8">
      <c r="B4029" s="831"/>
      <c r="C4029" s="831"/>
      <c r="F4029" s="831"/>
      <c r="G4029" s="831"/>
      <c r="H4029" s="831"/>
    </row>
    <row r="4030" spans="2:8">
      <c r="B4030" s="831"/>
      <c r="C4030" s="831"/>
      <c r="F4030" s="831"/>
      <c r="G4030" s="831"/>
      <c r="H4030" s="831"/>
    </row>
    <row r="4031" spans="2:8">
      <c r="B4031" s="831"/>
      <c r="C4031" s="831"/>
      <c r="F4031" s="831"/>
      <c r="G4031" s="831"/>
      <c r="H4031" s="831"/>
    </row>
    <row r="4032" spans="2:8">
      <c r="B4032" s="831"/>
      <c r="C4032" s="831"/>
      <c r="F4032" s="831"/>
      <c r="G4032" s="831"/>
      <c r="H4032" s="831"/>
    </row>
    <row r="4033" spans="2:8">
      <c r="B4033" s="831"/>
      <c r="C4033" s="831"/>
      <c r="F4033" s="831"/>
      <c r="G4033" s="831"/>
      <c r="H4033" s="831"/>
    </row>
    <row r="4034" spans="2:8">
      <c r="B4034" s="831"/>
      <c r="C4034" s="831"/>
      <c r="F4034" s="831"/>
      <c r="G4034" s="831"/>
      <c r="H4034" s="831"/>
    </row>
    <row r="4035" spans="2:8">
      <c r="B4035" s="831"/>
      <c r="C4035" s="831"/>
      <c r="F4035" s="831"/>
      <c r="G4035" s="831"/>
      <c r="H4035" s="831"/>
    </row>
    <row r="4036" spans="2:8">
      <c r="B4036" s="831"/>
      <c r="C4036" s="831"/>
      <c r="F4036" s="831"/>
      <c r="G4036" s="831"/>
      <c r="H4036" s="831"/>
    </row>
    <row r="4037" spans="2:8">
      <c r="B4037" s="831"/>
      <c r="C4037" s="831"/>
      <c r="F4037" s="831"/>
      <c r="G4037" s="831"/>
      <c r="H4037" s="831"/>
    </row>
    <row r="4038" spans="2:8">
      <c r="B4038" s="831"/>
      <c r="C4038" s="831"/>
      <c r="F4038" s="831"/>
      <c r="G4038" s="831"/>
      <c r="H4038" s="831"/>
    </row>
    <row r="4039" spans="2:8">
      <c r="B4039" s="831"/>
      <c r="C4039" s="831"/>
      <c r="F4039" s="831"/>
      <c r="G4039" s="831"/>
      <c r="H4039" s="831"/>
    </row>
    <row r="4040" spans="2:8">
      <c r="B4040" s="831"/>
      <c r="C4040" s="831"/>
      <c r="F4040" s="831"/>
      <c r="G4040" s="831"/>
      <c r="H4040" s="831"/>
    </row>
    <row r="4041" spans="2:8">
      <c r="B4041" s="831"/>
      <c r="C4041" s="831"/>
      <c r="F4041" s="831"/>
      <c r="G4041" s="831"/>
      <c r="H4041" s="831"/>
    </row>
    <row r="4042" spans="2:8">
      <c r="B4042" s="831"/>
      <c r="C4042" s="831"/>
      <c r="F4042" s="831"/>
      <c r="G4042" s="831"/>
      <c r="H4042" s="831"/>
    </row>
    <row r="4043" spans="2:8">
      <c r="B4043" s="831"/>
      <c r="C4043" s="831"/>
      <c r="F4043" s="831"/>
      <c r="G4043" s="831"/>
      <c r="H4043" s="831"/>
    </row>
    <row r="4044" spans="2:8">
      <c r="B4044" s="831"/>
      <c r="C4044" s="831"/>
      <c r="F4044" s="831"/>
      <c r="G4044" s="831"/>
      <c r="H4044" s="831"/>
    </row>
    <row r="4045" spans="2:8">
      <c r="B4045" s="831"/>
      <c r="C4045" s="831"/>
      <c r="F4045" s="831"/>
      <c r="G4045" s="831"/>
      <c r="H4045" s="831"/>
    </row>
    <row r="4046" spans="2:8">
      <c r="B4046" s="831"/>
      <c r="C4046" s="831"/>
      <c r="F4046" s="831"/>
      <c r="G4046" s="831"/>
      <c r="H4046" s="831"/>
    </row>
    <row r="4047" spans="2:8">
      <c r="B4047" s="831"/>
      <c r="C4047" s="831"/>
      <c r="F4047" s="831"/>
      <c r="G4047" s="831"/>
      <c r="H4047" s="831"/>
    </row>
    <row r="4048" spans="2:8">
      <c r="B4048" s="831"/>
      <c r="C4048" s="831"/>
      <c r="F4048" s="831"/>
      <c r="G4048" s="831"/>
      <c r="H4048" s="831"/>
    </row>
    <row r="4049" spans="2:8">
      <c r="B4049" s="831"/>
      <c r="C4049" s="831"/>
      <c r="F4049" s="831"/>
      <c r="G4049" s="831"/>
      <c r="H4049" s="831"/>
    </row>
    <row r="4050" spans="2:8">
      <c r="B4050" s="831"/>
      <c r="C4050" s="831"/>
      <c r="F4050" s="831"/>
      <c r="G4050" s="831"/>
      <c r="H4050" s="831"/>
    </row>
    <row r="4051" spans="2:8">
      <c r="B4051" s="831"/>
      <c r="C4051" s="831"/>
      <c r="F4051" s="831"/>
      <c r="G4051" s="831"/>
      <c r="H4051" s="831"/>
    </row>
    <row r="4052" spans="2:8">
      <c r="B4052" s="831"/>
      <c r="C4052" s="831"/>
      <c r="F4052" s="831"/>
      <c r="G4052" s="831"/>
      <c r="H4052" s="831"/>
    </row>
    <row r="4053" spans="2:8">
      <c r="B4053" s="831"/>
      <c r="C4053" s="831"/>
      <c r="F4053" s="831"/>
      <c r="G4053" s="831"/>
      <c r="H4053" s="831"/>
    </row>
    <row r="4054" spans="2:8">
      <c r="B4054" s="831"/>
      <c r="C4054" s="831"/>
      <c r="F4054" s="831"/>
      <c r="G4054" s="831"/>
      <c r="H4054" s="831"/>
    </row>
    <row r="4055" spans="2:8">
      <c r="B4055" s="831"/>
      <c r="C4055" s="831"/>
      <c r="F4055" s="831"/>
      <c r="G4055" s="831"/>
      <c r="H4055" s="831"/>
    </row>
    <row r="4056" spans="2:8">
      <c r="B4056" s="831"/>
      <c r="C4056" s="831"/>
      <c r="F4056" s="831"/>
      <c r="G4056" s="831"/>
      <c r="H4056" s="831"/>
    </row>
    <row r="4057" spans="2:8">
      <c r="B4057" s="831"/>
      <c r="C4057" s="831"/>
      <c r="F4057" s="831"/>
      <c r="G4057" s="831"/>
      <c r="H4057" s="831"/>
    </row>
    <row r="4058" spans="2:8">
      <c r="B4058" s="831"/>
      <c r="C4058" s="831"/>
      <c r="F4058" s="831"/>
      <c r="G4058" s="831"/>
      <c r="H4058" s="831"/>
    </row>
    <row r="4059" spans="2:8">
      <c r="B4059" s="831"/>
      <c r="C4059" s="831"/>
      <c r="F4059" s="831"/>
      <c r="G4059" s="831"/>
      <c r="H4059" s="831"/>
    </row>
    <row r="4060" spans="2:8">
      <c r="B4060" s="831"/>
      <c r="C4060" s="831"/>
      <c r="F4060" s="831"/>
      <c r="G4060" s="831"/>
      <c r="H4060" s="831"/>
    </row>
    <row r="4061" spans="2:8">
      <c r="B4061" s="831"/>
      <c r="C4061" s="831"/>
      <c r="F4061" s="831"/>
      <c r="G4061" s="831"/>
      <c r="H4061" s="831"/>
    </row>
    <row r="4062" spans="2:8">
      <c r="B4062" s="831"/>
      <c r="C4062" s="831"/>
      <c r="F4062" s="831"/>
      <c r="G4062" s="831"/>
      <c r="H4062" s="831"/>
    </row>
    <row r="4063" spans="2:8">
      <c r="B4063" s="831"/>
      <c r="C4063" s="831"/>
      <c r="F4063" s="831"/>
      <c r="G4063" s="831"/>
      <c r="H4063" s="831"/>
    </row>
    <row r="4064" spans="2:8">
      <c r="B4064" s="831"/>
      <c r="C4064" s="831"/>
      <c r="F4064" s="831"/>
      <c r="G4064" s="831"/>
      <c r="H4064" s="831"/>
    </row>
    <row r="4065" spans="2:8">
      <c r="B4065" s="831"/>
      <c r="C4065" s="831"/>
      <c r="F4065" s="831"/>
      <c r="G4065" s="831"/>
      <c r="H4065" s="831"/>
    </row>
    <row r="4066" spans="2:8">
      <c r="B4066" s="831"/>
      <c r="C4066" s="831"/>
      <c r="F4066" s="831"/>
      <c r="G4066" s="831"/>
      <c r="H4066" s="831"/>
    </row>
    <row r="4067" spans="2:8">
      <c r="B4067" s="831"/>
      <c r="C4067" s="831"/>
      <c r="F4067" s="831"/>
      <c r="G4067" s="831"/>
      <c r="H4067" s="831"/>
    </row>
    <row r="4068" spans="2:8">
      <c r="B4068" s="831"/>
      <c r="C4068" s="831"/>
      <c r="F4068" s="831"/>
      <c r="G4068" s="831"/>
      <c r="H4068" s="831"/>
    </row>
    <row r="4069" spans="2:8">
      <c r="B4069" s="831"/>
      <c r="C4069" s="831"/>
      <c r="F4069" s="831"/>
      <c r="G4069" s="831"/>
      <c r="H4069" s="831"/>
    </row>
    <row r="4070" spans="2:8">
      <c r="B4070" s="831"/>
      <c r="C4070" s="831"/>
      <c r="F4070" s="831"/>
      <c r="G4070" s="831"/>
      <c r="H4070" s="831"/>
    </row>
    <row r="4071" spans="2:8">
      <c r="B4071" s="831"/>
      <c r="C4071" s="831"/>
      <c r="F4071" s="831"/>
      <c r="G4071" s="831"/>
      <c r="H4071" s="831"/>
    </row>
    <row r="4072" spans="2:8">
      <c r="B4072" s="831"/>
      <c r="C4072" s="831"/>
      <c r="F4072" s="831"/>
      <c r="G4072" s="831"/>
      <c r="H4072" s="831"/>
    </row>
    <row r="4073" spans="2:8">
      <c r="B4073" s="831"/>
      <c r="C4073" s="831"/>
      <c r="F4073" s="831"/>
      <c r="G4073" s="831"/>
      <c r="H4073" s="831"/>
    </row>
    <row r="4074" spans="2:8">
      <c r="B4074" s="831"/>
      <c r="C4074" s="831"/>
      <c r="F4074" s="831"/>
      <c r="G4074" s="831"/>
      <c r="H4074" s="831"/>
    </row>
    <row r="4075" spans="2:8">
      <c r="B4075" s="831"/>
      <c r="C4075" s="831"/>
      <c r="F4075" s="831"/>
      <c r="G4075" s="831"/>
      <c r="H4075" s="831"/>
    </row>
    <row r="4076" spans="2:8">
      <c r="B4076" s="831"/>
      <c r="C4076" s="831"/>
      <c r="F4076" s="831"/>
      <c r="G4076" s="831"/>
      <c r="H4076" s="831"/>
    </row>
    <row r="4077" spans="2:8">
      <c r="B4077" s="831"/>
      <c r="C4077" s="831"/>
      <c r="F4077" s="831"/>
      <c r="G4077" s="831"/>
      <c r="H4077" s="831"/>
    </row>
    <row r="4078" spans="2:8">
      <c r="B4078" s="831"/>
      <c r="C4078" s="831"/>
      <c r="F4078" s="831"/>
      <c r="G4078" s="831"/>
      <c r="H4078" s="831"/>
    </row>
    <row r="4079" spans="2:8">
      <c r="B4079" s="831"/>
      <c r="C4079" s="831"/>
      <c r="F4079" s="831"/>
      <c r="G4079" s="831"/>
      <c r="H4079" s="831"/>
    </row>
    <row r="4080" spans="2:8">
      <c r="B4080" s="831"/>
      <c r="C4080" s="831"/>
      <c r="F4080" s="831"/>
      <c r="G4080" s="831"/>
      <c r="H4080" s="831"/>
    </row>
    <row r="4081" spans="2:8">
      <c r="B4081" s="831"/>
      <c r="C4081" s="831"/>
      <c r="F4081" s="831"/>
      <c r="G4081" s="831"/>
      <c r="H4081" s="831"/>
    </row>
    <row r="4082" spans="2:8">
      <c r="B4082" s="831"/>
      <c r="C4082" s="831"/>
      <c r="F4082" s="831"/>
      <c r="G4082" s="831"/>
      <c r="H4082" s="831"/>
    </row>
    <row r="4083" spans="2:8">
      <c r="B4083" s="831"/>
      <c r="C4083" s="831"/>
      <c r="F4083" s="831"/>
      <c r="G4083" s="831"/>
      <c r="H4083" s="831"/>
    </row>
    <row r="4084" spans="2:8">
      <c r="B4084" s="831"/>
      <c r="C4084" s="831"/>
      <c r="F4084" s="831"/>
      <c r="G4084" s="831"/>
      <c r="H4084" s="831"/>
    </row>
    <row r="4085" spans="2:8">
      <c r="B4085" s="831"/>
      <c r="C4085" s="831"/>
      <c r="F4085" s="831"/>
      <c r="G4085" s="831"/>
      <c r="H4085" s="831"/>
    </row>
    <row r="4086" spans="2:8">
      <c r="B4086" s="831"/>
      <c r="C4086" s="831"/>
      <c r="F4086" s="831"/>
      <c r="G4086" s="831"/>
      <c r="H4086" s="831"/>
    </row>
    <row r="4087" spans="2:8">
      <c r="B4087" s="831"/>
      <c r="C4087" s="831"/>
      <c r="F4087" s="831"/>
      <c r="G4087" s="831"/>
      <c r="H4087" s="831"/>
    </row>
    <row r="4088" spans="2:8">
      <c r="B4088" s="831"/>
      <c r="C4088" s="831"/>
      <c r="F4088" s="831"/>
      <c r="G4088" s="831"/>
      <c r="H4088" s="831"/>
    </row>
    <row r="4089" spans="2:8">
      <c r="B4089" s="831"/>
      <c r="C4089" s="831"/>
      <c r="F4089" s="831"/>
      <c r="G4089" s="831"/>
      <c r="H4089" s="831"/>
    </row>
    <row r="4090" spans="2:8">
      <c r="B4090" s="831"/>
      <c r="C4090" s="831"/>
      <c r="F4090" s="831"/>
      <c r="G4090" s="831"/>
      <c r="H4090" s="831"/>
    </row>
    <row r="4091" spans="2:8">
      <c r="B4091" s="831"/>
      <c r="C4091" s="831"/>
      <c r="F4091" s="831"/>
      <c r="G4091" s="831"/>
      <c r="H4091" s="831"/>
    </row>
    <row r="4092" spans="2:8">
      <c r="B4092" s="831"/>
      <c r="C4092" s="831"/>
      <c r="F4092" s="831"/>
      <c r="G4092" s="831"/>
      <c r="H4092" s="831"/>
    </row>
    <row r="4093" spans="2:8">
      <c r="B4093" s="831"/>
      <c r="C4093" s="831"/>
      <c r="F4093" s="831"/>
      <c r="G4093" s="831"/>
      <c r="H4093" s="831"/>
    </row>
    <row r="4094" spans="2:8">
      <c r="B4094" s="831"/>
      <c r="C4094" s="831"/>
      <c r="F4094" s="831"/>
      <c r="G4094" s="831"/>
      <c r="H4094" s="831"/>
    </row>
    <row r="4095" spans="2:8">
      <c r="B4095" s="831"/>
      <c r="C4095" s="831"/>
      <c r="F4095" s="831"/>
      <c r="G4095" s="831"/>
      <c r="H4095" s="831"/>
    </row>
    <row r="4096" spans="2:8">
      <c r="B4096" s="831"/>
      <c r="C4096" s="831"/>
      <c r="F4096" s="831"/>
      <c r="G4096" s="831"/>
      <c r="H4096" s="831"/>
    </row>
    <row r="4097" spans="2:8">
      <c r="B4097" s="831"/>
      <c r="C4097" s="831"/>
      <c r="F4097" s="831"/>
      <c r="G4097" s="831"/>
      <c r="H4097" s="831"/>
    </row>
    <row r="4098" spans="2:8">
      <c r="B4098" s="831"/>
      <c r="C4098" s="831"/>
      <c r="F4098" s="831"/>
      <c r="G4098" s="831"/>
      <c r="H4098" s="831"/>
    </row>
    <row r="4099" spans="2:8">
      <c r="B4099" s="831"/>
      <c r="C4099" s="831"/>
      <c r="F4099" s="831"/>
      <c r="G4099" s="831"/>
      <c r="H4099" s="831"/>
    </row>
    <row r="4100" spans="2:8">
      <c r="B4100" s="831"/>
      <c r="C4100" s="831"/>
      <c r="F4100" s="831"/>
      <c r="G4100" s="831"/>
      <c r="H4100" s="831"/>
    </row>
    <row r="4101" spans="2:8">
      <c r="B4101" s="831"/>
      <c r="C4101" s="831"/>
      <c r="F4101" s="831"/>
      <c r="G4101" s="831"/>
      <c r="H4101" s="831"/>
    </row>
    <row r="4102" spans="2:8">
      <c r="B4102" s="831"/>
      <c r="C4102" s="831"/>
      <c r="F4102" s="831"/>
      <c r="G4102" s="831"/>
      <c r="H4102" s="831"/>
    </row>
    <row r="4103" spans="2:8">
      <c r="B4103" s="831"/>
      <c r="C4103" s="831"/>
      <c r="F4103" s="831"/>
      <c r="G4103" s="831"/>
      <c r="H4103" s="831"/>
    </row>
    <row r="4104" spans="2:8">
      <c r="B4104" s="831"/>
      <c r="C4104" s="831"/>
      <c r="F4104" s="831"/>
      <c r="G4104" s="831"/>
      <c r="H4104" s="831"/>
    </row>
    <row r="4105" spans="2:8">
      <c r="B4105" s="831"/>
      <c r="C4105" s="831"/>
      <c r="F4105" s="831"/>
      <c r="G4105" s="831"/>
      <c r="H4105" s="831"/>
    </row>
    <row r="4106" spans="2:8">
      <c r="B4106" s="831"/>
      <c r="C4106" s="831"/>
      <c r="F4106" s="831"/>
      <c r="G4106" s="831"/>
      <c r="H4106" s="831"/>
    </row>
    <row r="4107" spans="2:8">
      <c r="B4107" s="831"/>
      <c r="C4107" s="831"/>
      <c r="F4107" s="831"/>
      <c r="G4107" s="831"/>
      <c r="H4107" s="831"/>
    </row>
    <row r="4108" spans="2:8">
      <c r="B4108" s="831"/>
      <c r="C4108" s="831"/>
      <c r="F4108" s="831"/>
      <c r="G4108" s="831"/>
      <c r="H4108" s="831"/>
    </row>
    <row r="4109" spans="2:8">
      <c r="B4109" s="831"/>
      <c r="C4109" s="831"/>
      <c r="F4109" s="831"/>
      <c r="G4109" s="831"/>
      <c r="H4109" s="831"/>
    </row>
    <row r="4110" spans="2:8">
      <c r="B4110" s="831"/>
      <c r="C4110" s="831"/>
      <c r="F4110" s="831"/>
      <c r="G4110" s="831"/>
      <c r="H4110" s="831"/>
    </row>
    <row r="4111" spans="2:8">
      <c r="B4111" s="831"/>
      <c r="C4111" s="831"/>
      <c r="F4111" s="831"/>
      <c r="G4111" s="831"/>
      <c r="H4111" s="831"/>
    </row>
    <row r="4112" spans="2:8">
      <c r="B4112" s="831"/>
      <c r="C4112" s="831"/>
      <c r="F4112" s="831"/>
      <c r="G4112" s="831"/>
      <c r="H4112" s="831"/>
    </row>
    <row r="4113" spans="2:8">
      <c r="B4113" s="831"/>
      <c r="C4113" s="831"/>
      <c r="F4113" s="831"/>
      <c r="G4113" s="831"/>
      <c r="H4113" s="831"/>
    </row>
    <row r="4114" spans="2:8">
      <c r="B4114" s="831"/>
      <c r="C4114" s="831"/>
      <c r="F4114" s="831"/>
      <c r="G4114" s="831"/>
      <c r="H4114" s="831"/>
    </row>
    <row r="4115" spans="2:8">
      <c r="B4115" s="831"/>
      <c r="C4115" s="831"/>
      <c r="F4115" s="831"/>
      <c r="G4115" s="831"/>
      <c r="H4115" s="831"/>
    </row>
    <row r="4116" spans="2:8">
      <c r="B4116" s="831"/>
      <c r="C4116" s="831"/>
      <c r="F4116" s="831"/>
      <c r="G4116" s="831"/>
      <c r="H4116" s="831"/>
    </row>
    <row r="4117" spans="2:8">
      <c r="B4117" s="831"/>
      <c r="C4117" s="831"/>
      <c r="F4117" s="831"/>
      <c r="G4117" s="831"/>
      <c r="H4117" s="831"/>
    </row>
    <row r="4118" spans="2:8">
      <c r="B4118" s="831"/>
      <c r="C4118" s="831"/>
      <c r="F4118" s="831"/>
      <c r="G4118" s="831"/>
      <c r="H4118" s="831"/>
    </row>
    <row r="4119" spans="2:8">
      <c r="B4119" s="831"/>
      <c r="C4119" s="831"/>
      <c r="F4119" s="831"/>
      <c r="G4119" s="831"/>
      <c r="H4119" s="831"/>
    </row>
    <row r="4120" spans="2:8">
      <c r="B4120" s="831"/>
      <c r="C4120" s="831"/>
      <c r="F4120" s="831"/>
      <c r="G4120" s="831"/>
      <c r="H4120" s="831"/>
    </row>
    <row r="4121" spans="2:8">
      <c r="B4121" s="831"/>
      <c r="C4121" s="831"/>
      <c r="F4121" s="831"/>
      <c r="G4121" s="831"/>
      <c r="H4121" s="831"/>
    </row>
    <row r="4122" spans="2:8">
      <c r="B4122" s="831"/>
      <c r="C4122" s="831"/>
      <c r="F4122" s="831"/>
      <c r="G4122" s="831"/>
      <c r="H4122" s="831"/>
    </row>
    <row r="4123" spans="2:8">
      <c r="B4123" s="831"/>
      <c r="C4123" s="831"/>
      <c r="F4123" s="831"/>
      <c r="G4123" s="831"/>
      <c r="H4123" s="831"/>
    </row>
    <row r="4124" spans="2:8">
      <c r="B4124" s="831"/>
      <c r="C4124" s="831"/>
      <c r="F4124" s="831"/>
      <c r="G4124" s="831"/>
      <c r="H4124" s="831"/>
    </row>
    <row r="4125" spans="2:8">
      <c r="B4125" s="831"/>
      <c r="C4125" s="831"/>
      <c r="F4125" s="831"/>
      <c r="G4125" s="831"/>
      <c r="H4125" s="831"/>
    </row>
    <row r="4126" spans="2:8">
      <c r="B4126" s="831"/>
      <c r="C4126" s="831"/>
      <c r="F4126" s="831"/>
      <c r="G4126" s="831"/>
      <c r="H4126" s="831"/>
    </row>
    <row r="4127" spans="2:8">
      <c r="B4127" s="831"/>
      <c r="C4127" s="831"/>
      <c r="F4127" s="831"/>
      <c r="G4127" s="831"/>
      <c r="H4127" s="831"/>
    </row>
    <row r="4128" spans="2:8">
      <c r="B4128" s="831"/>
      <c r="C4128" s="831"/>
      <c r="F4128" s="831"/>
      <c r="G4128" s="831"/>
      <c r="H4128" s="831"/>
    </row>
    <row r="4129" spans="2:8">
      <c r="B4129" s="831"/>
      <c r="C4129" s="831"/>
      <c r="F4129" s="831"/>
      <c r="G4129" s="831"/>
      <c r="H4129" s="831"/>
    </row>
    <row r="4130" spans="2:8">
      <c r="B4130" s="831"/>
      <c r="C4130" s="831"/>
      <c r="F4130" s="831"/>
      <c r="G4130" s="831"/>
      <c r="H4130" s="831"/>
    </row>
    <row r="4131" spans="2:8">
      <c r="B4131" s="831"/>
      <c r="C4131" s="831"/>
      <c r="F4131" s="831"/>
      <c r="G4131" s="831"/>
      <c r="H4131" s="831"/>
    </row>
    <row r="4132" spans="2:8">
      <c r="B4132" s="831"/>
      <c r="C4132" s="831"/>
      <c r="F4132" s="831"/>
      <c r="G4132" s="831"/>
      <c r="H4132" s="831"/>
    </row>
    <row r="4133" spans="2:8">
      <c r="B4133" s="831"/>
      <c r="C4133" s="831"/>
      <c r="F4133" s="831"/>
      <c r="G4133" s="831"/>
      <c r="H4133" s="831"/>
    </row>
    <row r="4134" spans="2:8">
      <c r="B4134" s="831"/>
      <c r="C4134" s="831"/>
      <c r="F4134" s="831"/>
      <c r="G4134" s="831"/>
      <c r="H4134" s="831"/>
    </row>
    <row r="4135" spans="2:8">
      <c r="B4135" s="831"/>
      <c r="C4135" s="831"/>
      <c r="F4135" s="831"/>
      <c r="G4135" s="831"/>
      <c r="H4135" s="831"/>
    </row>
    <row r="4136" spans="2:8">
      <c r="B4136" s="831"/>
      <c r="C4136" s="831"/>
      <c r="F4136" s="831"/>
      <c r="G4136" s="831"/>
      <c r="H4136" s="831"/>
    </row>
    <row r="4137" spans="2:8">
      <c r="B4137" s="831"/>
      <c r="C4137" s="831"/>
      <c r="F4137" s="831"/>
      <c r="G4137" s="831"/>
      <c r="H4137" s="831"/>
    </row>
    <row r="4138" spans="2:8">
      <c r="B4138" s="831"/>
      <c r="C4138" s="831"/>
      <c r="F4138" s="831"/>
      <c r="G4138" s="831"/>
      <c r="H4138" s="831"/>
    </row>
    <row r="4139" spans="2:8">
      <c r="B4139" s="831"/>
      <c r="C4139" s="831"/>
      <c r="F4139" s="831"/>
      <c r="G4139" s="831"/>
      <c r="H4139" s="831"/>
    </row>
    <row r="4140" spans="2:8">
      <c r="B4140" s="831"/>
      <c r="C4140" s="831"/>
      <c r="F4140" s="831"/>
      <c r="G4140" s="831"/>
      <c r="H4140" s="831"/>
    </row>
    <row r="4141" spans="2:8">
      <c r="B4141" s="831"/>
      <c r="C4141" s="831"/>
      <c r="F4141" s="831"/>
      <c r="G4141" s="831"/>
      <c r="H4141" s="831"/>
    </row>
    <row r="4142" spans="2:8">
      <c r="B4142" s="831"/>
      <c r="C4142" s="831"/>
      <c r="F4142" s="831"/>
      <c r="G4142" s="831"/>
      <c r="H4142" s="831"/>
    </row>
    <row r="4143" spans="2:8">
      <c r="B4143" s="831"/>
      <c r="C4143" s="831"/>
      <c r="F4143" s="831"/>
      <c r="G4143" s="831"/>
      <c r="H4143" s="831"/>
    </row>
    <row r="4144" spans="2:8">
      <c r="B4144" s="831"/>
      <c r="C4144" s="831"/>
      <c r="F4144" s="831"/>
      <c r="G4144" s="831"/>
      <c r="H4144" s="831"/>
    </row>
    <row r="4145" spans="2:8">
      <c r="B4145" s="831"/>
      <c r="C4145" s="831"/>
      <c r="F4145" s="831"/>
      <c r="G4145" s="831"/>
      <c r="H4145" s="831"/>
    </row>
    <row r="4146" spans="2:8">
      <c r="B4146" s="831"/>
      <c r="C4146" s="831"/>
      <c r="F4146" s="831"/>
      <c r="G4146" s="831"/>
      <c r="H4146" s="831"/>
    </row>
    <row r="4147" spans="2:8">
      <c r="B4147" s="831"/>
      <c r="C4147" s="831"/>
      <c r="F4147" s="831"/>
      <c r="G4147" s="831"/>
      <c r="H4147" s="831"/>
    </row>
    <row r="4148" spans="2:8">
      <c r="B4148" s="831"/>
      <c r="C4148" s="831"/>
      <c r="F4148" s="831"/>
      <c r="G4148" s="831"/>
      <c r="H4148" s="831"/>
    </row>
    <row r="4149" spans="2:8">
      <c r="B4149" s="831"/>
      <c r="C4149" s="831"/>
      <c r="F4149" s="831"/>
      <c r="G4149" s="831"/>
      <c r="H4149" s="831"/>
    </row>
    <row r="4150" spans="2:8">
      <c r="B4150" s="831"/>
      <c r="C4150" s="831"/>
      <c r="F4150" s="831"/>
      <c r="G4150" s="831"/>
      <c r="H4150" s="831"/>
    </row>
    <row r="4151" spans="2:8">
      <c r="B4151" s="831"/>
      <c r="C4151" s="831"/>
      <c r="F4151" s="831"/>
      <c r="G4151" s="831"/>
      <c r="H4151" s="831"/>
    </row>
    <row r="4152" spans="2:8">
      <c r="B4152" s="831"/>
      <c r="C4152" s="831"/>
      <c r="F4152" s="831"/>
      <c r="G4152" s="831"/>
      <c r="H4152" s="831"/>
    </row>
    <row r="4153" spans="2:8">
      <c r="B4153" s="831"/>
      <c r="C4153" s="831"/>
      <c r="F4153" s="831"/>
      <c r="G4153" s="831"/>
      <c r="H4153" s="831"/>
    </row>
    <row r="4154" spans="2:8">
      <c r="B4154" s="831"/>
      <c r="C4154" s="831"/>
      <c r="F4154" s="831"/>
      <c r="G4154" s="831"/>
      <c r="H4154" s="831"/>
    </row>
    <row r="4155" spans="2:8">
      <c r="B4155" s="831"/>
      <c r="C4155" s="831"/>
      <c r="F4155" s="831"/>
      <c r="G4155" s="831"/>
      <c r="H4155" s="831"/>
    </row>
    <row r="4156" spans="2:8">
      <c r="B4156" s="831"/>
      <c r="C4156" s="831"/>
      <c r="F4156" s="831"/>
      <c r="G4156" s="831"/>
      <c r="H4156" s="831"/>
    </row>
    <row r="4157" spans="2:8">
      <c r="B4157" s="831"/>
      <c r="C4157" s="831"/>
      <c r="F4157" s="831"/>
      <c r="G4157" s="831"/>
      <c r="H4157" s="831"/>
    </row>
    <row r="4158" spans="2:8">
      <c r="B4158" s="831"/>
      <c r="C4158" s="831"/>
      <c r="F4158" s="831"/>
      <c r="G4158" s="831"/>
      <c r="H4158" s="831"/>
    </row>
    <row r="4159" spans="2:8">
      <c r="B4159" s="831"/>
      <c r="C4159" s="831"/>
      <c r="F4159" s="831"/>
      <c r="G4159" s="831"/>
      <c r="H4159" s="831"/>
    </row>
    <row r="4160" spans="2:8">
      <c r="B4160" s="831"/>
      <c r="C4160" s="831"/>
      <c r="F4160" s="831"/>
      <c r="G4160" s="831"/>
      <c r="H4160" s="831"/>
    </row>
    <row r="4161" spans="2:8">
      <c r="B4161" s="831"/>
      <c r="C4161" s="831"/>
      <c r="F4161" s="831"/>
      <c r="G4161" s="831"/>
      <c r="H4161" s="831"/>
    </row>
    <row r="4162" spans="2:8">
      <c r="B4162" s="831"/>
      <c r="C4162" s="831"/>
      <c r="F4162" s="831"/>
      <c r="G4162" s="831"/>
      <c r="H4162" s="831"/>
    </row>
    <row r="4163" spans="2:8">
      <c r="B4163" s="831"/>
      <c r="C4163" s="831"/>
      <c r="F4163" s="831"/>
      <c r="G4163" s="831"/>
      <c r="H4163" s="831"/>
    </row>
    <row r="4164" spans="2:8">
      <c r="B4164" s="831"/>
      <c r="C4164" s="831"/>
      <c r="F4164" s="831"/>
      <c r="G4164" s="831"/>
      <c r="H4164" s="831"/>
    </row>
    <row r="4165" spans="2:8">
      <c r="B4165" s="831"/>
      <c r="C4165" s="831"/>
      <c r="F4165" s="831"/>
      <c r="G4165" s="831"/>
      <c r="H4165" s="831"/>
    </row>
    <row r="4166" spans="2:8">
      <c r="B4166" s="831"/>
      <c r="C4166" s="831"/>
      <c r="F4166" s="831"/>
      <c r="G4166" s="831"/>
      <c r="H4166" s="831"/>
    </row>
    <row r="4167" spans="2:8">
      <c r="B4167" s="831"/>
      <c r="C4167" s="831"/>
      <c r="F4167" s="831"/>
      <c r="G4167" s="831"/>
      <c r="H4167" s="831"/>
    </row>
    <row r="4168" spans="2:8">
      <c r="B4168" s="831"/>
      <c r="C4168" s="831"/>
      <c r="F4168" s="831"/>
      <c r="G4168" s="831"/>
      <c r="H4168" s="831"/>
    </row>
    <row r="4169" spans="2:8">
      <c r="B4169" s="831"/>
      <c r="C4169" s="831"/>
      <c r="F4169" s="831"/>
      <c r="G4169" s="831"/>
      <c r="H4169" s="831"/>
    </row>
    <row r="4170" spans="2:8">
      <c r="B4170" s="831"/>
      <c r="C4170" s="831"/>
      <c r="F4170" s="831"/>
      <c r="G4170" s="831"/>
      <c r="H4170" s="831"/>
    </row>
    <row r="4171" spans="2:8">
      <c r="B4171" s="831"/>
      <c r="C4171" s="831"/>
      <c r="F4171" s="831"/>
      <c r="G4171" s="831"/>
      <c r="H4171" s="831"/>
    </row>
    <row r="4172" spans="2:8">
      <c r="B4172" s="831"/>
      <c r="C4172" s="831"/>
      <c r="F4172" s="831"/>
      <c r="G4172" s="831"/>
      <c r="H4172" s="831"/>
    </row>
    <row r="4173" spans="2:8">
      <c r="B4173" s="831"/>
      <c r="C4173" s="831"/>
      <c r="F4173" s="831"/>
      <c r="G4173" s="831"/>
      <c r="H4173" s="831"/>
    </row>
    <row r="4174" spans="2:8">
      <c r="B4174" s="831"/>
      <c r="C4174" s="831"/>
      <c r="F4174" s="831"/>
      <c r="G4174" s="831"/>
      <c r="H4174" s="831"/>
    </row>
    <row r="4175" spans="2:8">
      <c r="B4175" s="831"/>
      <c r="C4175" s="831"/>
      <c r="F4175" s="831"/>
      <c r="G4175" s="831"/>
      <c r="H4175" s="831"/>
    </row>
    <row r="4176" spans="2:8">
      <c r="B4176" s="831"/>
      <c r="C4176" s="831"/>
      <c r="F4176" s="831"/>
      <c r="G4176" s="831"/>
      <c r="H4176" s="831"/>
    </row>
    <row r="4177" spans="2:8">
      <c r="B4177" s="831"/>
      <c r="C4177" s="831"/>
      <c r="F4177" s="831"/>
      <c r="G4177" s="831"/>
      <c r="H4177" s="831"/>
    </row>
    <row r="4178" spans="2:8">
      <c r="B4178" s="831"/>
      <c r="C4178" s="831"/>
      <c r="F4178" s="831"/>
      <c r="G4178" s="831"/>
      <c r="H4178" s="831"/>
    </row>
    <row r="4179" spans="2:8">
      <c r="B4179" s="831"/>
      <c r="C4179" s="831"/>
      <c r="F4179" s="831"/>
      <c r="G4179" s="831"/>
      <c r="H4179" s="831"/>
    </row>
    <row r="4180" spans="2:8">
      <c r="B4180" s="831"/>
      <c r="C4180" s="831"/>
      <c r="F4180" s="831"/>
      <c r="G4180" s="831"/>
      <c r="H4180" s="831"/>
    </row>
    <row r="4181" spans="2:8">
      <c r="B4181" s="831"/>
      <c r="C4181" s="831"/>
      <c r="F4181" s="831"/>
      <c r="G4181" s="831"/>
      <c r="H4181" s="831"/>
    </row>
    <row r="4182" spans="2:8">
      <c r="B4182" s="831"/>
      <c r="C4182" s="831"/>
      <c r="F4182" s="831"/>
      <c r="G4182" s="831"/>
      <c r="H4182" s="831"/>
    </row>
    <row r="4183" spans="2:8">
      <c r="B4183" s="831"/>
      <c r="C4183" s="831"/>
      <c r="F4183" s="831"/>
      <c r="G4183" s="831"/>
      <c r="H4183" s="831"/>
    </row>
    <row r="4184" spans="2:8">
      <c r="B4184" s="831"/>
      <c r="C4184" s="831"/>
      <c r="F4184" s="831"/>
      <c r="G4184" s="831"/>
      <c r="H4184" s="831"/>
    </row>
    <row r="4185" spans="2:8">
      <c r="B4185" s="831"/>
      <c r="C4185" s="831"/>
      <c r="F4185" s="831"/>
      <c r="G4185" s="831"/>
      <c r="H4185" s="831"/>
    </row>
    <row r="4186" spans="2:8">
      <c r="B4186" s="831"/>
      <c r="C4186" s="831"/>
      <c r="F4186" s="831"/>
      <c r="G4186" s="831"/>
      <c r="H4186" s="831"/>
    </row>
    <row r="4187" spans="2:8">
      <c r="B4187" s="831"/>
      <c r="C4187" s="831"/>
      <c r="F4187" s="831"/>
      <c r="G4187" s="831"/>
      <c r="H4187" s="831"/>
    </row>
    <row r="4188" spans="2:8">
      <c r="B4188" s="831"/>
      <c r="C4188" s="831"/>
      <c r="F4188" s="831"/>
      <c r="G4188" s="831"/>
      <c r="H4188" s="831"/>
    </row>
    <row r="4189" spans="2:8">
      <c r="B4189" s="831"/>
      <c r="C4189" s="831"/>
      <c r="F4189" s="831"/>
      <c r="G4189" s="831"/>
      <c r="H4189" s="831"/>
    </row>
    <row r="4190" spans="2:8">
      <c r="B4190" s="831"/>
      <c r="C4190" s="831"/>
      <c r="F4190" s="831"/>
      <c r="G4190" s="831"/>
      <c r="H4190" s="831"/>
    </row>
    <row r="4191" spans="2:8">
      <c r="B4191" s="831"/>
      <c r="C4191" s="831"/>
      <c r="F4191" s="831"/>
      <c r="G4191" s="831"/>
      <c r="H4191" s="831"/>
    </row>
    <row r="4192" spans="2:8">
      <c r="B4192" s="831"/>
      <c r="C4192" s="831"/>
      <c r="F4192" s="831"/>
      <c r="G4192" s="831"/>
      <c r="H4192" s="831"/>
    </row>
    <row r="4193" spans="2:8">
      <c r="B4193" s="831"/>
      <c r="C4193" s="831"/>
      <c r="F4193" s="831"/>
      <c r="G4193" s="831"/>
      <c r="H4193" s="831"/>
    </row>
    <row r="4194" spans="2:8">
      <c r="B4194" s="831"/>
      <c r="C4194" s="831"/>
      <c r="F4194" s="831"/>
      <c r="G4194" s="831"/>
      <c r="H4194" s="831"/>
    </row>
    <row r="4195" spans="2:8">
      <c r="B4195" s="831"/>
      <c r="C4195" s="831"/>
      <c r="F4195" s="831"/>
      <c r="G4195" s="831"/>
      <c r="H4195" s="831"/>
    </row>
    <row r="4196" spans="2:8">
      <c r="B4196" s="831"/>
      <c r="C4196" s="831"/>
      <c r="F4196" s="831"/>
      <c r="G4196" s="831"/>
      <c r="H4196" s="831"/>
    </row>
    <row r="4197" spans="2:8">
      <c r="B4197" s="831"/>
      <c r="C4197" s="831"/>
      <c r="F4197" s="831"/>
      <c r="G4197" s="831"/>
      <c r="H4197" s="831"/>
    </row>
    <row r="4198" spans="2:8">
      <c r="B4198" s="831"/>
      <c r="C4198" s="831"/>
      <c r="F4198" s="831"/>
      <c r="G4198" s="831"/>
      <c r="H4198" s="831"/>
    </row>
    <row r="4199" spans="2:8">
      <c r="B4199" s="831"/>
      <c r="C4199" s="831"/>
      <c r="F4199" s="831"/>
      <c r="G4199" s="831"/>
      <c r="H4199" s="831"/>
    </row>
    <row r="4200" spans="2:8">
      <c r="B4200" s="831"/>
      <c r="C4200" s="831"/>
      <c r="F4200" s="831"/>
      <c r="G4200" s="831"/>
      <c r="H4200" s="831"/>
    </row>
    <row r="4201" spans="2:8">
      <c r="B4201" s="831"/>
      <c r="C4201" s="831"/>
      <c r="F4201" s="831"/>
      <c r="G4201" s="831"/>
      <c r="H4201" s="831"/>
    </row>
    <row r="4202" spans="2:8">
      <c r="B4202" s="831"/>
      <c r="C4202" s="831"/>
      <c r="F4202" s="831"/>
      <c r="G4202" s="831"/>
      <c r="H4202" s="831"/>
    </row>
    <row r="4203" spans="2:8">
      <c r="B4203" s="831"/>
      <c r="C4203" s="831"/>
      <c r="F4203" s="831"/>
      <c r="G4203" s="831"/>
      <c r="H4203" s="831"/>
    </row>
    <row r="4204" spans="2:8">
      <c r="B4204" s="831"/>
      <c r="C4204" s="831"/>
      <c r="F4204" s="831"/>
      <c r="G4204" s="831"/>
      <c r="H4204" s="831"/>
    </row>
    <row r="4205" spans="2:8">
      <c r="B4205" s="831"/>
      <c r="C4205" s="831"/>
      <c r="F4205" s="831"/>
      <c r="G4205" s="831"/>
      <c r="H4205" s="831"/>
    </row>
    <row r="4206" spans="2:8">
      <c r="B4206" s="831"/>
      <c r="C4206" s="831"/>
      <c r="F4206" s="831"/>
      <c r="G4206" s="831"/>
      <c r="H4206" s="831"/>
    </row>
    <row r="4207" spans="2:8">
      <c r="B4207" s="831"/>
      <c r="C4207" s="831"/>
      <c r="F4207" s="831"/>
      <c r="G4207" s="831"/>
      <c r="H4207" s="831"/>
    </row>
    <row r="4208" spans="2:8">
      <c r="B4208" s="831"/>
      <c r="C4208" s="831"/>
      <c r="F4208" s="831"/>
      <c r="G4208" s="831"/>
      <c r="H4208" s="831"/>
    </row>
    <row r="4209" spans="2:8">
      <c r="B4209" s="831"/>
      <c r="C4209" s="831"/>
      <c r="F4209" s="831"/>
      <c r="G4209" s="831"/>
      <c r="H4209" s="831"/>
    </row>
    <row r="4210" spans="2:8">
      <c r="B4210" s="831"/>
      <c r="C4210" s="831"/>
      <c r="F4210" s="831"/>
      <c r="G4210" s="831"/>
      <c r="H4210" s="831"/>
    </row>
    <row r="4211" spans="2:8">
      <c r="B4211" s="831"/>
      <c r="C4211" s="831"/>
      <c r="F4211" s="831"/>
      <c r="G4211" s="831"/>
      <c r="H4211" s="831"/>
    </row>
    <row r="4212" spans="2:8">
      <c r="B4212" s="831"/>
      <c r="C4212" s="831"/>
      <c r="F4212" s="831"/>
      <c r="G4212" s="831"/>
      <c r="H4212" s="831"/>
    </row>
    <row r="4213" spans="2:8">
      <c r="B4213" s="831"/>
      <c r="C4213" s="831"/>
      <c r="F4213" s="831"/>
      <c r="G4213" s="831"/>
      <c r="H4213" s="831"/>
    </row>
    <row r="4214" spans="2:8">
      <c r="B4214" s="831"/>
      <c r="C4214" s="831"/>
      <c r="F4214" s="831"/>
      <c r="G4214" s="831"/>
      <c r="H4214" s="831"/>
    </row>
    <row r="4215" spans="2:8">
      <c r="B4215" s="831"/>
      <c r="C4215" s="831"/>
      <c r="F4215" s="831"/>
      <c r="G4215" s="831"/>
      <c r="H4215" s="831"/>
    </row>
    <row r="4216" spans="2:8">
      <c r="B4216" s="831"/>
      <c r="C4216" s="831"/>
      <c r="F4216" s="831"/>
      <c r="G4216" s="831"/>
      <c r="H4216" s="831"/>
    </row>
    <row r="4217" spans="2:8">
      <c r="B4217" s="831"/>
      <c r="C4217" s="831"/>
      <c r="F4217" s="831"/>
      <c r="G4217" s="831"/>
      <c r="H4217" s="831"/>
    </row>
    <row r="4218" spans="2:8">
      <c r="B4218" s="831"/>
      <c r="C4218" s="831"/>
      <c r="F4218" s="831"/>
      <c r="G4218" s="831"/>
      <c r="H4218" s="831"/>
    </row>
    <row r="4219" spans="2:8">
      <c r="B4219" s="831"/>
      <c r="C4219" s="831"/>
      <c r="F4219" s="831"/>
      <c r="G4219" s="831"/>
      <c r="H4219" s="831"/>
    </row>
    <row r="4220" spans="2:8">
      <c r="B4220" s="831"/>
      <c r="C4220" s="831"/>
      <c r="F4220" s="831"/>
      <c r="G4220" s="831"/>
      <c r="H4220" s="831"/>
    </row>
    <row r="4221" spans="2:8">
      <c r="B4221" s="831"/>
      <c r="C4221" s="831"/>
      <c r="F4221" s="831"/>
      <c r="G4221" s="831"/>
      <c r="H4221" s="831"/>
    </row>
    <row r="4222" spans="2:8">
      <c r="B4222" s="831"/>
      <c r="C4222" s="831"/>
      <c r="F4222" s="831"/>
      <c r="G4222" s="831"/>
      <c r="H4222" s="831"/>
    </row>
    <row r="4223" spans="2:8">
      <c r="B4223" s="831"/>
      <c r="C4223" s="831"/>
      <c r="F4223" s="831"/>
      <c r="G4223" s="831"/>
      <c r="H4223" s="831"/>
    </row>
    <row r="4224" spans="2:8">
      <c r="B4224" s="831"/>
      <c r="C4224" s="831"/>
      <c r="F4224" s="831"/>
      <c r="G4224" s="831"/>
      <c r="H4224" s="831"/>
    </row>
    <row r="4225" spans="2:8">
      <c r="B4225" s="831"/>
      <c r="C4225" s="831"/>
      <c r="F4225" s="831"/>
      <c r="G4225" s="831"/>
      <c r="H4225" s="831"/>
    </row>
    <row r="4226" spans="2:8">
      <c r="B4226" s="831"/>
      <c r="C4226" s="831"/>
      <c r="F4226" s="831"/>
      <c r="G4226" s="831"/>
      <c r="H4226" s="831"/>
    </row>
    <row r="4227" spans="2:8">
      <c r="B4227" s="831"/>
      <c r="C4227" s="831"/>
      <c r="F4227" s="831"/>
      <c r="G4227" s="831"/>
      <c r="H4227" s="831"/>
    </row>
    <row r="4228" spans="2:8">
      <c r="B4228" s="831"/>
      <c r="C4228" s="831"/>
      <c r="F4228" s="831"/>
      <c r="G4228" s="831"/>
      <c r="H4228" s="831"/>
    </row>
    <row r="4229" spans="2:8">
      <c r="B4229" s="831"/>
      <c r="C4229" s="831"/>
      <c r="F4229" s="831"/>
      <c r="G4229" s="831"/>
      <c r="H4229" s="831"/>
    </row>
    <row r="4230" spans="2:8">
      <c r="B4230" s="831"/>
      <c r="C4230" s="831"/>
      <c r="F4230" s="831"/>
      <c r="G4230" s="831"/>
      <c r="H4230" s="831"/>
    </row>
    <row r="4231" spans="2:8">
      <c r="B4231" s="831"/>
      <c r="C4231" s="831"/>
      <c r="F4231" s="831"/>
      <c r="G4231" s="831"/>
      <c r="H4231" s="831"/>
    </row>
    <row r="4232" spans="2:8">
      <c r="B4232" s="831"/>
      <c r="C4232" s="831"/>
      <c r="F4232" s="831"/>
      <c r="G4232" s="831"/>
      <c r="H4232" s="831"/>
    </row>
    <row r="4233" spans="2:8">
      <c r="B4233" s="831"/>
      <c r="C4233" s="831"/>
      <c r="F4233" s="831"/>
      <c r="G4233" s="831"/>
      <c r="H4233" s="831"/>
    </row>
    <row r="4234" spans="2:8">
      <c r="B4234" s="831"/>
      <c r="C4234" s="831"/>
      <c r="F4234" s="831"/>
      <c r="G4234" s="831"/>
      <c r="H4234" s="831"/>
    </row>
    <row r="4235" spans="2:8">
      <c r="B4235" s="831"/>
      <c r="C4235" s="831"/>
      <c r="F4235" s="831"/>
      <c r="G4235" s="831"/>
      <c r="H4235" s="831"/>
    </row>
    <row r="4236" spans="2:8">
      <c r="B4236" s="831"/>
      <c r="C4236" s="831"/>
      <c r="F4236" s="831"/>
      <c r="G4236" s="831"/>
      <c r="H4236" s="831"/>
    </row>
    <row r="4237" spans="2:8">
      <c r="B4237" s="831"/>
      <c r="C4237" s="831"/>
      <c r="F4237" s="831"/>
      <c r="G4237" s="831"/>
      <c r="H4237" s="831"/>
    </row>
    <row r="4238" spans="2:8">
      <c r="B4238" s="831"/>
      <c r="C4238" s="831"/>
      <c r="F4238" s="831"/>
      <c r="G4238" s="831"/>
      <c r="H4238" s="831"/>
    </row>
    <row r="4239" spans="2:8">
      <c r="B4239" s="831"/>
      <c r="C4239" s="831"/>
      <c r="F4239" s="831"/>
      <c r="G4239" s="831"/>
      <c r="H4239" s="831"/>
    </row>
    <row r="4240" spans="2:8">
      <c r="B4240" s="831"/>
      <c r="C4240" s="831"/>
      <c r="F4240" s="831"/>
      <c r="G4240" s="831"/>
      <c r="H4240" s="831"/>
    </row>
    <row r="4241" spans="2:8">
      <c r="B4241" s="831"/>
      <c r="C4241" s="831"/>
      <c r="F4241" s="831"/>
      <c r="G4241" s="831"/>
      <c r="H4241" s="831"/>
    </row>
    <row r="4242" spans="2:8">
      <c r="B4242" s="831"/>
      <c r="C4242" s="831"/>
      <c r="F4242" s="831"/>
      <c r="G4242" s="831"/>
      <c r="H4242" s="831"/>
    </row>
    <row r="4243" spans="2:8">
      <c r="B4243" s="831"/>
      <c r="C4243" s="831"/>
      <c r="F4243" s="831"/>
      <c r="G4243" s="831"/>
      <c r="H4243" s="831"/>
    </row>
    <row r="4244" spans="2:8">
      <c r="B4244" s="831"/>
      <c r="C4244" s="831"/>
      <c r="F4244" s="831"/>
      <c r="G4244" s="831"/>
      <c r="H4244" s="831"/>
    </row>
    <row r="4245" spans="2:8">
      <c r="B4245" s="831"/>
      <c r="C4245" s="831"/>
      <c r="F4245" s="831"/>
      <c r="G4245" s="831"/>
      <c r="H4245" s="831"/>
    </row>
    <row r="4246" spans="2:8">
      <c r="B4246" s="831"/>
      <c r="C4246" s="831"/>
      <c r="F4246" s="831"/>
      <c r="G4246" s="831"/>
      <c r="H4246" s="831"/>
    </row>
    <row r="4247" spans="2:8">
      <c r="B4247" s="831"/>
      <c r="C4247" s="831"/>
      <c r="F4247" s="831"/>
      <c r="G4247" s="831"/>
      <c r="H4247" s="831"/>
    </row>
    <row r="4248" spans="2:8">
      <c r="B4248" s="831"/>
      <c r="C4248" s="831"/>
      <c r="F4248" s="831"/>
      <c r="G4248" s="831"/>
      <c r="H4248" s="831"/>
    </row>
    <row r="4249" spans="2:8">
      <c r="B4249" s="831"/>
      <c r="C4249" s="831"/>
      <c r="F4249" s="831"/>
      <c r="G4249" s="831"/>
      <c r="H4249" s="831"/>
    </row>
    <row r="4250" spans="2:8">
      <c r="B4250" s="831"/>
      <c r="C4250" s="831"/>
      <c r="F4250" s="831"/>
      <c r="G4250" s="831"/>
      <c r="H4250" s="831"/>
    </row>
    <row r="4251" spans="2:8">
      <c r="B4251" s="831"/>
      <c r="C4251" s="831"/>
      <c r="F4251" s="831"/>
      <c r="G4251" s="831"/>
      <c r="H4251" s="831"/>
    </row>
    <row r="4252" spans="2:8">
      <c r="B4252" s="831"/>
      <c r="C4252" s="831"/>
      <c r="F4252" s="831"/>
      <c r="G4252" s="831"/>
      <c r="H4252" s="831"/>
    </row>
    <row r="4253" spans="2:8">
      <c r="B4253" s="831"/>
      <c r="C4253" s="831"/>
      <c r="F4253" s="831"/>
      <c r="G4253" s="831"/>
      <c r="H4253" s="831"/>
    </row>
    <row r="4254" spans="2:8">
      <c r="B4254" s="831"/>
      <c r="C4254" s="831"/>
      <c r="F4254" s="831"/>
      <c r="G4254" s="831"/>
      <c r="H4254" s="831"/>
    </row>
    <row r="4255" spans="2:8">
      <c r="B4255" s="831"/>
      <c r="C4255" s="831"/>
      <c r="F4255" s="831"/>
      <c r="G4255" s="831"/>
      <c r="H4255" s="831"/>
    </row>
    <row r="4256" spans="2:8">
      <c r="B4256" s="831"/>
      <c r="C4256" s="831"/>
      <c r="F4256" s="831"/>
      <c r="G4256" s="831"/>
      <c r="H4256" s="831"/>
    </row>
    <row r="4257" spans="2:8">
      <c r="B4257" s="831"/>
      <c r="C4257" s="831"/>
      <c r="F4257" s="831"/>
      <c r="G4257" s="831"/>
      <c r="H4257" s="831"/>
    </row>
    <row r="4258" spans="2:8">
      <c r="B4258" s="831"/>
      <c r="C4258" s="831"/>
      <c r="F4258" s="831"/>
      <c r="G4258" s="831"/>
      <c r="H4258" s="831"/>
    </row>
    <row r="4259" spans="2:8">
      <c r="B4259" s="831"/>
      <c r="C4259" s="831"/>
      <c r="F4259" s="831"/>
      <c r="G4259" s="831"/>
      <c r="H4259" s="831"/>
    </row>
    <row r="4260" spans="2:8">
      <c r="B4260" s="831"/>
      <c r="C4260" s="831"/>
      <c r="F4260" s="831"/>
      <c r="G4260" s="831"/>
      <c r="H4260" s="831"/>
    </row>
    <row r="4261" spans="2:8">
      <c r="B4261" s="831"/>
      <c r="C4261" s="831"/>
      <c r="F4261" s="831"/>
      <c r="G4261" s="831"/>
      <c r="H4261" s="831"/>
    </row>
    <row r="4262" spans="2:8">
      <c r="B4262" s="831"/>
      <c r="C4262" s="831"/>
      <c r="F4262" s="831"/>
      <c r="G4262" s="831"/>
      <c r="H4262" s="831"/>
    </row>
    <row r="4263" spans="2:8">
      <c r="B4263" s="831"/>
      <c r="C4263" s="831"/>
      <c r="F4263" s="831"/>
      <c r="G4263" s="831"/>
      <c r="H4263" s="831"/>
    </row>
    <row r="4264" spans="2:8">
      <c r="B4264" s="831"/>
      <c r="C4264" s="831"/>
      <c r="F4264" s="831"/>
      <c r="G4264" s="831"/>
      <c r="H4264" s="831"/>
    </row>
    <row r="4265" spans="2:8">
      <c r="B4265" s="831"/>
      <c r="C4265" s="831"/>
      <c r="F4265" s="831"/>
      <c r="G4265" s="831"/>
      <c r="H4265" s="831"/>
    </row>
    <row r="4266" spans="2:8">
      <c r="B4266" s="831"/>
      <c r="C4266" s="831"/>
      <c r="F4266" s="831"/>
      <c r="G4266" s="831"/>
      <c r="H4266" s="831"/>
    </row>
    <row r="4267" spans="2:8">
      <c r="B4267" s="831"/>
      <c r="C4267" s="831"/>
      <c r="F4267" s="831"/>
      <c r="G4267" s="831"/>
      <c r="H4267" s="831"/>
    </row>
    <row r="4268" spans="2:8">
      <c r="B4268" s="831"/>
      <c r="C4268" s="831"/>
      <c r="F4268" s="831"/>
      <c r="G4268" s="831"/>
      <c r="H4268" s="831"/>
    </row>
    <row r="4269" spans="2:8">
      <c r="B4269" s="831"/>
      <c r="C4269" s="831"/>
      <c r="F4269" s="831"/>
      <c r="G4269" s="831"/>
      <c r="H4269" s="831"/>
    </row>
    <row r="4270" spans="2:8">
      <c r="B4270" s="831"/>
      <c r="C4270" s="831"/>
      <c r="F4270" s="831"/>
      <c r="G4270" s="831"/>
      <c r="H4270" s="831"/>
    </row>
    <row r="4271" spans="2:8">
      <c r="B4271" s="831"/>
      <c r="C4271" s="831"/>
      <c r="F4271" s="831"/>
      <c r="G4271" s="831"/>
      <c r="H4271" s="831"/>
    </row>
    <row r="4272" spans="2:8">
      <c r="B4272" s="831"/>
      <c r="C4272" s="831"/>
      <c r="F4272" s="831"/>
      <c r="G4272" s="831"/>
      <c r="H4272" s="831"/>
    </row>
    <row r="4273" spans="2:8">
      <c r="B4273" s="831"/>
      <c r="C4273" s="831"/>
      <c r="F4273" s="831"/>
      <c r="G4273" s="831"/>
      <c r="H4273" s="831"/>
    </row>
    <row r="4274" spans="2:8">
      <c r="B4274" s="831"/>
      <c r="C4274" s="831"/>
      <c r="F4274" s="831"/>
      <c r="G4274" s="831"/>
      <c r="H4274" s="831"/>
    </row>
    <row r="4275" spans="2:8">
      <c r="B4275" s="831"/>
      <c r="C4275" s="831"/>
      <c r="F4275" s="831"/>
      <c r="G4275" s="831"/>
      <c r="H4275" s="831"/>
    </row>
    <row r="4276" spans="2:8">
      <c r="B4276" s="831"/>
      <c r="C4276" s="831"/>
      <c r="F4276" s="831"/>
      <c r="G4276" s="831"/>
      <c r="H4276" s="831"/>
    </row>
    <row r="4277" spans="2:8">
      <c r="B4277" s="831"/>
      <c r="C4277" s="831"/>
      <c r="F4277" s="831"/>
      <c r="G4277" s="831"/>
      <c r="H4277" s="831"/>
    </row>
    <row r="4278" spans="2:8">
      <c r="B4278" s="831"/>
      <c r="C4278" s="831"/>
      <c r="F4278" s="831"/>
      <c r="G4278" s="831"/>
      <c r="H4278" s="831"/>
    </row>
    <row r="4279" spans="2:8">
      <c r="B4279" s="831"/>
      <c r="C4279" s="831"/>
      <c r="F4279" s="831"/>
      <c r="G4279" s="831"/>
      <c r="H4279" s="831"/>
    </row>
    <row r="4280" spans="2:8">
      <c r="B4280" s="831"/>
      <c r="C4280" s="831"/>
      <c r="F4280" s="831"/>
      <c r="G4280" s="831"/>
      <c r="H4280" s="831"/>
    </row>
    <row r="4281" spans="2:8">
      <c r="B4281" s="831"/>
      <c r="C4281" s="831"/>
      <c r="F4281" s="831"/>
      <c r="G4281" s="831"/>
      <c r="H4281" s="831"/>
    </row>
    <row r="4282" spans="2:8">
      <c r="B4282" s="831"/>
      <c r="C4282" s="831"/>
      <c r="F4282" s="831"/>
      <c r="G4282" s="831"/>
      <c r="H4282" s="831"/>
    </row>
    <row r="4283" spans="2:8">
      <c r="B4283" s="831"/>
      <c r="C4283" s="831"/>
      <c r="F4283" s="831"/>
      <c r="G4283" s="831"/>
      <c r="H4283" s="831"/>
    </row>
    <row r="4284" spans="2:8">
      <c r="B4284" s="831"/>
      <c r="C4284" s="831"/>
      <c r="F4284" s="831"/>
      <c r="G4284" s="831"/>
      <c r="H4284" s="831"/>
    </row>
    <row r="4285" spans="2:8">
      <c r="B4285" s="831"/>
      <c r="C4285" s="831"/>
      <c r="F4285" s="831"/>
      <c r="G4285" s="831"/>
      <c r="H4285" s="831"/>
    </row>
    <row r="4286" spans="2:8">
      <c r="B4286" s="831"/>
      <c r="C4286" s="831"/>
      <c r="F4286" s="831"/>
      <c r="G4286" s="831"/>
      <c r="H4286" s="831"/>
    </row>
    <row r="4287" spans="2:8">
      <c r="B4287" s="831"/>
      <c r="C4287" s="831"/>
      <c r="F4287" s="831"/>
      <c r="G4287" s="831"/>
      <c r="H4287" s="831"/>
    </row>
    <row r="4288" spans="2:8">
      <c r="B4288" s="831"/>
      <c r="C4288" s="831"/>
      <c r="F4288" s="831"/>
      <c r="G4288" s="831"/>
      <c r="H4288" s="831"/>
    </row>
    <row r="4289" spans="2:8">
      <c r="B4289" s="831"/>
      <c r="C4289" s="831"/>
      <c r="F4289" s="831"/>
      <c r="G4289" s="831"/>
      <c r="H4289" s="831"/>
    </row>
    <row r="4290" spans="2:8">
      <c r="B4290" s="831"/>
      <c r="C4290" s="831"/>
      <c r="F4290" s="831"/>
      <c r="G4290" s="831"/>
      <c r="H4290" s="831"/>
    </row>
    <row r="4291" spans="2:8">
      <c r="B4291" s="831"/>
      <c r="C4291" s="831"/>
      <c r="F4291" s="831"/>
      <c r="G4291" s="831"/>
      <c r="H4291" s="831"/>
    </row>
    <row r="4292" spans="2:8">
      <c r="B4292" s="831"/>
      <c r="C4292" s="831"/>
      <c r="F4292" s="831"/>
      <c r="G4292" s="831"/>
      <c r="H4292" s="831"/>
    </row>
    <row r="4293" spans="2:8">
      <c r="B4293" s="831"/>
      <c r="C4293" s="831"/>
      <c r="F4293" s="831"/>
      <c r="G4293" s="831"/>
      <c r="H4293" s="831"/>
    </row>
    <row r="4294" spans="2:8">
      <c r="B4294" s="831"/>
      <c r="C4294" s="831"/>
      <c r="F4294" s="831"/>
      <c r="G4294" s="831"/>
      <c r="H4294" s="831"/>
    </row>
    <row r="4295" spans="2:8">
      <c r="B4295" s="831"/>
      <c r="C4295" s="831"/>
      <c r="F4295" s="831"/>
      <c r="G4295" s="831"/>
      <c r="H4295" s="831"/>
    </row>
    <row r="4296" spans="2:8">
      <c r="B4296" s="831"/>
      <c r="C4296" s="831"/>
      <c r="F4296" s="831"/>
      <c r="G4296" s="831"/>
      <c r="H4296" s="831"/>
    </row>
    <row r="4297" spans="2:8">
      <c r="B4297" s="831"/>
      <c r="C4297" s="831"/>
      <c r="F4297" s="831"/>
      <c r="G4297" s="831"/>
      <c r="H4297" s="831"/>
    </row>
    <row r="4298" spans="2:8">
      <c r="B4298" s="831"/>
      <c r="C4298" s="831"/>
      <c r="F4298" s="831"/>
      <c r="G4298" s="831"/>
      <c r="H4298" s="831"/>
    </row>
    <row r="4299" spans="2:8">
      <c r="B4299" s="831"/>
      <c r="C4299" s="831"/>
      <c r="F4299" s="831"/>
      <c r="G4299" s="831"/>
      <c r="H4299" s="831"/>
    </row>
    <row r="4300" spans="2:8">
      <c r="B4300" s="831"/>
      <c r="C4300" s="831"/>
      <c r="F4300" s="831"/>
      <c r="G4300" s="831"/>
      <c r="H4300" s="831"/>
    </row>
    <row r="4301" spans="2:8">
      <c r="B4301" s="831"/>
      <c r="C4301" s="831"/>
      <c r="F4301" s="831"/>
      <c r="G4301" s="831"/>
      <c r="H4301" s="831"/>
    </row>
    <row r="4302" spans="2:8">
      <c r="B4302" s="831"/>
      <c r="C4302" s="831"/>
      <c r="F4302" s="831"/>
      <c r="G4302" s="831"/>
      <c r="H4302" s="831"/>
    </row>
    <row r="4303" spans="2:8">
      <c r="B4303" s="831"/>
      <c r="C4303" s="831"/>
      <c r="F4303" s="831"/>
      <c r="G4303" s="831"/>
      <c r="H4303" s="831"/>
    </row>
    <row r="4304" spans="2:8">
      <c r="B4304" s="831"/>
      <c r="C4304" s="831"/>
      <c r="F4304" s="831"/>
      <c r="G4304" s="831"/>
      <c r="H4304" s="831"/>
    </row>
    <row r="4305" spans="2:8">
      <c r="B4305" s="831"/>
      <c r="C4305" s="831"/>
      <c r="F4305" s="831"/>
      <c r="G4305" s="831"/>
      <c r="H4305" s="831"/>
    </row>
    <row r="4306" spans="2:8">
      <c r="B4306" s="831"/>
      <c r="C4306" s="831"/>
      <c r="F4306" s="831"/>
      <c r="G4306" s="831"/>
      <c r="H4306" s="831"/>
    </row>
    <row r="4307" spans="2:8">
      <c r="B4307" s="831"/>
      <c r="C4307" s="831"/>
      <c r="F4307" s="831"/>
      <c r="G4307" s="831"/>
      <c r="H4307" s="831"/>
    </row>
    <row r="4308" spans="2:8">
      <c r="B4308" s="831"/>
      <c r="C4308" s="831"/>
      <c r="F4308" s="831"/>
      <c r="G4308" s="831"/>
      <c r="H4308" s="831"/>
    </row>
    <row r="4309" spans="2:8">
      <c r="B4309" s="831"/>
      <c r="C4309" s="831"/>
      <c r="F4309" s="831"/>
      <c r="G4309" s="831"/>
      <c r="H4309" s="831"/>
    </row>
    <row r="4310" spans="2:8">
      <c r="B4310" s="831"/>
      <c r="C4310" s="831"/>
      <c r="F4310" s="831"/>
      <c r="G4310" s="831"/>
      <c r="H4310" s="831"/>
    </row>
    <row r="4311" spans="2:8">
      <c r="B4311" s="831"/>
      <c r="C4311" s="831"/>
      <c r="F4311" s="831"/>
      <c r="G4311" s="831"/>
      <c r="H4311" s="831"/>
    </row>
    <row r="4312" spans="2:8">
      <c r="B4312" s="831"/>
      <c r="C4312" s="831"/>
      <c r="F4312" s="831"/>
      <c r="G4312" s="831"/>
      <c r="H4312" s="831"/>
    </row>
    <row r="4313" spans="2:8">
      <c r="B4313" s="831"/>
      <c r="C4313" s="831"/>
      <c r="F4313" s="831"/>
      <c r="G4313" s="831"/>
      <c r="H4313" s="831"/>
    </row>
    <row r="4314" spans="2:8">
      <c r="B4314" s="831"/>
      <c r="C4314" s="831"/>
      <c r="F4314" s="831"/>
      <c r="G4314" s="831"/>
      <c r="H4314" s="831"/>
    </row>
    <row r="4315" spans="2:8">
      <c r="B4315" s="831"/>
      <c r="C4315" s="831"/>
      <c r="F4315" s="831"/>
      <c r="G4315" s="831"/>
      <c r="H4315" s="831"/>
    </row>
    <row r="4316" spans="2:8">
      <c r="B4316" s="831"/>
      <c r="C4316" s="831"/>
      <c r="F4316" s="831"/>
      <c r="G4316" s="831"/>
      <c r="H4316" s="831"/>
    </row>
    <row r="4317" spans="2:8">
      <c r="B4317" s="831"/>
      <c r="C4317" s="831"/>
      <c r="F4317" s="831"/>
      <c r="G4317" s="831"/>
      <c r="H4317" s="831"/>
    </row>
    <row r="4318" spans="2:8">
      <c r="B4318" s="831"/>
      <c r="C4318" s="831"/>
      <c r="F4318" s="831"/>
      <c r="G4318" s="831"/>
      <c r="H4318" s="831"/>
    </row>
    <row r="4319" spans="2:8">
      <c r="B4319" s="831"/>
      <c r="C4319" s="831"/>
      <c r="F4319" s="831"/>
      <c r="G4319" s="831"/>
      <c r="H4319" s="831"/>
    </row>
    <row r="4320" spans="2:8">
      <c r="B4320" s="831"/>
      <c r="C4320" s="831"/>
      <c r="F4320" s="831"/>
      <c r="G4320" s="831"/>
      <c r="H4320" s="831"/>
    </row>
    <row r="4321" spans="2:8">
      <c r="B4321" s="831"/>
      <c r="C4321" s="831"/>
      <c r="F4321" s="831"/>
      <c r="G4321" s="831"/>
      <c r="H4321" s="831"/>
    </row>
    <row r="4322" spans="2:8">
      <c r="B4322" s="831"/>
      <c r="C4322" s="831"/>
      <c r="F4322" s="831"/>
      <c r="G4322" s="831"/>
      <c r="H4322" s="831"/>
    </row>
    <row r="4323" spans="2:8">
      <c r="B4323" s="831"/>
      <c r="C4323" s="831"/>
      <c r="F4323" s="831"/>
      <c r="G4323" s="831"/>
      <c r="H4323" s="831"/>
    </row>
    <row r="4324" spans="2:8">
      <c r="B4324" s="831"/>
      <c r="C4324" s="831"/>
      <c r="F4324" s="831"/>
      <c r="G4324" s="831"/>
      <c r="H4324" s="831"/>
    </row>
    <row r="4325" spans="2:8">
      <c r="B4325" s="831"/>
      <c r="C4325" s="831"/>
      <c r="F4325" s="831"/>
      <c r="G4325" s="831"/>
      <c r="H4325" s="831"/>
    </row>
    <row r="4326" spans="2:8">
      <c r="B4326" s="831"/>
      <c r="C4326" s="831"/>
      <c r="F4326" s="831"/>
      <c r="G4326" s="831"/>
      <c r="H4326" s="831"/>
    </row>
    <row r="4327" spans="2:8">
      <c r="B4327" s="831"/>
      <c r="C4327" s="831"/>
      <c r="F4327" s="831"/>
      <c r="G4327" s="831"/>
      <c r="H4327" s="831"/>
    </row>
    <row r="4328" spans="2:8">
      <c r="B4328" s="831"/>
      <c r="C4328" s="831"/>
      <c r="F4328" s="831"/>
      <c r="G4328" s="831"/>
      <c r="H4328" s="831"/>
    </row>
    <row r="4329" spans="2:8">
      <c r="B4329" s="831"/>
      <c r="C4329" s="831"/>
      <c r="F4329" s="831"/>
      <c r="G4329" s="831"/>
      <c r="H4329" s="831"/>
    </row>
    <row r="4330" spans="2:8">
      <c r="B4330" s="831"/>
      <c r="C4330" s="831"/>
      <c r="F4330" s="831"/>
      <c r="G4330" s="831"/>
      <c r="H4330" s="831"/>
    </row>
    <row r="4331" spans="2:8">
      <c r="B4331" s="831"/>
      <c r="C4331" s="831"/>
      <c r="F4331" s="831"/>
      <c r="G4331" s="831"/>
      <c r="H4331" s="831"/>
    </row>
    <row r="4332" spans="2:8">
      <c r="B4332" s="831"/>
      <c r="C4332" s="831"/>
      <c r="F4332" s="831"/>
      <c r="G4332" s="831"/>
      <c r="H4332" s="831"/>
    </row>
    <row r="4333" spans="2:8">
      <c r="B4333" s="831"/>
      <c r="C4333" s="831"/>
      <c r="F4333" s="831"/>
      <c r="G4333" s="831"/>
      <c r="H4333" s="831"/>
    </row>
    <row r="4334" spans="2:8">
      <c r="B4334" s="831"/>
      <c r="C4334" s="831"/>
      <c r="F4334" s="831"/>
      <c r="G4334" s="831"/>
      <c r="H4334" s="831"/>
    </row>
    <row r="4335" spans="2:8">
      <c r="B4335" s="831"/>
      <c r="C4335" s="831"/>
      <c r="F4335" s="831"/>
      <c r="G4335" s="831"/>
      <c r="H4335" s="831"/>
    </row>
    <row r="4336" spans="2:8">
      <c r="B4336" s="831"/>
      <c r="C4336" s="831"/>
      <c r="F4336" s="831"/>
      <c r="G4336" s="831"/>
      <c r="H4336" s="831"/>
    </row>
    <row r="4337" spans="2:8">
      <c r="B4337" s="831"/>
      <c r="C4337" s="831"/>
      <c r="F4337" s="831"/>
      <c r="G4337" s="831"/>
      <c r="H4337" s="831"/>
    </row>
    <row r="4338" spans="2:8">
      <c r="B4338" s="831"/>
      <c r="C4338" s="831"/>
      <c r="F4338" s="831"/>
      <c r="G4338" s="831"/>
      <c r="H4338" s="831"/>
    </row>
    <row r="4339" spans="2:8">
      <c r="B4339" s="831"/>
      <c r="C4339" s="831"/>
      <c r="F4339" s="831"/>
      <c r="G4339" s="831"/>
      <c r="H4339" s="831"/>
    </row>
    <row r="4340" spans="2:8">
      <c r="B4340" s="831"/>
      <c r="C4340" s="831"/>
      <c r="F4340" s="831"/>
      <c r="G4340" s="831"/>
      <c r="H4340" s="831"/>
    </row>
    <row r="4341" spans="2:8">
      <c r="B4341" s="831"/>
      <c r="C4341" s="831"/>
      <c r="F4341" s="831"/>
      <c r="G4341" s="831"/>
      <c r="H4341" s="831"/>
    </row>
    <row r="4342" spans="2:8">
      <c r="B4342" s="831"/>
      <c r="C4342" s="831"/>
      <c r="F4342" s="831"/>
      <c r="G4342" s="831"/>
      <c r="H4342" s="831"/>
    </row>
    <row r="4343" spans="2:8">
      <c r="B4343" s="831"/>
      <c r="C4343" s="831"/>
      <c r="F4343" s="831"/>
      <c r="G4343" s="831"/>
      <c r="H4343" s="831"/>
    </row>
    <row r="4344" spans="2:8">
      <c r="B4344" s="831"/>
      <c r="C4344" s="831"/>
      <c r="F4344" s="831"/>
      <c r="G4344" s="831"/>
      <c r="H4344" s="831"/>
    </row>
    <row r="4345" spans="2:8">
      <c r="B4345" s="831"/>
      <c r="C4345" s="831"/>
      <c r="F4345" s="831"/>
      <c r="G4345" s="831"/>
      <c r="H4345" s="831"/>
    </row>
    <row r="4346" spans="2:8">
      <c r="B4346" s="831"/>
      <c r="C4346" s="831"/>
      <c r="F4346" s="831"/>
      <c r="G4346" s="831"/>
      <c r="H4346" s="831"/>
    </row>
    <row r="4347" spans="2:8">
      <c r="B4347" s="831"/>
      <c r="C4347" s="831"/>
      <c r="F4347" s="831"/>
      <c r="G4347" s="831"/>
      <c r="H4347" s="831"/>
    </row>
    <row r="4348" spans="2:8">
      <c r="B4348" s="831"/>
      <c r="C4348" s="831"/>
      <c r="F4348" s="831"/>
      <c r="G4348" s="831"/>
      <c r="H4348" s="831"/>
    </row>
    <row r="4349" spans="2:8">
      <c r="B4349" s="831"/>
      <c r="C4349" s="831"/>
      <c r="F4349" s="831"/>
      <c r="G4349" s="831"/>
      <c r="H4349" s="831"/>
    </row>
    <row r="4350" spans="2:8">
      <c r="B4350" s="831"/>
      <c r="C4350" s="831"/>
      <c r="F4350" s="831"/>
      <c r="G4350" s="831"/>
      <c r="H4350" s="831"/>
    </row>
    <row r="4351" spans="2:8">
      <c r="B4351" s="831"/>
      <c r="C4351" s="831"/>
      <c r="F4351" s="831"/>
      <c r="G4351" s="831"/>
      <c r="H4351" s="831"/>
    </row>
    <row r="4352" spans="2:8">
      <c r="B4352" s="831"/>
      <c r="C4352" s="831"/>
      <c r="F4352" s="831"/>
      <c r="G4352" s="831"/>
      <c r="H4352" s="831"/>
    </row>
    <row r="4353" spans="2:8">
      <c r="B4353" s="831"/>
      <c r="C4353" s="831"/>
      <c r="F4353" s="831"/>
      <c r="G4353" s="831"/>
      <c r="H4353" s="831"/>
    </row>
    <row r="4354" spans="2:8">
      <c r="B4354" s="831"/>
      <c r="C4354" s="831"/>
      <c r="F4354" s="831"/>
      <c r="G4354" s="831"/>
      <c r="H4354" s="831"/>
    </row>
    <row r="4355" spans="2:8">
      <c r="B4355" s="831"/>
      <c r="C4355" s="831"/>
      <c r="F4355" s="831"/>
      <c r="G4355" s="831"/>
      <c r="H4355" s="831"/>
    </row>
    <row r="4356" spans="2:8">
      <c r="B4356" s="831"/>
      <c r="C4356" s="831"/>
      <c r="F4356" s="831"/>
      <c r="G4356" s="831"/>
      <c r="H4356" s="831"/>
    </row>
    <row r="4357" spans="2:8">
      <c r="B4357" s="831"/>
      <c r="C4357" s="831"/>
      <c r="F4357" s="831"/>
      <c r="G4357" s="831"/>
      <c r="H4357" s="831"/>
    </row>
    <row r="4358" spans="2:8">
      <c r="B4358" s="831"/>
      <c r="C4358" s="831"/>
      <c r="F4358" s="831"/>
      <c r="G4358" s="831"/>
      <c r="H4358" s="831"/>
    </row>
    <row r="4359" spans="2:8">
      <c r="B4359" s="831"/>
      <c r="C4359" s="831"/>
      <c r="F4359" s="831"/>
      <c r="G4359" s="831"/>
      <c r="H4359" s="831"/>
    </row>
    <row r="4360" spans="2:8">
      <c r="B4360" s="831"/>
      <c r="C4360" s="831"/>
      <c r="F4360" s="831"/>
      <c r="G4360" s="831"/>
      <c r="H4360" s="831"/>
    </row>
    <row r="4361" spans="2:8">
      <c r="B4361" s="831"/>
      <c r="C4361" s="831"/>
      <c r="F4361" s="831"/>
      <c r="G4361" s="831"/>
      <c r="H4361" s="831"/>
    </row>
    <row r="4362" spans="2:8">
      <c r="B4362" s="831"/>
      <c r="C4362" s="831"/>
      <c r="F4362" s="831"/>
      <c r="G4362" s="831"/>
      <c r="H4362" s="831"/>
    </row>
    <row r="4363" spans="2:8">
      <c r="B4363" s="831"/>
      <c r="C4363" s="831"/>
      <c r="F4363" s="831"/>
      <c r="G4363" s="831"/>
      <c r="H4363" s="831"/>
    </row>
    <row r="4364" spans="2:8">
      <c r="B4364" s="831"/>
      <c r="C4364" s="831"/>
      <c r="F4364" s="831"/>
      <c r="G4364" s="831"/>
      <c r="H4364" s="831"/>
    </row>
    <row r="4365" spans="2:8">
      <c r="B4365" s="831"/>
      <c r="C4365" s="831"/>
      <c r="F4365" s="831"/>
      <c r="G4365" s="831"/>
      <c r="H4365" s="831"/>
    </row>
    <row r="4366" spans="2:8">
      <c r="B4366" s="831"/>
      <c r="C4366" s="831"/>
      <c r="F4366" s="831"/>
      <c r="G4366" s="831"/>
      <c r="H4366" s="831"/>
    </row>
    <row r="4367" spans="2:8">
      <c r="B4367" s="831"/>
      <c r="C4367" s="831"/>
      <c r="F4367" s="831"/>
      <c r="G4367" s="831"/>
      <c r="H4367" s="831"/>
    </row>
    <row r="4368" spans="2:8">
      <c r="B4368" s="831"/>
      <c r="C4368" s="831"/>
      <c r="F4368" s="831"/>
      <c r="G4368" s="831"/>
      <c r="H4368" s="831"/>
    </row>
    <row r="4369" spans="2:8">
      <c r="B4369" s="831"/>
      <c r="C4369" s="831"/>
      <c r="F4369" s="831"/>
      <c r="G4369" s="831"/>
      <c r="H4369" s="831"/>
    </row>
    <row r="4370" spans="2:8">
      <c r="B4370" s="831"/>
      <c r="C4370" s="831"/>
      <c r="F4370" s="831"/>
      <c r="G4370" s="831"/>
      <c r="H4370" s="831"/>
    </row>
    <row r="4371" spans="2:8">
      <c r="B4371" s="831"/>
      <c r="C4371" s="831"/>
      <c r="F4371" s="831"/>
      <c r="G4371" s="831"/>
      <c r="H4371" s="831"/>
    </row>
    <row r="4372" spans="2:8">
      <c r="B4372" s="831"/>
      <c r="C4372" s="831"/>
      <c r="F4372" s="831"/>
      <c r="G4372" s="831"/>
      <c r="H4372" s="831"/>
    </row>
    <row r="4373" spans="2:8">
      <c r="B4373" s="831"/>
      <c r="C4373" s="831"/>
      <c r="F4373" s="831"/>
      <c r="G4373" s="831"/>
      <c r="H4373" s="831"/>
    </row>
    <row r="4374" spans="2:8">
      <c r="B4374" s="831"/>
      <c r="C4374" s="831"/>
      <c r="F4374" s="831"/>
      <c r="G4374" s="831"/>
      <c r="H4374" s="831"/>
    </row>
    <row r="4375" spans="2:8">
      <c r="B4375" s="831"/>
      <c r="C4375" s="831"/>
      <c r="F4375" s="831"/>
      <c r="G4375" s="831"/>
      <c r="H4375" s="831"/>
    </row>
    <row r="4376" spans="2:8">
      <c r="B4376" s="831"/>
      <c r="C4376" s="831"/>
      <c r="F4376" s="831"/>
      <c r="G4376" s="831"/>
      <c r="H4376" s="831"/>
    </row>
    <row r="4377" spans="2:8">
      <c r="B4377" s="831"/>
      <c r="C4377" s="831"/>
      <c r="F4377" s="831"/>
      <c r="G4377" s="831"/>
      <c r="H4377" s="831"/>
    </row>
    <row r="4378" spans="2:8">
      <c r="B4378" s="831"/>
      <c r="C4378" s="831"/>
      <c r="F4378" s="831"/>
      <c r="G4378" s="831"/>
      <c r="H4378" s="831"/>
    </row>
    <row r="4379" spans="2:8">
      <c r="B4379" s="831"/>
      <c r="C4379" s="831"/>
      <c r="F4379" s="831"/>
      <c r="G4379" s="831"/>
      <c r="H4379" s="831"/>
    </row>
    <row r="4380" spans="2:8">
      <c r="B4380" s="831"/>
      <c r="C4380" s="831"/>
      <c r="F4380" s="831"/>
      <c r="G4380" s="831"/>
      <c r="H4380" s="831"/>
    </row>
    <row r="4381" spans="2:8">
      <c r="B4381" s="831"/>
      <c r="C4381" s="831"/>
      <c r="F4381" s="831"/>
      <c r="G4381" s="831"/>
      <c r="H4381" s="831"/>
    </row>
    <row r="4382" spans="2:8">
      <c r="B4382" s="831"/>
      <c r="C4382" s="831"/>
      <c r="F4382" s="831"/>
      <c r="G4382" s="831"/>
      <c r="H4382" s="831"/>
    </row>
    <row r="4383" spans="2:8">
      <c r="B4383" s="831"/>
      <c r="C4383" s="831"/>
      <c r="F4383" s="831"/>
      <c r="G4383" s="831"/>
      <c r="H4383" s="831"/>
    </row>
    <row r="4384" spans="2:8">
      <c r="B4384" s="831"/>
      <c r="C4384" s="831"/>
      <c r="F4384" s="831"/>
      <c r="G4384" s="831"/>
      <c r="H4384" s="831"/>
    </row>
    <row r="4385" spans="2:8">
      <c r="B4385" s="831"/>
      <c r="C4385" s="831"/>
      <c r="F4385" s="831"/>
      <c r="G4385" s="831"/>
      <c r="H4385" s="831"/>
    </row>
    <row r="4386" spans="2:8">
      <c r="B4386" s="831"/>
      <c r="C4386" s="831"/>
      <c r="F4386" s="831"/>
      <c r="G4386" s="831"/>
      <c r="H4386" s="831"/>
    </row>
    <row r="4387" spans="2:8">
      <c r="B4387" s="831"/>
      <c r="C4387" s="831"/>
      <c r="F4387" s="831"/>
      <c r="G4387" s="831"/>
      <c r="H4387" s="831"/>
    </row>
    <row r="4388" spans="2:8">
      <c r="B4388" s="831"/>
      <c r="C4388" s="831"/>
      <c r="F4388" s="831"/>
      <c r="G4388" s="831"/>
      <c r="H4388" s="831"/>
    </row>
    <row r="4389" spans="2:8">
      <c r="B4389" s="831"/>
      <c r="C4389" s="831"/>
      <c r="F4389" s="831"/>
      <c r="G4389" s="831"/>
      <c r="H4389" s="831"/>
    </row>
    <row r="4390" spans="2:8">
      <c r="B4390" s="831"/>
      <c r="C4390" s="831"/>
      <c r="F4390" s="831"/>
      <c r="G4390" s="831"/>
      <c r="H4390" s="831"/>
    </row>
    <row r="4391" spans="2:8">
      <c r="B4391" s="831"/>
      <c r="C4391" s="831"/>
      <c r="F4391" s="831"/>
      <c r="G4391" s="831"/>
      <c r="H4391" s="831"/>
    </row>
    <row r="4392" spans="2:8">
      <c r="B4392" s="831"/>
      <c r="C4392" s="831"/>
      <c r="F4392" s="831"/>
      <c r="G4392" s="831"/>
      <c r="H4392" s="831"/>
    </row>
    <row r="4393" spans="2:8">
      <c r="B4393" s="831"/>
      <c r="C4393" s="831"/>
      <c r="F4393" s="831"/>
      <c r="G4393" s="831"/>
      <c r="H4393" s="831"/>
    </row>
    <row r="4394" spans="2:8">
      <c r="B4394" s="831"/>
      <c r="C4394" s="831"/>
      <c r="F4394" s="831"/>
      <c r="G4394" s="831"/>
      <c r="H4394" s="831"/>
    </row>
    <row r="4395" spans="2:8">
      <c r="B4395" s="831"/>
      <c r="C4395" s="831"/>
      <c r="F4395" s="831"/>
      <c r="G4395" s="831"/>
      <c r="H4395" s="831"/>
    </row>
    <row r="4396" spans="2:8">
      <c r="B4396" s="831"/>
      <c r="C4396" s="831"/>
      <c r="F4396" s="831"/>
      <c r="G4396" s="831"/>
      <c r="H4396" s="831"/>
    </row>
    <row r="4397" spans="2:8">
      <c r="B4397" s="831"/>
      <c r="C4397" s="831"/>
      <c r="F4397" s="831"/>
      <c r="G4397" s="831"/>
      <c r="H4397" s="831"/>
    </row>
    <row r="4398" spans="2:8">
      <c r="B4398" s="831"/>
      <c r="C4398" s="831"/>
      <c r="F4398" s="831"/>
      <c r="G4398" s="831"/>
      <c r="H4398" s="831"/>
    </row>
    <row r="4399" spans="2:8">
      <c r="B4399" s="831"/>
      <c r="C4399" s="831"/>
      <c r="F4399" s="831"/>
      <c r="G4399" s="831"/>
      <c r="H4399" s="831"/>
    </row>
    <row r="4400" spans="2:8">
      <c r="B4400" s="831"/>
      <c r="C4400" s="831"/>
      <c r="F4400" s="831"/>
      <c r="G4400" s="831"/>
      <c r="H4400" s="831"/>
    </row>
    <row r="4401" spans="2:8">
      <c r="B4401" s="831"/>
      <c r="C4401" s="831"/>
      <c r="F4401" s="831"/>
      <c r="G4401" s="831"/>
      <c r="H4401" s="831"/>
    </row>
    <row r="4402" spans="2:8">
      <c r="B4402" s="831"/>
      <c r="C4402" s="831"/>
      <c r="F4402" s="831"/>
      <c r="G4402" s="831"/>
      <c r="H4402" s="831"/>
    </row>
    <row r="4403" spans="2:8">
      <c r="B4403" s="831"/>
      <c r="C4403" s="831"/>
      <c r="F4403" s="831"/>
      <c r="G4403" s="831"/>
      <c r="H4403" s="831"/>
    </row>
    <row r="4404" spans="2:8">
      <c r="B4404" s="831"/>
      <c r="C4404" s="831"/>
      <c r="F4404" s="831"/>
      <c r="G4404" s="831"/>
      <c r="H4404" s="831"/>
    </row>
    <row r="4405" spans="2:8">
      <c r="B4405" s="831"/>
      <c r="C4405" s="831"/>
      <c r="F4405" s="831"/>
      <c r="G4405" s="831"/>
      <c r="H4405" s="831"/>
    </row>
    <row r="4406" spans="2:8">
      <c r="B4406" s="831"/>
      <c r="C4406" s="831"/>
      <c r="F4406" s="831"/>
      <c r="G4406" s="831"/>
      <c r="H4406" s="831"/>
    </row>
    <row r="4407" spans="2:8">
      <c r="B4407" s="831"/>
      <c r="C4407" s="831"/>
      <c r="F4407" s="831"/>
      <c r="G4407" s="831"/>
      <c r="H4407" s="831"/>
    </row>
    <row r="4408" spans="2:8">
      <c r="B4408" s="831"/>
      <c r="C4408" s="831"/>
      <c r="F4408" s="831"/>
      <c r="G4408" s="831"/>
      <c r="H4408" s="831"/>
    </row>
    <row r="4409" spans="2:8">
      <c r="B4409" s="831"/>
      <c r="C4409" s="831"/>
      <c r="F4409" s="831"/>
      <c r="G4409" s="831"/>
      <c r="H4409" s="831"/>
    </row>
    <row r="4410" spans="2:8">
      <c r="B4410" s="831"/>
      <c r="C4410" s="831"/>
      <c r="F4410" s="831"/>
      <c r="G4410" s="831"/>
      <c r="H4410" s="831"/>
    </row>
    <row r="4411" spans="2:8">
      <c r="B4411" s="831"/>
      <c r="C4411" s="831"/>
      <c r="F4411" s="831"/>
      <c r="G4411" s="831"/>
      <c r="H4411" s="831"/>
    </row>
    <row r="4412" spans="2:8">
      <c r="B4412" s="831"/>
      <c r="C4412" s="831"/>
      <c r="F4412" s="831"/>
      <c r="G4412" s="831"/>
      <c r="H4412" s="831"/>
    </row>
    <row r="4413" spans="2:8">
      <c r="B4413" s="831"/>
      <c r="C4413" s="831"/>
      <c r="F4413" s="831"/>
      <c r="G4413" s="831"/>
      <c r="H4413" s="831"/>
    </row>
    <row r="4414" spans="2:8">
      <c r="B4414" s="831"/>
      <c r="C4414" s="831"/>
      <c r="F4414" s="831"/>
      <c r="G4414" s="831"/>
      <c r="H4414" s="831"/>
    </row>
    <row r="4415" spans="2:8">
      <c r="B4415" s="831"/>
      <c r="C4415" s="831"/>
      <c r="F4415" s="831"/>
      <c r="G4415" s="831"/>
      <c r="H4415" s="831"/>
    </row>
    <row r="4416" spans="2:8">
      <c r="B4416" s="831"/>
      <c r="C4416" s="831"/>
      <c r="F4416" s="831"/>
      <c r="G4416" s="831"/>
      <c r="H4416" s="831"/>
    </row>
    <row r="4417" spans="2:8">
      <c r="B4417" s="831"/>
      <c r="C4417" s="831"/>
      <c r="F4417" s="831"/>
      <c r="G4417" s="831"/>
      <c r="H4417" s="831"/>
    </row>
    <row r="4418" spans="2:8">
      <c r="B4418" s="831"/>
      <c r="C4418" s="831"/>
      <c r="F4418" s="831"/>
      <c r="G4418" s="831"/>
      <c r="H4418" s="831"/>
    </row>
    <row r="4419" spans="2:8">
      <c r="B4419" s="831"/>
      <c r="C4419" s="831"/>
      <c r="F4419" s="831"/>
      <c r="G4419" s="831"/>
      <c r="H4419" s="831"/>
    </row>
    <row r="4420" spans="2:8">
      <c r="B4420" s="831"/>
      <c r="C4420" s="831"/>
      <c r="F4420" s="831"/>
      <c r="G4420" s="831"/>
      <c r="H4420" s="831"/>
    </row>
    <row r="4421" spans="2:8">
      <c r="B4421" s="831"/>
      <c r="C4421" s="831"/>
      <c r="F4421" s="831"/>
      <c r="G4421" s="831"/>
      <c r="H4421" s="831"/>
    </row>
    <row r="4422" spans="2:8">
      <c r="B4422" s="831"/>
      <c r="C4422" s="831"/>
      <c r="F4422" s="831"/>
      <c r="G4422" s="831"/>
      <c r="H4422" s="831"/>
    </row>
    <row r="4423" spans="2:8">
      <c r="B4423" s="831"/>
      <c r="C4423" s="831"/>
      <c r="F4423" s="831"/>
      <c r="G4423" s="831"/>
      <c r="H4423" s="831"/>
    </row>
    <row r="4424" spans="2:8">
      <c r="B4424" s="831"/>
      <c r="C4424" s="831"/>
      <c r="F4424" s="831"/>
      <c r="G4424" s="831"/>
      <c r="H4424" s="831"/>
    </row>
    <row r="4425" spans="2:8">
      <c r="B4425" s="831"/>
      <c r="C4425" s="831"/>
      <c r="F4425" s="831"/>
      <c r="G4425" s="831"/>
      <c r="H4425" s="831"/>
    </row>
    <row r="4426" spans="2:8">
      <c r="B4426" s="831"/>
      <c r="C4426" s="831"/>
      <c r="F4426" s="831"/>
      <c r="G4426" s="831"/>
      <c r="H4426" s="831"/>
    </row>
    <row r="4427" spans="2:8">
      <c r="B4427" s="831"/>
      <c r="C4427" s="831"/>
      <c r="F4427" s="831"/>
      <c r="G4427" s="831"/>
      <c r="H4427" s="831"/>
    </row>
    <row r="4428" spans="2:8">
      <c r="B4428" s="831"/>
      <c r="C4428" s="831"/>
      <c r="F4428" s="831"/>
      <c r="G4428" s="831"/>
      <c r="H4428" s="831"/>
    </row>
    <row r="4429" spans="2:8">
      <c r="B4429" s="831"/>
      <c r="C4429" s="831"/>
      <c r="F4429" s="831"/>
      <c r="G4429" s="831"/>
      <c r="H4429" s="831"/>
    </row>
    <row r="4430" spans="2:8">
      <c r="B4430" s="831"/>
      <c r="C4430" s="831"/>
      <c r="F4430" s="831"/>
      <c r="G4430" s="831"/>
      <c r="H4430" s="831"/>
    </row>
    <row r="4431" spans="2:8">
      <c r="B4431" s="831"/>
      <c r="C4431" s="831"/>
      <c r="F4431" s="831"/>
      <c r="G4431" s="831"/>
      <c r="H4431" s="831"/>
    </row>
    <row r="4432" spans="2:8">
      <c r="B4432" s="831"/>
      <c r="C4432" s="831"/>
      <c r="F4432" s="831"/>
      <c r="G4432" s="831"/>
      <c r="H4432" s="831"/>
    </row>
    <row r="4433" spans="2:8">
      <c r="B4433" s="831"/>
      <c r="C4433" s="831"/>
      <c r="F4433" s="831"/>
      <c r="G4433" s="831"/>
      <c r="H4433" s="831"/>
    </row>
    <row r="4434" spans="2:8">
      <c r="B4434" s="831"/>
      <c r="C4434" s="831"/>
      <c r="F4434" s="831"/>
      <c r="G4434" s="831"/>
      <c r="H4434" s="831"/>
    </row>
    <row r="4435" spans="2:8">
      <c r="B4435" s="831"/>
      <c r="C4435" s="831"/>
      <c r="F4435" s="831"/>
      <c r="G4435" s="831"/>
      <c r="H4435" s="831"/>
    </row>
    <row r="4436" spans="2:8">
      <c r="B4436" s="831"/>
      <c r="C4436" s="831"/>
      <c r="F4436" s="831"/>
      <c r="G4436" s="831"/>
      <c r="H4436" s="831"/>
    </row>
    <row r="4437" spans="2:8">
      <c r="B4437" s="831"/>
      <c r="C4437" s="831"/>
      <c r="F4437" s="831"/>
      <c r="G4437" s="831"/>
      <c r="H4437" s="831"/>
    </row>
    <row r="4438" spans="2:8">
      <c r="B4438" s="831"/>
      <c r="C4438" s="831"/>
      <c r="F4438" s="831"/>
      <c r="G4438" s="831"/>
      <c r="H4438" s="831"/>
    </row>
    <row r="4439" spans="2:8">
      <c r="B4439" s="831"/>
      <c r="C4439" s="831"/>
      <c r="F4439" s="831"/>
      <c r="G4439" s="831"/>
      <c r="H4439" s="831"/>
    </row>
    <row r="4440" spans="2:8">
      <c r="B4440" s="831"/>
      <c r="C4440" s="831"/>
      <c r="F4440" s="831"/>
      <c r="G4440" s="831"/>
      <c r="H4440" s="831"/>
    </row>
    <row r="4441" spans="2:8">
      <c r="B4441" s="831"/>
      <c r="C4441" s="831"/>
      <c r="F4441" s="831"/>
      <c r="G4441" s="831"/>
      <c r="H4441" s="831"/>
    </row>
    <row r="4442" spans="2:8">
      <c r="B4442" s="831"/>
      <c r="C4442" s="831"/>
      <c r="F4442" s="831"/>
      <c r="G4442" s="831"/>
      <c r="H4442" s="831"/>
    </row>
    <row r="4443" spans="2:8">
      <c r="B4443" s="831"/>
      <c r="C4443" s="831"/>
      <c r="F4443" s="831"/>
      <c r="G4443" s="831"/>
      <c r="H4443" s="831"/>
    </row>
    <row r="4444" spans="2:8">
      <c r="B4444" s="831"/>
      <c r="C4444" s="831"/>
      <c r="F4444" s="831"/>
      <c r="G4444" s="831"/>
      <c r="H4444" s="831"/>
    </row>
    <row r="4445" spans="2:8">
      <c r="B4445" s="831"/>
      <c r="C4445" s="831"/>
      <c r="F4445" s="831"/>
      <c r="G4445" s="831"/>
      <c r="H4445" s="831"/>
    </row>
    <row r="4446" spans="2:8">
      <c r="B4446" s="831"/>
      <c r="C4446" s="831"/>
      <c r="F4446" s="831"/>
      <c r="G4446" s="831"/>
      <c r="H4446" s="831"/>
    </row>
    <row r="4447" spans="2:8">
      <c r="B4447" s="831"/>
      <c r="C4447" s="831"/>
      <c r="F4447" s="831"/>
      <c r="G4447" s="831"/>
      <c r="H4447" s="831"/>
    </row>
    <row r="4448" spans="2:8">
      <c r="B4448" s="831"/>
      <c r="C4448" s="831"/>
      <c r="F4448" s="831"/>
      <c r="G4448" s="831"/>
      <c r="H4448" s="831"/>
    </row>
    <row r="4449" spans="2:8">
      <c r="B4449" s="831"/>
      <c r="C4449" s="831"/>
      <c r="F4449" s="831"/>
      <c r="G4449" s="831"/>
      <c r="H4449" s="831"/>
    </row>
    <row r="4450" spans="2:8">
      <c r="B4450" s="831"/>
      <c r="C4450" s="831"/>
      <c r="F4450" s="831"/>
      <c r="G4450" s="831"/>
      <c r="H4450" s="831"/>
    </row>
    <row r="4451" spans="2:8">
      <c r="B4451" s="831"/>
      <c r="C4451" s="831"/>
      <c r="F4451" s="831"/>
      <c r="G4451" s="831"/>
      <c r="H4451" s="831"/>
    </row>
    <row r="4452" spans="2:8">
      <c r="B4452" s="831"/>
      <c r="C4452" s="831"/>
      <c r="F4452" s="831"/>
      <c r="G4452" s="831"/>
      <c r="H4452" s="831"/>
    </row>
    <row r="4453" spans="2:8">
      <c r="B4453" s="831"/>
      <c r="C4453" s="831"/>
      <c r="F4453" s="831"/>
      <c r="G4453" s="831"/>
      <c r="H4453" s="831"/>
    </row>
    <row r="4454" spans="2:8">
      <c r="B4454" s="831"/>
      <c r="C4454" s="831"/>
      <c r="F4454" s="831"/>
      <c r="G4454" s="831"/>
      <c r="H4454" s="831"/>
    </row>
    <row r="4455" spans="2:8">
      <c r="B4455" s="831"/>
      <c r="C4455" s="831"/>
      <c r="F4455" s="831"/>
      <c r="G4455" s="831"/>
      <c r="H4455" s="831"/>
    </row>
    <row r="4456" spans="2:8">
      <c r="B4456" s="831"/>
      <c r="C4456" s="831"/>
      <c r="F4456" s="831"/>
      <c r="G4456" s="831"/>
      <c r="H4456" s="831"/>
    </row>
    <row r="4457" spans="2:8">
      <c r="B4457" s="831"/>
      <c r="C4457" s="831"/>
      <c r="F4457" s="831"/>
      <c r="G4457" s="831"/>
      <c r="H4457" s="831"/>
    </row>
    <row r="4458" spans="2:8">
      <c r="B4458" s="831"/>
      <c r="C4458" s="831"/>
      <c r="F4458" s="831"/>
      <c r="G4458" s="831"/>
      <c r="H4458" s="831"/>
    </row>
    <row r="4459" spans="2:8">
      <c r="B4459" s="831"/>
      <c r="C4459" s="831"/>
      <c r="F4459" s="831"/>
      <c r="G4459" s="831"/>
      <c r="H4459" s="831"/>
    </row>
    <row r="4460" spans="2:8">
      <c r="B4460" s="831"/>
      <c r="C4460" s="831"/>
      <c r="F4460" s="831"/>
      <c r="G4460" s="831"/>
      <c r="H4460" s="831"/>
    </row>
    <row r="4461" spans="2:8">
      <c r="B4461" s="831"/>
      <c r="C4461" s="831"/>
      <c r="F4461" s="831"/>
      <c r="G4461" s="831"/>
      <c r="H4461" s="831"/>
    </row>
    <row r="4462" spans="2:8">
      <c r="B4462" s="831"/>
      <c r="C4462" s="831"/>
      <c r="F4462" s="831"/>
      <c r="G4462" s="831"/>
      <c r="H4462" s="831"/>
    </row>
    <row r="4463" spans="2:8">
      <c r="B4463" s="831"/>
      <c r="C4463" s="831"/>
      <c r="F4463" s="831"/>
      <c r="G4463" s="831"/>
      <c r="H4463" s="831"/>
    </row>
    <row r="4464" spans="2:8">
      <c r="B4464" s="831"/>
      <c r="C4464" s="831"/>
      <c r="F4464" s="831"/>
      <c r="G4464" s="831"/>
      <c r="H4464" s="831"/>
    </row>
    <row r="4465" spans="2:8">
      <c r="B4465" s="831"/>
      <c r="C4465" s="831"/>
      <c r="F4465" s="831"/>
      <c r="G4465" s="831"/>
      <c r="H4465" s="831"/>
    </row>
    <row r="4466" spans="2:8">
      <c r="B4466" s="831"/>
      <c r="C4466" s="831"/>
      <c r="F4466" s="831"/>
      <c r="G4466" s="831"/>
      <c r="H4466" s="831"/>
    </row>
    <row r="4467" spans="2:8">
      <c r="B4467" s="831"/>
      <c r="C4467" s="831"/>
      <c r="F4467" s="831"/>
      <c r="G4467" s="831"/>
      <c r="H4467" s="831"/>
    </row>
    <row r="4468" spans="2:8">
      <c r="B4468" s="831"/>
      <c r="C4468" s="831"/>
      <c r="F4468" s="831"/>
      <c r="G4468" s="831"/>
      <c r="H4468" s="831"/>
    </row>
    <row r="4469" spans="2:8">
      <c r="B4469" s="831"/>
      <c r="C4469" s="831"/>
      <c r="F4469" s="831"/>
      <c r="G4469" s="831"/>
      <c r="H4469" s="831"/>
    </row>
    <row r="4470" spans="2:8">
      <c r="B4470" s="831"/>
      <c r="C4470" s="831"/>
      <c r="F4470" s="831"/>
      <c r="G4470" s="831"/>
      <c r="H4470" s="831"/>
    </row>
    <row r="4471" spans="2:8">
      <c r="B4471" s="831"/>
      <c r="C4471" s="831"/>
      <c r="F4471" s="831"/>
      <c r="G4471" s="831"/>
      <c r="H4471" s="831"/>
    </row>
    <row r="4472" spans="2:8">
      <c r="B4472" s="831"/>
      <c r="C4472" s="831"/>
      <c r="F4472" s="831"/>
      <c r="G4472" s="831"/>
      <c r="H4472" s="831"/>
    </row>
    <row r="4473" spans="2:8">
      <c r="B4473" s="831"/>
      <c r="C4473" s="831"/>
      <c r="F4473" s="831"/>
      <c r="G4473" s="831"/>
      <c r="H4473" s="831"/>
    </row>
    <row r="4474" spans="2:8">
      <c r="B4474" s="831"/>
      <c r="C4474" s="831"/>
      <c r="F4474" s="831"/>
      <c r="G4474" s="831"/>
      <c r="H4474" s="831"/>
    </row>
    <row r="4475" spans="2:8">
      <c r="B4475" s="831"/>
      <c r="C4475" s="831"/>
      <c r="F4475" s="831"/>
      <c r="G4475" s="831"/>
      <c r="H4475" s="831"/>
    </row>
    <row r="4476" spans="2:8">
      <c r="B4476" s="831"/>
      <c r="C4476" s="831"/>
      <c r="F4476" s="831"/>
      <c r="G4476" s="831"/>
      <c r="H4476" s="831"/>
    </row>
    <row r="4477" spans="2:8">
      <c r="B4477" s="831"/>
      <c r="C4477" s="831"/>
      <c r="F4477" s="831"/>
      <c r="G4477" s="831"/>
      <c r="H4477" s="831"/>
    </row>
    <row r="4478" spans="2:8">
      <c r="B4478" s="831"/>
      <c r="C4478" s="831"/>
      <c r="F4478" s="831"/>
      <c r="G4478" s="831"/>
      <c r="H4478" s="831"/>
    </row>
    <row r="4479" spans="2:8">
      <c r="B4479" s="831"/>
      <c r="C4479" s="831"/>
      <c r="F4479" s="831"/>
      <c r="G4479" s="831"/>
      <c r="H4479" s="831"/>
    </row>
    <row r="4480" spans="2:8">
      <c r="B4480" s="831"/>
      <c r="C4480" s="831"/>
      <c r="F4480" s="831"/>
      <c r="G4480" s="831"/>
      <c r="H4480" s="831"/>
    </row>
    <row r="4481" spans="2:8">
      <c r="B4481" s="831"/>
      <c r="C4481" s="831"/>
      <c r="F4481" s="831"/>
      <c r="G4481" s="831"/>
      <c r="H4481" s="831"/>
    </row>
    <row r="4482" spans="2:8">
      <c r="B4482" s="831"/>
      <c r="C4482" s="831"/>
      <c r="F4482" s="831"/>
      <c r="G4482" s="831"/>
      <c r="H4482" s="831"/>
    </row>
    <row r="4483" spans="2:8">
      <c r="B4483" s="831"/>
      <c r="C4483" s="831"/>
      <c r="F4483" s="831"/>
      <c r="G4483" s="831"/>
      <c r="H4483" s="831"/>
    </row>
    <row r="4484" spans="2:8">
      <c r="B4484" s="831"/>
      <c r="C4484" s="831"/>
      <c r="F4484" s="831"/>
      <c r="G4484" s="831"/>
      <c r="H4484" s="831"/>
    </row>
    <row r="4485" spans="2:8">
      <c r="B4485" s="831"/>
      <c r="C4485" s="831"/>
      <c r="F4485" s="831"/>
      <c r="G4485" s="831"/>
      <c r="H4485" s="831"/>
    </row>
    <row r="4486" spans="2:8">
      <c r="B4486" s="831"/>
      <c r="C4486" s="831"/>
      <c r="F4486" s="831"/>
      <c r="G4486" s="831"/>
      <c r="H4486" s="831"/>
    </row>
    <row r="4487" spans="2:8">
      <c r="B4487" s="831"/>
      <c r="C4487" s="831"/>
      <c r="F4487" s="831"/>
      <c r="G4487" s="831"/>
      <c r="H4487" s="831"/>
    </row>
    <row r="4488" spans="2:8">
      <c r="B4488" s="831"/>
      <c r="C4488" s="831"/>
      <c r="F4488" s="831"/>
      <c r="G4488" s="831"/>
      <c r="H4488" s="831"/>
    </row>
    <row r="4489" spans="2:8">
      <c r="B4489" s="831"/>
      <c r="C4489" s="831"/>
      <c r="F4489" s="831"/>
      <c r="G4489" s="831"/>
      <c r="H4489" s="831"/>
    </row>
    <row r="4490" spans="2:8">
      <c r="B4490" s="831"/>
      <c r="C4490" s="831"/>
      <c r="F4490" s="831"/>
      <c r="G4490" s="831"/>
      <c r="H4490" s="831"/>
    </row>
    <row r="4491" spans="2:8">
      <c r="B4491" s="831"/>
      <c r="C4491" s="831"/>
      <c r="F4491" s="831"/>
      <c r="G4491" s="831"/>
      <c r="H4491" s="831"/>
    </row>
    <row r="4492" spans="2:8">
      <c r="B4492" s="831"/>
      <c r="C4492" s="831"/>
      <c r="F4492" s="831"/>
      <c r="G4492" s="831"/>
      <c r="H4492" s="831"/>
    </row>
    <row r="4493" spans="2:8">
      <c r="B4493" s="831"/>
      <c r="C4493" s="831"/>
      <c r="F4493" s="831"/>
      <c r="G4493" s="831"/>
      <c r="H4493" s="831"/>
    </row>
    <row r="4494" spans="2:8">
      <c r="B4494" s="831"/>
      <c r="C4494" s="831"/>
      <c r="F4494" s="831"/>
      <c r="G4494" s="831"/>
      <c r="H4494" s="831"/>
    </row>
    <row r="4495" spans="2:8">
      <c r="B4495" s="831"/>
      <c r="C4495" s="831"/>
      <c r="F4495" s="831"/>
      <c r="G4495" s="831"/>
      <c r="H4495" s="831"/>
    </row>
    <row r="4496" spans="2:8">
      <c r="B4496" s="831"/>
      <c r="C4496" s="831"/>
      <c r="F4496" s="831"/>
      <c r="G4496" s="831"/>
      <c r="H4496" s="831"/>
    </row>
    <row r="4497" spans="2:8">
      <c r="B4497" s="831"/>
      <c r="C4497" s="831"/>
      <c r="F4497" s="831"/>
      <c r="G4497" s="831"/>
      <c r="H4497" s="831"/>
    </row>
    <row r="4498" spans="2:8">
      <c r="B4498" s="831"/>
      <c r="C4498" s="831"/>
      <c r="F4498" s="831"/>
      <c r="G4498" s="831"/>
      <c r="H4498" s="831"/>
    </row>
    <row r="4499" spans="2:8">
      <c r="B4499" s="831"/>
      <c r="C4499" s="831"/>
      <c r="F4499" s="831"/>
      <c r="G4499" s="831"/>
      <c r="H4499" s="831"/>
    </row>
    <row r="4500" spans="2:8">
      <c r="B4500" s="831"/>
      <c r="C4500" s="831"/>
      <c r="F4500" s="831"/>
      <c r="G4500" s="831"/>
      <c r="H4500" s="831"/>
    </row>
    <row r="4501" spans="2:8">
      <c r="B4501" s="831"/>
      <c r="C4501" s="831"/>
      <c r="F4501" s="831"/>
      <c r="G4501" s="831"/>
      <c r="H4501" s="831"/>
    </row>
    <row r="4502" spans="2:8">
      <c r="B4502" s="831"/>
      <c r="C4502" s="831"/>
      <c r="F4502" s="831"/>
      <c r="G4502" s="831"/>
      <c r="H4502" s="831"/>
    </row>
    <row r="4503" spans="2:8">
      <c r="B4503" s="831"/>
      <c r="C4503" s="831"/>
      <c r="F4503" s="831"/>
      <c r="G4503" s="831"/>
      <c r="H4503" s="831"/>
    </row>
    <row r="4504" spans="2:8">
      <c r="B4504" s="831"/>
      <c r="C4504" s="831"/>
      <c r="F4504" s="831"/>
      <c r="G4504" s="831"/>
      <c r="H4504" s="831"/>
    </row>
    <row r="4505" spans="2:8">
      <c r="B4505" s="831"/>
      <c r="C4505" s="831"/>
      <c r="F4505" s="831"/>
      <c r="G4505" s="831"/>
      <c r="H4505" s="831"/>
    </row>
    <row r="4506" spans="2:8">
      <c r="B4506" s="831"/>
      <c r="C4506" s="831"/>
      <c r="F4506" s="831"/>
      <c r="G4506" s="831"/>
      <c r="H4506" s="831"/>
    </row>
    <row r="4507" spans="2:8">
      <c r="B4507" s="831"/>
      <c r="C4507" s="831"/>
      <c r="F4507" s="831"/>
      <c r="G4507" s="831"/>
      <c r="H4507" s="831"/>
    </row>
    <row r="4508" spans="2:8">
      <c r="B4508" s="831"/>
      <c r="C4508" s="831"/>
      <c r="F4508" s="831"/>
      <c r="G4508" s="831"/>
      <c r="H4508" s="831"/>
    </row>
    <row r="4509" spans="2:8">
      <c r="B4509" s="831"/>
      <c r="C4509" s="831"/>
      <c r="F4509" s="831"/>
      <c r="G4509" s="831"/>
      <c r="H4509" s="831"/>
    </row>
    <row r="4510" spans="2:8">
      <c r="B4510" s="831"/>
      <c r="C4510" s="831"/>
      <c r="F4510" s="831"/>
      <c r="G4510" s="831"/>
      <c r="H4510" s="831"/>
    </row>
    <row r="4511" spans="2:8">
      <c r="B4511" s="831"/>
      <c r="C4511" s="831"/>
      <c r="F4511" s="831"/>
      <c r="G4511" s="831"/>
      <c r="H4511" s="831"/>
    </row>
    <row r="4512" spans="2:8">
      <c r="B4512" s="831"/>
      <c r="C4512" s="831"/>
      <c r="F4512" s="831"/>
      <c r="G4512" s="831"/>
      <c r="H4512" s="831"/>
    </row>
    <row r="4513" spans="2:8">
      <c r="B4513" s="831"/>
      <c r="C4513" s="831"/>
      <c r="F4513" s="831"/>
      <c r="G4513" s="831"/>
      <c r="H4513" s="831"/>
    </row>
    <row r="4514" spans="2:8">
      <c r="B4514" s="831"/>
      <c r="C4514" s="831"/>
      <c r="F4514" s="831"/>
      <c r="G4514" s="831"/>
      <c r="H4514" s="831"/>
    </row>
    <row r="4515" spans="2:8">
      <c r="B4515" s="831"/>
      <c r="C4515" s="831"/>
      <c r="F4515" s="831"/>
      <c r="G4515" s="831"/>
      <c r="H4515" s="831"/>
    </row>
    <row r="4516" spans="2:8">
      <c r="B4516" s="831"/>
      <c r="C4516" s="831"/>
      <c r="F4516" s="831"/>
      <c r="G4516" s="831"/>
      <c r="H4516" s="831"/>
    </row>
    <row r="4517" spans="2:8">
      <c r="B4517" s="831"/>
      <c r="C4517" s="831"/>
      <c r="F4517" s="831"/>
      <c r="G4517" s="831"/>
      <c r="H4517" s="831"/>
    </row>
    <row r="4518" spans="2:8">
      <c r="B4518" s="831"/>
      <c r="C4518" s="831"/>
      <c r="F4518" s="831"/>
      <c r="G4518" s="831"/>
      <c r="H4518" s="831"/>
    </row>
    <row r="4519" spans="2:8">
      <c r="B4519" s="831"/>
      <c r="C4519" s="831"/>
      <c r="F4519" s="831"/>
      <c r="G4519" s="831"/>
      <c r="H4519" s="831"/>
    </row>
    <row r="4520" spans="2:8">
      <c r="B4520" s="831"/>
      <c r="C4520" s="831"/>
      <c r="F4520" s="831"/>
      <c r="G4520" s="831"/>
      <c r="H4520" s="831"/>
    </row>
    <row r="4521" spans="2:8">
      <c r="B4521" s="831"/>
      <c r="C4521" s="831"/>
      <c r="F4521" s="831"/>
      <c r="G4521" s="831"/>
      <c r="H4521" s="831"/>
    </row>
    <row r="4522" spans="2:8">
      <c r="B4522" s="831"/>
      <c r="C4522" s="831"/>
      <c r="F4522" s="831"/>
      <c r="G4522" s="831"/>
      <c r="H4522" s="831"/>
    </row>
    <row r="4523" spans="2:8">
      <c r="B4523" s="831"/>
      <c r="C4523" s="831"/>
      <c r="F4523" s="831"/>
      <c r="G4523" s="831"/>
      <c r="H4523" s="831"/>
    </row>
    <row r="4524" spans="2:8">
      <c r="B4524" s="831"/>
      <c r="C4524" s="831"/>
      <c r="F4524" s="831"/>
      <c r="G4524" s="831"/>
      <c r="H4524" s="831"/>
    </row>
    <row r="4525" spans="2:8">
      <c r="B4525" s="831"/>
      <c r="C4525" s="831"/>
      <c r="F4525" s="831"/>
      <c r="G4525" s="831"/>
      <c r="H4525" s="831"/>
    </row>
    <row r="4526" spans="2:8">
      <c r="B4526" s="831"/>
      <c r="C4526" s="831"/>
      <c r="F4526" s="831"/>
      <c r="G4526" s="831"/>
      <c r="H4526" s="831"/>
    </row>
    <row r="4527" spans="2:8">
      <c r="B4527" s="831"/>
      <c r="C4527" s="831"/>
      <c r="F4527" s="831"/>
      <c r="G4527" s="831"/>
      <c r="H4527" s="831"/>
    </row>
    <row r="4528" spans="2:8">
      <c r="B4528" s="831"/>
      <c r="C4528" s="831"/>
      <c r="F4528" s="831"/>
      <c r="G4528" s="831"/>
      <c r="H4528" s="831"/>
    </row>
    <row r="4529" spans="2:8">
      <c r="B4529" s="831"/>
      <c r="C4529" s="831"/>
      <c r="F4529" s="831"/>
      <c r="G4529" s="831"/>
      <c r="H4529" s="831"/>
    </row>
    <row r="4530" spans="2:8">
      <c r="B4530" s="831"/>
      <c r="C4530" s="831"/>
      <c r="F4530" s="831"/>
      <c r="G4530" s="831"/>
      <c r="H4530" s="831"/>
    </row>
    <row r="4531" spans="2:8">
      <c r="B4531" s="831"/>
      <c r="C4531" s="831"/>
      <c r="F4531" s="831"/>
      <c r="G4531" s="831"/>
      <c r="H4531" s="831"/>
    </row>
    <row r="4532" spans="2:8">
      <c r="B4532" s="831"/>
      <c r="C4532" s="831"/>
      <c r="F4532" s="831"/>
      <c r="G4532" s="831"/>
      <c r="H4532" s="831"/>
    </row>
    <row r="4533" spans="2:8">
      <c r="B4533" s="831"/>
      <c r="C4533" s="831"/>
      <c r="F4533" s="831"/>
      <c r="G4533" s="831"/>
      <c r="H4533" s="831"/>
    </row>
    <row r="4534" spans="2:8">
      <c r="B4534" s="831"/>
      <c r="C4534" s="831"/>
      <c r="F4534" s="831"/>
      <c r="G4534" s="831"/>
      <c r="H4534" s="831"/>
    </row>
    <row r="4535" spans="2:8">
      <c r="B4535" s="831"/>
      <c r="C4535" s="831"/>
      <c r="F4535" s="831"/>
      <c r="G4535" s="831"/>
      <c r="H4535" s="831"/>
    </row>
    <row r="4536" spans="2:8">
      <c r="B4536" s="831"/>
      <c r="C4536" s="831"/>
      <c r="F4536" s="831"/>
      <c r="G4536" s="831"/>
      <c r="H4536" s="831"/>
    </row>
    <row r="4537" spans="2:8">
      <c r="B4537" s="831"/>
      <c r="C4537" s="831"/>
      <c r="F4537" s="831"/>
      <c r="G4537" s="831"/>
      <c r="H4537" s="831"/>
    </row>
    <row r="4538" spans="2:8">
      <c r="B4538" s="831"/>
      <c r="C4538" s="831"/>
      <c r="F4538" s="831"/>
      <c r="G4538" s="831"/>
      <c r="H4538" s="831"/>
    </row>
    <row r="4539" spans="2:8">
      <c r="B4539" s="831"/>
      <c r="C4539" s="831"/>
      <c r="F4539" s="831"/>
      <c r="G4539" s="831"/>
      <c r="H4539" s="831"/>
    </row>
    <row r="4540" spans="2:8">
      <c r="B4540" s="831"/>
      <c r="C4540" s="831"/>
      <c r="F4540" s="831"/>
      <c r="G4540" s="831"/>
      <c r="H4540" s="831"/>
    </row>
    <row r="4541" spans="2:8">
      <c r="B4541" s="831"/>
      <c r="C4541" s="831"/>
      <c r="F4541" s="831"/>
      <c r="G4541" s="831"/>
      <c r="H4541" s="831"/>
    </row>
    <row r="4542" spans="2:8">
      <c r="B4542" s="831"/>
      <c r="C4542" s="831"/>
      <c r="F4542" s="831"/>
      <c r="G4542" s="831"/>
      <c r="H4542" s="831"/>
    </row>
    <row r="4543" spans="2:8">
      <c r="B4543" s="831"/>
      <c r="C4543" s="831"/>
      <c r="F4543" s="831"/>
      <c r="G4543" s="831"/>
      <c r="H4543" s="831"/>
    </row>
    <row r="4544" spans="2:8">
      <c r="B4544" s="831"/>
      <c r="C4544" s="831"/>
      <c r="F4544" s="831"/>
      <c r="G4544" s="831"/>
      <c r="H4544" s="831"/>
    </row>
    <row r="4545" spans="2:8">
      <c r="B4545" s="831"/>
      <c r="C4545" s="831"/>
      <c r="F4545" s="831"/>
      <c r="G4545" s="831"/>
      <c r="H4545" s="831"/>
    </row>
    <row r="4546" spans="2:8">
      <c r="B4546" s="831"/>
      <c r="C4546" s="831"/>
      <c r="F4546" s="831"/>
      <c r="G4546" s="831"/>
      <c r="H4546" s="831"/>
    </row>
    <row r="4547" spans="2:8">
      <c r="B4547" s="831"/>
      <c r="C4547" s="831"/>
      <c r="F4547" s="831"/>
      <c r="G4547" s="831"/>
      <c r="H4547" s="831"/>
    </row>
    <row r="4548" spans="2:8">
      <c r="B4548" s="831"/>
      <c r="C4548" s="831"/>
      <c r="F4548" s="831"/>
      <c r="G4548" s="831"/>
      <c r="H4548" s="831"/>
    </row>
    <row r="4549" spans="2:8">
      <c r="B4549" s="831"/>
      <c r="C4549" s="831"/>
      <c r="F4549" s="831"/>
      <c r="G4549" s="831"/>
      <c r="H4549" s="831"/>
    </row>
    <row r="4550" spans="2:8">
      <c r="B4550" s="831"/>
      <c r="C4550" s="831"/>
      <c r="F4550" s="831"/>
      <c r="G4550" s="831"/>
      <c r="H4550" s="831"/>
    </row>
    <row r="4551" spans="2:8">
      <c r="B4551" s="831"/>
      <c r="C4551" s="831"/>
      <c r="F4551" s="831"/>
      <c r="G4551" s="831"/>
      <c r="H4551" s="831"/>
    </row>
    <row r="4552" spans="2:8">
      <c r="B4552" s="831"/>
      <c r="C4552" s="831"/>
      <c r="F4552" s="831"/>
      <c r="G4552" s="831"/>
      <c r="H4552" s="831"/>
    </row>
    <row r="4553" spans="2:8">
      <c r="B4553" s="831"/>
      <c r="C4553" s="831"/>
      <c r="F4553" s="831"/>
      <c r="G4553" s="831"/>
      <c r="H4553" s="831"/>
    </row>
    <row r="4554" spans="2:8">
      <c r="B4554" s="831"/>
      <c r="C4554" s="831"/>
      <c r="F4554" s="831"/>
      <c r="G4554" s="831"/>
      <c r="H4554" s="831"/>
    </row>
    <row r="4555" spans="2:8">
      <c r="B4555" s="831"/>
      <c r="C4555" s="831"/>
      <c r="F4555" s="831"/>
      <c r="G4555" s="831"/>
      <c r="H4555" s="831"/>
    </row>
    <row r="4556" spans="2:8">
      <c r="B4556" s="831"/>
      <c r="C4556" s="831"/>
      <c r="F4556" s="831"/>
      <c r="G4556" s="831"/>
      <c r="H4556" s="831"/>
    </row>
    <row r="4557" spans="2:8">
      <c r="B4557" s="831"/>
      <c r="C4557" s="831"/>
      <c r="F4557" s="831"/>
      <c r="G4557" s="831"/>
      <c r="H4557" s="831"/>
    </row>
    <row r="4558" spans="2:8">
      <c r="B4558" s="831"/>
      <c r="C4558" s="831"/>
      <c r="F4558" s="831"/>
      <c r="G4558" s="831"/>
      <c r="H4558" s="831"/>
    </row>
    <row r="4559" spans="2:8">
      <c r="B4559" s="831"/>
      <c r="C4559" s="831"/>
      <c r="F4559" s="831"/>
      <c r="G4559" s="831"/>
      <c r="H4559" s="831"/>
    </row>
    <row r="4560" spans="2:8">
      <c r="B4560" s="831"/>
      <c r="C4560" s="831"/>
      <c r="F4560" s="831"/>
      <c r="G4560" s="831"/>
      <c r="H4560" s="831"/>
    </row>
    <row r="4561" spans="2:8">
      <c r="B4561" s="831"/>
      <c r="C4561" s="831"/>
      <c r="F4561" s="831"/>
      <c r="G4561" s="831"/>
      <c r="H4561" s="831"/>
    </row>
    <row r="4562" spans="2:8">
      <c r="B4562" s="831"/>
      <c r="C4562" s="831"/>
      <c r="F4562" s="831"/>
      <c r="G4562" s="831"/>
      <c r="H4562" s="831"/>
    </row>
    <row r="4563" spans="2:8">
      <c r="B4563" s="831"/>
      <c r="C4563" s="831"/>
      <c r="F4563" s="831"/>
      <c r="G4563" s="831"/>
      <c r="H4563" s="831"/>
    </row>
    <row r="4564" spans="2:8">
      <c r="B4564" s="831"/>
      <c r="C4564" s="831"/>
      <c r="F4564" s="831"/>
      <c r="G4564" s="831"/>
      <c r="H4564" s="831"/>
    </row>
    <row r="4565" spans="2:8">
      <c r="B4565" s="831"/>
      <c r="C4565" s="831"/>
      <c r="F4565" s="831"/>
      <c r="G4565" s="831"/>
      <c r="H4565" s="831"/>
    </row>
    <row r="4566" spans="2:8">
      <c r="B4566" s="831"/>
      <c r="C4566" s="831"/>
      <c r="F4566" s="831"/>
      <c r="G4566" s="831"/>
      <c r="H4566" s="831"/>
    </row>
    <row r="4567" spans="2:8">
      <c r="B4567" s="831"/>
      <c r="C4567" s="831"/>
      <c r="F4567" s="831"/>
      <c r="G4567" s="831"/>
      <c r="H4567" s="831"/>
    </row>
    <row r="4568" spans="2:8">
      <c r="B4568" s="831"/>
      <c r="C4568" s="831"/>
      <c r="F4568" s="831"/>
      <c r="G4568" s="831"/>
      <c r="H4568" s="831"/>
    </row>
    <row r="4569" spans="2:8">
      <c r="B4569" s="831"/>
      <c r="C4569" s="831"/>
      <c r="F4569" s="831"/>
      <c r="G4569" s="831"/>
      <c r="H4569" s="831"/>
    </row>
    <row r="4570" spans="2:8">
      <c r="B4570" s="831"/>
      <c r="C4570" s="831"/>
      <c r="F4570" s="831"/>
      <c r="G4570" s="831"/>
      <c r="H4570" s="831"/>
    </row>
    <row r="4571" spans="2:8">
      <c r="B4571" s="831"/>
      <c r="C4571" s="831"/>
      <c r="F4571" s="831"/>
      <c r="G4571" s="831"/>
      <c r="H4571" s="831"/>
    </row>
    <row r="4572" spans="2:8">
      <c r="B4572" s="831"/>
      <c r="C4572" s="831"/>
      <c r="F4572" s="831"/>
      <c r="G4572" s="831"/>
      <c r="H4572" s="831"/>
    </row>
    <row r="4573" spans="2:8">
      <c r="B4573" s="831"/>
      <c r="C4573" s="831"/>
      <c r="F4573" s="831"/>
      <c r="G4573" s="831"/>
      <c r="H4573" s="831"/>
    </row>
    <row r="4574" spans="2:8">
      <c r="B4574" s="831"/>
      <c r="C4574" s="831"/>
      <c r="F4574" s="831"/>
      <c r="G4574" s="831"/>
      <c r="H4574" s="831"/>
    </row>
    <row r="4575" spans="2:8">
      <c r="B4575" s="831"/>
      <c r="C4575" s="831"/>
      <c r="F4575" s="831"/>
      <c r="G4575" s="831"/>
      <c r="H4575" s="831"/>
    </row>
    <row r="4576" spans="2:8">
      <c r="B4576" s="831"/>
      <c r="C4576" s="831"/>
      <c r="F4576" s="831"/>
      <c r="G4576" s="831"/>
      <c r="H4576" s="831"/>
    </row>
    <row r="4577" spans="2:8">
      <c r="B4577" s="831"/>
      <c r="C4577" s="831"/>
      <c r="F4577" s="831"/>
      <c r="G4577" s="831"/>
      <c r="H4577" s="831"/>
    </row>
    <row r="4578" spans="2:8">
      <c r="B4578" s="831"/>
      <c r="C4578" s="831"/>
      <c r="F4578" s="831"/>
      <c r="G4578" s="831"/>
      <c r="H4578" s="831"/>
    </row>
    <row r="4579" spans="2:8">
      <c r="B4579" s="831"/>
      <c r="C4579" s="831"/>
      <c r="F4579" s="831"/>
      <c r="G4579" s="831"/>
      <c r="H4579" s="831"/>
    </row>
    <row r="4580" spans="2:8">
      <c r="B4580" s="831"/>
      <c r="C4580" s="831"/>
      <c r="F4580" s="831"/>
      <c r="G4580" s="831"/>
      <c r="H4580" s="831"/>
    </row>
    <row r="4581" spans="2:8">
      <c r="B4581" s="831"/>
      <c r="C4581" s="831"/>
      <c r="F4581" s="831"/>
      <c r="G4581" s="831"/>
      <c r="H4581" s="831"/>
    </row>
    <row r="4582" spans="2:8">
      <c r="B4582" s="831"/>
      <c r="C4582" s="831"/>
      <c r="F4582" s="831"/>
      <c r="G4582" s="831"/>
      <c r="H4582" s="831"/>
    </row>
    <row r="4583" spans="2:8">
      <c r="B4583" s="831"/>
      <c r="C4583" s="831"/>
      <c r="F4583" s="831"/>
      <c r="G4583" s="831"/>
      <c r="H4583" s="831"/>
    </row>
    <row r="4584" spans="2:8">
      <c r="B4584" s="831"/>
      <c r="C4584" s="831"/>
      <c r="F4584" s="831"/>
      <c r="G4584" s="831"/>
      <c r="H4584" s="831"/>
    </row>
    <row r="4585" spans="2:8">
      <c r="B4585" s="831"/>
      <c r="C4585" s="831"/>
      <c r="F4585" s="831"/>
      <c r="G4585" s="831"/>
      <c r="H4585" s="831"/>
    </row>
    <row r="4586" spans="2:8">
      <c r="B4586" s="831"/>
      <c r="C4586" s="831"/>
      <c r="F4586" s="831"/>
      <c r="G4586" s="831"/>
      <c r="H4586" s="831"/>
    </row>
    <row r="4587" spans="2:8">
      <c r="B4587" s="831"/>
      <c r="C4587" s="831"/>
      <c r="F4587" s="831"/>
      <c r="G4587" s="831"/>
      <c r="H4587" s="831"/>
    </row>
    <row r="4588" spans="2:8">
      <c r="B4588" s="831"/>
      <c r="C4588" s="831"/>
      <c r="F4588" s="831"/>
      <c r="G4588" s="831"/>
      <c r="H4588" s="831"/>
    </row>
    <row r="4589" spans="2:8">
      <c r="B4589" s="831"/>
      <c r="C4589" s="831"/>
      <c r="F4589" s="831"/>
      <c r="G4589" s="831"/>
      <c r="H4589" s="831"/>
    </row>
    <row r="4590" spans="2:8">
      <c r="B4590" s="831"/>
      <c r="C4590" s="831"/>
      <c r="F4590" s="831"/>
      <c r="G4590" s="831"/>
      <c r="H4590" s="831"/>
    </row>
    <row r="4591" spans="2:8">
      <c r="B4591" s="831"/>
      <c r="C4591" s="831"/>
      <c r="F4591" s="831"/>
      <c r="G4591" s="831"/>
      <c r="H4591" s="831"/>
    </row>
    <row r="4592" spans="2:8">
      <c r="B4592" s="831"/>
      <c r="C4592" s="831"/>
      <c r="F4592" s="831"/>
      <c r="G4592" s="831"/>
      <c r="H4592" s="831"/>
    </row>
    <row r="4593" spans="2:8">
      <c r="B4593" s="831"/>
      <c r="C4593" s="831"/>
      <c r="F4593" s="831"/>
      <c r="G4593" s="831"/>
      <c r="H4593" s="831"/>
    </row>
    <row r="4594" spans="2:8">
      <c r="B4594" s="831"/>
      <c r="C4594" s="831"/>
      <c r="F4594" s="831"/>
      <c r="G4594" s="831"/>
      <c r="H4594" s="831"/>
    </row>
    <row r="4595" spans="2:8">
      <c r="B4595" s="831"/>
      <c r="C4595" s="831"/>
      <c r="F4595" s="831"/>
      <c r="G4595" s="831"/>
      <c r="H4595" s="831"/>
    </row>
    <row r="4596" spans="2:8">
      <c r="B4596" s="831"/>
      <c r="C4596" s="831"/>
      <c r="F4596" s="831"/>
      <c r="G4596" s="831"/>
      <c r="H4596" s="831"/>
    </row>
    <row r="4597" spans="2:8">
      <c r="B4597" s="831"/>
      <c r="C4597" s="831"/>
      <c r="F4597" s="831"/>
      <c r="G4597" s="831"/>
      <c r="H4597" s="831"/>
    </row>
    <row r="4598" spans="2:8">
      <c r="B4598" s="831"/>
      <c r="C4598" s="831"/>
      <c r="F4598" s="831"/>
      <c r="G4598" s="831"/>
      <c r="H4598" s="831"/>
    </row>
    <row r="4599" spans="2:8">
      <c r="B4599" s="831"/>
      <c r="C4599" s="831"/>
      <c r="F4599" s="831"/>
      <c r="G4599" s="831"/>
      <c r="H4599" s="831"/>
    </row>
    <row r="4600" spans="2:8">
      <c r="B4600" s="831"/>
      <c r="C4600" s="831"/>
      <c r="F4600" s="831"/>
      <c r="G4600" s="831"/>
      <c r="H4600" s="831"/>
    </row>
    <row r="4601" spans="2:8">
      <c r="B4601" s="831"/>
      <c r="C4601" s="831"/>
      <c r="F4601" s="831"/>
      <c r="G4601" s="831"/>
      <c r="H4601" s="831"/>
    </row>
    <row r="4602" spans="2:8">
      <c r="B4602" s="831"/>
      <c r="C4602" s="831"/>
      <c r="F4602" s="831"/>
      <c r="G4602" s="831"/>
      <c r="H4602" s="831"/>
    </row>
    <row r="4603" spans="2:8">
      <c r="B4603" s="831"/>
      <c r="C4603" s="831"/>
      <c r="F4603" s="831"/>
      <c r="G4603" s="831"/>
      <c r="H4603" s="831"/>
    </row>
    <row r="4604" spans="2:8">
      <c r="B4604" s="831"/>
      <c r="C4604" s="831"/>
      <c r="F4604" s="831"/>
      <c r="G4604" s="831"/>
      <c r="H4604" s="831"/>
    </row>
    <row r="4605" spans="2:8">
      <c r="B4605" s="831"/>
      <c r="C4605" s="831"/>
      <c r="F4605" s="831"/>
      <c r="G4605" s="831"/>
      <c r="H4605" s="831"/>
    </row>
    <row r="4606" spans="2:8">
      <c r="B4606" s="831"/>
      <c r="C4606" s="831"/>
      <c r="F4606" s="831"/>
      <c r="G4606" s="831"/>
      <c r="H4606" s="831"/>
    </row>
    <row r="4607" spans="2:8">
      <c r="B4607" s="831"/>
      <c r="C4607" s="831"/>
      <c r="F4607" s="831"/>
      <c r="G4607" s="831"/>
      <c r="H4607" s="831"/>
    </row>
    <row r="4608" spans="2:8">
      <c r="B4608" s="831"/>
      <c r="C4608" s="831"/>
      <c r="F4608" s="831"/>
      <c r="G4608" s="831"/>
      <c r="H4608" s="831"/>
    </row>
    <row r="4609" spans="2:8">
      <c r="B4609" s="831"/>
      <c r="C4609" s="831"/>
      <c r="F4609" s="831"/>
      <c r="G4609" s="831"/>
      <c r="H4609" s="831"/>
    </row>
    <row r="4610" spans="2:8">
      <c r="B4610" s="831"/>
      <c r="C4610" s="831"/>
      <c r="F4610" s="831"/>
      <c r="G4610" s="831"/>
      <c r="H4610" s="831"/>
    </row>
    <row r="4611" spans="2:8">
      <c r="B4611" s="831"/>
      <c r="C4611" s="831"/>
      <c r="F4611" s="831"/>
      <c r="G4611" s="831"/>
      <c r="H4611" s="831"/>
    </row>
    <row r="4612" spans="2:8">
      <c r="B4612" s="831"/>
      <c r="C4612" s="831"/>
      <c r="F4612" s="831"/>
      <c r="G4612" s="831"/>
      <c r="H4612" s="831"/>
    </row>
    <row r="4613" spans="2:8">
      <c r="B4613" s="831"/>
      <c r="C4613" s="831"/>
      <c r="F4613" s="831"/>
      <c r="G4613" s="831"/>
      <c r="H4613" s="831"/>
    </row>
    <row r="4614" spans="2:8">
      <c r="B4614" s="831"/>
      <c r="C4614" s="831"/>
      <c r="F4614" s="831"/>
      <c r="G4614" s="831"/>
      <c r="H4614" s="831"/>
    </row>
    <row r="4615" spans="2:8">
      <c r="B4615" s="831"/>
      <c r="C4615" s="831"/>
      <c r="F4615" s="831"/>
      <c r="G4615" s="831"/>
      <c r="H4615" s="831"/>
    </row>
    <row r="4616" spans="2:8">
      <c r="B4616" s="831"/>
      <c r="C4616" s="831"/>
      <c r="F4616" s="831"/>
      <c r="G4616" s="831"/>
      <c r="H4616" s="831"/>
    </row>
    <row r="4617" spans="2:8">
      <c r="B4617" s="831"/>
      <c r="C4617" s="831"/>
      <c r="F4617" s="831"/>
      <c r="G4617" s="831"/>
      <c r="H4617" s="831"/>
    </row>
    <row r="4618" spans="2:8">
      <c r="B4618" s="831"/>
      <c r="C4618" s="831"/>
      <c r="F4618" s="831"/>
      <c r="G4618" s="831"/>
      <c r="H4618" s="831"/>
    </row>
    <row r="4619" spans="2:8">
      <c r="B4619" s="831"/>
      <c r="C4619" s="831"/>
      <c r="F4619" s="831"/>
      <c r="G4619" s="831"/>
      <c r="H4619" s="831"/>
    </row>
    <row r="4620" spans="2:8">
      <c r="B4620" s="831"/>
      <c r="C4620" s="831"/>
      <c r="F4620" s="831"/>
      <c r="G4620" s="831"/>
      <c r="H4620" s="831"/>
    </row>
    <row r="4621" spans="2:8">
      <c r="B4621" s="831"/>
      <c r="C4621" s="831"/>
      <c r="F4621" s="831"/>
      <c r="G4621" s="831"/>
      <c r="H4621" s="831"/>
    </row>
    <row r="4622" spans="2:8">
      <c r="B4622" s="831"/>
      <c r="C4622" s="831"/>
      <c r="F4622" s="831"/>
      <c r="G4622" s="831"/>
      <c r="H4622" s="831"/>
    </row>
    <row r="4623" spans="2:8">
      <c r="B4623" s="831"/>
      <c r="C4623" s="831"/>
      <c r="F4623" s="831"/>
      <c r="G4623" s="831"/>
      <c r="H4623" s="831"/>
    </row>
    <row r="4624" spans="2:8">
      <c r="B4624" s="831"/>
      <c r="C4624" s="831"/>
      <c r="F4624" s="831"/>
      <c r="G4624" s="831"/>
      <c r="H4624" s="831"/>
    </row>
    <row r="4625" spans="2:8">
      <c r="B4625" s="831"/>
      <c r="C4625" s="831"/>
      <c r="F4625" s="831"/>
      <c r="G4625" s="831"/>
      <c r="H4625" s="831"/>
    </row>
    <row r="4626" spans="2:8">
      <c r="B4626" s="831"/>
      <c r="C4626" s="831"/>
      <c r="F4626" s="831"/>
      <c r="G4626" s="831"/>
      <c r="H4626" s="831"/>
    </row>
    <row r="4627" spans="2:8">
      <c r="B4627" s="831"/>
      <c r="C4627" s="831"/>
      <c r="F4627" s="831"/>
      <c r="G4627" s="831"/>
      <c r="H4627" s="831"/>
    </row>
    <row r="4628" spans="2:8">
      <c r="B4628" s="831"/>
      <c r="C4628" s="831"/>
      <c r="F4628" s="831"/>
      <c r="G4628" s="831"/>
      <c r="H4628" s="831"/>
    </row>
    <row r="4629" spans="2:8">
      <c r="B4629" s="831"/>
      <c r="C4629" s="831"/>
      <c r="F4629" s="831"/>
      <c r="G4629" s="831"/>
      <c r="H4629" s="831"/>
    </row>
    <row r="4630" spans="2:8">
      <c r="B4630" s="831"/>
      <c r="C4630" s="831"/>
      <c r="F4630" s="831"/>
      <c r="G4630" s="831"/>
      <c r="H4630" s="831"/>
    </row>
    <row r="4631" spans="2:8">
      <c r="B4631" s="831"/>
      <c r="C4631" s="831"/>
      <c r="F4631" s="831"/>
      <c r="G4631" s="831"/>
      <c r="H4631" s="831"/>
    </row>
    <row r="4632" spans="2:8">
      <c r="B4632" s="831"/>
      <c r="C4632" s="831"/>
      <c r="F4632" s="831"/>
      <c r="G4632" s="831"/>
      <c r="H4632" s="831"/>
    </row>
    <row r="4633" spans="2:8">
      <c r="B4633" s="831"/>
      <c r="C4633" s="831"/>
      <c r="F4633" s="831"/>
      <c r="G4633" s="831"/>
      <c r="H4633" s="831"/>
    </row>
    <row r="4634" spans="2:8">
      <c r="B4634" s="831"/>
      <c r="C4634" s="831"/>
      <c r="F4634" s="831"/>
      <c r="G4634" s="831"/>
      <c r="H4634" s="831"/>
    </row>
    <row r="4635" spans="2:8">
      <c r="B4635" s="831"/>
      <c r="C4635" s="831"/>
      <c r="F4635" s="831"/>
      <c r="G4635" s="831"/>
      <c r="H4635" s="831"/>
    </row>
    <row r="4636" spans="2:8">
      <c r="B4636" s="831"/>
      <c r="C4636" s="831"/>
      <c r="F4636" s="831"/>
      <c r="G4636" s="831"/>
      <c r="H4636" s="831"/>
    </row>
    <row r="4637" spans="2:8">
      <c r="B4637" s="831"/>
      <c r="C4637" s="831"/>
      <c r="F4637" s="831"/>
      <c r="G4637" s="831"/>
      <c r="H4637" s="831"/>
    </row>
    <row r="4638" spans="2:8">
      <c r="B4638" s="831"/>
      <c r="C4638" s="831"/>
      <c r="F4638" s="831"/>
      <c r="G4638" s="831"/>
      <c r="H4638" s="831"/>
    </row>
    <row r="4639" spans="2:8">
      <c r="B4639" s="831"/>
      <c r="C4639" s="831"/>
      <c r="F4639" s="831"/>
      <c r="G4639" s="831"/>
      <c r="H4639" s="831"/>
    </row>
    <row r="4640" spans="2:8">
      <c r="B4640" s="831"/>
      <c r="C4640" s="831"/>
      <c r="F4640" s="831"/>
      <c r="G4640" s="831"/>
      <c r="H4640" s="831"/>
    </row>
    <row r="4641" spans="2:8">
      <c r="B4641" s="831"/>
      <c r="C4641" s="831"/>
      <c r="F4641" s="831"/>
      <c r="G4641" s="831"/>
      <c r="H4641" s="831"/>
    </row>
    <row r="4642" spans="2:8">
      <c r="B4642" s="831"/>
      <c r="C4642" s="831"/>
      <c r="F4642" s="831"/>
      <c r="G4642" s="831"/>
      <c r="H4642" s="831"/>
    </row>
    <row r="4643" spans="2:8">
      <c r="B4643" s="831"/>
      <c r="C4643" s="831"/>
      <c r="F4643" s="831"/>
      <c r="G4643" s="831"/>
      <c r="H4643" s="831"/>
    </row>
    <row r="4644" spans="2:8">
      <c r="B4644" s="831"/>
      <c r="C4644" s="831"/>
      <c r="F4644" s="831"/>
      <c r="G4644" s="831"/>
      <c r="H4644" s="831"/>
    </row>
    <row r="4645" spans="2:8">
      <c r="B4645" s="831"/>
      <c r="C4645" s="831"/>
      <c r="F4645" s="831"/>
      <c r="G4645" s="831"/>
      <c r="H4645" s="831"/>
    </row>
    <row r="4646" spans="2:8">
      <c r="B4646" s="831"/>
      <c r="C4646" s="831"/>
      <c r="F4646" s="831"/>
      <c r="G4646" s="831"/>
      <c r="H4646" s="831"/>
    </row>
    <row r="4647" spans="2:8">
      <c r="B4647" s="831"/>
      <c r="C4647" s="831"/>
      <c r="F4647" s="831"/>
      <c r="G4647" s="831"/>
      <c r="H4647" s="831"/>
    </row>
    <row r="4648" spans="2:8">
      <c r="B4648" s="831"/>
      <c r="C4648" s="831"/>
      <c r="F4648" s="831"/>
      <c r="G4648" s="831"/>
      <c r="H4648" s="831"/>
    </row>
    <row r="4649" spans="2:8">
      <c r="B4649" s="831"/>
      <c r="C4649" s="831"/>
      <c r="F4649" s="831"/>
      <c r="G4649" s="831"/>
      <c r="H4649" s="831"/>
    </row>
    <row r="4650" spans="2:8">
      <c r="B4650" s="831"/>
      <c r="C4650" s="831"/>
      <c r="F4650" s="831"/>
      <c r="G4650" s="831"/>
      <c r="H4650" s="831"/>
    </row>
    <row r="4651" spans="2:8">
      <c r="B4651" s="831"/>
      <c r="C4651" s="831"/>
      <c r="F4651" s="831"/>
      <c r="G4651" s="831"/>
      <c r="H4651" s="831"/>
    </row>
    <row r="4652" spans="2:8">
      <c r="B4652" s="831"/>
      <c r="C4652" s="831"/>
      <c r="F4652" s="831"/>
      <c r="G4652" s="831"/>
      <c r="H4652" s="831"/>
    </row>
    <row r="4653" spans="2:8">
      <c r="B4653" s="831"/>
      <c r="C4653" s="831"/>
      <c r="F4653" s="831"/>
      <c r="G4653" s="831"/>
      <c r="H4653" s="831"/>
    </row>
    <row r="4654" spans="2:8">
      <c r="B4654" s="831"/>
      <c r="C4654" s="831"/>
      <c r="F4654" s="831"/>
      <c r="G4654" s="831"/>
      <c r="H4654" s="831"/>
    </row>
    <row r="4655" spans="2:8">
      <c r="B4655" s="831"/>
      <c r="C4655" s="831"/>
      <c r="F4655" s="831"/>
      <c r="G4655" s="831"/>
      <c r="H4655" s="831"/>
    </row>
    <row r="4656" spans="2:8">
      <c r="B4656" s="831"/>
      <c r="C4656" s="831"/>
      <c r="F4656" s="831"/>
      <c r="G4656" s="831"/>
      <c r="H4656" s="831"/>
    </row>
    <row r="4657" spans="2:8">
      <c r="B4657" s="831"/>
      <c r="C4657" s="831"/>
      <c r="F4657" s="831"/>
      <c r="G4657" s="831"/>
      <c r="H4657" s="831"/>
    </row>
    <row r="4658" spans="2:8">
      <c r="B4658" s="831"/>
      <c r="C4658" s="831"/>
      <c r="F4658" s="831"/>
      <c r="G4658" s="831"/>
      <c r="H4658" s="831"/>
    </row>
    <row r="4659" spans="2:8">
      <c r="B4659" s="831"/>
      <c r="C4659" s="831"/>
      <c r="F4659" s="831"/>
      <c r="G4659" s="831"/>
      <c r="H4659" s="831"/>
    </row>
    <row r="4660" spans="2:8">
      <c r="B4660" s="831"/>
      <c r="C4660" s="831"/>
      <c r="F4660" s="831"/>
      <c r="G4660" s="831"/>
      <c r="H4660" s="831"/>
    </row>
    <row r="4661" spans="2:8">
      <c r="B4661" s="831"/>
      <c r="C4661" s="831"/>
      <c r="F4661" s="831"/>
      <c r="G4661" s="831"/>
      <c r="H4661" s="831"/>
    </row>
    <row r="4662" spans="2:8">
      <c r="B4662" s="831"/>
      <c r="C4662" s="831"/>
      <c r="F4662" s="831"/>
      <c r="G4662" s="831"/>
      <c r="H4662" s="831"/>
    </row>
    <row r="4663" spans="2:8">
      <c r="B4663" s="831"/>
      <c r="C4663" s="831"/>
      <c r="F4663" s="831"/>
      <c r="G4663" s="831"/>
      <c r="H4663" s="831"/>
    </row>
    <row r="4664" spans="2:8">
      <c r="B4664" s="831"/>
      <c r="C4664" s="831"/>
      <c r="F4664" s="831"/>
      <c r="G4664" s="831"/>
      <c r="H4664" s="831"/>
    </row>
    <row r="4665" spans="2:8">
      <c r="B4665" s="831"/>
      <c r="C4665" s="831"/>
      <c r="F4665" s="831"/>
      <c r="G4665" s="831"/>
      <c r="H4665" s="831"/>
    </row>
    <row r="4666" spans="2:8">
      <c r="B4666" s="831"/>
      <c r="C4666" s="831"/>
      <c r="F4666" s="831"/>
      <c r="G4666" s="831"/>
      <c r="H4666" s="831"/>
    </row>
    <row r="4667" spans="2:8">
      <c r="B4667" s="831"/>
      <c r="C4667" s="831"/>
      <c r="F4667" s="831"/>
      <c r="G4667" s="831"/>
      <c r="H4667" s="831"/>
    </row>
    <row r="4668" spans="2:8">
      <c r="B4668" s="831"/>
      <c r="C4668" s="831"/>
      <c r="F4668" s="831"/>
      <c r="G4668" s="831"/>
      <c r="H4668" s="831"/>
    </row>
    <row r="4669" spans="2:8">
      <c r="B4669" s="831"/>
      <c r="C4669" s="831"/>
      <c r="F4669" s="831"/>
      <c r="G4669" s="831"/>
      <c r="H4669" s="831"/>
    </row>
    <row r="4670" spans="2:8">
      <c r="B4670" s="831"/>
      <c r="C4670" s="831"/>
      <c r="F4670" s="831"/>
      <c r="G4670" s="831"/>
      <c r="H4670" s="831"/>
    </row>
    <row r="4671" spans="2:8">
      <c r="B4671" s="831"/>
      <c r="C4671" s="831"/>
      <c r="F4671" s="831"/>
      <c r="G4671" s="831"/>
      <c r="H4671" s="831"/>
    </row>
    <row r="4672" spans="2:8">
      <c r="B4672" s="831"/>
      <c r="C4672" s="831"/>
      <c r="F4672" s="831"/>
      <c r="G4672" s="831"/>
      <c r="H4672" s="831"/>
    </row>
    <row r="4673" spans="2:8">
      <c r="B4673" s="831"/>
      <c r="C4673" s="831"/>
      <c r="F4673" s="831"/>
      <c r="G4673" s="831"/>
      <c r="H4673" s="831"/>
    </row>
    <row r="4674" spans="2:8">
      <c r="B4674" s="831"/>
      <c r="C4674" s="831"/>
      <c r="F4674" s="831"/>
      <c r="G4674" s="831"/>
      <c r="H4674" s="831"/>
    </row>
    <row r="4675" spans="2:8">
      <c r="B4675" s="831"/>
      <c r="C4675" s="831"/>
      <c r="F4675" s="831"/>
      <c r="G4675" s="831"/>
      <c r="H4675" s="831"/>
    </row>
    <row r="4676" spans="2:8">
      <c r="B4676" s="831"/>
      <c r="C4676" s="831"/>
      <c r="F4676" s="831"/>
      <c r="G4676" s="831"/>
      <c r="H4676" s="831"/>
    </row>
    <row r="4677" spans="2:8">
      <c r="B4677" s="831"/>
      <c r="C4677" s="831"/>
      <c r="F4677" s="831"/>
      <c r="G4677" s="831"/>
      <c r="H4677" s="831"/>
    </row>
    <row r="4678" spans="2:8">
      <c r="B4678" s="831"/>
      <c r="C4678" s="831"/>
      <c r="F4678" s="831"/>
      <c r="G4678" s="831"/>
      <c r="H4678" s="831"/>
    </row>
    <row r="4679" spans="2:8">
      <c r="B4679" s="831"/>
      <c r="C4679" s="831"/>
      <c r="F4679" s="831"/>
      <c r="G4679" s="831"/>
      <c r="H4679" s="831"/>
    </row>
    <row r="4680" spans="2:8">
      <c r="B4680" s="831"/>
      <c r="C4680" s="831"/>
      <c r="F4680" s="831"/>
      <c r="G4680" s="831"/>
      <c r="H4680" s="831"/>
    </row>
    <row r="4681" spans="2:8">
      <c r="B4681" s="831"/>
      <c r="C4681" s="831"/>
      <c r="F4681" s="831"/>
      <c r="G4681" s="831"/>
      <c r="H4681" s="831"/>
    </row>
    <row r="4682" spans="2:8">
      <c r="B4682" s="831"/>
      <c r="C4682" s="831"/>
      <c r="F4682" s="831"/>
      <c r="G4682" s="831"/>
      <c r="H4682" s="831"/>
    </row>
    <row r="4683" spans="2:8">
      <c r="B4683" s="831"/>
      <c r="C4683" s="831"/>
      <c r="F4683" s="831"/>
      <c r="G4683" s="831"/>
      <c r="H4683" s="831"/>
    </row>
    <row r="4684" spans="2:8">
      <c r="B4684" s="831"/>
      <c r="C4684" s="831"/>
      <c r="F4684" s="831"/>
      <c r="G4684" s="831"/>
      <c r="H4684" s="831"/>
    </row>
    <row r="4685" spans="2:8">
      <c r="B4685" s="831"/>
      <c r="C4685" s="831"/>
      <c r="F4685" s="831"/>
      <c r="G4685" s="831"/>
      <c r="H4685" s="831"/>
    </row>
    <row r="4686" spans="2:8">
      <c r="B4686" s="831"/>
      <c r="C4686" s="831"/>
      <c r="F4686" s="831"/>
      <c r="G4686" s="831"/>
      <c r="H4686" s="831"/>
    </row>
    <row r="4687" spans="2:8">
      <c r="B4687" s="831"/>
      <c r="C4687" s="831"/>
      <c r="F4687" s="831"/>
      <c r="G4687" s="831"/>
      <c r="H4687" s="831"/>
    </row>
    <row r="4688" spans="2:8">
      <c r="B4688" s="831"/>
      <c r="C4688" s="831"/>
      <c r="F4688" s="831"/>
      <c r="G4688" s="831"/>
      <c r="H4688" s="831"/>
    </row>
    <row r="4689" spans="2:8">
      <c r="B4689" s="831"/>
      <c r="C4689" s="831"/>
      <c r="F4689" s="831"/>
      <c r="G4689" s="831"/>
      <c r="H4689" s="831"/>
    </row>
    <row r="4690" spans="2:8">
      <c r="B4690" s="831"/>
      <c r="C4690" s="831"/>
      <c r="F4690" s="831"/>
      <c r="G4690" s="831"/>
      <c r="H4690" s="831"/>
    </row>
    <row r="4691" spans="2:8">
      <c r="B4691" s="831"/>
      <c r="C4691" s="831"/>
      <c r="F4691" s="831"/>
      <c r="G4691" s="831"/>
      <c r="H4691" s="831"/>
    </row>
    <row r="4692" spans="2:8">
      <c r="B4692" s="831"/>
      <c r="C4692" s="831"/>
      <c r="F4692" s="831"/>
      <c r="G4692" s="831"/>
      <c r="H4692" s="831"/>
    </row>
    <row r="4693" spans="2:8">
      <c r="B4693" s="831"/>
      <c r="C4693" s="831"/>
      <c r="F4693" s="831"/>
      <c r="G4693" s="831"/>
      <c r="H4693" s="831"/>
    </row>
    <row r="4694" spans="2:8">
      <c r="B4694" s="831"/>
      <c r="C4694" s="831"/>
      <c r="F4694" s="831"/>
      <c r="G4694" s="831"/>
      <c r="H4694" s="831"/>
    </row>
    <row r="4695" spans="2:8">
      <c r="B4695" s="831"/>
      <c r="C4695" s="831"/>
      <c r="F4695" s="831"/>
      <c r="G4695" s="831"/>
      <c r="H4695" s="831"/>
    </row>
    <row r="4696" spans="2:8">
      <c r="B4696" s="831"/>
      <c r="C4696" s="831"/>
      <c r="F4696" s="831"/>
      <c r="G4696" s="831"/>
      <c r="H4696" s="831"/>
    </row>
    <row r="4697" spans="2:8">
      <c r="B4697" s="831"/>
      <c r="C4697" s="831"/>
      <c r="F4697" s="831"/>
      <c r="G4697" s="831"/>
      <c r="H4697" s="831"/>
    </row>
    <row r="4698" spans="2:8">
      <c r="B4698" s="831"/>
      <c r="C4698" s="831"/>
      <c r="F4698" s="831"/>
      <c r="G4698" s="831"/>
      <c r="H4698" s="831"/>
    </row>
    <row r="4699" spans="2:8">
      <c r="B4699" s="831"/>
      <c r="C4699" s="831"/>
      <c r="F4699" s="831"/>
      <c r="G4699" s="831"/>
      <c r="H4699" s="831"/>
    </row>
    <row r="4700" spans="2:8">
      <c r="B4700" s="831"/>
      <c r="C4700" s="831"/>
      <c r="F4700" s="831"/>
      <c r="G4700" s="831"/>
      <c r="H4700" s="831"/>
    </row>
    <row r="4701" spans="2:8">
      <c r="B4701" s="831"/>
      <c r="C4701" s="831"/>
      <c r="F4701" s="831"/>
      <c r="G4701" s="831"/>
      <c r="H4701" s="831"/>
    </row>
    <row r="4702" spans="2:8">
      <c r="B4702" s="831"/>
      <c r="C4702" s="831"/>
      <c r="F4702" s="831"/>
      <c r="G4702" s="831"/>
      <c r="H4702" s="831"/>
    </row>
    <row r="4703" spans="2:8">
      <c r="B4703" s="831"/>
      <c r="C4703" s="831"/>
      <c r="F4703" s="831"/>
      <c r="G4703" s="831"/>
      <c r="H4703" s="831"/>
    </row>
    <row r="4704" spans="2:8">
      <c r="B4704" s="831"/>
      <c r="C4704" s="831"/>
      <c r="F4704" s="831"/>
      <c r="G4704" s="831"/>
      <c r="H4704" s="831"/>
    </row>
    <row r="4705" spans="2:8">
      <c r="B4705" s="831"/>
      <c r="C4705" s="831"/>
      <c r="F4705" s="831"/>
      <c r="G4705" s="831"/>
      <c r="H4705" s="831"/>
    </row>
    <row r="4706" spans="2:8">
      <c r="B4706" s="831"/>
      <c r="C4706" s="831"/>
      <c r="F4706" s="831"/>
      <c r="G4706" s="831"/>
      <c r="H4706" s="831"/>
    </row>
    <row r="4707" spans="2:8">
      <c r="B4707" s="831"/>
      <c r="C4707" s="831"/>
      <c r="F4707" s="831"/>
      <c r="G4707" s="831"/>
      <c r="H4707" s="831"/>
    </row>
    <row r="4708" spans="2:8">
      <c r="B4708" s="831"/>
      <c r="C4708" s="831"/>
      <c r="F4708" s="831"/>
      <c r="G4708" s="831"/>
      <c r="H4708" s="831"/>
    </row>
    <row r="4709" spans="2:8">
      <c r="B4709" s="831"/>
      <c r="C4709" s="831"/>
      <c r="F4709" s="831"/>
      <c r="G4709" s="831"/>
      <c r="H4709" s="831"/>
    </row>
    <row r="4710" spans="2:8">
      <c r="B4710" s="831"/>
      <c r="C4710" s="831"/>
      <c r="F4710" s="831"/>
      <c r="G4710" s="831"/>
      <c r="H4710" s="831"/>
    </row>
    <row r="4711" spans="2:8">
      <c r="B4711" s="831"/>
      <c r="C4711" s="831"/>
      <c r="F4711" s="831"/>
      <c r="G4711" s="831"/>
      <c r="H4711" s="831"/>
    </row>
    <row r="4712" spans="2:8">
      <c r="B4712" s="831"/>
      <c r="C4712" s="831"/>
      <c r="F4712" s="831"/>
      <c r="G4712" s="831"/>
      <c r="H4712" s="831"/>
    </row>
    <row r="4713" spans="2:8">
      <c r="B4713" s="831"/>
      <c r="C4713" s="831"/>
      <c r="F4713" s="831"/>
      <c r="G4713" s="831"/>
      <c r="H4713" s="831"/>
    </row>
    <row r="4714" spans="2:8">
      <c r="B4714" s="831"/>
      <c r="C4714" s="831"/>
      <c r="F4714" s="831"/>
      <c r="G4714" s="831"/>
      <c r="H4714" s="831"/>
    </row>
    <row r="4715" spans="2:8">
      <c r="B4715" s="831"/>
      <c r="C4715" s="831"/>
      <c r="F4715" s="831"/>
      <c r="G4715" s="831"/>
      <c r="H4715" s="831"/>
    </row>
    <row r="4716" spans="2:8">
      <c r="B4716" s="831"/>
      <c r="C4716" s="831"/>
      <c r="F4716" s="831"/>
      <c r="G4716" s="831"/>
      <c r="H4716" s="831"/>
    </row>
    <row r="4717" spans="2:8">
      <c r="B4717" s="831"/>
      <c r="C4717" s="831"/>
      <c r="F4717" s="831"/>
      <c r="G4717" s="831"/>
      <c r="H4717" s="831"/>
    </row>
    <row r="4718" spans="2:8">
      <c r="B4718" s="831"/>
      <c r="C4718" s="831"/>
      <c r="F4718" s="831"/>
      <c r="G4718" s="831"/>
      <c r="H4718" s="831"/>
    </row>
    <row r="4719" spans="2:8">
      <c r="B4719" s="831"/>
      <c r="C4719" s="831"/>
      <c r="F4719" s="831"/>
      <c r="G4719" s="831"/>
      <c r="H4719" s="831"/>
    </row>
    <row r="4720" spans="2:8">
      <c r="B4720" s="831"/>
      <c r="C4720" s="831"/>
      <c r="F4720" s="831"/>
      <c r="G4720" s="831"/>
      <c r="H4720" s="831"/>
    </row>
    <row r="4721" spans="2:8">
      <c r="B4721" s="831"/>
      <c r="C4721" s="831"/>
      <c r="F4721" s="831"/>
      <c r="G4721" s="831"/>
      <c r="H4721" s="831"/>
    </row>
    <row r="4722" spans="2:8">
      <c r="B4722" s="831"/>
      <c r="C4722" s="831"/>
      <c r="F4722" s="831"/>
      <c r="G4722" s="831"/>
      <c r="H4722" s="831"/>
    </row>
    <row r="4723" spans="2:8">
      <c r="B4723" s="831"/>
      <c r="C4723" s="831"/>
      <c r="F4723" s="831"/>
      <c r="G4723" s="831"/>
      <c r="H4723" s="831"/>
    </row>
    <row r="4724" spans="2:8">
      <c r="B4724" s="831"/>
      <c r="C4724" s="831"/>
      <c r="F4724" s="831"/>
      <c r="G4724" s="831"/>
      <c r="H4724" s="831"/>
    </row>
    <row r="4725" spans="2:8">
      <c r="B4725" s="831"/>
      <c r="C4725" s="831"/>
      <c r="F4725" s="831"/>
      <c r="G4725" s="831"/>
      <c r="H4725" s="831"/>
    </row>
    <row r="4726" spans="2:8">
      <c r="B4726" s="831"/>
      <c r="C4726" s="831"/>
      <c r="F4726" s="831"/>
      <c r="G4726" s="831"/>
      <c r="H4726" s="831"/>
    </row>
    <row r="4727" spans="2:8">
      <c r="B4727" s="831"/>
      <c r="C4727" s="831"/>
      <c r="F4727" s="831"/>
      <c r="G4727" s="831"/>
      <c r="H4727" s="831"/>
    </row>
    <row r="4728" spans="2:8">
      <c r="B4728" s="831"/>
      <c r="C4728" s="831"/>
      <c r="F4728" s="831"/>
      <c r="G4728" s="831"/>
      <c r="H4728" s="831"/>
    </row>
    <row r="4729" spans="2:8">
      <c r="B4729" s="831"/>
      <c r="C4729" s="831"/>
      <c r="F4729" s="831"/>
      <c r="G4729" s="831"/>
      <c r="H4729" s="831"/>
    </row>
    <row r="4730" spans="2:8">
      <c r="B4730" s="831"/>
      <c r="C4730" s="831"/>
      <c r="F4730" s="831"/>
      <c r="G4730" s="831"/>
      <c r="H4730" s="831"/>
    </row>
    <row r="4731" spans="2:8">
      <c r="B4731" s="831"/>
      <c r="C4731" s="831"/>
      <c r="F4731" s="831"/>
      <c r="G4731" s="831"/>
      <c r="H4731" s="831"/>
    </row>
    <row r="4732" spans="2:8">
      <c r="B4732" s="831"/>
      <c r="C4732" s="831"/>
      <c r="F4732" s="831"/>
      <c r="G4732" s="831"/>
      <c r="H4732" s="831"/>
    </row>
    <row r="4733" spans="2:8">
      <c r="B4733" s="831"/>
      <c r="C4733" s="831"/>
      <c r="F4733" s="831"/>
      <c r="G4733" s="831"/>
      <c r="H4733" s="831"/>
    </row>
    <row r="4734" spans="2:8">
      <c r="B4734" s="831"/>
      <c r="C4734" s="831"/>
      <c r="F4734" s="831"/>
      <c r="G4734" s="831"/>
      <c r="H4734" s="831"/>
    </row>
    <row r="4735" spans="2:8">
      <c r="B4735" s="831"/>
      <c r="C4735" s="831"/>
      <c r="F4735" s="831"/>
      <c r="G4735" s="831"/>
      <c r="H4735" s="831"/>
    </row>
    <row r="4736" spans="2:8">
      <c r="B4736" s="831"/>
      <c r="C4736" s="831"/>
      <c r="F4736" s="831"/>
      <c r="G4736" s="831"/>
      <c r="H4736" s="831"/>
    </row>
    <row r="4737" spans="2:8">
      <c r="B4737" s="831"/>
      <c r="C4737" s="831"/>
      <c r="F4737" s="831"/>
      <c r="G4737" s="831"/>
      <c r="H4737" s="831"/>
    </row>
    <row r="4738" spans="2:8">
      <c r="B4738" s="831"/>
      <c r="C4738" s="831"/>
      <c r="F4738" s="831"/>
      <c r="G4738" s="831"/>
      <c r="H4738" s="831"/>
    </row>
    <row r="4739" spans="2:8">
      <c r="B4739" s="831"/>
      <c r="C4739" s="831"/>
      <c r="F4739" s="831"/>
      <c r="G4739" s="831"/>
      <c r="H4739" s="831"/>
    </row>
    <row r="4740" spans="2:8">
      <c r="B4740" s="831"/>
      <c r="C4740" s="831"/>
      <c r="F4740" s="831"/>
      <c r="G4740" s="831"/>
      <c r="H4740" s="831"/>
    </row>
    <row r="4741" spans="2:8">
      <c r="B4741" s="831"/>
      <c r="C4741" s="831"/>
      <c r="F4741" s="831"/>
      <c r="G4741" s="831"/>
      <c r="H4741" s="831"/>
    </row>
    <row r="4742" spans="2:8">
      <c r="B4742" s="831"/>
      <c r="C4742" s="831"/>
      <c r="F4742" s="831"/>
      <c r="G4742" s="831"/>
      <c r="H4742" s="831"/>
    </row>
    <row r="4743" spans="2:8">
      <c r="B4743" s="831"/>
      <c r="C4743" s="831"/>
      <c r="F4743" s="831"/>
      <c r="G4743" s="831"/>
      <c r="H4743" s="831"/>
    </row>
    <row r="4744" spans="2:8">
      <c r="B4744" s="831"/>
      <c r="C4744" s="831"/>
      <c r="F4744" s="831"/>
      <c r="G4744" s="831"/>
      <c r="H4744" s="831"/>
    </row>
    <row r="4745" spans="2:8">
      <c r="B4745" s="831"/>
      <c r="C4745" s="831"/>
      <c r="F4745" s="831"/>
      <c r="G4745" s="831"/>
      <c r="H4745" s="831"/>
    </row>
    <row r="4746" spans="2:8">
      <c r="B4746" s="831"/>
      <c r="C4746" s="831"/>
      <c r="F4746" s="831"/>
      <c r="G4746" s="831"/>
      <c r="H4746" s="831"/>
    </row>
    <row r="4747" spans="2:8">
      <c r="B4747" s="831"/>
      <c r="C4747" s="831"/>
      <c r="F4747" s="831"/>
      <c r="G4747" s="831"/>
      <c r="H4747" s="831"/>
    </row>
    <row r="4748" spans="2:8">
      <c r="B4748" s="831"/>
      <c r="C4748" s="831"/>
      <c r="F4748" s="831"/>
      <c r="G4748" s="831"/>
      <c r="H4748" s="831"/>
    </row>
    <row r="4749" spans="2:8">
      <c r="B4749" s="831"/>
      <c r="C4749" s="831"/>
      <c r="F4749" s="831"/>
      <c r="G4749" s="831"/>
      <c r="H4749" s="831"/>
    </row>
    <row r="4750" spans="2:8">
      <c r="B4750" s="831"/>
      <c r="C4750" s="831"/>
      <c r="F4750" s="831"/>
      <c r="G4750" s="831"/>
      <c r="H4750" s="831"/>
    </row>
    <row r="4751" spans="2:8">
      <c r="B4751" s="831"/>
      <c r="C4751" s="831"/>
      <c r="F4751" s="831"/>
      <c r="G4751" s="831"/>
      <c r="H4751" s="831"/>
    </row>
    <row r="4752" spans="2:8">
      <c r="B4752" s="831"/>
      <c r="C4752" s="831"/>
      <c r="F4752" s="831"/>
      <c r="G4752" s="831"/>
      <c r="H4752" s="831"/>
    </row>
    <row r="4753" spans="2:8">
      <c r="B4753" s="831"/>
      <c r="C4753" s="831"/>
      <c r="F4753" s="831"/>
      <c r="G4753" s="831"/>
      <c r="H4753" s="831"/>
    </row>
    <row r="4754" spans="2:8">
      <c r="B4754" s="831"/>
      <c r="C4754" s="831"/>
      <c r="F4754" s="831"/>
      <c r="G4754" s="831"/>
      <c r="H4754" s="831"/>
    </row>
    <row r="4755" spans="2:8">
      <c r="B4755" s="831"/>
      <c r="C4755" s="831"/>
      <c r="F4755" s="831"/>
      <c r="G4755" s="831"/>
      <c r="H4755" s="831"/>
    </row>
    <row r="4756" spans="2:8">
      <c r="B4756" s="831"/>
      <c r="C4756" s="831"/>
      <c r="F4756" s="831"/>
      <c r="G4756" s="831"/>
      <c r="H4756" s="831"/>
    </row>
    <row r="4757" spans="2:8">
      <c r="B4757" s="831"/>
      <c r="C4757" s="831"/>
      <c r="F4757" s="831"/>
      <c r="G4757" s="831"/>
      <c r="H4757" s="831"/>
    </row>
    <row r="4758" spans="2:8">
      <c r="B4758" s="831"/>
      <c r="C4758" s="831"/>
      <c r="F4758" s="831"/>
      <c r="G4758" s="831"/>
      <c r="H4758" s="831"/>
    </row>
    <row r="4759" spans="2:8">
      <c r="B4759" s="831"/>
      <c r="C4759" s="831"/>
      <c r="F4759" s="831"/>
      <c r="G4759" s="831"/>
      <c r="H4759" s="831"/>
    </row>
    <row r="4760" spans="2:8">
      <c r="B4760" s="831"/>
      <c r="C4760" s="831"/>
      <c r="F4760" s="831"/>
      <c r="G4760" s="831"/>
      <c r="H4760" s="831"/>
    </row>
    <row r="4761" spans="2:8">
      <c r="B4761" s="831"/>
      <c r="C4761" s="831"/>
      <c r="F4761" s="831"/>
      <c r="G4761" s="831"/>
      <c r="H4761" s="831"/>
    </row>
    <row r="4762" spans="2:8">
      <c r="B4762" s="831"/>
      <c r="C4762" s="831"/>
      <c r="F4762" s="831"/>
      <c r="G4762" s="831"/>
      <c r="H4762" s="831"/>
    </row>
    <row r="4763" spans="2:8">
      <c r="B4763" s="831"/>
      <c r="C4763" s="831"/>
      <c r="F4763" s="831"/>
      <c r="G4763" s="831"/>
      <c r="H4763" s="831"/>
    </row>
    <row r="4764" spans="2:8">
      <c r="B4764" s="831"/>
      <c r="C4764" s="831"/>
      <c r="F4764" s="831"/>
      <c r="G4764" s="831"/>
      <c r="H4764" s="831"/>
    </row>
    <row r="4765" spans="2:8">
      <c r="B4765" s="831"/>
      <c r="C4765" s="831"/>
      <c r="F4765" s="831"/>
      <c r="G4765" s="831"/>
      <c r="H4765" s="831"/>
    </row>
    <row r="4766" spans="2:8">
      <c r="B4766" s="831"/>
      <c r="C4766" s="831"/>
      <c r="F4766" s="831"/>
      <c r="G4766" s="831"/>
      <c r="H4766" s="831"/>
    </row>
    <row r="4767" spans="2:8">
      <c r="B4767" s="831"/>
      <c r="C4767" s="831"/>
      <c r="F4767" s="831"/>
      <c r="G4767" s="831"/>
      <c r="H4767" s="831"/>
    </row>
    <row r="4768" spans="2:8">
      <c r="B4768" s="831"/>
      <c r="C4768" s="831"/>
      <c r="F4768" s="831"/>
      <c r="G4768" s="831"/>
      <c r="H4768" s="831"/>
    </row>
    <row r="4769" spans="2:8">
      <c r="B4769" s="831"/>
      <c r="C4769" s="831"/>
      <c r="F4769" s="831"/>
      <c r="G4769" s="831"/>
      <c r="H4769" s="831"/>
    </row>
    <row r="4770" spans="2:8">
      <c r="B4770" s="831"/>
      <c r="C4770" s="831"/>
      <c r="F4770" s="831"/>
      <c r="G4770" s="831"/>
      <c r="H4770" s="831"/>
    </row>
    <row r="4771" spans="2:8">
      <c r="B4771" s="831"/>
      <c r="C4771" s="831"/>
      <c r="F4771" s="831"/>
      <c r="G4771" s="831"/>
      <c r="H4771" s="831"/>
    </row>
    <row r="4772" spans="2:8">
      <c r="B4772" s="831"/>
      <c r="C4772" s="831"/>
      <c r="F4772" s="831"/>
      <c r="G4772" s="831"/>
      <c r="H4772" s="831"/>
    </row>
    <row r="4773" spans="2:8">
      <c r="B4773" s="831"/>
      <c r="C4773" s="831"/>
      <c r="F4773" s="831"/>
      <c r="G4773" s="831"/>
      <c r="H4773" s="831"/>
    </row>
    <row r="4774" spans="2:8">
      <c r="B4774" s="831"/>
      <c r="C4774" s="831"/>
      <c r="F4774" s="831"/>
      <c r="G4774" s="831"/>
      <c r="H4774" s="831"/>
    </row>
    <row r="4775" spans="2:8">
      <c r="B4775" s="831"/>
      <c r="C4775" s="831"/>
      <c r="F4775" s="831"/>
      <c r="G4775" s="831"/>
      <c r="H4775" s="831"/>
    </row>
    <row r="4776" spans="2:8">
      <c r="B4776" s="831"/>
      <c r="C4776" s="831"/>
      <c r="F4776" s="831"/>
      <c r="G4776" s="831"/>
      <c r="H4776" s="831"/>
    </row>
    <row r="4777" spans="2:8">
      <c r="B4777" s="831"/>
      <c r="C4777" s="831"/>
      <c r="F4777" s="831"/>
      <c r="G4777" s="831"/>
      <c r="H4777" s="831"/>
    </row>
    <row r="4778" spans="2:8">
      <c r="B4778" s="831"/>
      <c r="C4778" s="831"/>
      <c r="F4778" s="831"/>
      <c r="G4778" s="831"/>
      <c r="H4778" s="831"/>
    </row>
    <row r="4779" spans="2:8">
      <c r="B4779" s="831"/>
      <c r="C4779" s="831"/>
      <c r="F4779" s="831"/>
      <c r="G4779" s="831"/>
      <c r="H4779" s="831"/>
    </row>
    <row r="4780" spans="2:8">
      <c r="B4780" s="831"/>
      <c r="C4780" s="831"/>
      <c r="F4780" s="831"/>
      <c r="G4780" s="831"/>
      <c r="H4780" s="831"/>
    </row>
    <row r="4781" spans="2:8">
      <c r="B4781" s="831"/>
      <c r="C4781" s="831"/>
      <c r="F4781" s="831"/>
      <c r="G4781" s="831"/>
      <c r="H4781" s="831"/>
    </row>
    <row r="4782" spans="2:8">
      <c r="B4782" s="831"/>
      <c r="C4782" s="831"/>
      <c r="F4782" s="831"/>
      <c r="G4782" s="831"/>
      <c r="H4782" s="831"/>
    </row>
    <row r="4783" spans="2:8">
      <c r="B4783" s="831"/>
      <c r="C4783" s="831"/>
      <c r="F4783" s="831"/>
      <c r="G4783" s="831"/>
      <c r="H4783" s="831"/>
    </row>
    <row r="4784" spans="2:8">
      <c r="B4784" s="831"/>
      <c r="C4784" s="831"/>
      <c r="F4784" s="831"/>
      <c r="G4784" s="831"/>
      <c r="H4784" s="831"/>
    </row>
    <row r="4785" spans="2:8">
      <c r="B4785" s="831"/>
      <c r="C4785" s="831"/>
      <c r="F4785" s="831"/>
      <c r="G4785" s="831"/>
      <c r="H4785" s="831"/>
    </row>
    <row r="4786" spans="2:8">
      <c r="B4786" s="831"/>
      <c r="C4786" s="831"/>
      <c r="F4786" s="831"/>
      <c r="G4786" s="831"/>
      <c r="H4786" s="831"/>
    </row>
    <row r="4787" spans="2:8">
      <c r="B4787" s="831"/>
      <c r="C4787" s="831"/>
      <c r="F4787" s="831"/>
      <c r="G4787" s="831"/>
      <c r="H4787" s="831"/>
    </row>
    <row r="4788" spans="2:8">
      <c r="B4788" s="831"/>
      <c r="C4788" s="831"/>
      <c r="F4788" s="831"/>
      <c r="G4788" s="831"/>
      <c r="H4788" s="831"/>
    </row>
    <row r="4789" spans="2:8">
      <c r="B4789" s="831"/>
      <c r="C4789" s="831"/>
      <c r="F4789" s="831"/>
      <c r="G4789" s="831"/>
      <c r="H4789" s="831"/>
    </row>
    <row r="4790" spans="2:8">
      <c r="B4790" s="831"/>
      <c r="C4790" s="831"/>
      <c r="F4790" s="831"/>
      <c r="G4790" s="831"/>
      <c r="H4790" s="831"/>
    </row>
    <row r="4791" spans="2:8">
      <c r="B4791" s="831"/>
      <c r="C4791" s="831"/>
      <c r="F4791" s="831"/>
      <c r="G4791" s="831"/>
      <c r="H4791" s="831"/>
    </row>
    <row r="4792" spans="2:8">
      <c r="B4792" s="831"/>
      <c r="C4792" s="831"/>
      <c r="F4792" s="831"/>
      <c r="G4792" s="831"/>
      <c r="H4792" s="831"/>
    </row>
    <row r="4793" spans="2:8">
      <c r="B4793" s="831"/>
      <c r="C4793" s="831"/>
      <c r="F4793" s="831"/>
      <c r="G4793" s="831"/>
      <c r="H4793" s="831"/>
    </row>
    <row r="4794" spans="2:8">
      <c r="B4794" s="831"/>
      <c r="C4794" s="831"/>
      <c r="F4794" s="831"/>
      <c r="G4794" s="831"/>
      <c r="H4794" s="831"/>
    </row>
    <row r="4795" spans="2:8">
      <c r="B4795" s="831"/>
      <c r="C4795" s="831"/>
      <c r="F4795" s="831"/>
      <c r="G4795" s="831"/>
      <c r="H4795" s="831"/>
    </row>
    <row r="4796" spans="2:8">
      <c r="B4796" s="831"/>
      <c r="C4796" s="831"/>
      <c r="F4796" s="831"/>
      <c r="G4796" s="831"/>
      <c r="H4796" s="831"/>
    </row>
    <row r="4797" spans="2:8">
      <c r="B4797" s="831"/>
      <c r="C4797" s="831"/>
      <c r="F4797" s="831"/>
      <c r="G4797" s="831"/>
      <c r="H4797" s="831"/>
    </row>
    <row r="4798" spans="2:8">
      <c r="B4798" s="831"/>
      <c r="C4798" s="831"/>
      <c r="F4798" s="831"/>
      <c r="G4798" s="831"/>
      <c r="H4798" s="831"/>
    </row>
    <row r="4799" spans="2:8">
      <c r="B4799" s="831"/>
      <c r="C4799" s="831"/>
      <c r="F4799" s="831"/>
      <c r="G4799" s="831"/>
      <c r="H4799" s="831"/>
    </row>
    <row r="4800" spans="2:8">
      <c r="B4800" s="831"/>
      <c r="C4800" s="831"/>
      <c r="F4800" s="831"/>
      <c r="G4800" s="831"/>
      <c r="H4800" s="831"/>
    </row>
    <row r="4801" spans="2:8">
      <c r="B4801" s="831"/>
      <c r="C4801" s="831"/>
      <c r="F4801" s="831"/>
      <c r="G4801" s="831"/>
      <c r="H4801" s="831"/>
    </row>
    <row r="4802" spans="2:8">
      <c r="B4802" s="831"/>
      <c r="C4802" s="831"/>
      <c r="F4802" s="831"/>
      <c r="G4802" s="831"/>
      <c r="H4802" s="831"/>
    </row>
    <row r="4803" spans="2:8">
      <c r="B4803" s="831"/>
      <c r="C4803" s="831"/>
      <c r="F4803" s="831"/>
      <c r="G4803" s="831"/>
      <c r="H4803" s="831"/>
    </row>
    <row r="4804" spans="2:8">
      <c r="B4804" s="831"/>
      <c r="C4804" s="831"/>
      <c r="F4804" s="831"/>
      <c r="G4804" s="831"/>
      <c r="H4804" s="831"/>
    </row>
    <row r="4805" spans="2:8">
      <c r="B4805" s="831"/>
      <c r="C4805" s="831"/>
      <c r="F4805" s="831"/>
      <c r="G4805" s="831"/>
      <c r="H4805" s="831"/>
    </row>
    <row r="4806" spans="2:8">
      <c r="B4806" s="831"/>
      <c r="C4806" s="831"/>
      <c r="F4806" s="831"/>
      <c r="G4806" s="831"/>
      <c r="H4806" s="831"/>
    </row>
    <row r="4807" spans="2:8">
      <c r="B4807" s="831"/>
      <c r="C4807" s="831"/>
      <c r="F4807" s="831"/>
      <c r="G4807" s="831"/>
      <c r="H4807" s="831"/>
    </row>
    <row r="4808" spans="2:8">
      <c r="B4808" s="831"/>
      <c r="C4808" s="831"/>
      <c r="F4808" s="831"/>
      <c r="G4808" s="831"/>
      <c r="H4808" s="831"/>
    </row>
    <row r="4809" spans="2:8">
      <c r="B4809" s="831"/>
      <c r="C4809" s="831"/>
      <c r="F4809" s="831"/>
      <c r="G4809" s="831"/>
      <c r="H4809" s="831"/>
    </row>
    <row r="4810" spans="2:8">
      <c r="B4810" s="831"/>
      <c r="C4810" s="831"/>
      <c r="F4810" s="831"/>
      <c r="G4810" s="831"/>
      <c r="H4810" s="831"/>
    </row>
    <row r="4811" spans="2:8">
      <c r="B4811" s="831"/>
      <c r="C4811" s="831"/>
      <c r="F4811" s="831"/>
      <c r="G4811" s="831"/>
      <c r="H4811" s="831"/>
    </row>
    <row r="4812" spans="2:8">
      <c r="B4812" s="831"/>
      <c r="C4812" s="831"/>
      <c r="F4812" s="831"/>
      <c r="G4812" s="831"/>
      <c r="H4812" s="831"/>
    </row>
    <row r="4813" spans="2:8">
      <c r="B4813" s="831"/>
      <c r="C4813" s="831"/>
      <c r="F4813" s="831"/>
      <c r="G4813" s="831"/>
      <c r="H4813" s="831"/>
    </row>
    <row r="4814" spans="2:8">
      <c r="B4814" s="831"/>
      <c r="C4814" s="831"/>
      <c r="F4814" s="831"/>
      <c r="G4814" s="831"/>
      <c r="H4814" s="831"/>
    </row>
    <row r="4815" spans="2:8">
      <c r="B4815" s="831"/>
      <c r="C4815" s="831"/>
      <c r="F4815" s="831"/>
      <c r="G4815" s="831"/>
      <c r="H4815" s="831"/>
    </row>
    <row r="4816" spans="2:8">
      <c r="B4816" s="831"/>
      <c r="C4816" s="831"/>
      <c r="F4816" s="831"/>
      <c r="G4816" s="831"/>
      <c r="H4816" s="831"/>
    </row>
    <row r="4817" spans="2:8">
      <c r="B4817" s="831"/>
      <c r="C4817" s="831"/>
      <c r="F4817" s="831"/>
      <c r="G4817" s="831"/>
      <c r="H4817" s="831"/>
    </row>
    <row r="4818" spans="2:8">
      <c r="B4818" s="831"/>
      <c r="C4818" s="831"/>
      <c r="F4818" s="831"/>
      <c r="G4818" s="831"/>
      <c r="H4818" s="831"/>
    </row>
    <row r="4819" spans="2:8">
      <c r="B4819" s="831"/>
      <c r="C4819" s="831"/>
      <c r="F4819" s="831"/>
      <c r="G4819" s="831"/>
      <c r="H4819" s="831"/>
    </row>
    <row r="4820" spans="2:8">
      <c r="B4820" s="831"/>
      <c r="C4820" s="831"/>
      <c r="F4820" s="831"/>
      <c r="G4820" s="831"/>
      <c r="H4820" s="831"/>
    </row>
    <row r="4821" spans="2:8">
      <c r="B4821" s="831"/>
      <c r="C4821" s="831"/>
      <c r="F4821" s="831"/>
      <c r="G4821" s="831"/>
      <c r="H4821" s="831"/>
    </row>
    <row r="4822" spans="2:8">
      <c r="B4822" s="831"/>
      <c r="C4822" s="831"/>
      <c r="F4822" s="831"/>
      <c r="G4822" s="831"/>
      <c r="H4822" s="831"/>
    </row>
    <row r="4823" spans="2:8">
      <c r="B4823" s="831"/>
      <c r="C4823" s="831"/>
      <c r="F4823" s="831"/>
      <c r="G4823" s="831"/>
      <c r="H4823" s="831"/>
    </row>
    <row r="4824" spans="2:8">
      <c r="B4824" s="831"/>
      <c r="C4824" s="831"/>
      <c r="F4824" s="831"/>
      <c r="G4824" s="831"/>
      <c r="H4824" s="831"/>
    </row>
    <row r="4825" spans="2:8">
      <c r="B4825" s="831"/>
      <c r="C4825" s="831"/>
      <c r="F4825" s="831"/>
      <c r="G4825" s="831"/>
      <c r="H4825" s="831"/>
    </row>
    <row r="4826" spans="2:8">
      <c r="B4826" s="831"/>
      <c r="C4826" s="831"/>
      <c r="F4826" s="831"/>
      <c r="G4826" s="831"/>
      <c r="H4826" s="831"/>
    </row>
    <row r="4827" spans="2:8">
      <c r="B4827" s="831"/>
      <c r="C4827" s="831"/>
      <c r="F4827" s="831"/>
      <c r="G4827" s="831"/>
      <c r="H4827" s="831"/>
    </row>
    <row r="4828" spans="2:8">
      <c r="B4828" s="831"/>
      <c r="C4828" s="831"/>
      <c r="F4828" s="831"/>
      <c r="G4828" s="831"/>
      <c r="H4828" s="831"/>
    </row>
    <row r="4829" spans="2:8">
      <c r="B4829" s="831"/>
      <c r="C4829" s="831"/>
      <c r="F4829" s="831"/>
      <c r="G4829" s="831"/>
      <c r="H4829" s="831"/>
    </row>
    <row r="4830" spans="2:8">
      <c r="B4830" s="831"/>
      <c r="C4830" s="831"/>
      <c r="F4830" s="831"/>
      <c r="G4830" s="831"/>
      <c r="H4830" s="831"/>
    </row>
    <row r="4831" spans="2:8">
      <c r="B4831" s="831"/>
      <c r="C4831" s="831"/>
      <c r="F4831" s="831"/>
      <c r="G4831" s="831"/>
      <c r="H4831" s="831"/>
    </row>
    <row r="4832" spans="2:8">
      <c r="B4832" s="831"/>
      <c r="C4832" s="831"/>
      <c r="F4832" s="831"/>
      <c r="G4832" s="831"/>
      <c r="H4832" s="831"/>
    </row>
    <row r="4833" spans="2:8">
      <c r="B4833" s="831"/>
      <c r="C4833" s="831"/>
      <c r="F4833" s="831"/>
      <c r="G4833" s="831"/>
      <c r="H4833" s="831"/>
    </row>
    <row r="4834" spans="2:8">
      <c r="B4834" s="831"/>
      <c r="C4834" s="831"/>
      <c r="F4834" s="831"/>
      <c r="G4834" s="831"/>
      <c r="H4834" s="831"/>
    </row>
    <row r="4835" spans="2:8">
      <c r="B4835" s="831"/>
      <c r="C4835" s="831"/>
      <c r="F4835" s="831"/>
      <c r="G4835" s="831"/>
      <c r="H4835" s="831"/>
    </row>
    <row r="4836" spans="2:8">
      <c r="B4836" s="831"/>
      <c r="C4836" s="831"/>
      <c r="F4836" s="831"/>
      <c r="G4836" s="831"/>
      <c r="H4836" s="831"/>
    </row>
    <row r="4837" spans="2:8">
      <c r="B4837" s="831"/>
      <c r="C4837" s="831"/>
      <c r="F4837" s="831"/>
      <c r="G4837" s="831"/>
      <c r="H4837" s="831"/>
    </row>
    <row r="4838" spans="2:8">
      <c r="B4838" s="831"/>
      <c r="C4838" s="831"/>
      <c r="F4838" s="831"/>
      <c r="G4838" s="831"/>
      <c r="H4838" s="831"/>
    </row>
    <row r="4839" spans="2:8">
      <c r="B4839" s="831"/>
      <c r="C4839" s="831"/>
      <c r="F4839" s="831"/>
      <c r="G4839" s="831"/>
      <c r="H4839" s="831"/>
    </row>
    <row r="4840" spans="2:8">
      <c r="B4840" s="831"/>
      <c r="C4840" s="831"/>
      <c r="F4840" s="831"/>
      <c r="G4840" s="831"/>
      <c r="H4840" s="831"/>
    </row>
    <row r="4841" spans="2:8">
      <c r="B4841" s="831"/>
      <c r="C4841" s="831"/>
      <c r="F4841" s="831"/>
      <c r="G4841" s="831"/>
      <c r="H4841" s="831"/>
    </row>
    <row r="4842" spans="2:8">
      <c r="B4842" s="831"/>
      <c r="C4842" s="831"/>
      <c r="F4842" s="831"/>
      <c r="G4842" s="831"/>
      <c r="H4842" s="831"/>
    </row>
    <row r="4843" spans="2:8">
      <c r="B4843" s="831"/>
      <c r="C4843" s="831"/>
      <c r="F4843" s="831"/>
      <c r="G4843" s="831"/>
      <c r="H4843" s="831"/>
    </row>
    <row r="4844" spans="2:8">
      <c r="B4844" s="831"/>
      <c r="C4844" s="831"/>
      <c r="F4844" s="831"/>
      <c r="G4844" s="831"/>
      <c r="H4844" s="831"/>
    </row>
    <row r="4845" spans="2:8">
      <c r="B4845" s="831"/>
      <c r="C4845" s="831"/>
      <c r="F4845" s="831"/>
      <c r="G4845" s="831"/>
      <c r="H4845" s="831"/>
    </row>
    <row r="4846" spans="2:8">
      <c r="B4846" s="831"/>
      <c r="C4846" s="831"/>
      <c r="F4846" s="831"/>
      <c r="G4846" s="831"/>
      <c r="H4846" s="831"/>
    </row>
    <row r="4847" spans="2:8">
      <c r="B4847" s="831"/>
      <c r="C4847" s="831"/>
      <c r="F4847" s="831"/>
      <c r="G4847" s="831"/>
      <c r="H4847" s="831"/>
    </row>
    <row r="4848" spans="2:8">
      <c r="B4848" s="831"/>
      <c r="C4848" s="831"/>
      <c r="F4848" s="831"/>
      <c r="G4848" s="831"/>
      <c r="H4848" s="831"/>
    </row>
    <row r="4849" spans="2:8">
      <c r="B4849" s="831"/>
      <c r="C4849" s="831"/>
      <c r="F4849" s="831"/>
      <c r="G4849" s="831"/>
      <c r="H4849" s="831"/>
    </row>
    <row r="4850" spans="2:8">
      <c r="B4850" s="831"/>
      <c r="C4850" s="831"/>
      <c r="F4850" s="831"/>
      <c r="G4850" s="831"/>
      <c r="H4850" s="831"/>
    </row>
    <row r="4851" spans="2:8">
      <c r="B4851" s="831"/>
      <c r="C4851" s="831"/>
      <c r="F4851" s="831"/>
      <c r="G4851" s="831"/>
      <c r="H4851" s="831"/>
    </row>
    <row r="4852" spans="2:8">
      <c r="B4852" s="831"/>
      <c r="C4852" s="831"/>
      <c r="F4852" s="831"/>
      <c r="G4852" s="831"/>
      <c r="H4852" s="831"/>
    </row>
    <row r="4853" spans="2:8">
      <c r="B4853" s="831"/>
      <c r="C4853" s="831"/>
      <c r="F4853" s="831"/>
      <c r="G4853" s="831"/>
      <c r="H4853" s="831"/>
    </row>
    <row r="4854" spans="2:8">
      <c r="B4854" s="831"/>
      <c r="C4854" s="831"/>
      <c r="F4854" s="831"/>
      <c r="G4854" s="831"/>
      <c r="H4854" s="831"/>
    </row>
    <row r="4855" spans="2:8">
      <c r="B4855" s="831"/>
      <c r="C4855" s="831"/>
      <c r="F4855" s="831"/>
      <c r="G4855" s="831"/>
      <c r="H4855" s="831"/>
    </row>
    <row r="4856" spans="2:8">
      <c r="B4856" s="831"/>
      <c r="C4856" s="831"/>
      <c r="F4856" s="831"/>
      <c r="G4856" s="831"/>
      <c r="H4856" s="831"/>
    </row>
    <row r="4857" spans="2:8">
      <c r="B4857" s="831"/>
      <c r="C4857" s="831"/>
      <c r="F4857" s="831"/>
      <c r="G4857" s="831"/>
      <c r="H4857" s="831"/>
    </row>
    <row r="4858" spans="2:8">
      <c r="B4858" s="831"/>
      <c r="C4858" s="831"/>
      <c r="F4858" s="831"/>
      <c r="G4858" s="831"/>
      <c r="H4858" s="831"/>
    </row>
    <row r="4859" spans="2:8">
      <c r="B4859" s="831"/>
      <c r="C4859" s="831"/>
      <c r="F4859" s="831"/>
      <c r="G4859" s="831"/>
      <c r="H4859" s="831"/>
    </row>
    <row r="4860" spans="2:8">
      <c r="B4860" s="831"/>
      <c r="C4860" s="831"/>
      <c r="F4860" s="831"/>
      <c r="G4860" s="831"/>
      <c r="H4860" s="831"/>
    </row>
    <row r="4861" spans="2:8">
      <c r="B4861" s="831"/>
      <c r="C4861" s="831"/>
      <c r="F4861" s="831"/>
      <c r="G4861" s="831"/>
      <c r="H4861" s="831"/>
    </row>
    <row r="4862" spans="2:8">
      <c r="B4862" s="831"/>
      <c r="C4862" s="831"/>
      <c r="F4862" s="831"/>
      <c r="G4862" s="831"/>
      <c r="H4862" s="831"/>
    </row>
    <row r="4863" spans="2:8">
      <c r="B4863" s="831"/>
      <c r="C4863" s="831"/>
      <c r="F4863" s="831"/>
      <c r="G4863" s="831"/>
      <c r="H4863" s="831"/>
    </row>
    <row r="4864" spans="2:8">
      <c r="B4864" s="831"/>
      <c r="C4864" s="831"/>
      <c r="F4864" s="831"/>
      <c r="G4864" s="831"/>
      <c r="H4864" s="831"/>
    </row>
    <row r="4865" spans="2:8">
      <c r="B4865" s="831"/>
      <c r="C4865" s="831"/>
      <c r="F4865" s="831"/>
      <c r="G4865" s="831"/>
      <c r="H4865" s="831"/>
    </row>
    <row r="4866" spans="2:8">
      <c r="B4866" s="831"/>
      <c r="C4866" s="831"/>
      <c r="F4866" s="831"/>
      <c r="G4866" s="831"/>
      <c r="H4866" s="831"/>
    </row>
    <row r="4867" spans="2:8">
      <c r="B4867" s="831"/>
      <c r="C4867" s="831"/>
      <c r="F4867" s="831"/>
      <c r="G4867" s="831"/>
      <c r="H4867" s="831"/>
    </row>
    <row r="4868" spans="2:8">
      <c r="B4868" s="831"/>
      <c r="C4868" s="831"/>
      <c r="F4868" s="831"/>
      <c r="G4868" s="831"/>
      <c r="H4868" s="831"/>
    </row>
    <row r="4869" spans="2:8">
      <c r="B4869" s="831"/>
      <c r="C4869" s="831"/>
      <c r="F4869" s="831"/>
      <c r="G4869" s="831"/>
      <c r="H4869" s="831"/>
    </row>
    <row r="4870" spans="2:8">
      <c r="B4870" s="831"/>
      <c r="C4870" s="831"/>
      <c r="F4870" s="831"/>
      <c r="G4870" s="831"/>
      <c r="H4870" s="831"/>
    </row>
    <row r="4871" spans="2:8">
      <c r="B4871" s="831"/>
      <c r="C4871" s="831"/>
      <c r="F4871" s="831"/>
      <c r="G4871" s="831"/>
      <c r="H4871" s="831"/>
    </row>
    <row r="4872" spans="2:8">
      <c r="B4872" s="831"/>
      <c r="C4872" s="831"/>
      <c r="F4872" s="831"/>
      <c r="G4872" s="831"/>
      <c r="H4872" s="831"/>
    </row>
    <row r="4873" spans="2:8">
      <c r="B4873" s="831"/>
      <c r="C4873" s="831"/>
      <c r="F4873" s="831"/>
      <c r="G4873" s="831"/>
      <c r="H4873" s="831"/>
    </row>
    <row r="4874" spans="2:8">
      <c r="B4874" s="831"/>
      <c r="C4874" s="831"/>
      <c r="F4874" s="831"/>
      <c r="G4874" s="831"/>
      <c r="H4874" s="831"/>
    </row>
    <row r="4875" spans="2:8">
      <c r="B4875" s="831"/>
      <c r="C4875" s="831"/>
      <c r="F4875" s="831"/>
      <c r="G4875" s="831"/>
      <c r="H4875" s="831"/>
    </row>
    <row r="4876" spans="2:8">
      <c r="B4876" s="831"/>
      <c r="C4876" s="831"/>
      <c r="F4876" s="831"/>
      <c r="G4876" s="831"/>
      <c r="H4876" s="831"/>
    </row>
    <row r="4877" spans="2:8">
      <c r="B4877" s="831"/>
      <c r="C4877" s="831"/>
      <c r="F4877" s="831"/>
      <c r="G4877" s="831"/>
      <c r="H4877" s="831"/>
    </row>
    <row r="4878" spans="2:8">
      <c r="B4878" s="831"/>
      <c r="C4878" s="831"/>
      <c r="F4878" s="831"/>
      <c r="G4878" s="831"/>
      <c r="H4878" s="831"/>
    </row>
    <row r="4879" spans="2:8">
      <c r="B4879" s="831"/>
      <c r="C4879" s="831"/>
      <c r="F4879" s="831"/>
      <c r="G4879" s="831"/>
      <c r="H4879" s="831"/>
    </row>
    <row r="4880" spans="2:8">
      <c r="B4880" s="831"/>
      <c r="C4880" s="831"/>
      <c r="F4880" s="831"/>
      <c r="G4880" s="831"/>
      <c r="H4880" s="831"/>
    </row>
    <row r="4881" spans="2:8">
      <c r="B4881" s="831"/>
      <c r="C4881" s="831"/>
      <c r="F4881" s="831"/>
      <c r="G4881" s="831"/>
      <c r="H4881" s="831"/>
    </row>
    <row r="4882" spans="2:8">
      <c r="B4882" s="831"/>
      <c r="C4882" s="831"/>
      <c r="F4882" s="831"/>
      <c r="G4882" s="831"/>
      <c r="H4882" s="831"/>
    </row>
    <row r="4883" spans="2:8">
      <c r="B4883" s="831"/>
      <c r="C4883" s="831"/>
      <c r="F4883" s="831"/>
      <c r="G4883" s="831"/>
      <c r="H4883" s="831"/>
    </row>
    <row r="4884" spans="2:8">
      <c r="B4884" s="831"/>
      <c r="C4884" s="831"/>
      <c r="F4884" s="831"/>
      <c r="G4884" s="831"/>
      <c r="H4884" s="831"/>
    </row>
    <row r="4885" spans="2:8">
      <c r="B4885" s="831"/>
      <c r="C4885" s="831"/>
      <c r="F4885" s="831"/>
      <c r="G4885" s="831"/>
      <c r="H4885" s="831"/>
    </row>
    <row r="4886" spans="2:8">
      <c r="B4886" s="831"/>
      <c r="C4886" s="831"/>
      <c r="F4886" s="831"/>
      <c r="G4886" s="831"/>
      <c r="H4886" s="831"/>
    </row>
    <row r="4887" spans="2:8">
      <c r="B4887" s="831"/>
      <c r="C4887" s="831"/>
      <c r="F4887" s="831"/>
      <c r="G4887" s="831"/>
      <c r="H4887" s="831"/>
    </row>
    <row r="4888" spans="2:8">
      <c r="B4888" s="831"/>
      <c r="C4888" s="831"/>
      <c r="F4888" s="831"/>
      <c r="G4888" s="831"/>
      <c r="H4888" s="831"/>
    </row>
    <row r="4889" spans="2:8">
      <c r="B4889" s="831"/>
      <c r="C4889" s="831"/>
      <c r="F4889" s="831"/>
      <c r="G4889" s="831"/>
      <c r="H4889" s="831"/>
    </row>
    <row r="4890" spans="2:8">
      <c r="B4890" s="831"/>
      <c r="C4890" s="831"/>
      <c r="F4890" s="831"/>
      <c r="G4890" s="831"/>
      <c r="H4890" s="831"/>
    </row>
    <row r="4891" spans="2:8">
      <c r="B4891" s="831"/>
      <c r="C4891" s="831"/>
      <c r="F4891" s="831"/>
      <c r="G4891" s="831"/>
      <c r="H4891" s="831"/>
    </row>
    <row r="4892" spans="2:8">
      <c r="B4892" s="831"/>
      <c r="C4892" s="831"/>
      <c r="F4892" s="831"/>
      <c r="G4892" s="831"/>
      <c r="H4892" s="831"/>
    </row>
    <row r="4893" spans="2:8">
      <c r="B4893" s="831"/>
      <c r="C4893" s="831"/>
      <c r="F4893" s="831"/>
      <c r="G4893" s="831"/>
      <c r="H4893" s="831"/>
    </row>
    <row r="4894" spans="2:8">
      <c r="B4894" s="831"/>
      <c r="C4894" s="831"/>
      <c r="F4894" s="831"/>
      <c r="G4894" s="831"/>
      <c r="H4894" s="831"/>
    </row>
    <row r="4895" spans="2:8">
      <c r="B4895" s="831"/>
      <c r="C4895" s="831"/>
      <c r="F4895" s="831"/>
      <c r="G4895" s="831"/>
      <c r="H4895" s="831"/>
    </row>
    <row r="4896" spans="2:8">
      <c r="B4896" s="831"/>
      <c r="C4896" s="831"/>
      <c r="F4896" s="831"/>
      <c r="G4896" s="831"/>
      <c r="H4896" s="831"/>
    </row>
    <row r="4897" spans="2:8">
      <c r="B4897" s="831"/>
      <c r="C4897" s="831"/>
      <c r="F4897" s="831"/>
      <c r="G4897" s="831"/>
      <c r="H4897" s="831"/>
    </row>
    <row r="4898" spans="2:8">
      <c r="B4898" s="831"/>
      <c r="C4898" s="831"/>
      <c r="F4898" s="831"/>
      <c r="G4898" s="831"/>
      <c r="H4898" s="831"/>
    </row>
    <row r="4899" spans="2:8">
      <c r="B4899" s="831"/>
      <c r="C4899" s="831"/>
      <c r="F4899" s="831"/>
      <c r="G4899" s="831"/>
      <c r="H4899" s="831"/>
    </row>
    <row r="4900" spans="2:8">
      <c r="B4900" s="831"/>
      <c r="C4900" s="831"/>
      <c r="F4900" s="831"/>
      <c r="G4900" s="831"/>
      <c r="H4900" s="831"/>
    </row>
    <row r="4901" spans="2:8">
      <c r="B4901" s="831"/>
      <c r="C4901" s="831"/>
      <c r="F4901" s="831"/>
      <c r="G4901" s="831"/>
      <c r="H4901" s="831"/>
    </row>
    <row r="4902" spans="2:8">
      <c r="B4902" s="831"/>
      <c r="C4902" s="831"/>
      <c r="F4902" s="831"/>
      <c r="G4902" s="831"/>
      <c r="H4902" s="831"/>
    </row>
    <row r="4903" spans="2:8">
      <c r="B4903" s="831"/>
      <c r="C4903" s="831"/>
      <c r="F4903" s="831"/>
      <c r="G4903" s="831"/>
      <c r="H4903" s="831"/>
    </row>
    <row r="4904" spans="2:8">
      <c r="B4904" s="831"/>
      <c r="C4904" s="831"/>
      <c r="F4904" s="831"/>
      <c r="G4904" s="831"/>
      <c r="H4904" s="831"/>
    </row>
    <row r="4905" spans="2:8">
      <c r="B4905" s="831"/>
      <c r="C4905" s="831"/>
      <c r="F4905" s="831"/>
      <c r="G4905" s="831"/>
      <c r="H4905" s="831"/>
    </row>
    <row r="4906" spans="2:8">
      <c r="B4906" s="831"/>
      <c r="C4906" s="831"/>
      <c r="F4906" s="831"/>
      <c r="G4906" s="831"/>
      <c r="H4906" s="831"/>
    </row>
    <row r="4907" spans="2:8">
      <c r="B4907" s="831"/>
      <c r="C4907" s="831"/>
      <c r="F4907" s="831"/>
      <c r="G4907" s="831"/>
      <c r="H4907" s="831"/>
    </row>
    <row r="4908" spans="2:8">
      <c r="B4908" s="831"/>
      <c r="C4908" s="831"/>
      <c r="F4908" s="831"/>
      <c r="G4908" s="831"/>
      <c r="H4908" s="831"/>
    </row>
    <row r="4909" spans="2:8">
      <c r="B4909" s="831"/>
      <c r="C4909" s="831"/>
      <c r="F4909" s="831"/>
      <c r="G4909" s="831"/>
      <c r="H4909" s="831"/>
    </row>
    <row r="4910" spans="2:8">
      <c r="B4910" s="831"/>
      <c r="C4910" s="831"/>
      <c r="F4910" s="831"/>
      <c r="G4910" s="831"/>
      <c r="H4910" s="831"/>
    </row>
    <row r="4911" spans="2:8">
      <c r="B4911" s="831"/>
      <c r="C4911" s="831"/>
      <c r="F4911" s="831"/>
      <c r="G4911" s="831"/>
      <c r="H4911" s="831"/>
    </row>
    <row r="4912" spans="2:8">
      <c r="B4912" s="831"/>
      <c r="C4912" s="831"/>
      <c r="F4912" s="831"/>
      <c r="G4912" s="831"/>
      <c r="H4912" s="831"/>
    </row>
    <row r="4913" spans="2:8">
      <c r="B4913" s="831"/>
      <c r="C4913" s="831"/>
      <c r="F4913" s="831"/>
      <c r="G4913" s="831"/>
      <c r="H4913" s="831"/>
    </row>
    <row r="4914" spans="2:8">
      <c r="B4914" s="831"/>
      <c r="C4914" s="831"/>
      <c r="F4914" s="831"/>
      <c r="G4914" s="831"/>
      <c r="H4914" s="831"/>
    </row>
    <row r="4915" spans="2:8">
      <c r="B4915" s="831"/>
      <c r="C4915" s="831"/>
      <c r="F4915" s="831"/>
      <c r="G4915" s="831"/>
      <c r="H4915" s="831"/>
    </row>
    <row r="4916" spans="2:8">
      <c r="B4916" s="831"/>
      <c r="C4916" s="831"/>
      <c r="F4916" s="831"/>
      <c r="G4916" s="831"/>
      <c r="H4916" s="831"/>
    </row>
    <row r="4917" spans="2:8">
      <c r="B4917" s="831"/>
      <c r="C4917" s="831"/>
      <c r="F4917" s="831"/>
      <c r="G4917" s="831"/>
      <c r="H4917" s="831"/>
    </row>
    <row r="4918" spans="2:8">
      <c r="B4918" s="831"/>
      <c r="C4918" s="831"/>
      <c r="F4918" s="831"/>
      <c r="G4918" s="831"/>
      <c r="H4918" s="831"/>
    </row>
    <row r="4919" spans="2:8">
      <c r="B4919" s="831"/>
      <c r="C4919" s="831"/>
      <c r="F4919" s="831"/>
      <c r="G4919" s="831"/>
      <c r="H4919" s="831"/>
    </row>
    <row r="4920" spans="2:8">
      <c r="B4920" s="831"/>
      <c r="C4920" s="831"/>
      <c r="F4920" s="831"/>
      <c r="G4920" s="831"/>
      <c r="H4920" s="831"/>
    </row>
    <row r="4921" spans="2:8">
      <c r="B4921" s="831"/>
      <c r="C4921" s="831"/>
      <c r="F4921" s="831"/>
      <c r="G4921" s="831"/>
      <c r="H4921" s="831"/>
    </row>
    <row r="4922" spans="2:8">
      <c r="B4922" s="831"/>
      <c r="C4922" s="831"/>
      <c r="F4922" s="831"/>
      <c r="G4922" s="831"/>
      <c r="H4922" s="831"/>
    </row>
    <row r="4923" spans="2:8">
      <c r="B4923" s="831"/>
      <c r="C4923" s="831"/>
      <c r="F4923" s="831"/>
      <c r="G4923" s="831"/>
      <c r="H4923" s="831"/>
    </row>
    <row r="4924" spans="2:8">
      <c r="B4924" s="831"/>
      <c r="C4924" s="831"/>
      <c r="F4924" s="831"/>
      <c r="G4924" s="831"/>
      <c r="H4924" s="831"/>
    </row>
    <row r="4925" spans="2:8">
      <c r="B4925" s="831"/>
      <c r="C4925" s="831"/>
      <c r="F4925" s="831"/>
      <c r="G4925" s="831"/>
      <c r="H4925" s="831"/>
    </row>
    <row r="4926" spans="2:8">
      <c r="B4926" s="831"/>
      <c r="C4926" s="831"/>
      <c r="F4926" s="831"/>
      <c r="G4926" s="831"/>
      <c r="H4926" s="831"/>
    </row>
    <row r="4927" spans="2:8">
      <c r="B4927" s="831"/>
      <c r="C4927" s="831"/>
      <c r="F4927" s="831"/>
      <c r="G4927" s="831"/>
      <c r="H4927" s="831"/>
    </row>
    <row r="4928" spans="2:8">
      <c r="B4928" s="831"/>
      <c r="C4928" s="831"/>
      <c r="F4928" s="831"/>
      <c r="G4928" s="831"/>
      <c r="H4928" s="831"/>
    </row>
    <row r="4929" spans="2:8">
      <c r="B4929" s="831"/>
      <c r="C4929" s="831"/>
      <c r="F4929" s="831"/>
      <c r="G4929" s="831"/>
      <c r="H4929" s="831"/>
    </row>
    <row r="4930" spans="2:8">
      <c r="B4930" s="831"/>
      <c r="C4930" s="831"/>
      <c r="F4930" s="831"/>
      <c r="G4930" s="831"/>
      <c r="H4930" s="831"/>
    </row>
    <row r="4931" spans="2:8">
      <c r="B4931" s="831"/>
      <c r="C4931" s="831"/>
      <c r="F4931" s="831"/>
      <c r="G4931" s="831"/>
      <c r="H4931" s="831"/>
    </row>
    <row r="4932" spans="2:8">
      <c r="B4932" s="831"/>
      <c r="C4932" s="831"/>
      <c r="F4932" s="831"/>
      <c r="G4932" s="831"/>
      <c r="H4932" s="831"/>
    </row>
    <row r="4933" spans="2:8">
      <c r="B4933" s="831"/>
      <c r="C4933" s="831"/>
      <c r="F4933" s="831"/>
      <c r="G4933" s="831"/>
      <c r="H4933" s="831"/>
    </row>
    <row r="4934" spans="2:8">
      <c r="B4934" s="831"/>
      <c r="C4934" s="831"/>
      <c r="F4934" s="831"/>
      <c r="G4934" s="831"/>
      <c r="H4934" s="831"/>
    </row>
    <row r="4935" spans="2:8">
      <c r="B4935" s="831"/>
      <c r="C4935" s="831"/>
      <c r="F4935" s="831"/>
      <c r="G4935" s="831"/>
      <c r="H4935" s="831"/>
    </row>
    <row r="4936" spans="2:8">
      <c r="B4936" s="831"/>
      <c r="C4936" s="831"/>
      <c r="F4936" s="831"/>
      <c r="G4936" s="831"/>
      <c r="H4936" s="831"/>
    </row>
    <row r="4937" spans="2:8">
      <c r="B4937" s="831"/>
      <c r="C4937" s="831"/>
      <c r="F4937" s="831"/>
      <c r="G4937" s="831"/>
      <c r="H4937" s="831"/>
    </row>
    <row r="4938" spans="2:8">
      <c r="B4938" s="831"/>
      <c r="C4938" s="831"/>
      <c r="F4938" s="831"/>
      <c r="G4938" s="831"/>
      <c r="H4938" s="831"/>
    </row>
    <row r="4939" spans="2:8">
      <c r="B4939" s="831"/>
      <c r="C4939" s="831"/>
      <c r="F4939" s="831"/>
      <c r="G4939" s="831"/>
      <c r="H4939" s="831"/>
    </row>
    <row r="4940" spans="2:8">
      <c r="B4940" s="831"/>
      <c r="C4940" s="831"/>
      <c r="F4940" s="831"/>
      <c r="G4940" s="831"/>
      <c r="H4940" s="831"/>
    </row>
    <row r="4941" spans="2:8">
      <c r="B4941" s="831"/>
      <c r="C4941" s="831"/>
      <c r="F4941" s="831"/>
      <c r="G4941" s="831"/>
      <c r="H4941" s="831"/>
    </row>
    <row r="4942" spans="2:8">
      <c r="B4942" s="831"/>
      <c r="C4942" s="831"/>
      <c r="F4942" s="831"/>
      <c r="G4942" s="831"/>
      <c r="H4942" s="831"/>
    </row>
    <row r="4943" spans="2:8">
      <c r="B4943" s="831"/>
      <c r="C4943" s="831"/>
      <c r="F4943" s="831"/>
      <c r="G4943" s="831"/>
      <c r="H4943" s="831"/>
    </row>
    <row r="4944" spans="2:8">
      <c r="B4944" s="831"/>
      <c r="C4944" s="831"/>
      <c r="F4944" s="831"/>
      <c r="G4944" s="831"/>
      <c r="H4944" s="831"/>
    </row>
    <row r="4945" spans="2:8">
      <c r="B4945" s="831"/>
      <c r="C4945" s="831"/>
      <c r="F4945" s="831"/>
      <c r="G4945" s="831"/>
      <c r="H4945" s="831"/>
    </row>
    <row r="4946" spans="2:8">
      <c r="B4946" s="831"/>
      <c r="C4946" s="831"/>
      <c r="F4946" s="831"/>
      <c r="G4946" s="831"/>
      <c r="H4946" s="831"/>
    </row>
    <row r="4947" spans="2:8">
      <c r="B4947" s="831"/>
      <c r="C4947" s="831"/>
      <c r="F4947" s="831"/>
      <c r="G4947" s="831"/>
      <c r="H4947" s="831"/>
    </row>
    <row r="4948" spans="2:8">
      <c r="B4948" s="831"/>
      <c r="C4948" s="831"/>
      <c r="F4948" s="831"/>
      <c r="G4948" s="831"/>
      <c r="H4948" s="831"/>
    </row>
    <row r="4949" spans="2:8">
      <c r="B4949" s="831"/>
      <c r="C4949" s="831"/>
      <c r="F4949" s="831"/>
      <c r="G4949" s="831"/>
      <c r="H4949" s="831"/>
    </row>
    <row r="4950" spans="2:8">
      <c r="B4950" s="831"/>
      <c r="C4950" s="831"/>
      <c r="F4950" s="831"/>
      <c r="G4950" s="831"/>
      <c r="H4950" s="831"/>
    </row>
    <row r="4951" spans="2:8">
      <c r="B4951" s="831"/>
      <c r="C4951" s="831"/>
      <c r="F4951" s="831"/>
      <c r="G4951" s="831"/>
      <c r="H4951" s="831"/>
    </row>
    <row r="4952" spans="2:8">
      <c r="B4952" s="831"/>
      <c r="C4952" s="831"/>
      <c r="F4952" s="831"/>
      <c r="G4952" s="831"/>
      <c r="H4952" s="831"/>
    </row>
    <row r="4953" spans="2:8">
      <c r="B4953" s="831"/>
      <c r="C4953" s="831"/>
      <c r="F4953" s="831"/>
      <c r="G4953" s="831"/>
      <c r="H4953" s="831"/>
    </row>
    <row r="4954" spans="2:8">
      <c r="B4954" s="831"/>
      <c r="C4954" s="831"/>
      <c r="F4954" s="831"/>
      <c r="G4954" s="831"/>
      <c r="H4954" s="831"/>
    </row>
    <row r="4955" spans="2:8">
      <c r="B4955" s="831"/>
      <c r="C4955" s="831"/>
      <c r="F4955" s="831"/>
      <c r="G4955" s="831"/>
      <c r="H4955" s="831"/>
    </row>
    <row r="4956" spans="2:8">
      <c r="B4956" s="831"/>
      <c r="C4956" s="831"/>
      <c r="F4956" s="831"/>
      <c r="G4956" s="831"/>
      <c r="H4956" s="831"/>
    </row>
    <row r="4957" spans="2:8">
      <c r="B4957" s="831"/>
      <c r="C4957" s="831"/>
      <c r="F4957" s="831"/>
      <c r="G4957" s="831"/>
      <c r="H4957" s="831"/>
    </row>
    <row r="4958" spans="2:8">
      <c r="B4958" s="831"/>
      <c r="C4958" s="831"/>
      <c r="F4958" s="831"/>
      <c r="G4958" s="831"/>
      <c r="H4958" s="831"/>
    </row>
    <row r="4959" spans="2:8">
      <c r="B4959" s="831"/>
      <c r="C4959" s="831"/>
      <c r="F4959" s="831"/>
      <c r="G4959" s="831"/>
      <c r="H4959" s="831"/>
    </row>
    <row r="4960" spans="2:8">
      <c r="B4960" s="831"/>
      <c r="C4960" s="831"/>
      <c r="F4960" s="831"/>
      <c r="G4960" s="831"/>
      <c r="H4960" s="831"/>
    </row>
    <row r="4961" spans="2:8">
      <c r="B4961" s="831"/>
      <c r="C4961" s="831"/>
      <c r="F4961" s="831"/>
      <c r="G4961" s="831"/>
      <c r="H4961" s="831"/>
    </row>
    <row r="4962" spans="2:8">
      <c r="B4962" s="831"/>
      <c r="C4962" s="831"/>
      <c r="F4962" s="831"/>
      <c r="G4962" s="831"/>
      <c r="H4962" s="831"/>
    </row>
    <row r="4963" spans="2:8">
      <c r="B4963" s="831"/>
      <c r="C4963" s="831"/>
      <c r="F4963" s="831"/>
      <c r="G4963" s="831"/>
      <c r="H4963" s="831"/>
    </row>
    <row r="4964" spans="2:8">
      <c r="B4964" s="831"/>
      <c r="C4964" s="831"/>
      <c r="F4964" s="831"/>
      <c r="G4964" s="831"/>
      <c r="H4964" s="831"/>
    </row>
    <row r="4965" spans="2:8">
      <c r="B4965" s="831"/>
      <c r="C4965" s="831"/>
      <c r="F4965" s="831"/>
      <c r="G4965" s="831"/>
      <c r="H4965" s="831"/>
    </row>
    <row r="4966" spans="2:8">
      <c r="B4966" s="831"/>
      <c r="C4966" s="831"/>
      <c r="F4966" s="831"/>
      <c r="G4966" s="831"/>
      <c r="H4966" s="831"/>
    </row>
    <row r="4967" spans="2:8">
      <c r="B4967" s="831"/>
      <c r="C4967" s="831"/>
      <c r="F4967" s="831"/>
      <c r="G4967" s="831"/>
      <c r="H4967" s="831"/>
    </row>
    <row r="4968" spans="2:8">
      <c r="B4968" s="831"/>
      <c r="C4968" s="831"/>
      <c r="F4968" s="831"/>
      <c r="G4968" s="831"/>
      <c r="H4968" s="831"/>
    </row>
    <row r="4969" spans="2:8">
      <c r="B4969" s="831"/>
      <c r="C4969" s="831"/>
      <c r="F4969" s="831"/>
      <c r="G4969" s="831"/>
      <c r="H4969" s="831"/>
    </row>
    <row r="4970" spans="2:8">
      <c r="B4970" s="831"/>
      <c r="C4970" s="831"/>
      <c r="F4970" s="831"/>
      <c r="G4970" s="831"/>
      <c r="H4970" s="831"/>
    </row>
    <row r="4971" spans="2:8">
      <c r="B4971" s="831"/>
      <c r="C4971" s="831"/>
      <c r="F4971" s="831"/>
      <c r="G4971" s="831"/>
      <c r="H4971" s="831"/>
    </row>
    <row r="4972" spans="2:8">
      <c r="B4972" s="831"/>
      <c r="C4972" s="831"/>
      <c r="F4972" s="831"/>
      <c r="G4972" s="831"/>
      <c r="H4972" s="831"/>
    </row>
    <row r="4973" spans="2:8">
      <c r="B4973" s="831"/>
      <c r="C4973" s="831"/>
      <c r="F4973" s="831"/>
      <c r="G4973" s="831"/>
      <c r="H4973" s="831"/>
    </row>
    <row r="4974" spans="2:8">
      <c r="B4974" s="831"/>
      <c r="C4974" s="831"/>
      <c r="F4974" s="831"/>
      <c r="G4974" s="831"/>
      <c r="H4974" s="831"/>
    </row>
    <row r="4975" spans="2:8">
      <c r="B4975" s="831"/>
      <c r="C4975" s="831"/>
      <c r="F4975" s="831"/>
      <c r="G4975" s="831"/>
      <c r="H4975" s="831"/>
    </row>
    <row r="4976" spans="2:8">
      <c r="B4976" s="831"/>
      <c r="C4976" s="831"/>
      <c r="F4976" s="831"/>
      <c r="G4976" s="831"/>
      <c r="H4976" s="831"/>
    </row>
    <row r="4977" spans="2:8">
      <c r="B4977" s="831"/>
      <c r="C4977" s="831"/>
      <c r="F4977" s="831"/>
      <c r="G4977" s="831"/>
      <c r="H4977" s="831"/>
    </row>
    <row r="4978" spans="2:8">
      <c r="B4978" s="831"/>
      <c r="C4978" s="831"/>
      <c r="F4978" s="831"/>
      <c r="G4978" s="831"/>
      <c r="H4978" s="831"/>
    </row>
    <row r="4979" spans="2:8">
      <c r="B4979" s="831"/>
      <c r="C4979" s="831"/>
      <c r="F4979" s="831"/>
      <c r="G4979" s="831"/>
      <c r="H4979" s="831"/>
    </row>
    <row r="4980" spans="2:8">
      <c r="B4980" s="831"/>
      <c r="C4980" s="831"/>
      <c r="F4980" s="831"/>
      <c r="G4980" s="831"/>
      <c r="H4980" s="831"/>
    </row>
    <row r="4981" spans="2:8">
      <c r="B4981" s="831"/>
      <c r="C4981" s="831"/>
      <c r="F4981" s="831"/>
      <c r="G4981" s="831"/>
      <c r="H4981" s="831"/>
    </row>
    <row r="4982" spans="2:8">
      <c r="B4982" s="831"/>
      <c r="C4982" s="831"/>
      <c r="F4982" s="831"/>
      <c r="G4982" s="831"/>
      <c r="H4982" s="831"/>
    </row>
    <row r="4983" spans="2:8">
      <c r="B4983" s="831"/>
      <c r="C4983" s="831"/>
      <c r="F4983" s="831"/>
      <c r="G4983" s="831"/>
      <c r="H4983" s="831"/>
    </row>
    <row r="4984" spans="2:8">
      <c r="B4984" s="831"/>
      <c r="C4984" s="831"/>
      <c r="F4984" s="831"/>
      <c r="G4984" s="831"/>
      <c r="H4984" s="831"/>
    </row>
    <row r="4985" spans="2:8">
      <c r="B4985" s="831"/>
      <c r="C4985" s="831"/>
      <c r="F4985" s="831"/>
      <c r="G4985" s="831"/>
      <c r="H4985" s="831"/>
    </row>
    <row r="4986" spans="2:8">
      <c r="B4986" s="831"/>
      <c r="C4986" s="831"/>
      <c r="F4986" s="831"/>
      <c r="G4986" s="831"/>
      <c r="H4986" s="831"/>
    </row>
    <row r="4987" spans="2:8">
      <c r="B4987" s="831"/>
      <c r="C4987" s="831"/>
      <c r="F4987" s="831"/>
      <c r="G4987" s="831"/>
      <c r="H4987" s="831"/>
    </row>
    <row r="4988" spans="2:8">
      <c r="B4988" s="831"/>
      <c r="C4988" s="831"/>
      <c r="F4988" s="831"/>
      <c r="G4988" s="831"/>
      <c r="H4988" s="831"/>
    </row>
    <row r="4989" spans="2:8">
      <c r="B4989" s="831"/>
      <c r="C4989" s="831"/>
      <c r="F4989" s="831"/>
      <c r="G4989" s="831"/>
      <c r="H4989" s="831"/>
    </row>
    <row r="4990" spans="2:8">
      <c r="B4990" s="831"/>
      <c r="C4990" s="831"/>
      <c r="F4990" s="831"/>
      <c r="G4990" s="831"/>
      <c r="H4990" s="831"/>
    </row>
    <row r="4991" spans="2:8">
      <c r="B4991" s="831"/>
      <c r="C4991" s="831"/>
      <c r="F4991" s="831"/>
      <c r="G4991" s="831"/>
      <c r="H4991" s="831"/>
    </row>
    <row r="4992" spans="2:8">
      <c r="B4992" s="831"/>
      <c r="C4992" s="831"/>
      <c r="F4992" s="831"/>
      <c r="G4992" s="831"/>
      <c r="H4992" s="831"/>
    </row>
    <row r="4993" spans="2:8">
      <c r="B4993" s="831"/>
      <c r="C4993" s="831"/>
      <c r="F4993" s="831"/>
      <c r="G4993" s="831"/>
      <c r="H4993" s="831"/>
    </row>
    <row r="4994" spans="2:8">
      <c r="B4994" s="831"/>
      <c r="C4994" s="831"/>
      <c r="F4994" s="831"/>
      <c r="G4994" s="831"/>
      <c r="H4994" s="831"/>
    </row>
    <row r="4995" spans="2:8">
      <c r="B4995" s="831"/>
      <c r="C4995" s="831"/>
      <c r="F4995" s="831"/>
      <c r="G4995" s="831"/>
      <c r="H4995" s="831"/>
    </row>
    <row r="4996" spans="2:8">
      <c r="B4996" s="831"/>
      <c r="C4996" s="831"/>
      <c r="F4996" s="831"/>
      <c r="G4996" s="831"/>
      <c r="H4996" s="831"/>
    </row>
    <row r="4997" spans="2:8">
      <c r="B4997" s="831"/>
      <c r="C4997" s="831"/>
      <c r="F4997" s="831"/>
      <c r="G4997" s="831"/>
      <c r="H4997" s="831"/>
    </row>
    <row r="4998" spans="2:8">
      <c r="B4998" s="831"/>
      <c r="C4998" s="831"/>
      <c r="F4998" s="831"/>
      <c r="G4998" s="831"/>
      <c r="H4998" s="831"/>
    </row>
    <row r="4999" spans="2:8">
      <c r="B4999" s="831"/>
      <c r="C4999" s="831"/>
      <c r="F4999" s="831"/>
      <c r="G4999" s="831"/>
      <c r="H4999" s="831"/>
    </row>
    <row r="5000" spans="2:8">
      <c r="B5000" s="831"/>
      <c r="C5000" s="831"/>
      <c r="F5000" s="831"/>
      <c r="G5000" s="831"/>
      <c r="H5000" s="831"/>
    </row>
    <row r="5001" spans="2:8">
      <c r="B5001" s="831"/>
      <c r="C5001" s="831"/>
      <c r="F5001" s="831"/>
      <c r="G5001" s="831"/>
      <c r="H5001" s="831"/>
    </row>
    <row r="5002" spans="2:8">
      <c r="B5002" s="831"/>
      <c r="C5002" s="831"/>
      <c r="F5002" s="831"/>
      <c r="G5002" s="831"/>
      <c r="H5002" s="831"/>
    </row>
    <row r="5003" spans="2:8">
      <c r="B5003" s="831"/>
      <c r="C5003" s="831"/>
      <c r="F5003" s="831"/>
      <c r="G5003" s="831"/>
      <c r="H5003" s="831"/>
    </row>
    <row r="5004" spans="2:8">
      <c r="B5004" s="831"/>
      <c r="C5004" s="831"/>
      <c r="F5004" s="831"/>
      <c r="G5004" s="831"/>
      <c r="H5004" s="831"/>
    </row>
    <row r="5005" spans="2:8">
      <c r="B5005" s="831"/>
      <c r="C5005" s="831"/>
      <c r="F5005" s="831"/>
      <c r="G5005" s="831"/>
      <c r="H5005" s="831"/>
    </row>
    <row r="5006" spans="2:8">
      <c r="B5006" s="831"/>
      <c r="C5006" s="831"/>
      <c r="F5006" s="831"/>
      <c r="G5006" s="831"/>
      <c r="H5006" s="831"/>
    </row>
    <row r="5007" spans="2:8">
      <c r="B5007" s="831"/>
      <c r="C5007" s="831"/>
      <c r="F5007" s="831"/>
      <c r="G5007" s="831"/>
      <c r="H5007" s="831"/>
    </row>
    <row r="5008" spans="2:8">
      <c r="B5008" s="831"/>
      <c r="C5008" s="831"/>
      <c r="F5008" s="831"/>
      <c r="G5008" s="831"/>
      <c r="H5008" s="831"/>
    </row>
    <row r="5009" spans="2:8">
      <c r="B5009" s="831"/>
      <c r="C5009" s="831"/>
      <c r="F5009" s="831"/>
      <c r="G5009" s="831"/>
      <c r="H5009" s="831"/>
    </row>
    <row r="5010" spans="2:8">
      <c r="B5010" s="831"/>
      <c r="C5010" s="831"/>
      <c r="F5010" s="831"/>
      <c r="G5010" s="831"/>
      <c r="H5010" s="831"/>
    </row>
    <row r="5011" spans="2:8">
      <c r="B5011" s="831"/>
      <c r="C5011" s="831"/>
      <c r="F5011" s="831"/>
      <c r="G5011" s="831"/>
      <c r="H5011" s="831"/>
    </row>
    <row r="5012" spans="2:8">
      <c r="B5012" s="831"/>
      <c r="C5012" s="831"/>
      <c r="F5012" s="831"/>
      <c r="G5012" s="831"/>
      <c r="H5012" s="831"/>
    </row>
    <row r="5013" spans="2:8">
      <c r="B5013" s="831"/>
      <c r="C5013" s="831"/>
      <c r="F5013" s="831"/>
      <c r="G5013" s="831"/>
      <c r="H5013" s="831"/>
    </row>
    <row r="5014" spans="2:8">
      <c r="B5014" s="831"/>
      <c r="C5014" s="831"/>
      <c r="F5014" s="831"/>
      <c r="G5014" s="831"/>
      <c r="H5014" s="831"/>
    </row>
    <row r="5015" spans="2:8">
      <c r="B5015" s="831"/>
      <c r="C5015" s="831"/>
      <c r="F5015" s="831"/>
      <c r="G5015" s="831"/>
      <c r="H5015" s="831"/>
    </row>
    <row r="5016" spans="2:8">
      <c r="B5016" s="831"/>
      <c r="C5016" s="831"/>
      <c r="F5016" s="831"/>
      <c r="G5016" s="831"/>
      <c r="H5016" s="831"/>
    </row>
    <row r="5017" spans="2:8">
      <c r="B5017" s="831"/>
      <c r="C5017" s="831"/>
      <c r="F5017" s="831"/>
      <c r="G5017" s="831"/>
      <c r="H5017" s="831"/>
    </row>
    <row r="5018" spans="2:8">
      <c r="B5018" s="831"/>
      <c r="C5018" s="831"/>
      <c r="F5018" s="831"/>
      <c r="G5018" s="831"/>
      <c r="H5018" s="831"/>
    </row>
    <row r="5019" spans="2:8">
      <c r="B5019" s="831"/>
      <c r="C5019" s="831"/>
      <c r="F5019" s="831"/>
      <c r="G5019" s="831"/>
      <c r="H5019" s="831"/>
    </row>
    <row r="5020" spans="2:8">
      <c r="B5020" s="831"/>
      <c r="C5020" s="831"/>
      <c r="F5020" s="831"/>
      <c r="G5020" s="831"/>
      <c r="H5020" s="831"/>
    </row>
    <row r="5021" spans="2:8">
      <c r="B5021" s="831"/>
      <c r="C5021" s="831"/>
      <c r="F5021" s="831"/>
      <c r="G5021" s="831"/>
      <c r="H5021" s="831"/>
    </row>
    <row r="5022" spans="2:8">
      <c r="B5022" s="831"/>
      <c r="C5022" s="831"/>
      <c r="F5022" s="831"/>
      <c r="G5022" s="831"/>
      <c r="H5022" s="831"/>
    </row>
    <row r="5023" spans="2:8">
      <c r="B5023" s="831"/>
      <c r="C5023" s="831"/>
      <c r="F5023" s="831"/>
      <c r="G5023" s="831"/>
      <c r="H5023" s="831"/>
    </row>
    <row r="5024" spans="2:8">
      <c r="B5024" s="831"/>
      <c r="C5024" s="831"/>
      <c r="F5024" s="831"/>
      <c r="G5024" s="831"/>
      <c r="H5024" s="831"/>
    </row>
    <row r="5025" spans="2:8">
      <c r="B5025" s="831"/>
      <c r="C5025" s="831"/>
      <c r="F5025" s="831"/>
      <c r="G5025" s="831"/>
      <c r="H5025" s="831"/>
    </row>
    <row r="5026" spans="2:8">
      <c r="B5026" s="831"/>
      <c r="C5026" s="831"/>
      <c r="F5026" s="831"/>
      <c r="G5026" s="831"/>
      <c r="H5026" s="831"/>
    </row>
    <row r="5027" spans="2:8">
      <c r="B5027" s="831"/>
      <c r="C5027" s="831"/>
      <c r="F5027" s="831"/>
      <c r="G5027" s="831"/>
      <c r="H5027" s="831"/>
    </row>
    <row r="5028" spans="2:8">
      <c r="B5028" s="831"/>
      <c r="C5028" s="831"/>
      <c r="F5028" s="831"/>
      <c r="G5028" s="831"/>
      <c r="H5028" s="831"/>
    </row>
    <row r="5029" spans="2:8">
      <c r="B5029" s="831"/>
      <c r="C5029" s="831"/>
      <c r="F5029" s="831"/>
      <c r="G5029" s="831"/>
      <c r="H5029" s="831"/>
    </row>
    <row r="5030" spans="2:8">
      <c r="B5030" s="831"/>
      <c r="C5030" s="831"/>
      <c r="F5030" s="831"/>
      <c r="G5030" s="831"/>
      <c r="H5030" s="831"/>
    </row>
    <row r="5031" spans="2:8">
      <c r="B5031" s="831"/>
      <c r="C5031" s="831"/>
      <c r="F5031" s="831"/>
      <c r="G5031" s="831"/>
      <c r="H5031" s="831"/>
    </row>
    <row r="5032" spans="2:8">
      <c r="B5032" s="831"/>
      <c r="C5032" s="831"/>
      <c r="F5032" s="831"/>
      <c r="G5032" s="831"/>
      <c r="H5032" s="831"/>
    </row>
    <row r="5033" spans="2:8">
      <c r="B5033" s="831"/>
      <c r="C5033" s="831"/>
      <c r="F5033" s="831"/>
      <c r="G5033" s="831"/>
      <c r="H5033" s="831"/>
    </row>
    <row r="5034" spans="2:8">
      <c r="B5034" s="831"/>
      <c r="C5034" s="831"/>
      <c r="F5034" s="831"/>
      <c r="G5034" s="831"/>
      <c r="H5034" s="831"/>
    </row>
    <row r="5035" spans="2:8">
      <c r="B5035" s="831"/>
      <c r="C5035" s="831"/>
      <c r="F5035" s="831"/>
      <c r="G5035" s="831"/>
      <c r="H5035" s="831"/>
    </row>
    <row r="5036" spans="2:8">
      <c r="B5036" s="831"/>
      <c r="C5036" s="831"/>
      <c r="F5036" s="831"/>
      <c r="G5036" s="831"/>
      <c r="H5036" s="831"/>
    </row>
    <row r="5037" spans="2:8">
      <c r="B5037" s="831"/>
      <c r="C5037" s="831"/>
      <c r="F5037" s="831"/>
      <c r="G5037" s="831"/>
      <c r="H5037" s="831"/>
    </row>
    <row r="5038" spans="2:8">
      <c r="B5038" s="831"/>
      <c r="C5038" s="831"/>
      <c r="F5038" s="831"/>
      <c r="G5038" s="831"/>
      <c r="H5038" s="831"/>
    </row>
    <row r="5039" spans="2:8">
      <c r="B5039" s="831"/>
      <c r="C5039" s="831"/>
      <c r="F5039" s="831"/>
      <c r="G5039" s="831"/>
      <c r="H5039" s="831"/>
    </row>
    <row r="5040" spans="2:8">
      <c r="B5040" s="831"/>
      <c r="C5040" s="831"/>
      <c r="F5040" s="831"/>
      <c r="G5040" s="831"/>
      <c r="H5040" s="831"/>
    </row>
    <row r="5041" spans="2:8">
      <c r="B5041" s="831"/>
      <c r="C5041" s="831"/>
      <c r="F5041" s="831"/>
      <c r="G5041" s="831"/>
      <c r="H5041" s="831"/>
    </row>
    <row r="5042" spans="2:8">
      <c r="B5042" s="831"/>
      <c r="C5042" s="831"/>
      <c r="F5042" s="831"/>
      <c r="G5042" s="831"/>
      <c r="H5042" s="831"/>
    </row>
    <row r="5043" spans="2:8">
      <c r="B5043" s="831"/>
      <c r="C5043" s="831"/>
      <c r="F5043" s="831"/>
      <c r="G5043" s="831"/>
      <c r="H5043" s="831"/>
    </row>
    <row r="5044" spans="2:8">
      <c r="B5044" s="831"/>
      <c r="C5044" s="831"/>
      <c r="F5044" s="831"/>
      <c r="G5044" s="831"/>
      <c r="H5044" s="831"/>
    </row>
    <row r="5045" spans="2:8">
      <c r="B5045" s="831"/>
      <c r="C5045" s="831"/>
      <c r="F5045" s="831"/>
      <c r="G5045" s="831"/>
      <c r="H5045" s="831"/>
    </row>
    <row r="5046" spans="2:8">
      <c r="B5046" s="831"/>
      <c r="C5046" s="831"/>
      <c r="F5046" s="831"/>
      <c r="G5046" s="831"/>
      <c r="H5046" s="831"/>
    </row>
    <row r="5047" spans="2:8">
      <c r="B5047" s="831"/>
      <c r="C5047" s="831"/>
      <c r="F5047" s="831"/>
      <c r="G5047" s="831"/>
      <c r="H5047" s="831"/>
    </row>
    <row r="5048" spans="2:8">
      <c r="B5048" s="831"/>
      <c r="C5048" s="831"/>
      <c r="F5048" s="831"/>
      <c r="G5048" s="831"/>
      <c r="H5048" s="831"/>
    </row>
    <row r="5049" spans="2:8">
      <c r="B5049" s="831"/>
      <c r="C5049" s="831"/>
      <c r="F5049" s="831"/>
      <c r="G5049" s="831"/>
      <c r="H5049" s="831"/>
    </row>
    <row r="5050" spans="2:8">
      <c r="B5050" s="831"/>
      <c r="C5050" s="831"/>
      <c r="F5050" s="831"/>
      <c r="G5050" s="831"/>
      <c r="H5050" s="831"/>
    </row>
    <row r="5051" spans="2:8">
      <c r="B5051" s="831"/>
      <c r="C5051" s="831"/>
      <c r="F5051" s="831"/>
      <c r="G5051" s="831"/>
      <c r="H5051" s="831"/>
    </row>
    <row r="5052" spans="2:8">
      <c r="B5052" s="831"/>
      <c r="C5052" s="831"/>
      <c r="F5052" s="831"/>
      <c r="G5052" s="831"/>
      <c r="H5052" s="831"/>
    </row>
    <row r="5053" spans="2:8">
      <c r="B5053" s="831"/>
      <c r="C5053" s="831"/>
      <c r="F5053" s="831"/>
      <c r="G5053" s="831"/>
      <c r="H5053" s="831"/>
    </row>
    <row r="5054" spans="2:8">
      <c r="B5054" s="831"/>
      <c r="C5054" s="831"/>
      <c r="F5054" s="831"/>
      <c r="G5054" s="831"/>
      <c r="H5054" s="831"/>
    </row>
    <row r="5055" spans="2:8">
      <c r="B5055" s="831"/>
      <c r="C5055" s="831"/>
      <c r="F5055" s="831"/>
      <c r="G5055" s="831"/>
      <c r="H5055" s="831"/>
    </row>
    <row r="5056" spans="2:8">
      <c r="B5056" s="831"/>
      <c r="C5056" s="831"/>
      <c r="F5056" s="831"/>
      <c r="G5056" s="831"/>
      <c r="H5056" s="831"/>
    </row>
    <row r="5057" spans="2:8">
      <c r="B5057" s="831"/>
      <c r="C5057" s="831"/>
      <c r="F5057" s="831"/>
      <c r="G5057" s="831"/>
      <c r="H5057" s="831"/>
    </row>
    <row r="5058" spans="2:8">
      <c r="B5058" s="831"/>
      <c r="C5058" s="831"/>
      <c r="F5058" s="831"/>
      <c r="G5058" s="831"/>
      <c r="H5058" s="831"/>
    </row>
    <row r="5059" spans="2:8">
      <c r="B5059" s="831"/>
      <c r="C5059" s="831"/>
      <c r="F5059" s="831"/>
      <c r="G5059" s="831"/>
      <c r="H5059" s="831"/>
    </row>
    <row r="5060" spans="2:8">
      <c r="B5060" s="831"/>
      <c r="C5060" s="831"/>
      <c r="F5060" s="831"/>
      <c r="G5060" s="831"/>
      <c r="H5060" s="831"/>
    </row>
    <row r="5061" spans="2:8">
      <c r="B5061" s="831"/>
      <c r="C5061" s="831"/>
      <c r="F5061" s="831"/>
      <c r="G5061" s="831"/>
      <c r="H5061" s="831"/>
    </row>
    <row r="5062" spans="2:8">
      <c r="B5062" s="831"/>
      <c r="C5062" s="831"/>
      <c r="F5062" s="831"/>
      <c r="G5062" s="831"/>
      <c r="H5062" s="831"/>
    </row>
    <row r="5063" spans="2:8">
      <c r="B5063" s="831"/>
      <c r="C5063" s="831"/>
      <c r="F5063" s="831"/>
      <c r="G5063" s="831"/>
      <c r="H5063" s="831"/>
    </row>
    <row r="5064" spans="2:8">
      <c r="B5064" s="831"/>
      <c r="C5064" s="831"/>
      <c r="F5064" s="831"/>
      <c r="G5064" s="831"/>
      <c r="H5064" s="831"/>
    </row>
    <row r="5065" spans="2:8">
      <c r="B5065" s="831"/>
      <c r="C5065" s="831"/>
      <c r="F5065" s="831"/>
      <c r="G5065" s="831"/>
      <c r="H5065" s="831"/>
    </row>
    <row r="5066" spans="2:8">
      <c r="B5066" s="831"/>
      <c r="C5066" s="831"/>
      <c r="F5066" s="831"/>
      <c r="G5066" s="831"/>
      <c r="H5066" s="831"/>
    </row>
    <row r="5067" spans="2:8">
      <c r="B5067" s="831"/>
      <c r="C5067" s="831"/>
      <c r="F5067" s="831"/>
      <c r="G5067" s="831"/>
      <c r="H5067" s="831"/>
    </row>
    <row r="5068" spans="2:8">
      <c r="B5068" s="831"/>
      <c r="C5068" s="831"/>
      <c r="F5068" s="831"/>
      <c r="G5068" s="831"/>
      <c r="H5068" s="831"/>
    </row>
    <row r="5069" spans="2:8">
      <c r="B5069" s="831"/>
      <c r="C5069" s="831"/>
      <c r="F5069" s="831"/>
      <c r="G5069" s="831"/>
      <c r="H5069" s="831"/>
    </row>
    <row r="5070" spans="2:8">
      <c r="B5070" s="831"/>
      <c r="C5070" s="831"/>
      <c r="F5070" s="831"/>
      <c r="G5070" s="831"/>
      <c r="H5070" s="831"/>
    </row>
    <row r="5071" spans="2:8">
      <c r="B5071" s="831"/>
      <c r="C5071" s="831"/>
      <c r="F5071" s="831"/>
      <c r="G5071" s="831"/>
      <c r="H5071" s="831"/>
    </row>
    <row r="5072" spans="2:8">
      <c r="B5072" s="831"/>
      <c r="C5072" s="831"/>
      <c r="F5072" s="831"/>
      <c r="G5072" s="831"/>
      <c r="H5072" s="831"/>
    </row>
    <row r="5073" spans="2:8">
      <c r="B5073" s="831"/>
      <c r="C5073" s="831"/>
      <c r="F5073" s="831"/>
      <c r="G5073" s="831"/>
      <c r="H5073" s="831"/>
    </row>
    <row r="5074" spans="2:8">
      <c r="B5074" s="831"/>
      <c r="C5074" s="831"/>
      <c r="F5074" s="831"/>
      <c r="G5074" s="831"/>
      <c r="H5074" s="831"/>
    </row>
    <row r="5075" spans="2:8">
      <c r="B5075" s="831"/>
      <c r="C5075" s="831"/>
      <c r="F5075" s="831"/>
      <c r="G5075" s="831"/>
      <c r="H5075" s="831"/>
    </row>
    <row r="5076" spans="2:8">
      <c r="B5076" s="831"/>
      <c r="C5076" s="831"/>
      <c r="F5076" s="831"/>
      <c r="G5076" s="831"/>
      <c r="H5076" s="831"/>
    </row>
    <row r="5077" spans="2:8">
      <c r="B5077" s="831"/>
      <c r="C5077" s="831"/>
      <c r="F5077" s="831"/>
      <c r="G5077" s="831"/>
      <c r="H5077" s="831"/>
    </row>
    <row r="5078" spans="2:8">
      <c r="B5078" s="831"/>
      <c r="C5078" s="831"/>
      <c r="F5078" s="831"/>
      <c r="G5078" s="831"/>
      <c r="H5078" s="831"/>
    </row>
    <row r="5079" spans="2:8">
      <c r="B5079" s="831"/>
      <c r="C5079" s="831"/>
      <c r="F5079" s="831"/>
      <c r="G5079" s="831"/>
      <c r="H5079" s="831"/>
    </row>
    <row r="5080" spans="2:8">
      <c r="B5080" s="831"/>
      <c r="C5080" s="831"/>
      <c r="F5080" s="831"/>
      <c r="G5080" s="831"/>
      <c r="H5080" s="831"/>
    </row>
    <row r="5081" spans="2:8">
      <c r="B5081" s="831"/>
      <c r="C5081" s="831"/>
      <c r="F5081" s="831"/>
      <c r="G5081" s="831"/>
      <c r="H5081" s="831"/>
    </row>
    <row r="5082" spans="2:8">
      <c r="B5082" s="831"/>
      <c r="C5082" s="831"/>
      <c r="F5082" s="831"/>
      <c r="G5082" s="831"/>
      <c r="H5082" s="831"/>
    </row>
    <row r="5083" spans="2:8">
      <c r="B5083" s="831"/>
      <c r="C5083" s="831"/>
      <c r="F5083" s="831"/>
      <c r="G5083" s="831"/>
      <c r="H5083" s="831"/>
    </row>
    <row r="5084" spans="2:8">
      <c r="B5084" s="831"/>
      <c r="C5084" s="831"/>
      <c r="F5084" s="831"/>
      <c r="G5084" s="831"/>
      <c r="H5084" s="831"/>
    </row>
    <row r="5085" spans="2:8">
      <c r="B5085" s="831"/>
      <c r="C5085" s="831"/>
      <c r="F5085" s="831"/>
      <c r="G5085" s="831"/>
      <c r="H5085" s="831"/>
    </row>
    <row r="5086" spans="2:8">
      <c r="B5086" s="831"/>
      <c r="C5086" s="831"/>
      <c r="F5086" s="831"/>
      <c r="G5086" s="831"/>
      <c r="H5086" s="831"/>
    </row>
    <row r="5087" spans="2:8">
      <c r="B5087" s="831"/>
      <c r="C5087" s="831"/>
      <c r="F5087" s="831"/>
      <c r="G5087" s="831"/>
      <c r="H5087" s="831"/>
    </row>
    <row r="5088" spans="2:8">
      <c r="B5088" s="831"/>
      <c r="C5088" s="831"/>
      <c r="F5088" s="831"/>
      <c r="G5088" s="831"/>
      <c r="H5088" s="831"/>
    </row>
    <row r="5089" spans="2:8">
      <c r="B5089" s="831"/>
      <c r="C5089" s="831"/>
      <c r="F5089" s="831"/>
      <c r="G5089" s="831"/>
      <c r="H5089" s="831"/>
    </row>
    <row r="5090" spans="2:8">
      <c r="B5090" s="831"/>
      <c r="C5090" s="831"/>
      <c r="F5090" s="831"/>
      <c r="G5090" s="831"/>
      <c r="H5090" s="831"/>
    </row>
    <row r="5091" spans="2:8">
      <c r="B5091" s="831"/>
      <c r="C5091" s="831"/>
      <c r="F5091" s="831"/>
      <c r="G5091" s="831"/>
      <c r="H5091" s="831"/>
    </row>
    <row r="5092" spans="2:8">
      <c r="B5092" s="831"/>
      <c r="C5092" s="831"/>
      <c r="F5092" s="831"/>
      <c r="G5092" s="831"/>
      <c r="H5092" s="831"/>
    </row>
    <row r="5093" spans="2:8">
      <c r="B5093" s="831"/>
      <c r="C5093" s="831"/>
      <c r="F5093" s="831"/>
      <c r="G5093" s="831"/>
      <c r="H5093" s="831"/>
    </row>
    <row r="5094" spans="2:8">
      <c r="B5094" s="831"/>
      <c r="C5094" s="831"/>
      <c r="F5094" s="831"/>
      <c r="G5094" s="831"/>
      <c r="H5094" s="831"/>
    </row>
    <row r="5095" spans="2:8">
      <c r="B5095" s="831"/>
      <c r="C5095" s="831"/>
      <c r="F5095" s="831"/>
      <c r="G5095" s="831"/>
      <c r="H5095" s="831"/>
    </row>
    <row r="5096" spans="2:8">
      <c r="B5096" s="831"/>
      <c r="C5096" s="831"/>
      <c r="F5096" s="831"/>
      <c r="G5096" s="831"/>
      <c r="H5096" s="831"/>
    </row>
    <row r="5097" spans="2:8">
      <c r="B5097" s="831"/>
      <c r="C5097" s="831"/>
      <c r="F5097" s="831"/>
      <c r="G5097" s="831"/>
      <c r="H5097" s="831"/>
    </row>
    <row r="5098" spans="2:8">
      <c r="B5098" s="831"/>
      <c r="C5098" s="831"/>
      <c r="F5098" s="831"/>
      <c r="G5098" s="831"/>
      <c r="H5098" s="831"/>
    </row>
    <row r="5099" spans="2:8">
      <c r="B5099" s="831"/>
      <c r="C5099" s="831"/>
      <c r="F5099" s="831"/>
      <c r="G5099" s="831"/>
      <c r="H5099" s="831"/>
    </row>
    <row r="5100" spans="2:8">
      <c r="B5100" s="831"/>
      <c r="C5100" s="831"/>
      <c r="F5100" s="831"/>
      <c r="G5100" s="831"/>
      <c r="H5100" s="831"/>
    </row>
    <row r="5101" spans="2:8">
      <c r="B5101" s="831"/>
      <c r="C5101" s="831"/>
      <c r="F5101" s="831"/>
      <c r="G5101" s="831"/>
      <c r="H5101" s="831"/>
    </row>
    <row r="5102" spans="2:8">
      <c r="B5102" s="831"/>
      <c r="C5102" s="831"/>
      <c r="F5102" s="831"/>
      <c r="G5102" s="831"/>
      <c r="H5102" s="831"/>
    </row>
    <row r="5103" spans="2:8">
      <c r="B5103" s="831"/>
      <c r="C5103" s="831"/>
      <c r="F5103" s="831"/>
      <c r="G5103" s="831"/>
      <c r="H5103" s="831"/>
    </row>
    <row r="5104" spans="2:8">
      <c r="B5104" s="831"/>
      <c r="C5104" s="831"/>
      <c r="F5104" s="831"/>
      <c r="G5104" s="831"/>
      <c r="H5104" s="831"/>
    </row>
    <row r="5105" spans="2:8">
      <c r="B5105" s="831"/>
      <c r="C5105" s="831"/>
      <c r="F5105" s="831"/>
      <c r="G5105" s="831"/>
      <c r="H5105" s="831"/>
    </row>
    <row r="5106" spans="2:8">
      <c r="B5106" s="831"/>
      <c r="C5106" s="831"/>
      <c r="F5106" s="831"/>
      <c r="G5106" s="831"/>
      <c r="H5106" s="831"/>
    </row>
    <row r="5107" spans="2:8">
      <c r="B5107" s="831"/>
      <c r="C5107" s="831"/>
      <c r="F5107" s="831"/>
      <c r="G5107" s="831"/>
      <c r="H5107" s="831"/>
    </row>
    <row r="5108" spans="2:8">
      <c r="B5108" s="831"/>
      <c r="C5108" s="831"/>
      <c r="F5108" s="831"/>
      <c r="G5108" s="831"/>
      <c r="H5108" s="831"/>
    </row>
    <row r="5109" spans="2:8">
      <c r="B5109" s="831"/>
      <c r="C5109" s="831"/>
      <c r="F5109" s="831"/>
      <c r="G5109" s="831"/>
      <c r="H5109" s="831"/>
    </row>
    <row r="5110" spans="2:8">
      <c r="B5110" s="831"/>
      <c r="C5110" s="831"/>
      <c r="F5110" s="831"/>
      <c r="G5110" s="831"/>
      <c r="H5110" s="831"/>
    </row>
    <row r="5111" spans="2:8">
      <c r="B5111" s="831"/>
      <c r="C5111" s="831"/>
      <c r="F5111" s="831"/>
      <c r="G5111" s="831"/>
      <c r="H5111" s="831"/>
    </row>
    <row r="5112" spans="2:8">
      <c r="B5112" s="831"/>
      <c r="C5112" s="831"/>
      <c r="F5112" s="831"/>
      <c r="G5112" s="831"/>
      <c r="H5112" s="831"/>
    </row>
    <row r="5113" spans="2:8">
      <c r="B5113" s="831"/>
      <c r="C5113" s="831"/>
      <c r="F5113" s="831"/>
      <c r="G5113" s="831"/>
      <c r="H5113" s="831"/>
    </row>
    <row r="5114" spans="2:8">
      <c r="B5114" s="831"/>
      <c r="C5114" s="831"/>
      <c r="F5114" s="831"/>
      <c r="G5114" s="831"/>
      <c r="H5114" s="831"/>
    </row>
    <row r="5115" spans="2:8">
      <c r="B5115" s="831"/>
      <c r="C5115" s="831"/>
      <c r="F5115" s="831"/>
      <c r="G5115" s="831"/>
      <c r="H5115" s="831"/>
    </row>
    <row r="5116" spans="2:8">
      <c r="B5116" s="831"/>
      <c r="C5116" s="831"/>
      <c r="F5116" s="831"/>
      <c r="G5116" s="831"/>
      <c r="H5116" s="831"/>
    </row>
    <row r="5117" spans="2:8">
      <c r="B5117" s="831"/>
      <c r="C5117" s="831"/>
      <c r="F5117" s="831"/>
      <c r="G5117" s="831"/>
      <c r="H5117" s="831"/>
    </row>
    <row r="5118" spans="2:8">
      <c r="B5118" s="831"/>
      <c r="C5118" s="831"/>
      <c r="F5118" s="831"/>
      <c r="G5118" s="831"/>
      <c r="H5118" s="831"/>
    </row>
    <row r="5119" spans="2:8">
      <c r="B5119" s="831"/>
      <c r="C5119" s="831"/>
      <c r="F5119" s="831"/>
      <c r="G5119" s="831"/>
      <c r="H5119" s="831"/>
    </row>
    <row r="5120" spans="2:8">
      <c r="B5120" s="831"/>
      <c r="C5120" s="831"/>
      <c r="F5120" s="831"/>
      <c r="G5120" s="831"/>
      <c r="H5120" s="831"/>
    </row>
    <row r="5121" spans="2:8">
      <c r="B5121" s="831"/>
      <c r="C5121" s="831"/>
      <c r="F5121" s="831"/>
      <c r="G5121" s="831"/>
      <c r="H5121" s="831"/>
    </row>
    <row r="5122" spans="2:8">
      <c r="B5122" s="831"/>
      <c r="C5122" s="831"/>
      <c r="F5122" s="831"/>
      <c r="G5122" s="831"/>
      <c r="H5122" s="831"/>
    </row>
    <row r="5123" spans="2:8">
      <c r="B5123" s="831"/>
      <c r="C5123" s="831"/>
      <c r="F5123" s="831"/>
      <c r="G5123" s="831"/>
      <c r="H5123" s="831"/>
    </row>
    <row r="5124" spans="2:8">
      <c r="B5124" s="831"/>
      <c r="C5124" s="831"/>
      <c r="F5124" s="831"/>
      <c r="G5124" s="831"/>
      <c r="H5124" s="831"/>
    </row>
    <row r="5125" spans="2:8">
      <c r="B5125" s="831"/>
      <c r="C5125" s="831"/>
      <c r="F5125" s="831"/>
      <c r="G5125" s="831"/>
      <c r="H5125" s="831"/>
    </row>
    <row r="5126" spans="2:8">
      <c r="B5126" s="831"/>
      <c r="C5126" s="831"/>
      <c r="F5126" s="831"/>
      <c r="G5126" s="831"/>
      <c r="H5126" s="831"/>
    </row>
    <row r="5127" spans="2:8">
      <c r="B5127" s="831"/>
      <c r="C5127" s="831"/>
      <c r="F5127" s="831"/>
      <c r="G5127" s="831"/>
      <c r="H5127" s="831"/>
    </row>
    <row r="5128" spans="2:8">
      <c r="B5128" s="831"/>
      <c r="C5128" s="831"/>
      <c r="F5128" s="831"/>
      <c r="G5128" s="831"/>
      <c r="H5128" s="831"/>
    </row>
    <row r="5129" spans="2:8">
      <c r="B5129" s="831"/>
      <c r="C5129" s="831"/>
      <c r="F5129" s="831"/>
      <c r="G5129" s="831"/>
      <c r="H5129" s="831"/>
    </row>
    <row r="5130" spans="2:8">
      <c r="B5130" s="831"/>
      <c r="C5130" s="831"/>
      <c r="F5130" s="831"/>
      <c r="G5130" s="831"/>
      <c r="H5130" s="831"/>
    </row>
    <row r="5131" spans="2:8">
      <c r="B5131" s="831"/>
      <c r="C5131" s="831"/>
      <c r="F5131" s="831"/>
      <c r="G5131" s="831"/>
      <c r="H5131" s="831"/>
    </row>
    <row r="5132" spans="2:8">
      <c r="B5132" s="831"/>
      <c r="C5132" s="831"/>
      <c r="F5132" s="831"/>
      <c r="G5132" s="831"/>
      <c r="H5132" s="831"/>
    </row>
    <row r="5133" spans="2:8">
      <c r="B5133" s="831"/>
      <c r="C5133" s="831"/>
      <c r="F5133" s="831"/>
      <c r="G5133" s="831"/>
      <c r="H5133" s="831"/>
    </row>
    <row r="5134" spans="2:8">
      <c r="B5134" s="831"/>
      <c r="C5134" s="831"/>
      <c r="F5134" s="831"/>
      <c r="G5134" s="831"/>
      <c r="H5134" s="831"/>
    </row>
    <row r="5135" spans="2:8">
      <c r="B5135" s="831"/>
      <c r="C5135" s="831"/>
      <c r="F5135" s="831"/>
      <c r="G5135" s="831"/>
      <c r="H5135" s="831"/>
    </row>
    <row r="5136" spans="2:8">
      <c r="B5136" s="831"/>
      <c r="C5136" s="831"/>
      <c r="F5136" s="831"/>
      <c r="G5136" s="831"/>
      <c r="H5136" s="831"/>
    </row>
    <row r="5137" spans="2:8">
      <c r="B5137" s="831"/>
      <c r="C5137" s="831"/>
      <c r="F5137" s="831"/>
      <c r="G5137" s="831"/>
      <c r="H5137" s="831"/>
    </row>
    <row r="5138" spans="2:8">
      <c r="B5138" s="831"/>
      <c r="C5138" s="831"/>
      <c r="F5138" s="831"/>
      <c r="G5138" s="831"/>
      <c r="H5138" s="831"/>
    </row>
    <row r="5139" spans="2:8">
      <c r="B5139" s="831"/>
      <c r="C5139" s="831"/>
      <c r="F5139" s="831"/>
      <c r="G5139" s="831"/>
      <c r="H5139" s="831"/>
    </row>
    <row r="5140" spans="2:8">
      <c r="B5140" s="831"/>
      <c r="C5140" s="831"/>
      <c r="F5140" s="831"/>
      <c r="G5140" s="831"/>
      <c r="H5140" s="831"/>
    </row>
    <row r="5141" spans="2:8">
      <c r="B5141" s="831"/>
      <c r="C5141" s="831"/>
      <c r="F5141" s="831"/>
      <c r="G5141" s="831"/>
      <c r="H5141" s="831"/>
    </row>
    <row r="5142" spans="2:8">
      <c r="B5142" s="831"/>
      <c r="C5142" s="831"/>
      <c r="F5142" s="831"/>
      <c r="G5142" s="831"/>
      <c r="H5142" s="831"/>
    </row>
    <row r="5143" spans="2:8">
      <c r="B5143" s="831"/>
      <c r="C5143" s="831"/>
      <c r="F5143" s="831"/>
      <c r="G5143" s="831"/>
      <c r="H5143" s="831"/>
    </row>
    <row r="5144" spans="2:8">
      <c r="B5144" s="831"/>
      <c r="C5144" s="831"/>
      <c r="F5144" s="831"/>
      <c r="G5144" s="831"/>
      <c r="H5144" s="831"/>
    </row>
    <row r="5145" spans="2:8">
      <c r="B5145" s="831"/>
      <c r="C5145" s="831"/>
      <c r="F5145" s="831"/>
      <c r="G5145" s="831"/>
      <c r="H5145" s="831"/>
    </row>
    <row r="5146" spans="2:8">
      <c r="B5146" s="831"/>
      <c r="C5146" s="831"/>
      <c r="F5146" s="831"/>
      <c r="G5146" s="831"/>
      <c r="H5146" s="831"/>
    </row>
    <row r="5147" spans="2:8">
      <c r="B5147" s="831"/>
      <c r="C5147" s="831"/>
      <c r="F5147" s="831"/>
      <c r="G5147" s="831"/>
      <c r="H5147" s="831"/>
    </row>
    <row r="5148" spans="2:8">
      <c r="B5148" s="831"/>
      <c r="C5148" s="831"/>
      <c r="F5148" s="831"/>
      <c r="G5148" s="831"/>
      <c r="H5148" s="831"/>
    </row>
    <row r="5149" spans="2:8">
      <c r="B5149" s="831"/>
      <c r="C5149" s="831"/>
      <c r="F5149" s="831"/>
      <c r="G5149" s="831"/>
      <c r="H5149" s="831"/>
    </row>
    <row r="5150" spans="2:8">
      <c r="B5150" s="831"/>
      <c r="C5150" s="831"/>
      <c r="F5150" s="831"/>
      <c r="G5150" s="831"/>
      <c r="H5150" s="831"/>
    </row>
    <row r="5151" spans="2:8">
      <c r="B5151" s="831"/>
      <c r="C5151" s="831"/>
      <c r="F5151" s="831"/>
      <c r="G5151" s="831"/>
      <c r="H5151" s="831"/>
    </row>
    <row r="5152" spans="2:8">
      <c r="B5152" s="831"/>
      <c r="C5152" s="831"/>
      <c r="F5152" s="831"/>
      <c r="G5152" s="831"/>
      <c r="H5152" s="831"/>
    </row>
    <row r="5153" spans="2:8">
      <c r="B5153" s="831"/>
      <c r="C5153" s="831"/>
      <c r="F5153" s="831"/>
      <c r="G5153" s="831"/>
      <c r="H5153" s="831"/>
    </row>
    <row r="5154" spans="2:8">
      <c r="B5154" s="831"/>
      <c r="C5154" s="831"/>
      <c r="F5154" s="831"/>
      <c r="G5154" s="831"/>
      <c r="H5154" s="831"/>
    </row>
    <row r="5155" spans="2:8">
      <c r="B5155" s="831"/>
      <c r="C5155" s="831"/>
      <c r="F5155" s="831"/>
      <c r="G5155" s="831"/>
      <c r="H5155" s="831"/>
    </row>
    <row r="5156" spans="2:8">
      <c r="B5156" s="831"/>
      <c r="C5156" s="831"/>
      <c r="F5156" s="831"/>
      <c r="G5156" s="831"/>
      <c r="H5156" s="831"/>
    </row>
    <row r="5157" spans="2:8">
      <c r="B5157" s="831"/>
      <c r="C5157" s="831"/>
      <c r="F5157" s="831"/>
      <c r="G5157" s="831"/>
      <c r="H5157" s="831"/>
    </row>
    <row r="5158" spans="2:8">
      <c r="B5158" s="831"/>
      <c r="C5158" s="831"/>
      <c r="F5158" s="831"/>
      <c r="G5158" s="831"/>
      <c r="H5158" s="831"/>
    </row>
    <row r="5159" spans="2:8">
      <c r="B5159" s="831"/>
      <c r="C5159" s="831"/>
      <c r="F5159" s="831"/>
      <c r="G5159" s="831"/>
      <c r="H5159" s="831"/>
    </row>
    <row r="5160" spans="2:8">
      <c r="B5160" s="831"/>
      <c r="C5160" s="831"/>
      <c r="F5160" s="831"/>
      <c r="G5160" s="831"/>
      <c r="H5160" s="831"/>
    </row>
    <row r="5161" spans="2:8">
      <c r="B5161" s="831"/>
      <c r="C5161" s="831"/>
      <c r="F5161" s="831"/>
      <c r="G5161" s="831"/>
      <c r="H5161" s="831"/>
    </row>
    <row r="5162" spans="2:8">
      <c r="B5162" s="831"/>
      <c r="C5162" s="831"/>
      <c r="F5162" s="831"/>
      <c r="G5162" s="831"/>
      <c r="H5162" s="831"/>
    </row>
    <row r="5163" spans="2:8">
      <c r="B5163" s="831"/>
      <c r="C5163" s="831"/>
      <c r="F5163" s="831"/>
      <c r="G5163" s="831"/>
      <c r="H5163" s="831"/>
    </row>
    <row r="5164" spans="2:8">
      <c r="B5164" s="831"/>
      <c r="C5164" s="831"/>
      <c r="F5164" s="831"/>
      <c r="G5164" s="831"/>
      <c r="H5164" s="831"/>
    </row>
    <row r="5165" spans="2:8">
      <c r="B5165" s="831"/>
      <c r="C5165" s="831"/>
      <c r="F5165" s="831"/>
      <c r="G5165" s="831"/>
      <c r="H5165" s="831"/>
    </row>
    <row r="5166" spans="2:8">
      <c r="B5166" s="831"/>
      <c r="C5166" s="831"/>
      <c r="F5166" s="831"/>
      <c r="G5166" s="831"/>
      <c r="H5166" s="831"/>
    </row>
    <row r="5167" spans="2:8">
      <c r="B5167" s="831"/>
      <c r="C5167" s="831"/>
      <c r="F5167" s="831"/>
      <c r="G5167" s="831"/>
      <c r="H5167" s="831"/>
    </row>
    <row r="5168" spans="2:8">
      <c r="B5168" s="831"/>
      <c r="C5168" s="831"/>
      <c r="F5168" s="831"/>
      <c r="G5168" s="831"/>
      <c r="H5168" s="831"/>
    </row>
    <row r="5169" spans="2:8">
      <c r="B5169" s="831"/>
      <c r="C5169" s="831"/>
      <c r="F5169" s="831"/>
      <c r="G5169" s="831"/>
      <c r="H5169" s="831"/>
    </row>
    <row r="5170" spans="2:8">
      <c r="B5170" s="831"/>
      <c r="C5170" s="831"/>
      <c r="F5170" s="831"/>
      <c r="G5170" s="831"/>
      <c r="H5170" s="831"/>
    </row>
    <row r="5171" spans="2:8">
      <c r="B5171" s="831"/>
      <c r="C5171" s="831"/>
      <c r="F5171" s="831"/>
      <c r="G5171" s="831"/>
      <c r="H5171" s="831"/>
    </row>
    <row r="5172" spans="2:8">
      <c r="B5172" s="831"/>
      <c r="C5172" s="831"/>
      <c r="F5172" s="831"/>
      <c r="G5172" s="831"/>
      <c r="H5172" s="831"/>
    </row>
    <row r="5173" spans="2:8">
      <c r="B5173" s="831"/>
      <c r="C5173" s="831"/>
      <c r="F5173" s="831"/>
      <c r="G5173" s="831"/>
      <c r="H5173" s="831"/>
    </row>
    <row r="5174" spans="2:8">
      <c r="B5174" s="831"/>
      <c r="C5174" s="831"/>
      <c r="F5174" s="831"/>
      <c r="G5174" s="831"/>
      <c r="H5174" s="831"/>
    </row>
    <row r="5175" spans="2:8">
      <c r="B5175" s="831"/>
      <c r="C5175" s="831"/>
      <c r="F5175" s="831"/>
      <c r="G5175" s="831"/>
      <c r="H5175" s="831"/>
    </row>
    <row r="5176" spans="2:8">
      <c r="B5176" s="831"/>
      <c r="C5176" s="831"/>
      <c r="F5176" s="831"/>
      <c r="G5176" s="831"/>
      <c r="H5176" s="831"/>
    </row>
    <row r="5177" spans="2:8">
      <c r="B5177" s="831"/>
      <c r="C5177" s="831"/>
      <c r="F5177" s="831"/>
      <c r="G5177" s="831"/>
      <c r="H5177" s="831"/>
    </row>
    <row r="5178" spans="2:8">
      <c r="B5178" s="831"/>
      <c r="C5178" s="831"/>
      <c r="F5178" s="831"/>
      <c r="G5178" s="831"/>
      <c r="H5178" s="831"/>
    </row>
    <row r="5179" spans="2:8">
      <c r="B5179" s="831"/>
      <c r="C5179" s="831"/>
      <c r="F5179" s="831"/>
      <c r="G5179" s="831"/>
      <c r="H5179" s="831"/>
    </row>
    <row r="5180" spans="2:8">
      <c r="B5180" s="831"/>
      <c r="C5180" s="831"/>
      <c r="F5180" s="831"/>
      <c r="G5180" s="831"/>
      <c r="H5180" s="831"/>
    </row>
    <row r="5181" spans="2:8">
      <c r="B5181" s="831"/>
      <c r="C5181" s="831"/>
      <c r="F5181" s="831"/>
      <c r="G5181" s="831"/>
      <c r="H5181" s="831"/>
    </row>
    <row r="5182" spans="2:8">
      <c r="B5182" s="831"/>
      <c r="C5182" s="831"/>
      <c r="F5182" s="831"/>
      <c r="G5182" s="831"/>
      <c r="H5182" s="831"/>
    </row>
    <row r="5183" spans="2:8">
      <c r="B5183" s="831"/>
      <c r="C5183" s="831"/>
      <c r="F5183" s="831"/>
      <c r="G5183" s="831"/>
      <c r="H5183" s="831"/>
    </row>
    <row r="5184" spans="2:8">
      <c r="B5184" s="831"/>
      <c r="C5184" s="831"/>
      <c r="F5184" s="831"/>
      <c r="G5184" s="831"/>
      <c r="H5184" s="831"/>
    </row>
    <row r="5185" spans="2:8">
      <c r="B5185" s="831"/>
      <c r="C5185" s="831"/>
      <c r="F5185" s="831"/>
      <c r="G5185" s="831"/>
      <c r="H5185" s="831"/>
    </row>
    <row r="5186" spans="2:8">
      <c r="B5186" s="831"/>
      <c r="C5186" s="831"/>
      <c r="F5186" s="831"/>
      <c r="G5186" s="831"/>
      <c r="H5186" s="831"/>
    </row>
    <row r="5187" spans="2:8">
      <c r="B5187" s="831"/>
      <c r="C5187" s="831"/>
      <c r="F5187" s="831"/>
      <c r="G5187" s="831"/>
      <c r="H5187" s="831"/>
    </row>
    <row r="5188" spans="2:8">
      <c r="B5188" s="831"/>
      <c r="C5188" s="831"/>
      <c r="F5188" s="831"/>
      <c r="G5188" s="831"/>
      <c r="H5188" s="831"/>
    </row>
    <row r="5189" spans="2:8">
      <c r="B5189" s="831"/>
      <c r="C5189" s="831"/>
      <c r="F5189" s="831"/>
      <c r="G5189" s="831"/>
      <c r="H5189" s="831"/>
    </row>
    <row r="5190" spans="2:8">
      <c r="B5190" s="831"/>
      <c r="C5190" s="831"/>
      <c r="F5190" s="831"/>
      <c r="G5190" s="831"/>
      <c r="H5190" s="831"/>
    </row>
    <row r="5191" spans="2:8">
      <c r="B5191" s="831"/>
      <c r="C5191" s="831"/>
      <c r="F5191" s="831"/>
      <c r="G5191" s="831"/>
      <c r="H5191" s="831"/>
    </row>
    <row r="5192" spans="2:8">
      <c r="B5192" s="831"/>
      <c r="C5192" s="831"/>
      <c r="F5192" s="831"/>
      <c r="G5192" s="831"/>
      <c r="H5192" s="831"/>
    </row>
    <row r="5193" spans="2:8">
      <c r="B5193" s="831"/>
      <c r="C5193" s="831"/>
      <c r="F5193" s="831"/>
      <c r="G5193" s="831"/>
      <c r="H5193" s="831"/>
    </row>
    <row r="5194" spans="2:8">
      <c r="B5194" s="831"/>
      <c r="C5194" s="831"/>
      <c r="F5194" s="831"/>
      <c r="G5194" s="831"/>
      <c r="H5194" s="831"/>
    </row>
    <row r="5195" spans="2:8">
      <c r="B5195" s="831"/>
      <c r="C5195" s="831"/>
      <c r="F5195" s="831"/>
      <c r="G5195" s="831"/>
      <c r="H5195" s="831"/>
    </row>
    <row r="5196" spans="2:8">
      <c r="B5196" s="831"/>
      <c r="C5196" s="831"/>
      <c r="F5196" s="831"/>
      <c r="G5196" s="831"/>
      <c r="H5196" s="831"/>
    </row>
    <row r="5197" spans="2:8">
      <c r="B5197" s="831"/>
      <c r="C5197" s="831"/>
      <c r="F5197" s="831"/>
      <c r="G5197" s="831"/>
      <c r="H5197" s="831"/>
    </row>
    <row r="5198" spans="2:8">
      <c r="B5198" s="831"/>
      <c r="C5198" s="831"/>
      <c r="F5198" s="831"/>
      <c r="G5198" s="831"/>
      <c r="H5198" s="831"/>
    </row>
    <row r="5199" spans="2:8">
      <c r="B5199" s="831"/>
      <c r="C5199" s="831"/>
      <c r="F5199" s="831"/>
      <c r="G5199" s="831"/>
      <c r="H5199" s="831"/>
    </row>
    <row r="5200" spans="2:8">
      <c r="B5200" s="831"/>
      <c r="C5200" s="831"/>
      <c r="F5200" s="831"/>
      <c r="G5200" s="831"/>
      <c r="H5200" s="831"/>
    </row>
    <row r="5201" spans="2:8">
      <c r="B5201" s="831"/>
      <c r="C5201" s="831"/>
      <c r="F5201" s="831"/>
      <c r="G5201" s="831"/>
      <c r="H5201" s="831"/>
    </row>
    <row r="5202" spans="2:8">
      <c r="B5202" s="831"/>
      <c r="C5202" s="831"/>
      <c r="F5202" s="831"/>
      <c r="G5202" s="831"/>
      <c r="H5202" s="831"/>
    </row>
    <row r="5203" spans="2:8">
      <c r="B5203" s="831"/>
      <c r="C5203" s="831"/>
      <c r="F5203" s="831"/>
      <c r="G5203" s="831"/>
      <c r="H5203" s="831"/>
    </row>
    <row r="5204" spans="2:8">
      <c r="B5204" s="831"/>
      <c r="C5204" s="831"/>
      <c r="F5204" s="831"/>
      <c r="G5204" s="831"/>
      <c r="H5204" s="831"/>
    </row>
    <row r="5205" spans="2:8">
      <c r="B5205" s="831"/>
      <c r="C5205" s="831"/>
      <c r="F5205" s="831"/>
      <c r="G5205" s="831"/>
      <c r="H5205" s="831"/>
    </row>
    <row r="5206" spans="2:8">
      <c r="B5206" s="831"/>
      <c r="C5206" s="831"/>
      <c r="F5206" s="831"/>
      <c r="G5206" s="831"/>
      <c r="H5206" s="831"/>
    </row>
    <row r="5207" spans="2:8">
      <c r="B5207" s="831"/>
      <c r="C5207" s="831"/>
      <c r="F5207" s="831"/>
      <c r="G5207" s="831"/>
      <c r="H5207" s="831"/>
    </row>
    <row r="5208" spans="2:8">
      <c r="B5208" s="831"/>
      <c r="C5208" s="831"/>
      <c r="F5208" s="831"/>
      <c r="G5208" s="831"/>
      <c r="H5208" s="831"/>
    </row>
    <row r="5209" spans="2:8">
      <c r="B5209" s="831"/>
      <c r="C5209" s="831"/>
      <c r="F5209" s="831"/>
      <c r="G5209" s="831"/>
      <c r="H5209" s="831"/>
    </row>
    <row r="5210" spans="2:8">
      <c r="B5210" s="831"/>
      <c r="C5210" s="831"/>
      <c r="F5210" s="831"/>
      <c r="G5210" s="831"/>
      <c r="H5210" s="831"/>
    </row>
    <row r="5211" spans="2:8">
      <c r="B5211" s="831"/>
      <c r="C5211" s="831"/>
      <c r="F5211" s="831"/>
      <c r="G5211" s="831"/>
      <c r="H5211" s="831"/>
    </row>
    <row r="5212" spans="2:8">
      <c r="B5212" s="831"/>
      <c r="C5212" s="831"/>
      <c r="F5212" s="831"/>
      <c r="G5212" s="831"/>
      <c r="H5212" s="831"/>
    </row>
    <row r="5213" spans="2:8">
      <c r="B5213" s="831"/>
      <c r="C5213" s="831"/>
      <c r="F5213" s="831"/>
      <c r="G5213" s="831"/>
      <c r="H5213" s="831"/>
    </row>
    <row r="5214" spans="2:8">
      <c r="B5214" s="831"/>
      <c r="C5214" s="831"/>
      <c r="F5214" s="831"/>
      <c r="G5214" s="831"/>
      <c r="H5214" s="831"/>
    </row>
    <row r="5215" spans="2:8">
      <c r="B5215" s="831"/>
      <c r="C5215" s="831"/>
      <c r="F5215" s="831"/>
      <c r="G5215" s="831"/>
      <c r="H5215" s="831"/>
    </row>
    <row r="5216" spans="2:8">
      <c r="B5216" s="831"/>
      <c r="C5216" s="831"/>
      <c r="F5216" s="831"/>
      <c r="G5216" s="831"/>
      <c r="H5216" s="831"/>
    </row>
    <row r="5217" spans="2:8">
      <c r="B5217" s="831"/>
      <c r="C5217" s="831"/>
      <c r="F5217" s="831"/>
      <c r="G5217" s="831"/>
      <c r="H5217" s="831"/>
    </row>
    <row r="5218" spans="2:8">
      <c r="B5218" s="831"/>
      <c r="C5218" s="831"/>
      <c r="F5218" s="831"/>
      <c r="G5218" s="831"/>
      <c r="H5218" s="831"/>
    </row>
    <row r="5219" spans="2:8">
      <c r="B5219" s="831"/>
      <c r="C5219" s="831"/>
      <c r="F5219" s="831"/>
      <c r="G5219" s="831"/>
      <c r="H5219" s="831"/>
    </row>
    <row r="5220" spans="2:8">
      <c r="B5220" s="831"/>
      <c r="C5220" s="831"/>
      <c r="F5220" s="831"/>
      <c r="G5220" s="831"/>
      <c r="H5220" s="831"/>
    </row>
    <row r="5221" spans="2:8">
      <c r="B5221" s="831"/>
      <c r="C5221" s="831"/>
      <c r="F5221" s="831"/>
      <c r="G5221" s="831"/>
      <c r="H5221" s="831"/>
    </row>
    <row r="5222" spans="2:8">
      <c r="B5222" s="831"/>
      <c r="C5222" s="831"/>
      <c r="F5222" s="831"/>
      <c r="G5222" s="831"/>
      <c r="H5222" s="831"/>
    </row>
    <row r="5223" spans="2:8">
      <c r="B5223" s="831"/>
      <c r="C5223" s="831"/>
      <c r="F5223" s="831"/>
      <c r="G5223" s="831"/>
      <c r="H5223" s="831"/>
    </row>
    <row r="5224" spans="2:8">
      <c r="B5224" s="831"/>
      <c r="C5224" s="831"/>
      <c r="F5224" s="831"/>
      <c r="G5224" s="831"/>
      <c r="H5224" s="831"/>
    </row>
    <row r="5225" spans="2:8">
      <c r="B5225" s="831"/>
      <c r="C5225" s="831"/>
      <c r="F5225" s="831"/>
      <c r="G5225" s="831"/>
      <c r="H5225" s="831"/>
    </row>
    <row r="5226" spans="2:8">
      <c r="B5226" s="831"/>
      <c r="C5226" s="831"/>
      <c r="F5226" s="831"/>
      <c r="G5226" s="831"/>
      <c r="H5226" s="831"/>
    </row>
    <row r="5227" spans="2:8">
      <c r="B5227" s="831"/>
      <c r="C5227" s="831"/>
      <c r="F5227" s="831"/>
      <c r="G5227" s="831"/>
      <c r="H5227" s="831"/>
    </row>
    <row r="5228" spans="2:8">
      <c r="B5228" s="831"/>
      <c r="C5228" s="831"/>
      <c r="F5228" s="831"/>
      <c r="G5228" s="831"/>
      <c r="H5228" s="831"/>
    </row>
    <row r="5229" spans="2:8">
      <c r="B5229" s="831"/>
      <c r="C5229" s="831"/>
      <c r="F5229" s="831"/>
      <c r="G5229" s="831"/>
      <c r="H5229" s="831"/>
    </row>
    <row r="5230" spans="2:8">
      <c r="B5230" s="831"/>
      <c r="C5230" s="831"/>
      <c r="F5230" s="831"/>
      <c r="G5230" s="831"/>
      <c r="H5230" s="831"/>
    </row>
    <row r="5231" spans="2:8">
      <c r="B5231" s="831"/>
      <c r="C5231" s="831"/>
      <c r="F5231" s="831"/>
      <c r="G5231" s="831"/>
      <c r="H5231" s="831"/>
    </row>
    <row r="5232" spans="2:8">
      <c r="B5232" s="831"/>
      <c r="C5232" s="831"/>
      <c r="F5232" s="831"/>
      <c r="G5232" s="831"/>
      <c r="H5232" s="831"/>
    </row>
    <row r="5233" spans="2:8">
      <c r="B5233" s="831"/>
      <c r="C5233" s="831"/>
      <c r="F5233" s="831"/>
      <c r="G5233" s="831"/>
      <c r="H5233" s="831"/>
    </row>
    <row r="5234" spans="2:8">
      <c r="B5234" s="831"/>
      <c r="C5234" s="831"/>
      <c r="F5234" s="831"/>
      <c r="G5234" s="831"/>
      <c r="H5234" s="831"/>
    </row>
    <row r="5235" spans="2:8">
      <c r="B5235" s="831"/>
      <c r="C5235" s="831"/>
      <c r="F5235" s="831"/>
      <c r="G5235" s="831"/>
      <c r="H5235" s="831"/>
    </row>
    <row r="5236" spans="2:8">
      <c r="B5236" s="831"/>
      <c r="C5236" s="831"/>
      <c r="F5236" s="831"/>
      <c r="G5236" s="831"/>
      <c r="H5236" s="831"/>
    </row>
    <row r="5237" spans="2:8">
      <c r="B5237" s="831"/>
      <c r="C5237" s="831"/>
      <c r="F5237" s="831"/>
      <c r="G5237" s="831"/>
      <c r="H5237" s="831"/>
    </row>
    <row r="5238" spans="2:8">
      <c r="B5238" s="831"/>
      <c r="C5238" s="831"/>
      <c r="F5238" s="831"/>
      <c r="G5238" s="831"/>
      <c r="H5238" s="831"/>
    </row>
    <row r="5239" spans="2:8">
      <c r="B5239" s="831"/>
      <c r="C5239" s="831"/>
      <c r="F5239" s="831"/>
      <c r="G5239" s="831"/>
      <c r="H5239" s="831"/>
    </row>
    <row r="5240" spans="2:8">
      <c r="B5240" s="831"/>
      <c r="C5240" s="831"/>
      <c r="F5240" s="831"/>
      <c r="G5240" s="831"/>
      <c r="H5240" s="831"/>
    </row>
    <row r="5241" spans="2:8">
      <c r="B5241" s="831"/>
      <c r="C5241" s="831"/>
      <c r="F5241" s="831"/>
      <c r="G5241" s="831"/>
      <c r="H5241" s="831"/>
    </row>
    <row r="5242" spans="2:8">
      <c r="B5242" s="831"/>
      <c r="C5242" s="831"/>
      <c r="F5242" s="831"/>
      <c r="G5242" s="831"/>
      <c r="H5242" s="831"/>
    </row>
    <row r="5243" spans="2:8">
      <c r="B5243" s="831"/>
      <c r="C5243" s="831"/>
      <c r="F5243" s="831"/>
      <c r="G5243" s="831"/>
      <c r="H5243" s="831"/>
    </row>
    <row r="5244" spans="2:8">
      <c r="B5244" s="831"/>
      <c r="C5244" s="831"/>
      <c r="F5244" s="831"/>
      <c r="G5244" s="831"/>
      <c r="H5244" s="831"/>
    </row>
    <row r="5245" spans="2:8">
      <c r="B5245" s="831"/>
      <c r="C5245" s="831"/>
      <c r="F5245" s="831"/>
      <c r="G5245" s="831"/>
      <c r="H5245" s="831"/>
    </row>
    <row r="5246" spans="2:8">
      <c r="B5246" s="831"/>
      <c r="C5246" s="831"/>
      <c r="F5246" s="831"/>
      <c r="G5246" s="831"/>
      <c r="H5246" s="831"/>
    </row>
    <row r="5247" spans="2:8">
      <c r="B5247" s="831"/>
      <c r="C5247" s="831"/>
      <c r="F5247" s="831"/>
      <c r="G5247" s="831"/>
      <c r="H5247" s="831"/>
    </row>
    <row r="5248" spans="2:8">
      <c r="B5248" s="831"/>
      <c r="C5248" s="831"/>
      <c r="F5248" s="831"/>
      <c r="G5248" s="831"/>
      <c r="H5248" s="831"/>
    </row>
    <row r="5249" spans="2:8">
      <c r="B5249" s="831"/>
      <c r="C5249" s="831"/>
      <c r="F5249" s="831"/>
      <c r="G5249" s="831"/>
      <c r="H5249" s="831"/>
    </row>
    <row r="5250" spans="2:8">
      <c r="B5250" s="831"/>
      <c r="C5250" s="831"/>
      <c r="F5250" s="831"/>
      <c r="G5250" s="831"/>
      <c r="H5250" s="831"/>
    </row>
    <row r="5251" spans="2:8">
      <c r="B5251" s="831"/>
      <c r="C5251" s="831"/>
      <c r="F5251" s="831"/>
      <c r="G5251" s="831"/>
      <c r="H5251" s="831"/>
    </row>
    <row r="5252" spans="2:8">
      <c r="B5252" s="831"/>
      <c r="C5252" s="831"/>
      <c r="F5252" s="831"/>
      <c r="G5252" s="831"/>
      <c r="H5252" s="831"/>
    </row>
    <row r="5253" spans="2:8">
      <c r="B5253" s="831"/>
      <c r="C5253" s="831"/>
      <c r="F5253" s="831"/>
      <c r="G5253" s="831"/>
      <c r="H5253" s="831"/>
    </row>
    <row r="5254" spans="2:8">
      <c r="B5254" s="831"/>
      <c r="C5254" s="831"/>
      <c r="F5254" s="831"/>
      <c r="G5254" s="831"/>
      <c r="H5254" s="831"/>
    </row>
    <row r="5255" spans="2:8">
      <c r="B5255" s="831"/>
      <c r="C5255" s="831"/>
      <c r="F5255" s="831"/>
      <c r="G5255" s="831"/>
      <c r="H5255" s="831"/>
    </row>
    <row r="5256" spans="2:8">
      <c r="B5256" s="831"/>
      <c r="C5256" s="831"/>
      <c r="F5256" s="831"/>
      <c r="G5256" s="831"/>
      <c r="H5256" s="831"/>
    </row>
    <row r="5257" spans="2:8">
      <c r="B5257" s="831"/>
      <c r="C5257" s="831"/>
      <c r="F5257" s="831"/>
      <c r="G5257" s="831"/>
      <c r="H5257" s="831"/>
    </row>
    <row r="5258" spans="2:8">
      <c r="B5258" s="831"/>
      <c r="C5258" s="831"/>
      <c r="F5258" s="831"/>
      <c r="G5258" s="831"/>
      <c r="H5258" s="831"/>
    </row>
    <row r="5259" spans="2:8">
      <c r="B5259" s="831"/>
      <c r="C5259" s="831"/>
      <c r="F5259" s="831"/>
      <c r="G5259" s="831"/>
      <c r="H5259" s="831"/>
    </row>
    <row r="5260" spans="2:8">
      <c r="B5260" s="831"/>
      <c r="C5260" s="831"/>
      <c r="F5260" s="831"/>
      <c r="G5260" s="831"/>
      <c r="H5260" s="831"/>
    </row>
    <row r="5261" spans="2:8">
      <c r="B5261" s="831"/>
      <c r="C5261" s="831"/>
      <c r="F5261" s="831"/>
      <c r="G5261" s="831"/>
      <c r="H5261" s="831"/>
    </row>
    <row r="5262" spans="2:8">
      <c r="B5262" s="831"/>
      <c r="C5262" s="831"/>
      <c r="F5262" s="831"/>
      <c r="G5262" s="831"/>
      <c r="H5262" s="831"/>
    </row>
    <row r="5263" spans="2:8">
      <c r="B5263" s="831"/>
      <c r="C5263" s="831"/>
      <c r="F5263" s="831"/>
      <c r="G5263" s="831"/>
      <c r="H5263" s="831"/>
    </row>
    <row r="5264" spans="2:8">
      <c r="B5264" s="831"/>
      <c r="C5264" s="831"/>
      <c r="F5264" s="831"/>
      <c r="G5264" s="831"/>
      <c r="H5264" s="831"/>
    </row>
    <row r="5265" spans="2:8">
      <c r="B5265" s="831"/>
      <c r="C5265" s="831"/>
      <c r="F5265" s="831"/>
      <c r="G5265" s="831"/>
      <c r="H5265" s="831"/>
    </row>
    <row r="5266" spans="2:8">
      <c r="B5266" s="831"/>
      <c r="C5266" s="831"/>
      <c r="F5266" s="831"/>
      <c r="G5266" s="831"/>
      <c r="H5266" s="831"/>
    </row>
    <row r="5267" spans="2:8">
      <c r="B5267" s="831"/>
      <c r="C5267" s="831"/>
      <c r="F5267" s="831"/>
      <c r="G5267" s="831"/>
      <c r="H5267" s="831"/>
    </row>
    <row r="5268" spans="2:8">
      <c r="B5268" s="831"/>
      <c r="C5268" s="831"/>
      <c r="F5268" s="831"/>
      <c r="G5268" s="831"/>
      <c r="H5268" s="831"/>
    </row>
    <row r="5269" spans="2:8">
      <c r="B5269" s="831"/>
      <c r="C5269" s="831"/>
      <c r="F5269" s="831"/>
      <c r="G5269" s="831"/>
      <c r="H5269" s="831"/>
    </row>
    <row r="5270" spans="2:8">
      <c r="B5270" s="831"/>
      <c r="C5270" s="831"/>
      <c r="F5270" s="831"/>
      <c r="G5270" s="831"/>
      <c r="H5270" s="831"/>
    </row>
    <row r="5271" spans="2:8">
      <c r="B5271" s="831"/>
      <c r="C5271" s="831"/>
      <c r="F5271" s="831"/>
      <c r="G5271" s="831"/>
      <c r="H5271" s="831"/>
    </row>
    <row r="5272" spans="2:8">
      <c r="B5272" s="831"/>
      <c r="C5272" s="831"/>
      <c r="F5272" s="831"/>
      <c r="G5272" s="831"/>
      <c r="H5272" s="831"/>
    </row>
    <row r="5273" spans="2:8">
      <c r="B5273" s="831"/>
      <c r="C5273" s="831"/>
      <c r="F5273" s="831"/>
      <c r="G5273" s="831"/>
      <c r="H5273" s="831"/>
    </row>
    <row r="5274" spans="2:8">
      <c r="B5274" s="831"/>
      <c r="C5274" s="831"/>
      <c r="F5274" s="831"/>
      <c r="G5274" s="831"/>
      <c r="H5274" s="831"/>
    </row>
    <row r="5275" spans="2:8">
      <c r="B5275" s="831"/>
      <c r="C5275" s="831"/>
      <c r="F5275" s="831"/>
      <c r="G5275" s="831"/>
      <c r="H5275" s="831"/>
    </row>
    <row r="5276" spans="2:8">
      <c r="B5276" s="831"/>
      <c r="C5276" s="831"/>
      <c r="F5276" s="831"/>
      <c r="G5276" s="831"/>
      <c r="H5276" s="831"/>
    </row>
    <row r="5277" spans="2:8">
      <c r="B5277" s="831"/>
      <c r="C5277" s="831"/>
      <c r="F5277" s="831"/>
      <c r="G5277" s="831"/>
      <c r="H5277" s="831"/>
    </row>
    <row r="5278" spans="2:8">
      <c r="B5278" s="831"/>
      <c r="C5278" s="831"/>
      <c r="F5278" s="831"/>
      <c r="G5278" s="831"/>
      <c r="H5278" s="831"/>
    </row>
    <row r="5279" spans="2:8">
      <c r="B5279" s="831"/>
      <c r="C5279" s="831"/>
      <c r="F5279" s="831"/>
      <c r="G5279" s="831"/>
      <c r="H5279" s="831"/>
    </row>
    <row r="5280" spans="2:8">
      <c r="B5280" s="831"/>
      <c r="C5280" s="831"/>
      <c r="F5280" s="831"/>
      <c r="G5280" s="831"/>
      <c r="H5280" s="831"/>
    </row>
    <row r="5281" spans="2:8">
      <c r="B5281" s="831"/>
      <c r="C5281" s="831"/>
      <c r="F5281" s="831"/>
      <c r="G5281" s="831"/>
      <c r="H5281" s="831"/>
    </row>
    <row r="5282" spans="2:8">
      <c r="B5282" s="831"/>
      <c r="C5282" s="831"/>
      <c r="F5282" s="831"/>
      <c r="G5282" s="831"/>
      <c r="H5282" s="831"/>
    </row>
    <row r="5283" spans="2:8">
      <c r="B5283" s="831"/>
      <c r="C5283" s="831"/>
      <c r="F5283" s="831"/>
      <c r="G5283" s="831"/>
      <c r="H5283" s="831"/>
    </row>
    <row r="5284" spans="2:8">
      <c r="B5284" s="831"/>
      <c r="C5284" s="831"/>
      <c r="F5284" s="831"/>
      <c r="G5284" s="831"/>
      <c r="H5284" s="831"/>
    </row>
    <row r="5285" spans="2:8">
      <c r="B5285" s="831"/>
      <c r="C5285" s="831"/>
      <c r="F5285" s="831"/>
      <c r="G5285" s="831"/>
      <c r="H5285" s="831"/>
    </row>
    <row r="5286" spans="2:8">
      <c r="B5286" s="831"/>
      <c r="C5286" s="831"/>
      <c r="F5286" s="831"/>
      <c r="G5286" s="831"/>
      <c r="H5286" s="831"/>
    </row>
    <row r="5287" spans="2:8">
      <c r="B5287" s="831"/>
      <c r="C5287" s="831"/>
      <c r="F5287" s="831"/>
      <c r="G5287" s="831"/>
      <c r="H5287" s="831"/>
    </row>
    <row r="5288" spans="2:8">
      <c r="B5288" s="831"/>
      <c r="C5288" s="831"/>
      <c r="F5288" s="831"/>
      <c r="G5288" s="831"/>
      <c r="H5288" s="831"/>
    </row>
    <row r="5289" spans="2:8">
      <c r="B5289" s="831"/>
      <c r="C5289" s="831"/>
      <c r="F5289" s="831"/>
      <c r="G5289" s="831"/>
      <c r="H5289" s="831"/>
    </row>
    <row r="5290" spans="2:8">
      <c r="B5290" s="831"/>
      <c r="C5290" s="831"/>
      <c r="F5290" s="831"/>
      <c r="G5290" s="831"/>
      <c r="H5290" s="831"/>
    </row>
    <row r="5291" spans="2:8">
      <c r="B5291" s="831"/>
      <c r="C5291" s="831"/>
      <c r="F5291" s="831"/>
      <c r="G5291" s="831"/>
      <c r="H5291" s="831"/>
    </row>
    <row r="5292" spans="2:8">
      <c r="B5292" s="831"/>
      <c r="C5292" s="831"/>
      <c r="F5292" s="831"/>
      <c r="G5292" s="831"/>
      <c r="H5292" s="831"/>
    </row>
    <row r="5293" spans="2:8">
      <c r="B5293" s="831"/>
      <c r="C5293" s="831"/>
      <c r="F5293" s="831"/>
      <c r="G5293" s="831"/>
      <c r="H5293" s="831"/>
    </row>
    <row r="5294" spans="2:8">
      <c r="B5294" s="831"/>
      <c r="C5294" s="831"/>
      <c r="F5294" s="831"/>
      <c r="G5294" s="831"/>
      <c r="H5294" s="831"/>
    </row>
    <row r="5295" spans="2:8">
      <c r="B5295" s="831"/>
      <c r="C5295" s="831"/>
      <c r="F5295" s="831"/>
      <c r="G5295" s="831"/>
      <c r="H5295" s="831"/>
    </row>
    <row r="5296" spans="2:8">
      <c r="B5296" s="831"/>
      <c r="C5296" s="831"/>
      <c r="F5296" s="831"/>
      <c r="G5296" s="831"/>
      <c r="H5296" s="831"/>
    </row>
    <row r="5297" spans="2:8">
      <c r="B5297" s="831"/>
      <c r="C5297" s="831"/>
      <c r="F5297" s="831"/>
      <c r="G5297" s="831"/>
      <c r="H5297" s="831"/>
    </row>
    <row r="5298" spans="2:8">
      <c r="B5298" s="831"/>
      <c r="C5298" s="831"/>
      <c r="F5298" s="831"/>
      <c r="G5298" s="831"/>
      <c r="H5298" s="831"/>
    </row>
    <row r="5299" spans="2:8">
      <c r="B5299" s="831"/>
      <c r="C5299" s="831"/>
      <c r="F5299" s="831"/>
      <c r="G5299" s="831"/>
      <c r="H5299" s="831"/>
    </row>
    <row r="5300" spans="2:8">
      <c r="B5300" s="831"/>
      <c r="C5300" s="831"/>
      <c r="F5300" s="831"/>
      <c r="G5300" s="831"/>
      <c r="H5300" s="831"/>
    </row>
    <row r="5301" spans="2:8">
      <c r="B5301" s="831"/>
      <c r="C5301" s="831"/>
      <c r="F5301" s="831"/>
      <c r="G5301" s="831"/>
      <c r="H5301" s="831"/>
    </row>
    <row r="5302" spans="2:8">
      <c r="B5302" s="831"/>
      <c r="C5302" s="831"/>
      <c r="F5302" s="831"/>
      <c r="G5302" s="831"/>
      <c r="H5302" s="831"/>
    </row>
    <row r="5303" spans="2:8">
      <c r="B5303" s="831"/>
      <c r="C5303" s="831"/>
      <c r="F5303" s="831"/>
      <c r="G5303" s="831"/>
      <c r="H5303" s="831"/>
    </row>
    <row r="5304" spans="2:8">
      <c r="B5304" s="831"/>
      <c r="C5304" s="831"/>
      <c r="F5304" s="831"/>
      <c r="G5304" s="831"/>
      <c r="H5304" s="831"/>
    </row>
    <row r="5305" spans="2:8">
      <c r="B5305" s="831"/>
      <c r="C5305" s="831"/>
      <c r="F5305" s="831"/>
      <c r="G5305" s="831"/>
      <c r="H5305" s="831"/>
    </row>
    <row r="5306" spans="2:8">
      <c r="B5306" s="831"/>
      <c r="C5306" s="831"/>
      <c r="F5306" s="831"/>
      <c r="G5306" s="831"/>
      <c r="H5306" s="831"/>
    </row>
    <row r="5307" spans="2:8">
      <c r="B5307" s="831"/>
      <c r="C5307" s="831"/>
      <c r="F5307" s="831"/>
      <c r="G5307" s="831"/>
      <c r="H5307" s="831"/>
    </row>
    <row r="5308" spans="2:8">
      <c r="B5308" s="831"/>
      <c r="C5308" s="831"/>
      <c r="F5308" s="831"/>
      <c r="G5308" s="831"/>
      <c r="H5308" s="831"/>
    </row>
    <row r="5309" spans="2:8">
      <c r="B5309" s="831"/>
      <c r="C5309" s="831"/>
      <c r="F5309" s="831"/>
      <c r="G5309" s="831"/>
      <c r="H5309" s="831"/>
    </row>
    <row r="5310" spans="2:8">
      <c r="B5310" s="831"/>
      <c r="C5310" s="831"/>
      <c r="F5310" s="831"/>
      <c r="G5310" s="831"/>
      <c r="H5310" s="831"/>
    </row>
    <row r="5311" spans="2:8">
      <c r="B5311" s="831"/>
      <c r="C5311" s="831"/>
      <c r="F5311" s="831"/>
      <c r="G5311" s="831"/>
      <c r="H5311" s="831"/>
    </row>
    <row r="5312" spans="2:8">
      <c r="B5312" s="831"/>
      <c r="C5312" s="831"/>
      <c r="F5312" s="831"/>
      <c r="G5312" s="831"/>
      <c r="H5312" s="831"/>
    </row>
    <row r="5313" spans="2:8">
      <c r="B5313" s="831"/>
      <c r="C5313" s="831"/>
      <c r="F5313" s="831"/>
      <c r="G5313" s="831"/>
      <c r="H5313" s="831"/>
    </row>
    <row r="5314" spans="2:8">
      <c r="B5314" s="831"/>
      <c r="C5314" s="831"/>
      <c r="F5314" s="831"/>
      <c r="G5314" s="831"/>
      <c r="H5314" s="831"/>
    </row>
    <row r="5315" spans="2:8">
      <c r="B5315" s="831"/>
      <c r="C5315" s="831"/>
      <c r="F5315" s="831"/>
      <c r="G5315" s="831"/>
      <c r="H5315" s="831"/>
    </row>
    <row r="5316" spans="2:8">
      <c r="B5316" s="831"/>
      <c r="C5316" s="831"/>
      <c r="F5316" s="831"/>
      <c r="G5316" s="831"/>
      <c r="H5316" s="831"/>
    </row>
    <row r="5317" spans="2:8">
      <c r="B5317" s="831"/>
      <c r="C5317" s="831"/>
      <c r="F5317" s="831"/>
      <c r="G5317" s="831"/>
      <c r="H5317" s="831"/>
    </row>
    <row r="5318" spans="2:8">
      <c r="B5318" s="831"/>
      <c r="C5318" s="831"/>
      <c r="F5318" s="831"/>
      <c r="G5318" s="831"/>
      <c r="H5318" s="831"/>
    </row>
    <row r="5319" spans="2:8">
      <c r="B5319" s="831"/>
      <c r="C5319" s="831"/>
      <c r="F5319" s="831"/>
      <c r="G5319" s="831"/>
      <c r="H5319" s="831"/>
    </row>
    <row r="5320" spans="2:8">
      <c r="B5320" s="831"/>
      <c r="C5320" s="831"/>
      <c r="F5320" s="831"/>
      <c r="G5320" s="831"/>
      <c r="H5320" s="831"/>
    </row>
    <row r="5321" spans="2:8">
      <c r="B5321" s="831"/>
      <c r="C5321" s="831"/>
      <c r="F5321" s="831"/>
      <c r="G5321" s="831"/>
      <c r="H5321" s="831"/>
    </row>
    <row r="5322" spans="2:8">
      <c r="B5322" s="831"/>
      <c r="C5322" s="831"/>
      <c r="F5322" s="831"/>
      <c r="G5322" s="831"/>
      <c r="H5322" s="831"/>
    </row>
    <row r="5323" spans="2:8">
      <c r="B5323" s="831"/>
      <c r="C5323" s="831"/>
      <c r="F5323" s="831"/>
      <c r="G5323" s="831"/>
      <c r="H5323" s="831"/>
    </row>
    <row r="5324" spans="2:8">
      <c r="B5324" s="831"/>
      <c r="C5324" s="831"/>
      <c r="F5324" s="831"/>
      <c r="G5324" s="831"/>
      <c r="H5324" s="831"/>
    </row>
    <row r="5325" spans="2:8">
      <c r="B5325" s="831"/>
      <c r="C5325" s="831"/>
      <c r="F5325" s="831"/>
      <c r="G5325" s="831"/>
      <c r="H5325" s="831"/>
    </row>
    <row r="5326" spans="2:8">
      <c r="B5326" s="831"/>
      <c r="C5326" s="831"/>
      <c r="F5326" s="831"/>
      <c r="G5326" s="831"/>
      <c r="H5326" s="831"/>
    </row>
    <row r="5327" spans="2:8">
      <c r="B5327" s="831"/>
      <c r="C5327" s="831"/>
      <c r="F5327" s="831"/>
      <c r="G5327" s="831"/>
      <c r="H5327" s="831"/>
    </row>
    <row r="5328" spans="2:8">
      <c r="B5328" s="831"/>
      <c r="C5328" s="831"/>
      <c r="F5328" s="831"/>
      <c r="G5328" s="831"/>
      <c r="H5328" s="831"/>
    </row>
    <row r="5329" spans="2:8">
      <c r="B5329" s="831"/>
      <c r="C5329" s="831"/>
      <c r="F5329" s="831"/>
      <c r="G5329" s="831"/>
      <c r="H5329" s="831"/>
    </row>
    <row r="5330" spans="2:8">
      <c r="B5330" s="831"/>
      <c r="C5330" s="831"/>
      <c r="F5330" s="831"/>
      <c r="G5330" s="831"/>
      <c r="H5330" s="831"/>
    </row>
    <row r="5331" spans="2:8">
      <c r="B5331" s="831"/>
      <c r="C5331" s="831"/>
      <c r="F5331" s="831"/>
      <c r="G5331" s="831"/>
      <c r="H5331" s="831"/>
    </row>
    <row r="5332" spans="2:8">
      <c r="B5332" s="831"/>
      <c r="C5332" s="831"/>
      <c r="F5332" s="831"/>
      <c r="G5332" s="831"/>
      <c r="H5332" s="831"/>
    </row>
    <row r="5333" spans="2:8">
      <c r="B5333" s="831"/>
      <c r="C5333" s="831"/>
      <c r="F5333" s="831"/>
      <c r="G5333" s="831"/>
      <c r="H5333" s="831"/>
    </row>
    <row r="5334" spans="2:8">
      <c r="B5334" s="831"/>
      <c r="C5334" s="831"/>
      <c r="F5334" s="831"/>
      <c r="G5334" s="831"/>
      <c r="H5334" s="831"/>
    </row>
    <row r="5335" spans="2:8">
      <c r="B5335" s="831"/>
      <c r="C5335" s="831"/>
      <c r="F5335" s="831"/>
      <c r="G5335" s="831"/>
      <c r="H5335" s="831"/>
    </row>
    <row r="5336" spans="2:8">
      <c r="B5336" s="831"/>
      <c r="C5336" s="831"/>
      <c r="F5336" s="831"/>
      <c r="G5336" s="831"/>
      <c r="H5336" s="831"/>
    </row>
    <row r="5337" spans="2:8">
      <c r="B5337" s="831"/>
      <c r="C5337" s="831"/>
      <c r="F5337" s="831"/>
      <c r="G5337" s="831"/>
      <c r="H5337" s="831"/>
    </row>
    <row r="5338" spans="2:8">
      <c r="B5338" s="831"/>
      <c r="C5338" s="831"/>
      <c r="F5338" s="831"/>
      <c r="G5338" s="831"/>
      <c r="H5338" s="831"/>
    </row>
    <row r="5339" spans="2:8">
      <c r="B5339" s="831"/>
      <c r="C5339" s="831"/>
      <c r="F5339" s="831"/>
      <c r="G5339" s="831"/>
      <c r="H5339" s="831"/>
    </row>
    <row r="5340" spans="2:8">
      <c r="B5340" s="831"/>
      <c r="C5340" s="831"/>
      <c r="F5340" s="831"/>
      <c r="G5340" s="831"/>
      <c r="H5340" s="831"/>
    </row>
    <row r="5341" spans="2:8">
      <c r="B5341" s="831"/>
      <c r="C5341" s="831"/>
      <c r="F5341" s="831"/>
      <c r="G5341" s="831"/>
      <c r="H5341" s="831"/>
    </row>
    <row r="5342" spans="2:8">
      <c r="B5342" s="831"/>
      <c r="C5342" s="831"/>
      <c r="F5342" s="831"/>
      <c r="G5342" s="831"/>
      <c r="H5342" s="831"/>
    </row>
    <row r="5343" spans="2:8">
      <c r="B5343" s="831"/>
      <c r="C5343" s="831"/>
      <c r="F5343" s="831"/>
      <c r="G5343" s="831"/>
      <c r="H5343" s="831"/>
    </row>
    <row r="5344" spans="2:8">
      <c r="B5344" s="831"/>
      <c r="C5344" s="831"/>
      <c r="F5344" s="831"/>
      <c r="G5344" s="831"/>
      <c r="H5344" s="831"/>
    </row>
    <row r="5345" spans="2:8">
      <c r="B5345" s="831"/>
      <c r="C5345" s="831"/>
      <c r="F5345" s="831"/>
      <c r="G5345" s="831"/>
      <c r="H5345" s="831"/>
    </row>
    <row r="5346" spans="2:8">
      <c r="B5346" s="831"/>
      <c r="C5346" s="831"/>
      <c r="F5346" s="831"/>
      <c r="G5346" s="831"/>
      <c r="H5346" s="831"/>
    </row>
    <row r="5347" spans="2:8">
      <c r="B5347" s="831"/>
      <c r="C5347" s="831"/>
      <c r="F5347" s="831"/>
      <c r="G5347" s="831"/>
      <c r="H5347" s="831"/>
    </row>
    <row r="5348" spans="2:8">
      <c r="B5348" s="831"/>
      <c r="C5348" s="831"/>
      <c r="F5348" s="831"/>
      <c r="G5348" s="831"/>
      <c r="H5348" s="831"/>
    </row>
    <row r="5349" spans="2:8">
      <c r="B5349" s="831"/>
      <c r="C5349" s="831"/>
      <c r="F5349" s="831"/>
      <c r="G5349" s="831"/>
      <c r="H5349" s="831"/>
    </row>
    <row r="5350" spans="2:8">
      <c r="B5350" s="831"/>
      <c r="C5350" s="831"/>
      <c r="F5350" s="831"/>
      <c r="G5350" s="831"/>
      <c r="H5350" s="831"/>
    </row>
    <row r="5351" spans="2:8">
      <c r="B5351" s="831"/>
      <c r="C5351" s="831"/>
      <c r="F5351" s="831"/>
      <c r="G5351" s="831"/>
      <c r="H5351" s="831"/>
    </row>
    <row r="5352" spans="2:8">
      <c r="B5352" s="831"/>
      <c r="C5352" s="831"/>
      <c r="F5352" s="831"/>
      <c r="G5352" s="831"/>
      <c r="H5352" s="831"/>
    </row>
    <row r="5353" spans="2:8">
      <c r="B5353" s="831"/>
      <c r="C5353" s="831"/>
      <c r="F5353" s="831"/>
      <c r="G5353" s="831"/>
      <c r="H5353" s="831"/>
    </row>
    <row r="5354" spans="2:8">
      <c r="B5354" s="831"/>
      <c r="C5354" s="831"/>
      <c r="F5354" s="831"/>
      <c r="G5354" s="831"/>
      <c r="H5354" s="831"/>
    </row>
    <row r="5355" spans="2:8">
      <c r="B5355" s="831"/>
      <c r="C5355" s="831"/>
      <c r="F5355" s="831"/>
      <c r="G5355" s="831"/>
      <c r="H5355" s="831"/>
    </row>
    <row r="5356" spans="2:8">
      <c r="B5356" s="831"/>
      <c r="C5356" s="831"/>
      <c r="F5356" s="831"/>
      <c r="G5356" s="831"/>
      <c r="H5356" s="831"/>
    </row>
    <row r="5357" spans="2:8">
      <c r="B5357" s="831"/>
      <c r="C5357" s="831"/>
      <c r="F5357" s="831"/>
      <c r="G5357" s="831"/>
      <c r="H5357" s="831"/>
    </row>
    <row r="5358" spans="2:8">
      <c r="B5358" s="831"/>
      <c r="C5358" s="831"/>
      <c r="F5358" s="831"/>
      <c r="G5358" s="831"/>
      <c r="H5358" s="831"/>
    </row>
    <row r="5359" spans="2:8">
      <c r="B5359" s="831"/>
      <c r="C5359" s="831"/>
      <c r="F5359" s="831"/>
      <c r="G5359" s="831"/>
      <c r="H5359" s="831"/>
    </row>
    <row r="5360" spans="2:8">
      <c r="B5360" s="831"/>
      <c r="C5360" s="831"/>
      <c r="F5360" s="831"/>
      <c r="G5360" s="831"/>
      <c r="H5360" s="831"/>
    </row>
    <row r="5361" spans="2:8">
      <c r="B5361" s="831"/>
      <c r="C5361" s="831"/>
      <c r="F5361" s="831"/>
      <c r="G5361" s="831"/>
      <c r="H5361" s="831"/>
    </row>
    <row r="5362" spans="2:8">
      <c r="B5362" s="831"/>
      <c r="C5362" s="831"/>
      <c r="F5362" s="831"/>
      <c r="G5362" s="831"/>
      <c r="H5362" s="831"/>
    </row>
    <row r="5363" spans="2:8">
      <c r="B5363" s="831"/>
      <c r="C5363" s="831"/>
      <c r="F5363" s="831"/>
      <c r="G5363" s="831"/>
      <c r="H5363" s="831"/>
    </row>
    <row r="5364" spans="2:8">
      <c r="B5364" s="831"/>
      <c r="C5364" s="831"/>
      <c r="F5364" s="831"/>
      <c r="G5364" s="831"/>
      <c r="H5364" s="831"/>
    </row>
    <row r="5365" spans="2:8">
      <c r="B5365" s="831"/>
      <c r="C5365" s="831"/>
      <c r="F5365" s="831"/>
      <c r="G5365" s="831"/>
      <c r="H5365" s="831"/>
    </row>
    <row r="5366" spans="2:8">
      <c r="B5366" s="831"/>
      <c r="C5366" s="831"/>
      <c r="F5366" s="831"/>
      <c r="G5366" s="831"/>
      <c r="H5366" s="831"/>
    </row>
    <row r="5367" spans="2:8">
      <c r="B5367" s="831"/>
      <c r="C5367" s="831"/>
      <c r="F5367" s="831"/>
      <c r="G5367" s="831"/>
      <c r="H5367" s="831"/>
    </row>
    <row r="5368" spans="2:8">
      <c r="B5368" s="831"/>
      <c r="C5368" s="831"/>
      <c r="F5368" s="831"/>
      <c r="G5368" s="831"/>
      <c r="H5368" s="831"/>
    </row>
    <row r="5369" spans="2:8">
      <c r="B5369" s="831"/>
      <c r="C5369" s="831"/>
      <c r="F5369" s="831"/>
      <c r="G5369" s="831"/>
      <c r="H5369" s="831"/>
    </row>
    <row r="5370" spans="2:8">
      <c r="B5370" s="831"/>
      <c r="C5370" s="831"/>
      <c r="F5370" s="831"/>
      <c r="G5370" s="831"/>
      <c r="H5370" s="831"/>
    </row>
    <row r="5371" spans="2:8">
      <c r="B5371" s="831"/>
      <c r="C5371" s="831"/>
      <c r="F5371" s="831"/>
      <c r="G5371" s="831"/>
      <c r="H5371" s="831"/>
    </row>
    <row r="5372" spans="2:8">
      <c r="B5372" s="831"/>
      <c r="C5372" s="831"/>
      <c r="F5372" s="831"/>
      <c r="G5372" s="831"/>
      <c r="H5372" s="831"/>
    </row>
    <row r="5373" spans="2:8">
      <c r="B5373" s="831"/>
      <c r="C5373" s="831"/>
      <c r="F5373" s="831"/>
      <c r="G5373" s="831"/>
      <c r="H5373" s="831"/>
    </row>
    <row r="5374" spans="2:8">
      <c r="B5374" s="831"/>
      <c r="C5374" s="831"/>
      <c r="F5374" s="831"/>
      <c r="G5374" s="831"/>
      <c r="H5374" s="831"/>
    </row>
    <row r="5375" spans="2:8">
      <c r="B5375" s="831"/>
      <c r="C5375" s="831"/>
      <c r="F5375" s="831"/>
      <c r="G5375" s="831"/>
      <c r="H5375" s="831"/>
    </row>
    <row r="5376" spans="2:8">
      <c r="B5376" s="831"/>
      <c r="C5376" s="831"/>
      <c r="F5376" s="831"/>
      <c r="G5376" s="831"/>
      <c r="H5376" s="831"/>
    </row>
    <row r="5377" spans="2:8">
      <c r="B5377" s="831"/>
      <c r="C5377" s="831"/>
      <c r="F5377" s="831"/>
      <c r="G5377" s="831"/>
      <c r="H5377" s="831"/>
    </row>
    <row r="5378" spans="2:8">
      <c r="B5378" s="831"/>
      <c r="C5378" s="831"/>
      <c r="F5378" s="831"/>
      <c r="G5378" s="831"/>
      <c r="H5378" s="831"/>
    </row>
    <row r="5379" spans="2:8">
      <c r="B5379" s="831"/>
      <c r="C5379" s="831"/>
      <c r="F5379" s="831"/>
      <c r="G5379" s="831"/>
      <c r="H5379" s="831"/>
    </row>
    <row r="5380" spans="2:8">
      <c r="B5380" s="831"/>
      <c r="C5380" s="831"/>
      <c r="F5380" s="831"/>
      <c r="G5380" s="831"/>
      <c r="H5380" s="831"/>
    </row>
    <row r="5381" spans="2:8">
      <c r="B5381" s="831"/>
      <c r="C5381" s="831"/>
      <c r="F5381" s="831"/>
      <c r="G5381" s="831"/>
      <c r="H5381" s="831"/>
    </row>
    <row r="5382" spans="2:8">
      <c r="B5382" s="831"/>
      <c r="C5382" s="831"/>
      <c r="F5382" s="831"/>
      <c r="G5382" s="831"/>
      <c r="H5382" s="831"/>
    </row>
    <row r="5383" spans="2:8">
      <c r="B5383" s="831"/>
      <c r="C5383" s="831"/>
      <c r="F5383" s="831"/>
      <c r="G5383" s="831"/>
      <c r="H5383" s="831"/>
    </row>
    <row r="5384" spans="2:8">
      <c r="B5384" s="831"/>
      <c r="C5384" s="831"/>
      <c r="F5384" s="831"/>
      <c r="G5384" s="831"/>
      <c r="H5384" s="831"/>
    </row>
    <row r="5385" spans="2:8">
      <c r="B5385" s="831"/>
      <c r="C5385" s="831"/>
      <c r="F5385" s="831"/>
      <c r="G5385" s="831"/>
      <c r="H5385" s="831"/>
    </row>
    <row r="5386" spans="2:8">
      <c r="B5386" s="831"/>
      <c r="C5386" s="831"/>
      <c r="F5386" s="831"/>
      <c r="G5386" s="831"/>
      <c r="H5386" s="831"/>
    </row>
    <row r="5387" spans="2:8">
      <c r="B5387" s="831"/>
      <c r="C5387" s="831"/>
      <c r="F5387" s="831"/>
      <c r="G5387" s="831"/>
      <c r="H5387" s="831"/>
    </row>
    <row r="5388" spans="2:8">
      <c r="B5388" s="831"/>
      <c r="C5388" s="831"/>
      <c r="F5388" s="831"/>
      <c r="G5388" s="831"/>
      <c r="H5388" s="831"/>
    </row>
    <row r="5389" spans="2:8">
      <c r="B5389" s="831"/>
      <c r="C5389" s="831"/>
      <c r="F5389" s="831"/>
      <c r="G5389" s="831"/>
      <c r="H5389" s="831"/>
    </row>
    <row r="5390" spans="2:8">
      <c r="B5390" s="831"/>
      <c r="C5390" s="831"/>
      <c r="F5390" s="831"/>
      <c r="G5390" s="831"/>
      <c r="H5390" s="831"/>
    </row>
    <row r="5391" spans="2:8">
      <c r="B5391" s="831"/>
      <c r="C5391" s="831"/>
      <c r="F5391" s="831"/>
      <c r="G5391" s="831"/>
      <c r="H5391" s="831"/>
    </row>
    <row r="5392" spans="2:8">
      <c r="B5392" s="831"/>
      <c r="C5392" s="831"/>
      <c r="F5392" s="831"/>
      <c r="G5392" s="831"/>
      <c r="H5392" s="831"/>
    </row>
    <row r="5393" spans="2:8">
      <c r="B5393" s="831"/>
      <c r="C5393" s="831"/>
      <c r="F5393" s="831"/>
      <c r="G5393" s="831"/>
      <c r="H5393" s="831"/>
    </row>
    <row r="5394" spans="2:8">
      <c r="B5394" s="831"/>
      <c r="C5394" s="831"/>
      <c r="F5394" s="831"/>
      <c r="G5394" s="831"/>
      <c r="H5394" s="831"/>
    </row>
    <row r="5395" spans="2:8">
      <c r="B5395" s="831"/>
      <c r="C5395" s="831"/>
      <c r="F5395" s="831"/>
      <c r="G5395" s="831"/>
      <c r="H5395" s="831"/>
    </row>
    <row r="5396" spans="2:8">
      <c r="B5396" s="831"/>
      <c r="C5396" s="831"/>
      <c r="F5396" s="831"/>
      <c r="G5396" s="831"/>
      <c r="H5396" s="831"/>
    </row>
    <row r="5397" spans="2:8">
      <c r="B5397" s="831"/>
      <c r="C5397" s="831"/>
      <c r="F5397" s="831"/>
      <c r="G5397" s="831"/>
      <c r="H5397" s="831"/>
    </row>
    <row r="5398" spans="2:8">
      <c r="B5398" s="831"/>
      <c r="C5398" s="831"/>
      <c r="F5398" s="831"/>
      <c r="G5398" s="831"/>
      <c r="H5398" s="831"/>
    </row>
    <row r="5399" spans="2:8">
      <c r="B5399" s="831"/>
      <c r="C5399" s="831"/>
      <c r="F5399" s="831"/>
      <c r="G5399" s="831"/>
      <c r="H5399" s="831"/>
    </row>
    <row r="5400" spans="2:8">
      <c r="B5400" s="831"/>
      <c r="C5400" s="831"/>
      <c r="F5400" s="831"/>
      <c r="G5400" s="831"/>
      <c r="H5400" s="831"/>
    </row>
    <row r="5401" spans="2:8">
      <c r="B5401" s="831"/>
      <c r="C5401" s="831"/>
      <c r="F5401" s="831"/>
      <c r="G5401" s="831"/>
      <c r="H5401" s="831"/>
    </row>
    <row r="5402" spans="2:8">
      <c r="B5402" s="831"/>
      <c r="C5402" s="831"/>
      <c r="F5402" s="831"/>
      <c r="G5402" s="831"/>
      <c r="H5402" s="831"/>
    </row>
    <row r="5403" spans="2:8">
      <c r="B5403" s="831"/>
      <c r="C5403" s="831"/>
      <c r="F5403" s="831"/>
      <c r="G5403" s="831"/>
      <c r="H5403" s="831"/>
    </row>
    <row r="5404" spans="2:8">
      <c r="B5404" s="831"/>
      <c r="C5404" s="831"/>
      <c r="F5404" s="831"/>
      <c r="G5404" s="831"/>
      <c r="H5404" s="831"/>
    </row>
    <row r="5405" spans="2:8">
      <c r="B5405" s="831"/>
      <c r="C5405" s="831"/>
      <c r="F5405" s="831"/>
      <c r="G5405" s="831"/>
      <c r="H5405" s="831"/>
    </row>
    <row r="5406" spans="2:8">
      <c r="B5406" s="831"/>
      <c r="C5406" s="831"/>
      <c r="F5406" s="831"/>
      <c r="G5406" s="831"/>
      <c r="H5406" s="831"/>
    </row>
    <row r="5407" spans="2:8">
      <c r="B5407" s="831"/>
      <c r="C5407" s="831"/>
      <c r="F5407" s="831"/>
      <c r="G5407" s="831"/>
      <c r="H5407" s="831"/>
    </row>
    <row r="5408" spans="2:8">
      <c r="B5408" s="831"/>
      <c r="C5408" s="831"/>
      <c r="F5408" s="831"/>
      <c r="G5408" s="831"/>
      <c r="H5408" s="831"/>
    </row>
    <row r="5409" spans="2:8">
      <c r="B5409" s="831"/>
      <c r="C5409" s="831"/>
      <c r="F5409" s="831"/>
      <c r="G5409" s="831"/>
      <c r="H5409" s="831"/>
    </row>
    <row r="5410" spans="2:8">
      <c r="B5410" s="831"/>
      <c r="C5410" s="831"/>
      <c r="F5410" s="831"/>
      <c r="G5410" s="831"/>
      <c r="H5410" s="831"/>
    </row>
    <row r="5411" spans="2:8">
      <c r="B5411" s="831"/>
      <c r="C5411" s="831"/>
      <c r="F5411" s="831"/>
      <c r="G5411" s="831"/>
      <c r="H5411" s="831"/>
    </row>
    <row r="5412" spans="2:8">
      <c r="B5412" s="831"/>
      <c r="C5412" s="831"/>
      <c r="F5412" s="831"/>
      <c r="G5412" s="831"/>
      <c r="H5412" s="831"/>
    </row>
    <row r="5413" spans="2:8">
      <c r="B5413" s="831"/>
      <c r="C5413" s="831"/>
      <c r="F5413" s="831"/>
      <c r="G5413" s="831"/>
      <c r="H5413" s="831"/>
    </row>
    <row r="5414" spans="2:8">
      <c r="B5414" s="831"/>
      <c r="C5414" s="831"/>
      <c r="F5414" s="831"/>
      <c r="G5414" s="831"/>
      <c r="H5414" s="831"/>
    </row>
    <row r="5415" spans="2:8">
      <c r="B5415" s="831"/>
      <c r="C5415" s="831"/>
      <c r="F5415" s="831"/>
      <c r="G5415" s="831"/>
      <c r="H5415" s="831"/>
    </row>
    <row r="5416" spans="2:8">
      <c r="B5416" s="831"/>
      <c r="C5416" s="831"/>
      <c r="F5416" s="831"/>
      <c r="G5416" s="831"/>
      <c r="H5416" s="831"/>
    </row>
    <row r="5417" spans="2:8">
      <c r="B5417" s="831"/>
      <c r="C5417" s="831"/>
      <c r="F5417" s="831"/>
      <c r="G5417" s="831"/>
      <c r="H5417" s="831"/>
    </row>
    <row r="5418" spans="2:8">
      <c r="B5418" s="831"/>
      <c r="C5418" s="831"/>
      <c r="F5418" s="831"/>
      <c r="G5418" s="831"/>
      <c r="H5418" s="831"/>
    </row>
    <row r="5419" spans="2:8">
      <c r="B5419" s="831"/>
      <c r="C5419" s="831"/>
      <c r="F5419" s="831"/>
      <c r="G5419" s="831"/>
      <c r="H5419" s="831"/>
    </row>
    <row r="5420" spans="2:8">
      <c r="B5420" s="831"/>
      <c r="C5420" s="831"/>
      <c r="F5420" s="831"/>
      <c r="G5420" s="831"/>
      <c r="H5420" s="831"/>
    </row>
    <row r="5421" spans="2:8">
      <c r="B5421" s="831"/>
      <c r="C5421" s="831"/>
      <c r="F5421" s="831"/>
      <c r="G5421" s="831"/>
      <c r="H5421" s="831"/>
    </row>
    <row r="5422" spans="2:8">
      <c r="B5422" s="831"/>
      <c r="C5422" s="831"/>
      <c r="F5422" s="831"/>
      <c r="G5422" s="831"/>
      <c r="H5422" s="831"/>
    </row>
    <row r="5423" spans="2:8">
      <c r="B5423" s="831"/>
      <c r="C5423" s="831"/>
      <c r="F5423" s="831"/>
      <c r="G5423" s="831"/>
      <c r="H5423" s="831"/>
    </row>
    <row r="5424" spans="2:8">
      <c r="B5424" s="831"/>
      <c r="C5424" s="831"/>
      <c r="F5424" s="831"/>
      <c r="G5424" s="831"/>
      <c r="H5424" s="831"/>
    </row>
    <row r="5425" spans="2:8">
      <c r="B5425" s="831"/>
      <c r="C5425" s="831"/>
      <c r="F5425" s="831"/>
      <c r="G5425" s="831"/>
      <c r="H5425" s="831"/>
    </row>
    <row r="5426" spans="2:8">
      <c r="B5426" s="831"/>
      <c r="C5426" s="831"/>
      <c r="F5426" s="831"/>
      <c r="G5426" s="831"/>
      <c r="H5426" s="831"/>
    </row>
    <row r="5427" spans="2:8">
      <c r="B5427" s="831"/>
      <c r="C5427" s="831"/>
      <c r="F5427" s="831"/>
      <c r="G5427" s="831"/>
      <c r="H5427" s="831"/>
    </row>
    <row r="5428" spans="2:8">
      <c r="B5428" s="831"/>
      <c r="C5428" s="831"/>
      <c r="F5428" s="831"/>
      <c r="G5428" s="831"/>
      <c r="H5428" s="831"/>
    </row>
    <row r="5429" spans="2:8">
      <c r="B5429" s="831"/>
      <c r="C5429" s="831"/>
      <c r="F5429" s="831"/>
      <c r="G5429" s="831"/>
      <c r="H5429" s="831"/>
    </row>
    <row r="5430" spans="2:8">
      <c r="B5430" s="831"/>
      <c r="C5430" s="831"/>
      <c r="F5430" s="831"/>
      <c r="G5430" s="831"/>
      <c r="H5430" s="831"/>
    </row>
    <row r="5431" spans="2:8">
      <c r="B5431" s="831"/>
      <c r="C5431" s="831"/>
      <c r="F5431" s="831"/>
      <c r="G5431" s="831"/>
      <c r="H5431" s="831"/>
    </row>
    <row r="5432" spans="2:8">
      <c r="B5432" s="831"/>
      <c r="C5432" s="831"/>
      <c r="F5432" s="831"/>
      <c r="G5432" s="831"/>
      <c r="H5432" s="831"/>
    </row>
    <row r="5433" spans="2:8">
      <c r="B5433" s="831"/>
      <c r="C5433" s="831"/>
      <c r="F5433" s="831"/>
      <c r="G5433" s="831"/>
      <c r="H5433" s="831"/>
    </row>
    <row r="5434" spans="2:8">
      <c r="B5434" s="831"/>
      <c r="C5434" s="831"/>
      <c r="F5434" s="831"/>
      <c r="G5434" s="831"/>
      <c r="H5434" s="831"/>
    </row>
    <row r="5435" spans="2:8">
      <c r="B5435" s="831"/>
      <c r="C5435" s="831"/>
      <c r="F5435" s="831"/>
      <c r="G5435" s="831"/>
      <c r="H5435" s="831"/>
    </row>
    <row r="5436" spans="2:8">
      <c r="B5436" s="831"/>
      <c r="C5436" s="831"/>
      <c r="F5436" s="831"/>
      <c r="G5436" s="831"/>
      <c r="H5436" s="831"/>
    </row>
    <row r="5437" spans="2:8">
      <c r="B5437" s="831"/>
      <c r="C5437" s="831"/>
      <c r="F5437" s="831"/>
      <c r="G5437" s="831"/>
      <c r="H5437" s="831"/>
    </row>
    <row r="5438" spans="2:8">
      <c r="B5438" s="831"/>
      <c r="C5438" s="831"/>
      <c r="F5438" s="831"/>
      <c r="G5438" s="831"/>
      <c r="H5438" s="831"/>
    </row>
    <row r="5439" spans="2:8">
      <c r="B5439" s="831"/>
      <c r="C5439" s="831"/>
      <c r="F5439" s="831"/>
      <c r="G5439" s="831"/>
      <c r="H5439" s="831"/>
    </row>
    <row r="5440" spans="2:8">
      <c r="B5440" s="831"/>
      <c r="C5440" s="831"/>
      <c r="F5440" s="831"/>
      <c r="G5440" s="831"/>
      <c r="H5440" s="831"/>
    </row>
    <row r="5441" spans="2:8">
      <c r="B5441" s="831"/>
      <c r="C5441" s="831"/>
      <c r="F5441" s="831"/>
      <c r="G5441" s="831"/>
      <c r="H5441" s="831"/>
    </row>
    <row r="5442" spans="2:8">
      <c r="B5442" s="831"/>
      <c r="C5442" s="831"/>
      <c r="F5442" s="831"/>
      <c r="G5442" s="831"/>
      <c r="H5442" s="831"/>
    </row>
    <row r="5443" spans="2:8">
      <c r="B5443" s="831"/>
      <c r="C5443" s="831"/>
      <c r="F5443" s="831"/>
      <c r="G5443" s="831"/>
      <c r="H5443" s="831"/>
    </row>
    <row r="5444" spans="2:8">
      <c r="B5444" s="831"/>
      <c r="C5444" s="831"/>
      <c r="F5444" s="831"/>
      <c r="G5444" s="831"/>
      <c r="H5444" s="831"/>
    </row>
    <row r="5445" spans="2:8">
      <c r="B5445" s="831"/>
      <c r="C5445" s="831"/>
      <c r="F5445" s="831"/>
      <c r="G5445" s="831"/>
      <c r="H5445" s="831"/>
    </row>
    <row r="5446" spans="2:8">
      <c r="B5446" s="831"/>
      <c r="C5446" s="831"/>
      <c r="F5446" s="831"/>
      <c r="G5446" s="831"/>
      <c r="H5446" s="831"/>
    </row>
    <row r="5447" spans="2:8">
      <c r="B5447" s="831"/>
      <c r="C5447" s="831"/>
      <c r="F5447" s="831"/>
      <c r="G5447" s="831"/>
      <c r="H5447" s="831"/>
    </row>
    <row r="5448" spans="2:8">
      <c r="B5448" s="831"/>
      <c r="C5448" s="831"/>
      <c r="F5448" s="831"/>
      <c r="G5448" s="831"/>
      <c r="H5448" s="831"/>
    </row>
    <row r="5449" spans="2:8">
      <c r="B5449" s="831"/>
      <c r="C5449" s="831"/>
      <c r="F5449" s="831"/>
      <c r="G5449" s="831"/>
      <c r="H5449" s="831"/>
    </row>
    <row r="5450" spans="2:8">
      <c r="B5450" s="831"/>
      <c r="C5450" s="831"/>
      <c r="F5450" s="831"/>
      <c r="G5450" s="831"/>
      <c r="H5450" s="831"/>
    </row>
    <row r="5451" spans="2:8">
      <c r="B5451" s="831"/>
      <c r="C5451" s="831"/>
      <c r="F5451" s="831"/>
      <c r="G5451" s="831"/>
      <c r="H5451" s="831"/>
    </row>
    <row r="5452" spans="2:8">
      <c r="B5452" s="831"/>
      <c r="C5452" s="831"/>
      <c r="F5452" s="831"/>
      <c r="G5452" s="831"/>
      <c r="H5452" s="831"/>
    </row>
    <row r="5453" spans="2:8">
      <c r="B5453" s="831"/>
      <c r="C5453" s="831"/>
      <c r="F5453" s="831"/>
      <c r="G5453" s="831"/>
      <c r="H5453" s="831"/>
    </row>
    <row r="5454" spans="2:8">
      <c r="B5454" s="831"/>
      <c r="C5454" s="831"/>
      <c r="F5454" s="831"/>
      <c r="G5454" s="831"/>
      <c r="H5454" s="831"/>
    </row>
    <row r="5455" spans="2:8">
      <c r="B5455" s="831"/>
      <c r="C5455" s="831"/>
      <c r="F5455" s="831"/>
      <c r="G5455" s="831"/>
      <c r="H5455" s="831"/>
    </row>
    <row r="5456" spans="2:8">
      <c r="B5456" s="831"/>
      <c r="C5456" s="831"/>
      <c r="F5456" s="831"/>
      <c r="G5456" s="831"/>
      <c r="H5456" s="831"/>
    </row>
    <row r="5457" spans="2:8">
      <c r="B5457" s="831"/>
      <c r="C5457" s="831"/>
      <c r="F5457" s="831"/>
      <c r="G5457" s="831"/>
      <c r="H5457" s="831"/>
    </row>
    <row r="5458" spans="2:8">
      <c r="B5458" s="831"/>
      <c r="C5458" s="831"/>
      <c r="F5458" s="831"/>
      <c r="G5458" s="831"/>
      <c r="H5458" s="831"/>
    </row>
    <row r="5459" spans="2:8">
      <c r="B5459" s="831"/>
      <c r="C5459" s="831"/>
      <c r="F5459" s="831"/>
      <c r="G5459" s="831"/>
      <c r="H5459" s="831"/>
    </row>
    <row r="5460" spans="2:8">
      <c r="B5460" s="831"/>
      <c r="C5460" s="831"/>
      <c r="F5460" s="831"/>
      <c r="G5460" s="831"/>
      <c r="H5460" s="831"/>
    </row>
    <row r="5461" spans="2:8">
      <c r="B5461" s="831"/>
      <c r="C5461" s="831"/>
      <c r="F5461" s="831"/>
      <c r="G5461" s="831"/>
      <c r="H5461" s="831"/>
    </row>
    <row r="5462" spans="2:8">
      <c r="B5462" s="831"/>
      <c r="C5462" s="831"/>
      <c r="F5462" s="831"/>
      <c r="G5462" s="831"/>
      <c r="H5462" s="831"/>
    </row>
    <row r="5463" spans="2:8">
      <c r="B5463" s="831"/>
      <c r="C5463" s="831"/>
      <c r="F5463" s="831"/>
      <c r="G5463" s="831"/>
      <c r="H5463" s="831"/>
    </row>
    <row r="5464" spans="2:8">
      <c r="B5464" s="831"/>
      <c r="C5464" s="831"/>
      <c r="F5464" s="831"/>
      <c r="G5464" s="831"/>
      <c r="H5464" s="831"/>
    </row>
    <row r="5465" spans="2:8">
      <c r="B5465" s="831"/>
      <c r="C5465" s="831"/>
      <c r="F5465" s="831"/>
      <c r="G5465" s="831"/>
      <c r="H5465" s="831"/>
    </row>
    <row r="5466" spans="2:8">
      <c r="B5466" s="831"/>
      <c r="C5466" s="831"/>
      <c r="F5466" s="831"/>
      <c r="G5466" s="831"/>
      <c r="H5466" s="831"/>
    </row>
    <row r="5467" spans="2:8">
      <c r="B5467" s="831"/>
      <c r="C5467" s="831"/>
      <c r="F5467" s="831"/>
      <c r="G5467" s="831"/>
      <c r="H5467" s="831"/>
    </row>
    <row r="5468" spans="2:8">
      <c r="B5468" s="831"/>
      <c r="C5468" s="831"/>
      <c r="F5468" s="831"/>
      <c r="G5468" s="831"/>
      <c r="H5468" s="831"/>
    </row>
    <row r="5469" spans="2:8">
      <c r="B5469" s="831"/>
      <c r="C5469" s="831"/>
      <c r="F5469" s="831"/>
      <c r="G5469" s="831"/>
      <c r="H5469" s="831"/>
    </row>
    <row r="5470" spans="2:8">
      <c r="B5470" s="831"/>
      <c r="C5470" s="831"/>
      <c r="F5470" s="831"/>
      <c r="G5470" s="831"/>
      <c r="H5470" s="831"/>
    </row>
    <row r="5471" spans="2:8">
      <c r="B5471" s="831"/>
      <c r="C5471" s="831"/>
      <c r="F5471" s="831"/>
      <c r="G5471" s="831"/>
      <c r="H5471" s="831"/>
    </row>
    <row r="5472" spans="2:8">
      <c r="B5472" s="831"/>
      <c r="C5472" s="831"/>
      <c r="F5472" s="831"/>
      <c r="G5472" s="831"/>
      <c r="H5472" s="831"/>
    </row>
    <row r="5473" spans="2:8">
      <c r="B5473" s="831"/>
      <c r="C5473" s="831"/>
      <c r="F5473" s="831"/>
      <c r="G5473" s="831"/>
      <c r="H5473" s="831"/>
    </row>
    <row r="5474" spans="2:8">
      <c r="B5474" s="831"/>
      <c r="C5474" s="831"/>
      <c r="F5474" s="831"/>
      <c r="G5474" s="831"/>
      <c r="H5474" s="831"/>
    </row>
    <row r="5475" spans="2:8">
      <c r="B5475" s="831"/>
      <c r="C5475" s="831"/>
      <c r="F5475" s="831"/>
      <c r="G5475" s="831"/>
      <c r="H5475" s="831"/>
    </row>
    <row r="5476" spans="2:8">
      <c r="B5476" s="831"/>
      <c r="C5476" s="831"/>
      <c r="F5476" s="831"/>
      <c r="G5476" s="831"/>
      <c r="H5476" s="831"/>
    </row>
    <row r="5477" spans="2:8">
      <c r="B5477" s="831"/>
      <c r="C5477" s="831"/>
      <c r="F5477" s="831"/>
      <c r="G5477" s="831"/>
      <c r="H5477" s="831"/>
    </row>
    <row r="5478" spans="2:8">
      <c r="B5478" s="831"/>
      <c r="C5478" s="831"/>
      <c r="F5478" s="831"/>
      <c r="G5478" s="831"/>
      <c r="H5478" s="831"/>
    </row>
    <row r="5479" spans="2:8">
      <c r="B5479" s="831"/>
      <c r="C5479" s="831"/>
      <c r="F5479" s="831"/>
      <c r="G5479" s="831"/>
      <c r="H5479" s="831"/>
    </row>
    <row r="5480" spans="2:8">
      <c r="B5480" s="831"/>
      <c r="C5480" s="831"/>
      <c r="F5480" s="831"/>
      <c r="G5480" s="831"/>
      <c r="H5480" s="831"/>
    </row>
    <row r="5481" spans="2:8">
      <c r="B5481" s="831"/>
      <c r="C5481" s="831"/>
      <c r="F5481" s="831"/>
      <c r="G5481" s="831"/>
      <c r="H5481" s="831"/>
    </row>
    <row r="5482" spans="2:8">
      <c r="B5482" s="831"/>
      <c r="C5482" s="831"/>
      <c r="F5482" s="831"/>
      <c r="G5482" s="831"/>
      <c r="H5482" s="831"/>
    </row>
    <row r="5483" spans="2:8">
      <c r="B5483" s="831"/>
      <c r="C5483" s="831"/>
      <c r="F5483" s="831"/>
      <c r="G5483" s="831"/>
      <c r="H5483" s="831"/>
    </row>
    <row r="5484" spans="2:8">
      <c r="B5484" s="831"/>
      <c r="C5484" s="831"/>
      <c r="F5484" s="831"/>
      <c r="G5484" s="831"/>
      <c r="H5484" s="831"/>
    </row>
    <row r="5485" spans="2:8">
      <c r="B5485" s="831"/>
      <c r="C5485" s="831"/>
      <c r="F5485" s="831"/>
      <c r="G5485" s="831"/>
      <c r="H5485" s="831"/>
    </row>
    <row r="5486" spans="2:8">
      <c r="B5486" s="831"/>
      <c r="C5486" s="831"/>
      <c r="F5486" s="831"/>
      <c r="G5486" s="831"/>
      <c r="H5486" s="831"/>
    </row>
    <row r="5487" spans="2:8">
      <c r="B5487" s="831"/>
      <c r="C5487" s="831"/>
      <c r="F5487" s="831"/>
      <c r="G5487" s="831"/>
      <c r="H5487" s="831"/>
    </row>
    <row r="5488" spans="2:8">
      <c r="B5488" s="831"/>
      <c r="C5488" s="831"/>
      <c r="F5488" s="831"/>
      <c r="G5488" s="831"/>
      <c r="H5488" s="831"/>
    </row>
    <row r="5489" spans="2:8">
      <c r="B5489" s="831"/>
      <c r="C5489" s="831"/>
      <c r="F5489" s="831"/>
      <c r="G5489" s="831"/>
      <c r="H5489" s="831"/>
    </row>
    <row r="5490" spans="2:8">
      <c r="B5490" s="831"/>
      <c r="C5490" s="831"/>
      <c r="F5490" s="831"/>
      <c r="G5490" s="831"/>
      <c r="H5490" s="831"/>
    </row>
    <row r="5491" spans="2:8">
      <c r="B5491" s="831"/>
      <c r="C5491" s="831"/>
      <c r="F5491" s="831"/>
      <c r="G5491" s="831"/>
      <c r="H5491" s="831"/>
    </row>
    <row r="5492" spans="2:8">
      <c r="B5492" s="831"/>
      <c r="C5492" s="831"/>
      <c r="F5492" s="831"/>
      <c r="G5492" s="831"/>
      <c r="H5492" s="831"/>
    </row>
    <row r="5493" spans="2:8">
      <c r="B5493" s="831"/>
      <c r="C5493" s="831"/>
      <c r="F5493" s="831"/>
      <c r="G5493" s="831"/>
      <c r="H5493" s="831"/>
    </row>
    <row r="5494" spans="2:8">
      <c r="B5494" s="831"/>
      <c r="C5494" s="831"/>
      <c r="F5494" s="831"/>
      <c r="G5494" s="831"/>
      <c r="H5494" s="831"/>
    </row>
    <row r="5495" spans="2:8">
      <c r="B5495" s="831"/>
      <c r="C5495" s="831"/>
      <c r="F5495" s="831"/>
      <c r="G5495" s="831"/>
      <c r="H5495" s="831"/>
    </row>
    <row r="5496" spans="2:8">
      <c r="B5496" s="831"/>
      <c r="C5496" s="831"/>
      <c r="F5496" s="831"/>
      <c r="G5496" s="831"/>
      <c r="H5496" s="831"/>
    </row>
    <row r="5497" spans="2:8">
      <c r="B5497" s="831"/>
      <c r="C5497" s="831"/>
      <c r="F5497" s="831"/>
      <c r="G5497" s="831"/>
      <c r="H5497" s="831"/>
    </row>
    <row r="5498" spans="2:8">
      <c r="B5498" s="831"/>
      <c r="C5498" s="831"/>
      <c r="F5498" s="831"/>
      <c r="G5498" s="831"/>
      <c r="H5498" s="831"/>
    </row>
    <row r="5499" spans="2:8">
      <c r="B5499" s="831"/>
      <c r="C5499" s="831"/>
      <c r="F5499" s="831"/>
      <c r="G5499" s="831"/>
      <c r="H5499" s="831"/>
    </row>
    <row r="5500" spans="2:8">
      <c r="B5500" s="831"/>
      <c r="C5500" s="831"/>
      <c r="F5500" s="831"/>
      <c r="G5500" s="831"/>
      <c r="H5500" s="831"/>
    </row>
    <row r="5501" spans="2:8">
      <c r="B5501" s="831"/>
      <c r="C5501" s="831"/>
      <c r="F5501" s="831"/>
      <c r="G5501" s="831"/>
      <c r="H5501" s="831"/>
    </row>
    <row r="5502" spans="2:8">
      <c r="B5502" s="831"/>
      <c r="C5502" s="831"/>
      <c r="F5502" s="831"/>
      <c r="G5502" s="831"/>
      <c r="H5502" s="831"/>
    </row>
    <row r="5503" spans="2:8">
      <c r="B5503" s="831"/>
      <c r="C5503" s="831"/>
      <c r="F5503" s="831"/>
      <c r="G5503" s="831"/>
      <c r="H5503" s="831"/>
    </row>
    <row r="5504" spans="2:8">
      <c r="B5504" s="831"/>
      <c r="C5504" s="831"/>
      <c r="F5504" s="831"/>
      <c r="G5504" s="831"/>
      <c r="H5504" s="831"/>
    </row>
    <row r="5505" spans="2:8">
      <c r="B5505" s="831"/>
      <c r="C5505" s="831"/>
      <c r="F5505" s="831"/>
      <c r="G5505" s="831"/>
      <c r="H5505" s="831"/>
    </row>
    <row r="5506" spans="2:8">
      <c r="B5506" s="831"/>
      <c r="C5506" s="831"/>
      <c r="F5506" s="831"/>
      <c r="G5506" s="831"/>
      <c r="H5506" s="831"/>
    </row>
    <row r="5507" spans="2:8">
      <c r="B5507" s="831"/>
      <c r="C5507" s="831"/>
      <c r="F5507" s="831"/>
      <c r="G5507" s="831"/>
      <c r="H5507" s="831"/>
    </row>
    <row r="5508" spans="2:8">
      <c r="B5508" s="831"/>
      <c r="C5508" s="831"/>
      <c r="F5508" s="831"/>
      <c r="G5508" s="831"/>
      <c r="H5508" s="831"/>
    </row>
    <row r="5509" spans="2:8">
      <c r="B5509" s="831"/>
      <c r="C5509" s="831"/>
      <c r="F5509" s="831"/>
      <c r="G5509" s="831"/>
      <c r="H5509" s="831"/>
    </row>
    <row r="5510" spans="2:8">
      <c r="B5510" s="831"/>
      <c r="C5510" s="831"/>
      <c r="F5510" s="831"/>
      <c r="G5510" s="831"/>
      <c r="H5510" s="831"/>
    </row>
    <row r="5511" spans="2:8">
      <c r="B5511" s="831"/>
      <c r="C5511" s="831"/>
      <c r="F5511" s="831"/>
      <c r="G5511" s="831"/>
      <c r="H5511" s="831"/>
    </row>
    <row r="5512" spans="2:8">
      <c r="B5512" s="831"/>
      <c r="C5512" s="831"/>
      <c r="F5512" s="831"/>
      <c r="G5512" s="831"/>
      <c r="H5512" s="831"/>
    </row>
    <row r="5513" spans="2:8">
      <c r="B5513" s="831"/>
      <c r="C5513" s="831"/>
      <c r="F5513" s="831"/>
      <c r="G5513" s="831"/>
      <c r="H5513" s="831"/>
    </row>
    <row r="5514" spans="2:8">
      <c r="B5514" s="831"/>
      <c r="C5514" s="831"/>
      <c r="F5514" s="831"/>
      <c r="G5514" s="831"/>
      <c r="H5514" s="831"/>
    </row>
    <row r="5515" spans="2:8">
      <c r="B5515" s="831"/>
      <c r="C5515" s="831"/>
      <c r="F5515" s="831"/>
      <c r="G5515" s="831"/>
      <c r="H5515" s="831"/>
    </row>
    <row r="5516" spans="2:8">
      <c r="B5516" s="831"/>
      <c r="C5516" s="831"/>
      <c r="F5516" s="831"/>
      <c r="G5516" s="831"/>
      <c r="H5516" s="831"/>
    </row>
    <row r="5517" spans="2:8">
      <c r="B5517" s="831"/>
      <c r="C5517" s="831"/>
      <c r="F5517" s="831"/>
      <c r="G5517" s="831"/>
      <c r="H5517" s="831"/>
    </row>
    <row r="5518" spans="2:8">
      <c r="B5518" s="831"/>
      <c r="C5518" s="831"/>
      <c r="F5518" s="831"/>
      <c r="G5518" s="831"/>
      <c r="H5518" s="831"/>
    </row>
    <row r="5519" spans="2:8">
      <c r="B5519" s="831"/>
      <c r="C5519" s="831"/>
      <c r="F5519" s="831"/>
      <c r="G5519" s="831"/>
      <c r="H5519" s="831"/>
    </row>
    <row r="5520" spans="2:8">
      <c r="B5520" s="831"/>
      <c r="C5520" s="831"/>
      <c r="F5520" s="831"/>
      <c r="G5520" s="831"/>
      <c r="H5520" s="831"/>
    </row>
    <row r="5521" spans="2:8">
      <c r="B5521" s="831"/>
      <c r="C5521" s="831"/>
      <c r="F5521" s="831"/>
      <c r="G5521" s="831"/>
      <c r="H5521" s="831"/>
    </row>
    <row r="5522" spans="2:8">
      <c r="B5522" s="831"/>
      <c r="C5522" s="831"/>
      <c r="F5522" s="831"/>
      <c r="G5522" s="831"/>
      <c r="H5522" s="831"/>
    </row>
    <row r="5523" spans="2:8">
      <c r="B5523" s="831"/>
      <c r="C5523" s="831"/>
      <c r="F5523" s="831"/>
      <c r="G5523" s="831"/>
      <c r="H5523" s="831"/>
    </row>
    <row r="5524" spans="2:8">
      <c r="B5524" s="831"/>
      <c r="C5524" s="831"/>
      <c r="F5524" s="831"/>
      <c r="G5524" s="831"/>
      <c r="H5524" s="831"/>
    </row>
    <row r="5525" spans="2:8">
      <c r="B5525" s="831"/>
      <c r="C5525" s="831"/>
      <c r="F5525" s="831"/>
      <c r="G5525" s="831"/>
      <c r="H5525" s="831"/>
    </row>
    <row r="5526" spans="2:8">
      <c r="B5526" s="831"/>
      <c r="C5526" s="831"/>
      <c r="F5526" s="831"/>
      <c r="G5526" s="831"/>
      <c r="H5526" s="831"/>
    </row>
    <row r="5527" spans="2:8">
      <c r="B5527" s="831"/>
      <c r="C5527" s="831"/>
      <c r="F5527" s="831"/>
      <c r="G5527" s="831"/>
      <c r="H5527" s="831"/>
    </row>
    <row r="5528" spans="2:8">
      <c r="B5528" s="831"/>
      <c r="C5528" s="831"/>
      <c r="F5528" s="831"/>
      <c r="G5528" s="831"/>
      <c r="H5528" s="831"/>
    </row>
    <row r="5529" spans="2:8">
      <c r="B5529" s="831"/>
      <c r="C5529" s="831"/>
      <c r="F5529" s="831"/>
      <c r="G5529" s="831"/>
      <c r="H5529" s="831"/>
    </row>
    <row r="5530" spans="2:8">
      <c r="B5530" s="831"/>
      <c r="C5530" s="831"/>
      <c r="F5530" s="831"/>
      <c r="G5530" s="831"/>
      <c r="H5530" s="831"/>
    </row>
    <row r="5531" spans="2:8">
      <c r="B5531" s="831"/>
      <c r="C5531" s="831"/>
      <c r="F5531" s="831"/>
      <c r="G5531" s="831"/>
      <c r="H5531" s="831"/>
    </row>
    <row r="5532" spans="2:8">
      <c r="B5532" s="831"/>
      <c r="C5532" s="831"/>
      <c r="F5532" s="831"/>
      <c r="G5532" s="831"/>
      <c r="H5532" s="831"/>
    </row>
    <row r="5533" spans="2:8">
      <c r="B5533" s="831"/>
      <c r="C5533" s="831"/>
      <c r="F5533" s="831"/>
      <c r="G5533" s="831"/>
      <c r="H5533" s="831"/>
    </row>
    <row r="5534" spans="2:8">
      <c r="B5534" s="831"/>
      <c r="C5534" s="831"/>
      <c r="F5534" s="831"/>
      <c r="G5534" s="831"/>
      <c r="H5534" s="831"/>
    </row>
    <row r="5535" spans="2:8">
      <c r="B5535" s="831"/>
      <c r="C5535" s="831"/>
      <c r="F5535" s="831"/>
      <c r="G5535" s="831"/>
      <c r="H5535" s="831"/>
    </row>
    <row r="5536" spans="2:8">
      <c r="B5536" s="831"/>
      <c r="C5536" s="831"/>
      <c r="F5536" s="831"/>
      <c r="G5536" s="831"/>
      <c r="H5536" s="831"/>
    </row>
    <row r="5537" spans="2:8">
      <c r="B5537" s="831"/>
      <c r="C5537" s="831"/>
      <c r="F5537" s="831"/>
      <c r="G5537" s="831"/>
      <c r="H5537" s="831"/>
    </row>
    <row r="5538" spans="2:8">
      <c r="B5538" s="831"/>
      <c r="C5538" s="831"/>
      <c r="F5538" s="831"/>
      <c r="G5538" s="831"/>
      <c r="H5538" s="831"/>
    </row>
    <row r="5539" spans="2:8">
      <c r="B5539" s="831"/>
      <c r="C5539" s="831"/>
      <c r="F5539" s="831"/>
      <c r="G5539" s="831"/>
      <c r="H5539" s="831"/>
    </row>
    <row r="5540" spans="2:8">
      <c r="B5540" s="831"/>
      <c r="C5540" s="831"/>
      <c r="F5540" s="831"/>
      <c r="G5540" s="831"/>
      <c r="H5540" s="831"/>
    </row>
    <row r="5541" spans="2:8">
      <c r="B5541" s="831"/>
      <c r="C5541" s="831"/>
      <c r="F5541" s="831"/>
      <c r="G5541" s="831"/>
      <c r="H5541" s="831"/>
    </row>
    <row r="5542" spans="2:8">
      <c r="B5542" s="831"/>
      <c r="C5542" s="831"/>
      <c r="F5542" s="831"/>
      <c r="G5542" s="831"/>
      <c r="H5542" s="831"/>
    </row>
    <row r="5543" spans="2:8">
      <c r="B5543" s="831"/>
      <c r="C5543" s="831"/>
      <c r="F5543" s="831"/>
      <c r="G5543" s="831"/>
      <c r="H5543" s="831"/>
    </row>
    <row r="5544" spans="2:8">
      <c r="B5544" s="831"/>
      <c r="C5544" s="831"/>
      <c r="F5544" s="831"/>
      <c r="G5544" s="831"/>
      <c r="H5544" s="831"/>
    </row>
    <row r="5545" spans="2:8">
      <c r="B5545" s="831"/>
      <c r="C5545" s="831"/>
      <c r="F5545" s="831"/>
      <c r="G5545" s="831"/>
      <c r="H5545" s="831"/>
    </row>
    <row r="5546" spans="2:8">
      <c r="B5546" s="831"/>
      <c r="C5546" s="831"/>
      <c r="F5546" s="831"/>
      <c r="G5546" s="831"/>
      <c r="H5546" s="831"/>
    </row>
    <row r="5547" spans="2:8">
      <c r="B5547" s="831"/>
      <c r="C5547" s="831"/>
      <c r="F5547" s="831"/>
      <c r="G5547" s="831"/>
      <c r="H5547" s="831"/>
    </row>
    <row r="5548" spans="2:8">
      <c r="B5548" s="831"/>
      <c r="C5548" s="831"/>
      <c r="F5548" s="831"/>
      <c r="G5548" s="831"/>
      <c r="H5548" s="831"/>
    </row>
    <row r="5549" spans="2:8">
      <c r="B5549" s="831"/>
      <c r="C5549" s="831"/>
      <c r="F5549" s="831"/>
      <c r="G5549" s="831"/>
      <c r="H5549" s="831"/>
    </row>
    <row r="5550" spans="2:8">
      <c r="B5550" s="831"/>
      <c r="C5550" s="831"/>
      <c r="F5550" s="831"/>
      <c r="G5550" s="831"/>
      <c r="H5550" s="831"/>
    </row>
    <row r="5551" spans="2:8">
      <c r="B5551" s="831"/>
      <c r="C5551" s="831"/>
      <c r="F5551" s="831"/>
      <c r="G5551" s="831"/>
      <c r="H5551" s="831"/>
    </row>
    <row r="5552" spans="2:8">
      <c r="B5552" s="831"/>
      <c r="C5552" s="831"/>
      <c r="F5552" s="831"/>
      <c r="G5552" s="831"/>
      <c r="H5552" s="831"/>
    </row>
    <row r="5553" spans="2:8">
      <c r="B5553" s="831"/>
      <c r="C5553" s="831"/>
      <c r="F5553" s="831"/>
      <c r="G5553" s="831"/>
      <c r="H5553" s="831"/>
    </row>
    <row r="5554" spans="2:8">
      <c r="B5554" s="831"/>
      <c r="C5554" s="831"/>
      <c r="F5554" s="831"/>
      <c r="G5554" s="831"/>
      <c r="H5554" s="831"/>
    </row>
    <row r="5555" spans="2:8">
      <c r="B5555" s="831"/>
      <c r="C5555" s="831"/>
      <c r="F5555" s="831"/>
      <c r="G5555" s="831"/>
      <c r="H5555" s="831"/>
    </row>
    <row r="5556" spans="2:8">
      <c r="B5556" s="831"/>
      <c r="C5556" s="831"/>
      <c r="F5556" s="831"/>
      <c r="G5556" s="831"/>
      <c r="H5556" s="831"/>
    </row>
    <row r="5557" spans="2:8">
      <c r="B5557" s="831"/>
      <c r="C5557" s="831"/>
      <c r="F5557" s="831"/>
      <c r="G5557" s="831"/>
      <c r="H5557" s="831"/>
    </row>
    <row r="5558" spans="2:8">
      <c r="B5558" s="831"/>
      <c r="C5558" s="831"/>
      <c r="F5558" s="831"/>
      <c r="G5558" s="831"/>
      <c r="H5558" s="831"/>
    </row>
    <row r="5559" spans="2:8">
      <c r="B5559" s="831"/>
      <c r="C5559" s="831"/>
      <c r="F5559" s="831"/>
      <c r="G5559" s="831"/>
      <c r="H5559" s="831"/>
    </row>
    <row r="5560" spans="2:8">
      <c r="B5560" s="831"/>
      <c r="C5560" s="831"/>
      <c r="F5560" s="831"/>
      <c r="G5560" s="831"/>
      <c r="H5560" s="831"/>
    </row>
    <row r="5561" spans="2:8">
      <c r="B5561" s="831"/>
      <c r="C5561" s="831"/>
      <c r="F5561" s="831"/>
      <c r="G5561" s="831"/>
      <c r="H5561" s="831"/>
    </row>
    <row r="5562" spans="2:8">
      <c r="B5562" s="831"/>
      <c r="C5562" s="831"/>
      <c r="F5562" s="831"/>
      <c r="G5562" s="831"/>
      <c r="H5562" s="831"/>
    </row>
    <row r="5563" spans="2:8">
      <c r="B5563" s="831"/>
      <c r="C5563" s="831"/>
      <c r="F5563" s="831"/>
      <c r="G5563" s="831"/>
      <c r="H5563" s="831"/>
    </row>
    <row r="5564" spans="2:8">
      <c r="B5564" s="831"/>
      <c r="C5564" s="831"/>
      <c r="F5564" s="831"/>
      <c r="G5564" s="831"/>
      <c r="H5564" s="831"/>
    </row>
    <row r="5565" spans="2:8">
      <c r="B5565" s="831"/>
      <c r="C5565" s="831"/>
      <c r="F5565" s="831"/>
      <c r="G5565" s="831"/>
      <c r="H5565" s="831"/>
    </row>
    <row r="5566" spans="2:8">
      <c r="B5566" s="831"/>
      <c r="C5566" s="831"/>
      <c r="F5566" s="831"/>
      <c r="G5566" s="831"/>
      <c r="H5566" s="831"/>
    </row>
    <row r="5567" spans="2:8">
      <c r="B5567" s="831"/>
      <c r="C5567" s="831"/>
      <c r="F5567" s="831"/>
      <c r="G5567" s="831"/>
      <c r="H5567" s="831"/>
    </row>
    <row r="5568" spans="2:8">
      <c r="B5568" s="831"/>
      <c r="C5568" s="831"/>
      <c r="F5568" s="831"/>
      <c r="G5568" s="831"/>
      <c r="H5568" s="831"/>
    </row>
    <row r="5569" spans="2:8">
      <c r="B5569" s="831"/>
      <c r="C5569" s="831"/>
      <c r="F5569" s="831"/>
      <c r="G5569" s="831"/>
      <c r="H5569" s="831"/>
    </row>
    <row r="5570" spans="2:8">
      <c r="B5570" s="831"/>
      <c r="C5570" s="831"/>
      <c r="F5570" s="831"/>
      <c r="G5570" s="831"/>
      <c r="H5570" s="831"/>
    </row>
    <row r="5571" spans="2:8">
      <c r="B5571" s="831"/>
      <c r="C5571" s="831"/>
      <c r="F5571" s="831"/>
      <c r="G5571" s="831"/>
      <c r="H5571" s="831"/>
    </row>
    <row r="5572" spans="2:8">
      <c r="B5572" s="831"/>
      <c r="C5572" s="831"/>
      <c r="F5572" s="831"/>
      <c r="G5572" s="831"/>
      <c r="H5572" s="831"/>
    </row>
    <row r="5573" spans="2:8">
      <c r="B5573" s="831"/>
      <c r="C5573" s="831"/>
      <c r="F5573" s="831"/>
      <c r="G5573" s="831"/>
      <c r="H5573" s="831"/>
    </row>
    <row r="5574" spans="2:8">
      <c r="B5574" s="831"/>
      <c r="C5574" s="831"/>
      <c r="F5574" s="831"/>
      <c r="G5574" s="831"/>
      <c r="H5574" s="831"/>
    </row>
    <row r="5575" spans="2:8">
      <c r="B5575" s="831"/>
      <c r="C5575" s="831"/>
      <c r="F5575" s="831"/>
      <c r="G5575" s="831"/>
      <c r="H5575" s="831"/>
    </row>
    <row r="5576" spans="2:8">
      <c r="B5576" s="831"/>
      <c r="C5576" s="831"/>
      <c r="F5576" s="831"/>
      <c r="G5576" s="831"/>
      <c r="H5576" s="831"/>
    </row>
    <row r="5577" spans="2:8">
      <c r="B5577" s="831"/>
      <c r="C5577" s="831"/>
      <c r="F5577" s="831"/>
      <c r="G5577" s="831"/>
      <c r="H5577" s="831"/>
    </row>
    <row r="5578" spans="2:8">
      <c r="B5578" s="831"/>
      <c r="C5578" s="831"/>
      <c r="F5578" s="831"/>
      <c r="G5578" s="831"/>
      <c r="H5578" s="831"/>
    </row>
    <row r="5579" spans="2:8">
      <c r="B5579" s="831"/>
      <c r="C5579" s="831"/>
      <c r="F5579" s="831"/>
      <c r="G5579" s="831"/>
      <c r="H5579" s="831"/>
    </row>
    <row r="5580" spans="2:8">
      <c r="B5580" s="831"/>
      <c r="C5580" s="831"/>
      <c r="F5580" s="831"/>
      <c r="G5580" s="831"/>
      <c r="H5580" s="831"/>
    </row>
    <row r="5581" spans="2:8">
      <c r="B5581" s="831"/>
      <c r="C5581" s="831"/>
      <c r="F5581" s="831"/>
      <c r="G5581" s="831"/>
      <c r="H5581" s="831"/>
    </row>
    <row r="5582" spans="2:8">
      <c r="B5582" s="831"/>
      <c r="C5582" s="831"/>
      <c r="F5582" s="831"/>
      <c r="G5582" s="831"/>
      <c r="H5582" s="831"/>
    </row>
    <row r="5583" spans="2:8">
      <c r="B5583" s="831"/>
      <c r="C5583" s="831"/>
      <c r="F5583" s="831"/>
      <c r="G5583" s="831"/>
      <c r="H5583" s="831"/>
    </row>
    <row r="5584" spans="2:8">
      <c r="B5584" s="831"/>
      <c r="C5584" s="831"/>
      <c r="F5584" s="831"/>
      <c r="G5584" s="831"/>
      <c r="H5584" s="831"/>
    </row>
    <row r="5585" spans="2:8">
      <c r="B5585" s="831"/>
      <c r="C5585" s="831"/>
      <c r="F5585" s="831"/>
      <c r="G5585" s="831"/>
      <c r="H5585" s="831"/>
    </row>
    <row r="5586" spans="2:8">
      <c r="B5586" s="831"/>
      <c r="C5586" s="831"/>
      <c r="F5586" s="831"/>
      <c r="G5586" s="831"/>
      <c r="H5586" s="831"/>
    </row>
    <row r="5587" spans="2:8">
      <c r="B5587" s="831"/>
      <c r="C5587" s="831"/>
      <c r="F5587" s="831"/>
      <c r="G5587" s="831"/>
      <c r="H5587" s="831"/>
    </row>
    <row r="5588" spans="2:8">
      <c r="B5588" s="831"/>
      <c r="C5588" s="831"/>
      <c r="F5588" s="831"/>
      <c r="G5588" s="831"/>
      <c r="H5588" s="831"/>
    </row>
    <row r="5589" spans="2:8">
      <c r="B5589" s="831"/>
      <c r="C5589" s="831"/>
      <c r="F5589" s="831"/>
      <c r="G5589" s="831"/>
      <c r="H5589" s="831"/>
    </row>
    <row r="5590" spans="2:8">
      <c r="B5590" s="831"/>
      <c r="C5590" s="831"/>
      <c r="F5590" s="831"/>
      <c r="G5590" s="831"/>
      <c r="H5590" s="831"/>
    </row>
    <row r="5591" spans="2:8">
      <c r="B5591" s="831"/>
      <c r="C5591" s="831"/>
      <c r="F5591" s="831"/>
      <c r="G5591" s="831"/>
      <c r="H5591" s="831"/>
    </row>
    <row r="5592" spans="2:8">
      <c r="B5592" s="831"/>
      <c r="C5592" s="831"/>
      <c r="F5592" s="831"/>
      <c r="G5592" s="831"/>
      <c r="H5592" s="831"/>
    </row>
    <row r="5593" spans="2:8">
      <c r="B5593" s="831"/>
      <c r="C5593" s="831"/>
      <c r="F5593" s="831"/>
      <c r="G5593" s="831"/>
      <c r="H5593" s="831"/>
    </row>
    <row r="5594" spans="2:8">
      <c r="B5594" s="831"/>
      <c r="C5594" s="831"/>
      <c r="F5594" s="831"/>
      <c r="G5594" s="831"/>
      <c r="H5594" s="831"/>
    </row>
    <row r="5595" spans="2:8">
      <c r="B5595" s="831"/>
      <c r="C5595" s="831"/>
      <c r="F5595" s="831"/>
      <c r="G5595" s="831"/>
      <c r="H5595" s="831"/>
    </row>
    <row r="5596" spans="2:8">
      <c r="B5596" s="831"/>
      <c r="C5596" s="831"/>
      <c r="F5596" s="831"/>
      <c r="G5596" s="831"/>
      <c r="H5596" s="831"/>
    </row>
    <row r="5597" spans="2:8">
      <c r="B5597" s="831"/>
      <c r="C5597" s="831"/>
      <c r="F5597" s="831"/>
      <c r="G5597" s="831"/>
      <c r="H5597" s="831"/>
    </row>
    <row r="5598" spans="2:8">
      <c r="B5598" s="831"/>
      <c r="C5598" s="831"/>
      <c r="F5598" s="831"/>
      <c r="G5598" s="831"/>
      <c r="H5598" s="831"/>
    </row>
    <row r="5599" spans="2:8">
      <c r="B5599" s="831"/>
      <c r="C5599" s="831"/>
      <c r="F5599" s="831"/>
      <c r="G5599" s="831"/>
      <c r="H5599" s="831"/>
    </row>
    <row r="5600" spans="2:8">
      <c r="B5600" s="831"/>
      <c r="C5600" s="831"/>
      <c r="F5600" s="831"/>
      <c r="G5600" s="831"/>
      <c r="H5600" s="831"/>
    </row>
    <row r="5601" spans="2:8">
      <c r="B5601" s="831"/>
      <c r="C5601" s="831"/>
      <c r="F5601" s="831"/>
      <c r="G5601" s="831"/>
      <c r="H5601" s="831"/>
    </row>
    <row r="5602" spans="2:8">
      <c r="B5602" s="831"/>
      <c r="C5602" s="831"/>
      <c r="F5602" s="831"/>
      <c r="G5602" s="831"/>
      <c r="H5602" s="831"/>
    </row>
    <row r="5603" spans="2:8">
      <c r="B5603" s="831"/>
      <c r="C5603" s="831"/>
      <c r="F5603" s="831"/>
      <c r="G5603" s="831"/>
      <c r="H5603" s="831"/>
    </row>
    <row r="5604" spans="2:8">
      <c r="B5604" s="831"/>
      <c r="C5604" s="831"/>
      <c r="F5604" s="831"/>
      <c r="G5604" s="831"/>
      <c r="H5604" s="831"/>
    </row>
    <row r="5605" spans="2:8">
      <c r="B5605" s="831"/>
      <c r="C5605" s="831"/>
      <c r="F5605" s="831"/>
      <c r="G5605" s="831"/>
      <c r="H5605" s="831"/>
    </row>
    <row r="5606" spans="2:8">
      <c r="B5606" s="831"/>
      <c r="C5606" s="831"/>
      <c r="F5606" s="831"/>
      <c r="G5606" s="831"/>
      <c r="H5606" s="831"/>
    </row>
    <row r="5607" spans="2:8">
      <c r="B5607" s="831"/>
      <c r="C5607" s="831"/>
      <c r="F5607" s="831"/>
      <c r="G5607" s="831"/>
      <c r="H5607" s="831"/>
    </row>
    <row r="5608" spans="2:8">
      <c r="B5608" s="831"/>
      <c r="C5608" s="831"/>
      <c r="F5608" s="831"/>
      <c r="G5608" s="831"/>
      <c r="H5608" s="831"/>
    </row>
    <row r="5609" spans="2:8">
      <c r="B5609" s="831"/>
      <c r="C5609" s="831"/>
      <c r="F5609" s="831"/>
      <c r="G5609" s="831"/>
      <c r="H5609" s="831"/>
    </row>
    <row r="5610" spans="2:8">
      <c r="B5610" s="831"/>
      <c r="C5610" s="831"/>
      <c r="F5610" s="831"/>
      <c r="G5610" s="831"/>
      <c r="H5610" s="831"/>
    </row>
    <row r="5611" spans="2:8">
      <c r="B5611" s="831"/>
      <c r="C5611" s="831"/>
      <c r="F5611" s="831"/>
      <c r="G5611" s="831"/>
      <c r="H5611" s="831"/>
    </row>
    <row r="5612" spans="2:8">
      <c r="B5612" s="831"/>
      <c r="C5612" s="831"/>
      <c r="F5612" s="831"/>
      <c r="G5612" s="831"/>
      <c r="H5612" s="831"/>
    </row>
    <row r="5613" spans="2:8">
      <c r="B5613" s="831"/>
      <c r="C5613" s="831"/>
      <c r="F5613" s="831"/>
      <c r="G5613" s="831"/>
      <c r="H5613" s="831"/>
    </row>
    <row r="5614" spans="2:8">
      <c r="B5614" s="831"/>
      <c r="C5614" s="831"/>
      <c r="F5614" s="831"/>
      <c r="G5614" s="831"/>
      <c r="H5614" s="831"/>
    </row>
    <row r="5615" spans="2:8">
      <c r="B5615" s="831"/>
      <c r="C5615" s="831"/>
      <c r="F5615" s="831"/>
      <c r="G5615" s="831"/>
      <c r="H5615" s="831"/>
    </row>
    <row r="5616" spans="2:8">
      <c r="B5616" s="831"/>
      <c r="C5616" s="831"/>
      <c r="F5616" s="831"/>
      <c r="G5616" s="831"/>
      <c r="H5616" s="831"/>
    </row>
    <row r="5617" spans="2:8">
      <c r="B5617" s="831"/>
      <c r="C5617" s="831"/>
      <c r="F5617" s="831"/>
      <c r="G5617" s="831"/>
      <c r="H5617" s="831"/>
    </row>
    <row r="5618" spans="2:8">
      <c r="B5618" s="831"/>
      <c r="C5618" s="831"/>
      <c r="F5618" s="831"/>
      <c r="G5618" s="831"/>
      <c r="H5618" s="831"/>
    </row>
    <row r="5619" spans="2:8">
      <c r="B5619" s="831"/>
      <c r="C5619" s="831"/>
      <c r="F5619" s="831"/>
      <c r="G5619" s="831"/>
      <c r="H5619" s="831"/>
    </row>
    <row r="5620" spans="2:8">
      <c r="B5620" s="831"/>
      <c r="C5620" s="831"/>
      <c r="F5620" s="831"/>
      <c r="G5620" s="831"/>
      <c r="H5620" s="831"/>
    </row>
    <row r="5621" spans="2:8">
      <c r="B5621" s="831"/>
      <c r="C5621" s="831"/>
      <c r="F5621" s="831"/>
      <c r="G5621" s="831"/>
      <c r="H5621" s="831"/>
    </row>
    <row r="5622" spans="2:8">
      <c r="B5622" s="831"/>
      <c r="C5622" s="831"/>
      <c r="F5622" s="831"/>
      <c r="G5622" s="831"/>
      <c r="H5622" s="831"/>
    </row>
    <row r="5623" spans="2:8">
      <c r="B5623" s="831"/>
      <c r="C5623" s="831"/>
      <c r="F5623" s="831"/>
      <c r="G5623" s="831"/>
      <c r="H5623" s="831"/>
    </row>
    <row r="5624" spans="2:8">
      <c r="B5624" s="831"/>
      <c r="C5624" s="831"/>
      <c r="F5624" s="831"/>
      <c r="G5624" s="831"/>
      <c r="H5624" s="831"/>
    </row>
    <row r="5625" spans="2:8">
      <c r="B5625" s="831"/>
      <c r="C5625" s="831"/>
      <c r="F5625" s="831"/>
      <c r="G5625" s="831"/>
      <c r="H5625" s="831"/>
    </row>
    <row r="5626" spans="2:8">
      <c r="B5626" s="831"/>
      <c r="C5626" s="831"/>
      <c r="F5626" s="831"/>
      <c r="G5626" s="831"/>
      <c r="H5626" s="831"/>
    </row>
    <row r="5627" spans="2:8">
      <c r="B5627" s="831"/>
      <c r="C5627" s="831"/>
      <c r="F5627" s="831"/>
      <c r="G5627" s="831"/>
      <c r="H5627" s="831"/>
    </row>
    <row r="5628" spans="2:8">
      <c r="B5628" s="831"/>
      <c r="C5628" s="831"/>
      <c r="F5628" s="831"/>
      <c r="G5628" s="831"/>
      <c r="H5628" s="831"/>
    </row>
    <row r="5629" spans="2:8">
      <c r="B5629" s="831"/>
      <c r="C5629" s="831"/>
      <c r="F5629" s="831"/>
      <c r="G5629" s="831"/>
      <c r="H5629" s="831"/>
    </row>
    <row r="5630" spans="2:8">
      <c r="B5630" s="831"/>
      <c r="C5630" s="831"/>
      <c r="F5630" s="831"/>
      <c r="G5630" s="831"/>
      <c r="H5630" s="831"/>
    </row>
    <row r="5631" spans="2:8">
      <c r="B5631" s="831"/>
      <c r="C5631" s="831"/>
      <c r="F5631" s="831"/>
      <c r="G5631" s="831"/>
      <c r="H5631" s="831"/>
    </row>
    <row r="5632" spans="2:8">
      <c r="B5632" s="831"/>
      <c r="C5632" s="831"/>
      <c r="F5632" s="831"/>
      <c r="G5632" s="831"/>
      <c r="H5632" s="831"/>
    </row>
    <row r="5633" spans="2:8">
      <c r="B5633" s="831"/>
      <c r="C5633" s="831"/>
      <c r="F5633" s="831"/>
      <c r="G5633" s="831"/>
      <c r="H5633" s="831"/>
    </row>
    <row r="5634" spans="2:8">
      <c r="B5634" s="831"/>
      <c r="C5634" s="831"/>
      <c r="F5634" s="831"/>
      <c r="G5634" s="831"/>
      <c r="H5634" s="831"/>
    </row>
    <row r="5635" spans="2:8">
      <c r="B5635" s="831"/>
      <c r="C5635" s="831"/>
      <c r="F5635" s="831"/>
      <c r="G5635" s="831"/>
      <c r="H5635" s="831"/>
    </row>
    <row r="5636" spans="2:8">
      <c r="B5636" s="831"/>
      <c r="C5636" s="831"/>
      <c r="F5636" s="831"/>
      <c r="G5636" s="831"/>
      <c r="H5636" s="831"/>
    </row>
    <row r="5637" spans="2:8">
      <c r="B5637" s="831"/>
      <c r="C5637" s="831"/>
      <c r="F5637" s="831"/>
      <c r="G5637" s="831"/>
      <c r="H5637" s="831"/>
    </row>
    <row r="5638" spans="2:8">
      <c r="B5638" s="831"/>
      <c r="C5638" s="831"/>
      <c r="F5638" s="831"/>
      <c r="G5638" s="831"/>
      <c r="H5638" s="831"/>
    </row>
    <row r="5639" spans="2:8">
      <c r="B5639" s="831"/>
      <c r="C5639" s="831"/>
      <c r="F5639" s="831"/>
      <c r="G5639" s="831"/>
      <c r="H5639" s="831"/>
    </row>
    <row r="5640" spans="2:8">
      <c r="B5640" s="831"/>
      <c r="C5640" s="831"/>
      <c r="F5640" s="831"/>
      <c r="G5640" s="831"/>
      <c r="H5640" s="831"/>
    </row>
    <row r="5641" spans="2:8">
      <c r="B5641" s="831"/>
      <c r="C5641" s="831"/>
      <c r="F5641" s="831"/>
      <c r="G5641" s="831"/>
      <c r="H5641" s="831"/>
    </row>
    <row r="5642" spans="2:8">
      <c r="B5642" s="831"/>
      <c r="C5642" s="831"/>
      <c r="F5642" s="831"/>
      <c r="G5642" s="831"/>
      <c r="H5642" s="831"/>
    </row>
    <row r="5643" spans="2:8">
      <c r="B5643" s="831"/>
      <c r="C5643" s="831"/>
      <c r="F5643" s="831"/>
      <c r="G5643" s="831"/>
      <c r="H5643" s="831"/>
    </row>
    <row r="5644" spans="2:8">
      <c r="B5644" s="831"/>
      <c r="C5644" s="831"/>
      <c r="F5644" s="831"/>
      <c r="G5644" s="831"/>
      <c r="H5644" s="831"/>
    </row>
    <row r="5645" spans="2:8">
      <c r="B5645" s="831"/>
      <c r="C5645" s="831"/>
      <c r="F5645" s="831"/>
      <c r="G5645" s="831"/>
      <c r="H5645" s="831"/>
    </row>
    <row r="5646" spans="2:8">
      <c r="B5646" s="831"/>
      <c r="C5646" s="831"/>
      <c r="F5646" s="831"/>
      <c r="G5646" s="831"/>
      <c r="H5646" s="831"/>
    </row>
    <row r="5647" spans="2:8">
      <c r="B5647" s="831"/>
      <c r="C5647" s="831"/>
      <c r="F5647" s="831"/>
      <c r="G5647" s="831"/>
      <c r="H5647" s="831"/>
    </row>
    <row r="5648" spans="2:8">
      <c r="B5648" s="831"/>
      <c r="C5648" s="831"/>
      <c r="F5648" s="831"/>
      <c r="G5648" s="831"/>
      <c r="H5648" s="831"/>
    </row>
    <row r="5649" spans="2:8">
      <c r="B5649" s="831"/>
      <c r="C5649" s="831"/>
      <c r="F5649" s="831"/>
      <c r="G5649" s="831"/>
      <c r="H5649" s="831"/>
    </row>
    <row r="5650" spans="2:8">
      <c r="B5650" s="831"/>
      <c r="C5650" s="831"/>
      <c r="F5650" s="831"/>
      <c r="G5650" s="831"/>
      <c r="H5650" s="831"/>
    </row>
    <row r="5651" spans="2:8">
      <c r="B5651" s="831"/>
      <c r="C5651" s="831"/>
      <c r="F5651" s="831"/>
      <c r="G5651" s="831"/>
      <c r="H5651" s="831"/>
    </row>
    <row r="5652" spans="2:8">
      <c r="B5652" s="831"/>
      <c r="C5652" s="831"/>
      <c r="F5652" s="831"/>
      <c r="G5652" s="831"/>
      <c r="H5652" s="831"/>
    </row>
    <row r="5653" spans="2:8">
      <c r="B5653" s="831"/>
      <c r="C5653" s="831"/>
      <c r="F5653" s="831"/>
      <c r="G5653" s="831"/>
      <c r="H5653" s="831"/>
    </row>
    <row r="5654" spans="2:8">
      <c r="B5654" s="831"/>
      <c r="C5654" s="831"/>
      <c r="F5654" s="831"/>
      <c r="G5654" s="831"/>
      <c r="H5654" s="831"/>
    </row>
    <row r="5655" spans="2:8">
      <c r="B5655" s="831"/>
      <c r="C5655" s="831"/>
      <c r="F5655" s="831"/>
      <c r="G5655" s="831"/>
      <c r="H5655" s="831"/>
    </row>
    <row r="5656" spans="2:8">
      <c r="B5656" s="831"/>
      <c r="C5656" s="831"/>
      <c r="F5656" s="831"/>
      <c r="G5656" s="831"/>
      <c r="H5656" s="831"/>
    </row>
    <row r="5657" spans="2:8">
      <c r="B5657" s="831"/>
      <c r="C5657" s="831"/>
      <c r="F5657" s="831"/>
      <c r="G5657" s="831"/>
      <c r="H5657" s="831"/>
    </row>
    <row r="5658" spans="2:8">
      <c r="B5658" s="831"/>
      <c r="C5658" s="831"/>
      <c r="F5658" s="831"/>
      <c r="G5658" s="831"/>
      <c r="H5658" s="831"/>
    </row>
    <row r="5659" spans="2:8">
      <c r="B5659" s="831"/>
      <c r="C5659" s="831"/>
      <c r="F5659" s="831"/>
      <c r="G5659" s="831"/>
      <c r="H5659" s="831"/>
    </row>
    <row r="5660" spans="2:8">
      <c r="B5660" s="831"/>
      <c r="C5660" s="831"/>
      <c r="F5660" s="831"/>
      <c r="G5660" s="831"/>
      <c r="H5660" s="831"/>
    </row>
    <row r="5661" spans="2:8">
      <c r="B5661" s="831"/>
      <c r="C5661" s="831"/>
      <c r="F5661" s="831"/>
      <c r="G5661" s="831"/>
      <c r="H5661" s="831"/>
    </row>
    <row r="5662" spans="2:8">
      <c r="B5662" s="831"/>
      <c r="C5662" s="831"/>
      <c r="F5662" s="831"/>
      <c r="G5662" s="831"/>
      <c r="H5662" s="831"/>
    </row>
    <row r="5663" spans="2:8">
      <c r="B5663" s="831"/>
      <c r="C5663" s="831"/>
      <c r="F5663" s="831"/>
      <c r="G5663" s="831"/>
      <c r="H5663" s="831"/>
    </row>
    <row r="5664" spans="2:8">
      <c r="B5664" s="831"/>
      <c r="C5664" s="831"/>
      <c r="F5664" s="831"/>
      <c r="G5664" s="831"/>
      <c r="H5664" s="831"/>
    </row>
    <row r="5665" spans="2:8">
      <c r="B5665" s="831"/>
      <c r="C5665" s="831"/>
      <c r="F5665" s="831"/>
      <c r="G5665" s="831"/>
      <c r="H5665" s="831"/>
    </row>
    <row r="5666" spans="2:8">
      <c r="B5666" s="831"/>
      <c r="C5666" s="831"/>
      <c r="F5666" s="831"/>
      <c r="G5666" s="831"/>
      <c r="H5666" s="831"/>
    </row>
    <row r="5667" spans="2:8">
      <c r="B5667" s="831"/>
      <c r="C5667" s="831"/>
      <c r="F5667" s="831"/>
      <c r="G5667" s="831"/>
      <c r="H5667" s="831"/>
    </row>
    <row r="5668" spans="2:8">
      <c r="B5668" s="831"/>
      <c r="C5668" s="831"/>
      <c r="F5668" s="831"/>
      <c r="G5668" s="831"/>
      <c r="H5668" s="831"/>
    </row>
    <row r="5669" spans="2:8">
      <c r="B5669" s="831"/>
      <c r="C5669" s="831"/>
      <c r="F5669" s="831"/>
      <c r="G5669" s="831"/>
      <c r="H5669" s="831"/>
    </row>
    <row r="5670" spans="2:8">
      <c r="B5670" s="831"/>
      <c r="C5670" s="831"/>
      <c r="F5670" s="831"/>
      <c r="G5670" s="831"/>
      <c r="H5670" s="831"/>
    </row>
    <row r="5671" spans="2:8">
      <c r="B5671" s="831"/>
      <c r="C5671" s="831"/>
      <c r="F5671" s="831"/>
      <c r="G5671" s="831"/>
      <c r="H5671" s="831"/>
    </row>
    <row r="5672" spans="2:8">
      <c r="B5672" s="831"/>
      <c r="C5672" s="831"/>
      <c r="F5672" s="831"/>
      <c r="G5672" s="831"/>
      <c r="H5672" s="831"/>
    </row>
    <row r="5673" spans="2:8">
      <c r="B5673" s="831"/>
      <c r="C5673" s="831"/>
      <c r="F5673" s="831"/>
      <c r="G5673" s="831"/>
      <c r="H5673" s="831"/>
    </row>
    <row r="5674" spans="2:8">
      <c r="B5674" s="831"/>
      <c r="C5674" s="831"/>
      <c r="F5674" s="831"/>
      <c r="G5674" s="831"/>
      <c r="H5674" s="831"/>
    </row>
    <row r="5675" spans="2:8">
      <c r="B5675" s="831"/>
      <c r="C5675" s="831"/>
      <c r="F5675" s="831"/>
      <c r="G5675" s="831"/>
      <c r="H5675" s="831"/>
    </row>
    <row r="5676" spans="2:8">
      <c r="B5676" s="831"/>
      <c r="C5676" s="831"/>
      <c r="F5676" s="831"/>
      <c r="G5676" s="831"/>
      <c r="H5676" s="831"/>
    </row>
    <row r="5677" spans="2:8">
      <c r="B5677" s="831"/>
      <c r="C5677" s="831"/>
      <c r="F5677" s="831"/>
      <c r="G5677" s="831"/>
      <c r="H5677" s="831"/>
    </row>
    <row r="5678" spans="2:8">
      <c r="B5678" s="831"/>
      <c r="C5678" s="831"/>
      <c r="F5678" s="831"/>
      <c r="G5678" s="831"/>
      <c r="H5678" s="831"/>
    </row>
    <row r="5679" spans="2:8">
      <c r="B5679" s="831"/>
      <c r="C5679" s="831"/>
      <c r="F5679" s="831"/>
      <c r="G5679" s="831"/>
      <c r="H5679" s="831"/>
    </row>
    <row r="5680" spans="2:8">
      <c r="B5680" s="831"/>
      <c r="C5680" s="831"/>
      <c r="F5680" s="831"/>
      <c r="G5680" s="831"/>
      <c r="H5680" s="831"/>
    </row>
    <row r="5681" spans="2:8">
      <c r="B5681" s="831"/>
      <c r="C5681" s="831"/>
      <c r="F5681" s="831"/>
      <c r="G5681" s="831"/>
      <c r="H5681" s="831"/>
    </row>
    <row r="5682" spans="2:8">
      <c r="B5682" s="831"/>
      <c r="C5682" s="831"/>
      <c r="F5682" s="831"/>
      <c r="G5682" s="831"/>
      <c r="H5682" s="831"/>
    </row>
    <row r="5683" spans="2:8">
      <c r="B5683" s="831"/>
      <c r="C5683" s="831"/>
      <c r="F5683" s="831"/>
      <c r="G5683" s="831"/>
      <c r="H5683" s="831"/>
    </row>
    <row r="5684" spans="2:8">
      <c r="B5684" s="831"/>
      <c r="C5684" s="831"/>
      <c r="F5684" s="831"/>
      <c r="G5684" s="831"/>
      <c r="H5684" s="831"/>
    </row>
    <row r="5685" spans="2:8">
      <c r="B5685" s="831"/>
      <c r="C5685" s="831"/>
      <c r="F5685" s="831"/>
      <c r="G5685" s="831"/>
      <c r="H5685" s="831"/>
    </row>
    <row r="5686" spans="2:8">
      <c r="B5686" s="831"/>
      <c r="C5686" s="831"/>
      <c r="F5686" s="831"/>
      <c r="G5686" s="831"/>
      <c r="H5686" s="831"/>
    </row>
    <row r="5687" spans="2:8">
      <c r="B5687" s="831"/>
      <c r="C5687" s="831"/>
      <c r="F5687" s="831"/>
      <c r="G5687" s="831"/>
      <c r="H5687" s="831"/>
    </row>
    <row r="5688" spans="2:8">
      <c r="B5688" s="831"/>
      <c r="C5688" s="831"/>
      <c r="F5688" s="831"/>
      <c r="G5688" s="831"/>
      <c r="H5688" s="831"/>
    </row>
    <row r="5689" spans="2:8">
      <c r="B5689" s="831"/>
      <c r="C5689" s="831"/>
      <c r="F5689" s="831"/>
      <c r="G5689" s="831"/>
      <c r="H5689" s="831"/>
    </row>
    <row r="5690" spans="2:8">
      <c r="B5690" s="831"/>
      <c r="C5690" s="831"/>
      <c r="F5690" s="831"/>
      <c r="G5690" s="831"/>
      <c r="H5690" s="831"/>
    </row>
    <row r="5691" spans="2:8">
      <c r="B5691" s="831"/>
      <c r="C5691" s="831"/>
      <c r="F5691" s="831"/>
      <c r="G5691" s="831"/>
      <c r="H5691" s="831"/>
    </row>
    <row r="5692" spans="2:8">
      <c r="B5692" s="831"/>
      <c r="C5692" s="831"/>
      <c r="F5692" s="831"/>
      <c r="G5692" s="831"/>
      <c r="H5692" s="831"/>
    </row>
    <row r="5693" spans="2:8">
      <c r="B5693" s="831"/>
      <c r="C5693" s="831"/>
      <c r="F5693" s="831"/>
      <c r="G5693" s="831"/>
      <c r="H5693" s="831"/>
    </row>
    <row r="5694" spans="2:8">
      <c r="B5694" s="831"/>
      <c r="C5694" s="831"/>
      <c r="F5694" s="831"/>
      <c r="G5694" s="831"/>
      <c r="H5694" s="831"/>
    </row>
    <row r="5695" spans="2:8">
      <c r="B5695" s="831"/>
      <c r="C5695" s="831"/>
      <c r="F5695" s="831"/>
      <c r="G5695" s="831"/>
      <c r="H5695" s="831"/>
    </row>
    <row r="5696" spans="2:8">
      <c r="B5696" s="831"/>
      <c r="C5696" s="831"/>
      <c r="F5696" s="831"/>
      <c r="G5696" s="831"/>
      <c r="H5696" s="831"/>
    </row>
    <row r="5697" spans="2:8">
      <c r="B5697" s="831"/>
      <c r="C5697" s="831"/>
      <c r="F5697" s="831"/>
      <c r="G5697" s="831"/>
      <c r="H5697" s="831"/>
    </row>
    <row r="5698" spans="2:8">
      <c r="B5698" s="831"/>
      <c r="C5698" s="831"/>
      <c r="F5698" s="831"/>
      <c r="G5698" s="831"/>
      <c r="H5698" s="831"/>
    </row>
    <row r="5699" spans="2:8">
      <c r="B5699" s="831"/>
      <c r="C5699" s="831"/>
      <c r="F5699" s="831"/>
      <c r="G5699" s="831"/>
      <c r="H5699" s="831"/>
    </row>
    <row r="5700" spans="2:8">
      <c r="B5700" s="831"/>
      <c r="C5700" s="831"/>
      <c r="F5700" s="831"/>
      <c r="G5700" s="831"/>
      <c r="H5700" s="831"/>
    </row>
    <row r="5701" spans="2:8">
      <c r="B5701" s="831"/>
      <c r="C5701" s="831"/>
      <c r="F5701" s="831"/>
      <c r="G5701" s="831"/>
      <c r="H5701" s="831"/>
    </row>
    <row r="5702" spans="2:8">
      <c r="B5702" s="831"/>
      <c r="C5702" s="831"/>
      <c r="F5702" s="831"/>
      <c r="G5702" s="831"/>
      <c r="H5702" s="831"/>
    </row>
    <row r="5703" spans="2:8">
      <c r="B5703" s="831"/>
      <c r="C5703" s="831"/>
      <c r="F5703" s="831"/>
      <c r="G5703" s="831"/>
      <c r="H5703" s="831"/>
    </row>
    <row r="5704" spans="2:8">
      <c r="B5704" s="831"/>
      <c r="C5704" s="831"/>
      <c r="F5704" s="831"/>
      <c r="G5704" s="831"/>
      <c r="H5704" s="831"/>
    </row>
    <row r="5705" spans="2:8">
      <c r="B5705" s="831"/>
      <c r="C5705" s="831"/>
      <c r="F5705" s="831"/>
      <c r="G5705" s="831"/>
      <c r="H5705" s="831"/>
    </row>
    <row r="5706" spans="2:8">
      <c r="B5706" s="831"/>
      <c r="C5706" s="831"/>
      <c r="F5706" s="831"/>
      <c r="G5706" s="831"/>
      <c r="H5706" s="831"/>
    </row>
    <row r="5707" spans="2:8">
      <c r="B5707" s="831"/>
      <c r="C5707" s="831"/>
      <c r="F5707" s="831"/>
      <c r="G5707" s="831"/>
      <c r="H5707" s="831"/>
    </row>
    <row r="5708" spans="2:8">
      <c r="B5708" s="831"/>
      <c r="C5708" s="831"/>
      <c r="F5708" s="831"/>
      <c r="G5708" s="831"/>
      <c r="H5708" s="831"/>
    </row>
    <row r="5709" spans="2:8">
      <c r="B5709" s="831"/>
      <c r="C5709" s="831"/>
      <c r="F5709" s="831"/>
      <c r="G5709" s="831"/>
      <c r="H5709" s="831"/>
    </row>
    <row r="5710" spans="2:8">
      <c r="B5710" s="831"/>
      <c r="C5710" s="831"/>
      <c r="F5710" s="831"/>
      <c r="G5710" s="831"/>
      <c r="H5710" s="831"/>
    </row>
    <row r="5711" spans="2:8">
      <c r="B5711" s="831"/>
      <c r="C5711" s="831"/>
      <c r="F5711" s="831"/>
      <c r="G5711" s="831"/>
      <c r="H5711" s="831"/>
    </row>
    <row r="5712" spans="2:8">
      <c r="B5712" s="831"/>
      <c r="C5712" s="831"/>
      <c r="F5712" s="831"/>
      <c r="G5712" s="831"/>
      <c r="H5712" s="831"/>
    </row>
    <row r="5713" spans="2:8">
      <c r="B5713" s="831"/>
      <c r="C5713" s="831"/>
      <c r="F5713" s="831"/>
      <c r="G5713" s="831"/>
      <c r="H5713" s="831"/>
    </row>
    <row r="5714" spans="2:8">
      <c r="B5714" s="831"/>
      <c r="C5714" s="831"/>
      <c r="F5714" s="831"/>
      <c r="G5714" s="831"/>
      <c r="H5714" s="831"/>
    </row>
    <row r="5715" spans="2:8">
      <c r="B5715" s="831"/>
      <c r="C5715" s="831"/>
      <c r="F5715" s="831"/>
      <c r="G5715" s="831"/>
      <c r="H5715" s="831"/>
    </row>
    <row r="5716" spans="2:8">
      <c r="B5716" s="831"/>
      <c r="C5716" s="831"/>
      <c r="F5716" s="831"/>
      <c r="G5716" s="831"/>
      <c r="H5716" s="831"/>
    </row>
    <row r="5717" spans="2:8">
      <c r="B5717" s="831"/>
      <c r="C5717" s="831"/>
      <c r="F5717" s="831"/>
      <c r="G5717" s="831"/>
      <c r="H5717" s="831"/>
    </row>
    <row r="5718" spans="2:8">
      <c r="B5718" s="831"/>
      <c r="C5718" s="831"/>
      <c r="F5718" s="831"/>
      <c r="G5718" s="831"/>
      <c r="H5718" s="831"/>
    </row>
    <row r="5719" spans="2:8">
      <c r="B5719" s="831"/>
      <c r="C5719" s="831"/>
      <c r="F5719" s="831"/>
      <c r="G5719" s="831"/>
      <c r="H5719" s="831"/>
    </row>
    <row r="5720" spans="2:8">
      <c r="B5720" s="831"/>
      <c r="C5720" s="831"/>
      <c r="F5720" s="831"/>
      <c r="G5720" s="831"/>
      <c r="H5720" s="831"/>
    </row>
    <row r="5721" spans="2:8">
      <c r="B5721" s="831"/>
      <c r="C5721" s="831"/>
      <c r="F5721" s="831"/>
      <c r="G5721" s="831"/>
      <c r="H5721" s="831"/>
    </row>
    <row r="5722" spans="2:8">
      <c r="B5722" s="831"/>
      <c r="C5722" s="831"/>
      <c r="F5722" s="831"/>
      <c r="G5722" s="831"/>
      <c r="H5722" s="831"/>
    </row>
    <row r="5723" spans="2:8">
      <c r="B5723" s="831"/>
      <c r="C5723" s="831"/>
      <c r="F5723" s="831"/>
      <c r="G5723" s="831"/>
      <c r="H5723" s="831"/>
    </row>
    <row r="5724" spans="2:8">
      <c r="B5724" s="831"/>
      <c r="C5724" s="831"/>
      <c r="F5724" s="831"/>
      <c r="G5724" s="831"/>
      <c r="H5724" s="831"/>
    </row>
    <row r="5725" spans="2:8">
      <c r="B5725" s="831"/>
      <c r="C5725" s="831"/>
      <c r="F5725" s="831"/>
      <c r="G5725" s="831"/>
      <c r="H5725" s="831"/>
    </row>
    <row r="5726" spans="2:8">
      <c r="B5726" s="831"/>
      <c r="C5726" s="831"/>
      <c r="F5726" s="831"/>
      <c r="G5726" s="831"/>
      <c r="H5726" s="831"/>
    </row>
    <row r="5727" spans="2:8">
      <c r="B5727" s="831"/>
      <c r="C5727" s="831"/>
      <c r="F5727" s="831"/>
      <c r="G5727" s="831"/>
      <c r="H5727" s="831"/>
    </row>
    <row r="5728" spans="2:8">
      <c r="B5728" s="831"/>
      <c r="C5728" s="831"/>
      <c r="F5728" s="831"/>
      <c r="G5728" s="831"/>
      <c r="H5728" s="831"/>
    </row>
    <row r="5729" spans="2:8">
      <c r="B5729" s="831"/>
      <c r="C5729" s="831"/>
      <c r="F5729" s="831"/>
      <c r="G5729" s="831"/>
      <c r="H5729" s="831"/>
    </row>
    <row r="5730" spans="2:8">
      <c r="B5730" s="831"/>
      <c r="C5730" s="831"/>
      <c r="F5730" s="831"/>
      <c r="G5730" s="831"/>
      <c r="H5730" s="831"/>
    </row>
    <row r="5731" spans="2:8">
      <c r="B5731" s="831"/>
      <c r="C5731" s="831"/>
      <c r="F5731" s="831"/>
      <c r="G5731" s="831"/>
      <c r="H5731" s="831"/>
    </row>
    <row r="5732" spans="2:8">
      <c r="B5732" s="831"/>
      <c r="C5732" s="831"/>
      <c r="F5732" s="831"/>
      <c r="G5732" s="831"/>
      <c r="H5732" s="831"/>
    </row>
    <row r="5733" spans="2:8">
      <c r="B5733" s="831"/>
      <c r="C5733" s="831"/>
      <c r="F5733" s="831"/>
      <c r="G5733" s="831"/>
      <c r="H5733" s="831"/>
    </row>
    <row r="5734" spans="2:8">
      <c r="B5734" s="831"/>
      <c r="C5734" s="831"/>
      <c r="F5734" s="831"/>
      <c r="G5734" s="831"/>
      <c r="H5734" s="831"/>
    </row>
    <row r="5735" spans="2:8">
      <c r="B5735" s="831"/>
      <c r="C5735" s="831"/>
      <c r="F5735" s="831"/>
      <c r="G5735" s="831"/>
      <c r="H5735" s="831"/>
    </row>
    <row r="5736" spans="2:8">
      <c r="B5736" s="831"/>
      <c r="C5736" s="831"/>
      <c r="F5736" s="831"/>
      <c r="G5736" s="831"/>
      <c r="H5736" s="831"/>
    </row>
    <row r="5737" spans="2:8">
      <c r="B5737" s="831"/>
      <c r="C5737" s="831"/>
      <c r="F5737" s="831"/>
      <c r="G5737" s="831"/>
      <c r="H5737" s="831"/>
    </row>
    <row r="5738" spans="2:8">
      <c r="B5738" s="831"/>
      <c r="C5738" s="831"/>
      <c r="F5738" s="831"/>
      <c r="G5738" s="831"/>
      <c r="H5738" s="831"/>
    </row>
    <row r="5739" spans="2:8">
      <c r="B5739" s="831"/>
      <c r="C5739" s="831"/>
      <c r="F5739" s="831"/>
      <c r="G5739" s="831"/>
      <c r="H5739" s="831"/>
    </row>
    <row r="5740" spans="2:8">
      <c r="B5740" s="831"/>
      <c r="C5740" s="831"/>
      <c r="F5740" s="831"/>
      <c r="G5740" s="831"/>
      <c r="H5740" s="831"/>
    </row>
    <row r="5741" spans="2:8">
      <c r="B5741" s="831"/>
      <c r="C5741" s="831"/>
      <c r="F5741" s="831"/>
      <c r="G5741" s="831"/>
      <c r="H5741" s="831"/>
    </row>
    <row r="5742" spans="2:8">
      <c r="B5742" s="831"/>
      <c r="C5742" s="831"/>
      <c r="F5742" s="831"/>
      <c r="G5742" s="831"/>
      <c r="H5742" s="831"/>
    </row>
    <row r="5743" spans="2:8">
      <c r="B5743" s="831"/>
      <c r="C5743" s="831"/>
      <c r="F5743" s="831"/>
      <c r="G5743" s="831"/>
      <c r="H5743" s="831"/>
    </row>
    <row r="5744" spans="2:8">
      <c r="B5744" s="831"/>
      <c r="C5744" s="831"/>
      <c r="F5744" s="831"/>
      <c r="G5744" s="831"/>
      <c r="H5744" s="831"/>
    </row>
    <row r="5745" spans="2:8">
      <c r="B5745" s="831"/>
      <c r="C5745" s="831"/>
      <c r="F5745" s="831"/>
      <c r="G5745" s="831"/>
      <c r="H5745" s="831"/>
    </row>
    <row r="5746" spans="2:8">
      <c r="B5746" s="831"/>
      <c r="C5746" s="831"/>
      <c r="F5746" s="831"/>
      <c r="G5746" s="831"/>
      <c r="H5746" s="831"/>
    </row>
    <row r="5747" spans="2:8">
      <c r="B5747" s="831"/>
      <c r="C5747" s="831"/>
      <c r="F5747" s="831"/>
      <c r="G5747" s="831"/>
      <c r="H5747" s="831"/>
    </row>
    <row r="5748" spans="2:8">
      <c r="B5748" s="831"/>
      <c r="C5748" s="831"/>
      <c r="F5748" s="831"/>
      <c r="G5748" s="831"/>
      <c r="H5748" s="831"/>
    </row>
    <row r="5749" spans="2:8">
      <c r="B5749" s="831"/>
      <c r="C5749" s="831"/>
      <c r="F5749" s="831"/>
      <c r="G5749" s="831"/>
      <c r="H5749" s="831"/>
    </row>
    <row r="5750" spans="2:8">
      <c r="B5750" s="831"/>
      <c r="C5750" s="831"/>
      <c r="F5750" s="831"/>
      <c r="G5750" s="831"/>
      <c r="H5750" s="831"/>
    </row>
    <row r="5751" spans="2:8">
      <c r="B5751" s="831"/>
      <c r="C5751" s="831"/>
      <c r="F5751" s="831"/>
      <c r="G5751" s="831"/>
      <c r="H5751" s="831"/>
    </row>
    <row r="5752" spans="2:8">
      <c r="B5752" s="831"/>
      <c r="C5752" s="831"/>
      <c r="F5752" s="831"/>
      <c r="G5752" s="831"/>
      <c r="H5752" s="831"/>
    </row>
    <row r="5753" spans="2:8">
      <c r="B5753" s="831"/>
      <c r="C5753" s="831"/>
      <c r="F5753" s="831"/>
      <c r="G5753" s="831"/>
      <c r="H5753" s="831"/>
    </row>
    <row r="5754" spans="2:8">
      <c r="B5754" s="831"/>
      <c r="C5754" s="831"/>
      <c r="F5754" s="831"/>
      <c r="G5754" s="831"/>
      <c r="H5754" s="831"/>
    </row>
    <row r="5755" spans="2:8">
      <c r="B5755" s="831"/>
      <c r="C5755" s="831"/>
      <c r="F5755" s="831"/>
      <c r="G5755" s="831"/>
      <c r="H5755" s="831"/>
    </row>
    <row r="5756" spans="2:8">
      <c r="B5756" s="831"/>
      <c r="C5756" s="831"/>
      <c r="F5756" s="831"/>
      <c r="G5756" s="831"/>
      <c r="H5756" s="831"/>
    </row>
    <row r="5757" spans="2:8">
      <c r="B5757" s="831"/>
      <c r="C5757" s="831"/>
      <c r="F5757" s="831"/>
      <c r="G5757" s="831"/>
      <c r="H5757" s="831"/>
    </row>
    <row r="5758" spans="2:8">
      <c r="B5758" s="831"/>
      <c r="C5758" s="831"/>
      <c r="F5758" s="831"/>
      <c r="G5758" s="831"/>
      <c r="H5758" s="831"/>
    </row>
    <row r="5759" spans="2:8">
      <c r="B5759" s="831"/>
      <c r="C5759" s="831"/>
      <c r="F5759" s="831"/>
      <c r="G5759" s="831"/>
      <c r="H5759" s="831"/>
    </row>
    <row r="5760" spans="2:8">
      <c r="B5760" s="831"/>
      <c r="C5760" s="831"/>
      <c r="F5760" s="831"/>
      <c r="G5760" s="831"/>
      <c r="H5760" s="831"/>
    </row>
    <row r="5761" spans="2:8">
      <c r="B5761" s="831"/>
      <c r="C5761" s="831"/>
      <c r="F5761" s="831"/>
      <c r="G5761" s="831"/>
      <c r="H5761" s="831"/>
    </row>
    <row r="5762" spans="2:8">
      <c r="B5762" s="831"/>
      <c r="C5762" s="831"/>
      <c r="F5762" s="831"/>
      <c r="G5762" s="831"/>
      <c r="H5762" s="831"/>
    </row>
    <row r="5763" spans="2:8">
      <c r="B5763" s="831"/>
      <c r="C5763" s="831"/>
      <c r="F5763" s="831"/>
      <c r="G5763" s="831"/>
      <c r="H5763" s="831"/>
    </row>
    <row r="5764" spans="2:8">
      <c r="B5764" s="831"/>
      <c r="C5764" s="831"/>
      <c r="F5764" s="831"/>
      <c r="G5764" s="831"/>
      <c r="H5764" s="831"/>
    </row>
    <row r="5765" spans="2:8">
      <c r="B5765" s="831"/>
      <c r="C5765" s="831"/>
      <c r="F5765" s="831"/>
      <c r="G5765" s="831"/>
      <c r="H5765" s="831"/>
    </row>
    <row r="5766" spans="2:8">
      <c r="B5766" s="831"/>
      <c r="C5766" s="831"/>
      <c r="F5766" s="831"/>
      <c r="G5766" s="831"/>
      <c r="H5766" s="831"/>
    </row>
    <row r="5767" spans="2:8">
      <c r="B5767" s="831"/>
      <c r="C5767" s="831"/>
      <c r="F5767" s="831"/>
      <c r="G5767" s="831"/>
      <c r="H5767" s="831"/>
    </row>
    <row r="5768" spans="2:8">
      <c r="B5768" s="831"/>
      <c r="C5768" s="831"/>
      <c r="F5768" s="831"/>
      <c r="G5768" s="831"/>
      <c r="H5768" s="831"/>
    </row>
    <row r="5769" spans="2:8">
      <c r="B5769" s="831"/>
      <c r="C5769" s="831"/>
      <c r="F5769" s="831"/>
      <c r="G5769" s="831"/>
      <c r="H5769" s="831"/>
    </row>
    <row r="5770" spans="2:8">
      <c r="B5770" s="831"/>
      <c r="C5770" s="831"/>
      <c r="F5770" s="831"/>
      <c r="G5770" s="831"/>
      <c r="H5770" s="831"/>
    </row>
    <row r="5771" spans="2:8">
      <c r="B5771" s="831"/>
      <c r="C5771" s="831"/>
      <c r="F5771" s="831"/>
      <c r="G5771" s="831"/>
      <c r="H5771" s="831"/>
    </row>
    <row r="5772" spans="2:8">
      <c r="B5772" s="831"/>
      <c r="C5772" s="831"/>
      <c r="F5772" s="831"/>
      <c r="G5772" s="831"/>
      <c r="H5772" s="831"/>
    </row>
    <row r="5773" spans="2:8">
      <c r="B5773" s="831"/>
      <c r="C5773" s="831"/>
      <c r="F5773" s="831"/>
      <c r="G5773" s="831"/>
      <c r="H5773" s="831"/>
    </row>
    <row r="5774" spans="2:8">
      <c r="B5774" s="831"/>
      <c r="C5774" s="831"/>
      <c r="F5774" s="831"/>
      <c r="G5774" s="831"/>
      <c r="H5774" s="831"/>
    </row>
    <row r="5775" spans="2:8">
      <c r="B5775" s="831"/>
      <c r="C5775" s="831"/>
      <c r="F5775" s="831"/>
      <c r="G5775" s="831"/>
      <c r="H5775" s="831"/>
    </row>
    <row r="5776" spans="2:8">
      <c r="B5776" s="831"/>
      <c r="C5776" s="831"/>
      <c r="F5776" s="831"/>
      <c r="G5776" s="831"/>
      <c r="H5776" s="831"/>
    </row>
    <row r="5777" spans="2:8">
      <c r="B5777" s="831"/>
      <c r="C5777" s="831"/>
      <c r="F5777" s="831"/>
      <c r="G5777" s="831"/>
      <c r="H5777" s="831"/>
    </row>
    <row r="5778" spans="2:8">
      <c r="B5778" s="831"/>
      <c r="C5778" s="831"/>
      <c r="F5778" s="831"/>
      <c r="G5778" s="831"/>
      <c r="H5778" s="831"/>
    </row>
    <row r="5779" spans="2:8">
      <c r="B5779" s="831"/>
      <c r="C5779" s="831"/>
      <c r="F5779" s="831"/>
      <c r="G5779" s="831"/>
      <c r="H5779" s="831"/>
    </row>
    <row r="5780" spans="2:8">
      <c r="B5780" s="831"/>
      <c r="C5780" s="831"/>
      <c r="F5780" s="831"/>
      <c r="G5780" s="831"/>
      <c r="H5780" s="831"/>
    </row>
    <row r="5781" spans="2:8">
      <c r="B5781" s="831"/>
      <c r="C5781" s="831"/>
      <c r="F5781" s="831"/>
      <c r="G5781" s="831"/>
      <c r="H5781" s="831"/>
    </row>
    <row r="5782" spans="2:8">
      <c r="B5782" s="831"/>
      <c r="C5782" s="831"/>
      <c r="F5782" s="831"/>
      <c r="G5782" s="831"/>
      <c r="H5782" s="831"/>
    </row>
    <row r="5783" spans="2:8">
      <c r="B5783" s="831"/>
      <c r="C5783" s="831"/>
      <c r="F5783" s="831"/>
      <c r="G5783" s="831"/>
      <c r="H5783" s="831"/>
    </row>
    <row r="5784" spans="2:8">
      <c r="B5784" s="831"/>
      <c r="C5784" s="831"/>
      <c r="F5784" s="831"/>
      <c r="G5784" s="831"/>
      <c r="H5784" s="831"/>
    </row>
    <row r="5785" spans="2:8">
      <c r="B5785" s="831"/>
      <c r="C5785" s="831"/>
      <c r="F5785" s="831"/>
      <c r="G5785" s="831"/>
      <c r="H5785" s="831"/>
    </row>
    <row r="5786" spans="2:8">
      <c r="B5786" s="831"/>
      <c r="C5786" s="831"/>
      <c r="F5786" s="831"/>
      <c r="G5786" s="831"/>
      <c r="H5786" s="831"/>
    </row>
    <row r="5787" spans="2:8">
      <c r="B5787" s="831"/>
      <c r="C5787" s="831"/>
      <c r="F5787" s="831"/>
      <c r="G5787" s="831"/>
      <c r="H5787" s="831"/>
    </row>
    <row r="5788" spans="2:8">
      <c r="B5788" s="831"/>
      <c r="C5788" s="831"/>
      <c r="F5788" s="831"/>
      <c r="G5788" s="831"/>
      <c r="H5788" s="831"/>
    </row>
    <row r="5789" spans="2:8">
      <c r="B5789" s="831"/>
      <c r="C5789" s="831"/>
      <c r="F5789" s="831"/>
      <c r="G5789" s="831"/>
      <c r="H5789" s="831"/>
    </row>
    <row r="5790" spans="2:8">
      <c r="B5790" s="831"/>
      <c r="C5790" s="831"/>
      <c r="F5790" s="831"/>
      <c r="G5790" s="831"/>
      <c r="H5790" s="831"/>
    </row>
    <row r="5791" spans="2:8">
      <c r="B5791" s="831"/>
      <c r="C5791" s="831"/>
      <c r="F5791" s="831"/>
      <c r="G5791" s="831"/>
      <c r="H5791" s="831"/>
    </row>
    <row r="5792" spans="2:8">
      <c r="B5792" s="831"/>
      <c r="C5792" s="831"/>
      <c r="F5792" s="831"/>
      <c r="G5792" s="831"/>
      <c r="H5792" s="831"/>
    </row>
    <row r="5793" spans="2:8">
      <c r="B5793" s="831"/>
      <c r="C5793" s="831"/>
      <c r="F5793" s="831"/>
      <c r="G5793" s="831"/>
      <c r="H5793" s="831"/>
    </row>
    <row r="5794" spans="2:8">
      <c r="B5794" s="831"/>
      <c r="C5794" s="831"/>
      <c r="F5794" s="831"/>
      <c r="G5794" s="831"/>
      <c r="H5794" s="831"/>
    </row>
    <row r="5795" spans="2:8">
      <c r="B5795" s="831"/>
      <c r="C5795" s="831"/>
      <c r="F5795" s="831"/>
      <c r="G5795" s="831"/>
      <c r="H5795" s="831"/>
    </row>
    <row r="5796" spans="2:8">
      <c r="B5796" s="831"/>
      <c r="C5796" s="831"/>
      <c r="F5796" s="831"/>
      <c r="G5796" s="831"/>
      <c r="H5796" s="831"/>
    </row>
    <row r="5797" spans="2:8">
      <c r="B5797" s="831"/>
      <c r="C5797" s="831"/>
      <c r="F5797" s="831"/>
      <c r="G5797" s="831"/>
      <c r="H5797" s="831"/>
    </row>
    <row r="5798" spans="2:8">
      <c r="B5798" s="831"/>
      <c r="C5798" s="831"/>
      <c r="F5798" s="831"/>
      <c r="G5798" s="831"/>
      <c r="H5798" s="831"/>
    </row>
    <row r="5799" spans="2:8">
      <c r="B5799" s="831"/>
      <c r="C5799" s="831"/>
      <c r="F5799" s="831"/>
      <c r="G5799" s="831"/>
      <c r="H5799" s="831"/>
    </row>
    <row r="5800" spans="2:8">
      <c r="B5800" s="831"/>
      <c r="C5800" s="831"/>
      <c r="F5800" s="831"/>
      <c r="G5800" s="831"/>
      <c r="H5800" s="831"/>
    </row>
    <row r="5801" spans="2:8">
      <c r="B5801" s="831"/>
      <c r="C5801" s="831"/>
      <c r="F5801" s="831"/>
      <c r="G5801" s="831"/>
      <c r="H5801" s="831"/>
    </row>
    <row r="5802" spans="2:8">
      <c r="B5802" s="831"/>
      <c r="C5802" s="831"/>
      <c r="F5802" s="831"/>
      <c r="G5802" s="831"/>
      <c r="H5802" s="831"/>
    </row>
    <row r="5803" spans="2:8">
      <c r="B5803" s="831"/>
      <c r="C5803" s="831"/>
      <c r="F5803" s="831"/>
      <c r="G5803" s="831"/>
      <c r="H5803" s="831"/>
    </row>
    <row r="5804" spans="2:8">
      <c r="B5804" s="831"/>
      <c r="C5804" s="831"/>
      <c r="F5804" s="831"/>
      <c r="G5804" s="831"/>
      <c r="H5804" s="831"/>
    </row>
    <row r="5805" spans="2:8">
      <c r="B5805" s="831"/>
      <c r="C5805" s="831"/>
      <c r="F5805" s="831"/>
      <c r="G5805" s="831"/>
      <c r="H5805" s="831"/>
    </row>
    <row r="5806" spans="2:8">
      <c r="B5806" s="831"/>
      <c r="C5806" s="831"/>
      <c r="F5806" s="831"/>
      <c r="G5806" s="831"/>
      <c r="H5806" s="831"/>
    </row>
    <row r="5807" spans="2:8">
      <c r="B5807" s="831"/>
      <c r="C5807" s="831"/>
      <c r="F5807" s="831"/>
      <c r="G5807" s="831"/>
      <c r="H5807" s="831"/>
    </row>
    <row r="5808" spans="2:8">
      <c r="B5808" s="831"/>
      <c r="C5808" s="831"/>
      <c r="F5808" s="831"/>
      <c r="G5808" s="831"/>
      <c r="H5808" s="831"/>
    </row>
    <row r="5809" spans="2:8">
      <c r="B5809" s="831"/>
      <c r="C5809" s="831"/>
      <c r="F5809" s="831"/>
      <c r="G5809" s="831"/>
      <c r="H5809" s="831"/>
    </row>
    <row r="5810" spans="2:8">
      <c r="B5810" s="831"/>
      <c r="C5810" s="831"/>
      <c r="F5810" s="831"/>
      <c r="G5810" s="831"/>
      <c r="H5810" s="831"/>
    </row>
    <row r="5811" spans="2:8">
      <c r="B5811" s="831"/>
      <c r="C5811" s="831"/>
      <c r="F5811" s="831"/>
      <c r="G5811" s="831"/>
      <c r="H5811" s="831"/>
    </row>
    <row r="5812" spans="2:8">
      <c r="B5812" s="831"/>
      <c r="C5812" s="831"/>
      <c r="F5812" s="831"/>
      <c r="G5812" s="831"/>
      <c r="H5812" s="831"/>
    </row>
    <row r="5813" spans="2:8">
      <c r="B5813" s="831"/>
      <c r="C5813" s="831"/>
      <c r="F5813" s="831"/>
      <c r="G5813" s="831"/>
      <c r="H5813" s="831"/>
    </row>
    <row r="5814" spans="2:8">
      <c r="B5814" s="831"/>
      <c r="C5814" s="831"/>
      <c r="F5814" s="831"/>
      <c r="G5814" s="831"/>
      <c r="H5814" s="831"/>
    </row>
    <row r="5815" spans="2:8">
      <c r="B5815" s="831"/>
      <c r="C5815" s="831"/>
      <c r="F5815" s="831"/>
      <c r="G5815" s="831"/>
      <c r="H5815" s="831"/>
    </row>
    <row r="5816" spans="2:8">
      <c r="B5816" s="831"/>
      <c r="C5816" s="831"/>
      <c r="F5816" s="831"/>
      <c r="G5816" s="831"/>
      <c r="H5816" s="831"/>
    </row>
    <row r="5817" spans="2:8">
      <c r="B5817" s="831"/>
      <c r="C5817" s="831"/>
      <c r="F5817" s="831"/>
      <c r="G5817" s="831"/>
      <c r="H5817" s="831"/>
    </row>
    <row r="5818" spans="2:8">
      <c r="B5818" s="831"/>
      <c r="C5818" s="831"/>
      <c r="F5818" s="831"/>
      <c r="G5818" s="831"/>
      <c r="H5818" s="831"/>
    </row>
    <row r="5819" spans="2:8">
      <c r="B5819" s="831"/>
      <c r="C5819" s="831"/>
      <c r="F5819" s="831"/>
      <c r="G5819" s="831"/>
      <c r="H5819" s="831"/>
    </row>
    <row r="5820" spans="2:8">
      <c r="B5820" s="831"/>
      <c r="C5820" s="831"/>
      <c r="F5820" s="831"/>
      <c r="G5820" s="831"/>
      <c r="H5820" s="831"/>
    </row>
    <row r="5821" spans="2:8">
      <c r="B5821" s="831"/>
      <c r="C5821" s="831"/>
      <c r="F5821" s="831"/>
      <c r="G5821" s="831"/>
      <c r="H5821" s="831"/>
    </row>
    <row r="5822" spans="2:8">
      <c r="B5822" s="831"/>
      <c r="C5822" s="831"/>
      <c r="F5822" s="831"/>
      <c r="G5822" s="831"/>
      <c r="H5822" s="831"/>
    </row>
    <row r="5823" spans="2:8">
      <c r="B5823" s="831"/>
      <c r="C5823" s="831"/>
      <c r="F5823" s="831"/>
      <c r="G5823" s="831"/>
      <c r="H5823" s="831"/>
    </row>
    <row r="5824" spans="2:8">
      <c r="B5824" s="831"/>
      <c r="C5824" s="831"/>
      <c r="F5824" s="831"/>
      <c r="G5824" s="831"/>
      <c r="H5824" s="831"/>
    </row>
    <row r="5825" spans="2:8">
      <c r="B5825" s="831"/>
      <c r="C5825" s="831"/>
      <c r="F5825" s="831"/>
      <c r="G5825" s="831"/>
      <c r="H5825" s="831"/>
    </row>
    <row r="5826" spans="2:8">
      <c r="B5826" s="831"/>
      <c r="C5826" s="831"/>
      <c r="F5826" s="831"/>
      <c r="G5826" s="831"/>
      <c r="H5826" s="831"/>
    </row>
    <row r="5827" spans="2:8">
      <c r="B5827" s="831"/>
      <c r="C5827" s="831"/>
      <c r="F5827" s="831"/>
      <c r="G5827" s="831"/>
      <c r="H5827" s="831"/>
    </row>
    <row r="5828" spans="2:8">
      <c r="B5828" s="831"/>
      <c r="C5828" s="831"/>
      <c r="F5828" s="831"/>
      <c r="G5828" s="831"/>
      <c r="H5828" s="831"/>
    </row>
    <row r="5829" spans="2:8">
      <c r="B5829" s="831"/>
      <c r="C5829" s="831"/>
      <c r="F5829" s="831"/>
      <c r="G5829" s="831"/>
      <c r="H5829" s="831"/>
    </row>
    <row r="5830" spans="2:8">
      <c r="B5830" s="831"/>
      <c r="C5830" s="831"/>
      <c r="F5830" s="831"/>
      <c r="G5830" s="831"/>
      <c r="H5830" s="831"/>
    </row>
    <row r="5831" spans="2:8">
      <c r="B5831" s="831"/>
      <c r="C5831" s="831"/>
      <c r="F5831" s="831"/>
      <c r="G5831" s="831"/>
      <c r="H5831" s="831"/>
    </row>
    <row r="5832" spans="2:8">
      <c r="B5832" s="831"/>
      <c r="C5832" s="831"/>
      <c r="F5832" s="831"/>
      <c r="G5832" s="831"/>
      <c r="H5832" s="831"/>
    </row>
    <row r="5833" spans="2:8">
      <c r="B5833" s="831"/>
      <c r="C5833" s="831"/>
      <c r="F5833" s="831"/>
      <c r="G5833" s="831"/>
      <c r="H5833" s="831"/>
    </row>
    <row r="5834" spans="2:8">
      <c r="B5834" s="831"/>
      <c r="C5834" s="831"/>
      <c r="F5834" s="831"/>
      <c r="G5834" s="831"/>
      <c r="H5834" s="831"/>
    </row>
    <row r="5835" spans="2:8">
      <c r="B5835" s="831"/>
      <c r="C5835" s="831"/>
      <c r="F5835" s="831"/>
      <c r="G5835" s="831"/>
      <c r="H5835" s="831"/>
    </row>
    <row r="5836" spans="2:8">
      <c r="B5836" s="831"/>
      <c r="C5836" s="831"/>
      <c r="F5836" s="831"/>
      <c r="G5836" s="831"/>
      <c r="H5836" s="831"/>
    </row>
    <row r="5837" spans="2:8">
      <c r="B5837" s="831"/>
      <c r="C5837" s="831"/>
      <c r="F5837" s="831"/>
      <c r="G5837" s="831"/>
      <c r="H5837" s="831"/>
    </row>
    <row r="5838" spans="2:8">
      <c r="B5838" s="831"/>
      <c r="C5838" s="831"/>
      <c r="F5838" s="831"/>
      <c r="G5838" s="831"/>
      <c r="H5838" s="831"/>
    </row>
    <row r="5839" spans="2:8">
      <c r="B5839" s="831"/>
      <c r="C5839" s="831"/>
      <c r="F5839" s="831"/>
      <c r="G5839" s="831"/>
      <c r="H5839" s="831"/>
    </row>
    <row r="5840" spans="2:8">
      <c r="B5840" s="831"/>
      <c r="C5840" s="831"/>
      <c r="F5840" s="831"/>
      <c r="G5840" s="831"/>
      <c r="H5840" s="831"/>
    </row>
    <row r="5841" spans="2:8">
      <c r="B5841" s="831"/>
      <c r="C5841" s="831"/>
      <c r="F5841" s="831"/>
      <c r="G5841" s="831"/>
      <c r="H5841" s="831"/>
    </row>
    <row r="5842" spans="2:8">
      <c r="B5842" s="831"/>
      <c r="C5842" s="831"/>
      <c r="F5842" s="831"/>
      <c r="G5842" s="831"/>
      <c r="H5842" s="831"/>
    </row>
    <row r="5843" spans="2:8">
      <c r="B5843" s="831"/>
      <c r="C5843" s="831"/>
      <c r="F5843" s="831"/>
      <c r="G5843" s="831"/>
      <c r="H5843" s="831"/>
    </row>
    <row r="5844" spans="2:8">
      <c r="B5844" s="831"/>
      <c r="C5844" s="831"/>
      <c r="F5844" s="831"/>
      <c r="G5844" s="831"/>
      <c r="H5844" s="831"/>
    </row>
    <row r="5845" spans="2:8">
      <c r="B5845" s="831"/>
      <c r="C5845" s="831"/>
      <c r="F5845" s="831"/>
      <c r="G5845" s="831"/>
      <c r="H5845" s="831"/>
    </row>
    <row r="5846" spans="2:8">
      <c r="B5846" s="831"/>
      <c r="C5846" s="831"/>
      <c r="F5846" s="831"/>
      <c r="G5846" s="831"/>
      <c r="H5846" s="831"/>
    </row>
    <row r="5847" spans="2:8">
      <c r="B5847" s="831"/>
      <c r="C5847" s="831"/>
      <c r="F5847" s="831"/>
      <c r="G5847" s="831"/>
      <c r="H5847" s="831"/>
    </row>
    <row r="5848" spans="2:8">
      <c r="B5848" s="831"/>
      <c r="C5848" s="831"/>
      <c r="F5848" s="831"/>
      <c r="G5848" s="831"/>
      <c r="H5848" s="831"/>
    </row>
    <row r="5849" spans="2:8">
      <c r="B5849" s="831"/>
      <c r="C5849" s="831"/>
      <c r="F5849" s="831"/>
      <c r="G5849" s="831"/>
      <c r="H5849" s="831"/>
    </row>
    <row r="5850" spans="2:8">
      <c r="B5850" s="831"/>
      <c r="C5850" s="831"/>
      <c r="F5850" s="831"/>
      <c r="G5850" s="831"/>
      <c r="H5850" s="831"/>
    </row>
    <row r="5851" spans="2:8">
      <c r="B5851" s="831"/>
      <c r="C5851" s="831"/>
      <c r="F5851" s="831"/>
      <c r="G5851" s="831"/>
      <c r="H5851" s="831"/>
    </row>
    <row r="5852" spans="2:8">
      <c r="B5852" s="831"/>
      <c r="C5852" s="831"/>
      <c r="F5852" s="831"/>
      <c r="G5852" s="831"/>
      <c r="H5852" s="831"/>
    </row>
    <row r="5853" spans="2:8">
      <c r="B5853" s="831"/>
      <c r="C5853" s="831"/>
      <c r="F5853" s="831"/>
      <c r="G5853" s="831"/>
      <c r="H5853" s="831"/>
    </row>
    <row r="5854" spans="2:8">
      <c r="B5854" s="831"/>
      <c r="C5854" s="831"/>
      <c r="F5854" s="831"/>
      <c r="G5854" s="831"/>
      <c r="H5854" s="831"/>
    </row>
    <row r="5855" spans="2:8">
      <c r="B5855" s="831"/>
      <c r="C5855" s="831"/>
      <c r="F5855" s="831"/>
      <c r="G5855" s="831"/>
      <c r="H5855" s="831"/>
    </row>
    <row r="5856" spans="2:8">
      <c r="B5856" s="831"/>
      <c r="C5856" s="831"/>
      <c r="F5856" s="831"/>
      <c r="G5856" s="831"/>
      <c r="H5856" s="831"/>
    </row>
    <row r="5857" spans="2:8">
      <c r="B5857" s="831"/>
      <c r="C5857" s="831"/>
      <c r="F5857" s="831"/>
      <c r="G5857" s="831"/>
      <c r="H5857" s="831"/>
    </row>
    <row r="5858" spans="2:8">
      <c r="B5858" s="831"/>
      <c r="C5858" s="831"/>
      <c r="F5858" s="831"/>
      <c r="G5858" s="831"/>
      <c r="H5858" s="831"/>
    </row>
    <row r="5859" spans="2:8">
      <c r="B5859" s="831"/>
      <c r="C5859" s="831"/>
      <c r="F5859" s="831"/>
      <c r="G5859" s="831"/>
      <c r="H5859" s="831"/>
    </row>
    <row r="5860" spans="2:8">
      <c r="B5860" s="831"/>
      <c r="C5860" s="831"/>
      <c r="F5860" s="831"/>
      <c r="G5860" s="831"/>
      <c r="H5860" s="831"/>
    </row>
    <row r="5861" spans="2:8">
      <c r="B5861" s="831"/>
      <c r="C5861" s="831"/>
      <c r="F5861" s="831"/>
      <c r="G5861" s="831"/>
      <c r="H5861" s="831"/>
    </row>
    <row r="5862" spans="2:8">
      <c r="B5862" s="831"/>
      <c r="C5862" s="831"/>
      <c r="F5862" s="831"/>
      <c r="G5862" s="831"/>
      <c r="H5862" s="831"/>
    </row>
    <row r="5863" spans="2:8">
      <c r="B5863" s="831"/>
      <c r="C5863" s="831"/>
      <c r="F5863" s="831"/>
      <c r="G5863" s="831"/>
      <c r="H5863" s="831"/>
    </row>
    <row r="5864" spans="2:8">
      <c r="B5864" s="831"/>
      <c r="C5864" s="831"/>
      <c r="F5864" s="831"/>
      <c r="G5864" s="831"/>
      <c r="H5864" s="831"/>
    </row>
    <row r="5865" spans="2:8">
      <c r="B5865" s="831"/>
      <c r="C5865" s="831"/>
      <c r="F5865" s="831"/>
      <c r="G5865" s="831"/>
      <c r="H5865" s="831"/>
    </row>
    <row r="5866" spans="2:8">
      <c r="B5866" s="831"/>
      <c r="C5866" s="831"/>
      <c r="F5866" s="831"/>
      <c r="G5866" s="831"/>
      <c r="H5866" s="831"/>
    </row>
    <row r="5867" spans="2:8">
      <c r="B5867" s="831"/>
      <c r="C5867" s="831"/>
      <c r="F5867" s="831"/>
      <c r="G5867" s="831"/>
      <c r="H5867" s="831"/>
    </row>
    <row r="5868" spans="2:8">
      <c r="B5868" s="831"/>
      <c r="C5868" s="831"/>
      <c r="F5868" s="831"/>
      <c r="G5868" s="831"/>
      <c r="H5868" s="831"/>
    </row>
    <row r="5869" spans="2:8">
      <c r="B5869" s="831"/>
      <c r="C5869" s="831"/>
      <c r="F5869" s="831"/>
      <c r="G5869" s="831"/>
      <c r="H5869" s="831"/>
    </row>
    <row r="5870" spans="2:8">
      <c r="B5870" s="831"/>
      <c r="C5870" s="831"/>
      <c r="F5870" s="831"/>
      <c r="G5870" s="831"/>
      <c r="H5870" s="831"/>
    </row>
    <row r="5871" spans="2:8">
      <c r="B5871" s="831"/>
      <c r="C5871" s="831"/>
      <c r="F5871" s="831"/>
      <c r="G5871" s="831"/>
      <c r="H5871" s="831"/>
    </row>
    <row r="5872" spans="2:8">
      <c r="B5872" s="831"/>
      <c r="C5872" s="831"/>
      <c r="F5872" s="831"/>
      <c r="G5872" s="831"/>
      <c r="H5872" s="831"/>
    </row>
    <row r="5873" spans="2:8">
      <c r="B5873" s="831"/>
      <c r="C5873" s="831"/>
      <c r="F5873" s="831"/>
      <c r="G5873" s="831"/>
      <c r="H5873" s="831"/>
    </row>
    <row r="5874" spans="2:8">
      <c r="B5874" s="831"/>
      <c r="C5874" s="831"/>
      <c r="F5874" s="831"/>
      <c r="G5874" s="831"/>
      <c r="H5874" s="831"/>
    </row>
    <row r="5875" spans="2:8">
      <c r="B5875" s="831"/>
      <c r="C5875" s="831"/>
      <c r="F5875" s="831"/>
      <c r="G5875" s="831"/>
      <c r="H5875" s="831"/>
    </row>
    <row r="5876" spans="2:8">
      <c r="B5876" s="831"/>
      <c r="C5876" s="831"/>
      <c r="F5876" s="831"/>
      <c r="G5876" s="831"/>
      <c r="H5876" s="831"/>
    </row>
    <row r="5877" spans="2:8">
      <c r="B5877" s="831"/>
      <c r="C5877" s="831"/>
      <c r="F5877" s="831"/>
      <c r="G5877" s="831"/>
      <c r="H5877" s="831"/>
    </row>
    <row r="5878" spans="2:8">
      <c r="B5878" s="831"/>
      <c r="C5878" s="831"/>
      <c r="F5878" s="831"/>
      <c r="G5878" s="831"/>
      <c r="H5878" s="831"/>
    </row>
    <row r="5879" spans="2:8">
      <c r="B5879" s="831"/>
      <c r="C5879" s="831"/>
      <c r="F5879" s="831"/>
      <c r="G5879" s="831"/>
      <c r="H5879" s="831"/>
    </row>
    <row r="5880" spans="2:8">
      <c r="B5880" s="831"/>
      <c r="C5880" s="831"/>
      <c r="F5880" s="831"/>
      <c r="G5880" s="831"/>
      <c r="H5880" s="831"/>
    </row>
    <row r="5881" spans="2:8">
      <c r="B5881" s="831"/>
      <c r="C5881" s="831"/>
      <c r="F5881" s="831"/>
      <c r="G5881" s="831"/>
      <c r="H5881" s="831"/>
    </row>
    <row r="5882" spans="2:8">
      <c r="B5882" s="831"/>
      <c r="C5882" s="831"/>
      <c r="F5882" s="831"/>
      <c r="G5882" s="831"/>
      <c r="H5882" s="831"/>
    </row>
    <row r="5883" spans="2:8">
      <c r="B5883" s="831"/>
      <c r="C5883" s="831"/>
      <c r="F5883" s="831"/>
      <c r="G5883" s="831"/>
      <c r="H5883" s="831"/>
    </row>
    <row r="5884" spans="2:8">
      <c r="B5884" s="831"/>
      <c r="C5884" s="831"/>
      <c r="F5884" s="831"/>
      <c r="G5884" s="831"/>
      <c r="H5884" s="831"/>
    </row>
    <row r="5885" spans="2:8">
      <c r="B5885" s="831"/>
      <c r="C5885" s="831"/>
      <c r="F5885" s="831"/>
      <c r="G5885" s="831"/>
      <c r="H5885" s="831"/>
    </row>
    <row r="5886" spans="2:8">
      <c r="B5886" s="831"/>
      <c r="C5886" s="831"/>
      <c r="F5886" s="831"/>
      <c r="G5886" s="831"/>
      <c r="H5886" s="831"/>
    </row>
    <row r="5887" spans="2:8">
      <c r="B5887" s="831"/>
      <c r="C5887" s="831"/>
      <c r="F5887" s="831"/>
      <c r="G5887" s="831"/>
      <c r="H5887" s="831"/>
    </row>
    <row r="5888" spans="2:8">
      <c r="B5888" s="831"/>
      <c r="C5888" s="831"/>
      <c r="F5888" s="831"/>
      <c r="G5888" s="831"/>
      <c r="H5888" s="831"/>
    </row>
    <row r="5889" spans="2:8">
      <c r="B5889" s="831"/>
      <c r="C5889" s="831"/>
      <c r="F5889" s="831"/>
      <c r="G5889" s="831"/>
      <c r="H5889" s="831"/>
    </row>
    <row r="5890" spans="2:8">
      <c r="B5890" s="831"/>
      <c r="C5890" s="831"/>
      <c r="F5890" s="831"/>
      <c r="G5890" s="831"/>
      <c r="H5890" s="831"/>
    </row>
    <row r="5891" spans="2:8">
      <c r="B5891" s="831"/>
      <c r="C5891" s="831"/>
      <c r="F5891" s="831"/>
      <c r="G5891" s="831"/>
      <c r="H5891" s="831"/>
    </row>
    <row r="5892" spans="2:8">
      <c r="B5892" s="831"/>
      <c r="C5892" s="831"/>
      <c r="F5892" s="831"/>
      <c r="G5892" s="831"/>
      <c r="H5892" s="831"/>
    </row>
    <row r="5893" spans="2:8">
      <c r="B5893" s="831"/>
      <c r="C5893" s="831"/>
      <c r="F5893" s="831"/>
      <c r="G5893" s="831"/>
      <c r="H5893" s="831"/>
    </row>
    <row r="5894" spans="2:8">
      <c r="B5894" s="831"/>
      <c r="C5894" s="831"/>
      <c r="F5894" s="831"/>
      <c r="G5894" s="831"/>
      <c r="H5894" s="831"/>
    </row>
    <row r="5895" spans="2:8">
      <c r="B5895" s="831"/>
      <c r="C5895" s="831"/>
      <c r="F5895" s="831"/>
      <c r="G5895" s="831"/>
      <c r="H5895" s="831"/>
    </row>
    <row r="5896" spans="2:8">
      <c r="B5896" s="831"/>
      <c r="C5896" s="831"/>
      <c r="F5896" s="831"/>
      <c r="G5896" s="831"/>
      <c r="H5896" s="831"/>
    </row>
    <row r="5897" spans="2:8">
      <c r="B5897" s="831"/>
      <c r="C5897" s="831"/>
      <c r="F5897" s="831"/>
      <c r="G5897" s="831"/>
      <c r="H5897" s="831"/>
    </row>
    <row r="5898" spans="2:8">
      <c r="B5898" s="831"/>
      <c r="C5898" s="831"/>
      <c r="F5898" s="831"/>
      <c r="G5898" s="831"/>
      <c r="H5898" s="831"/>
    </row>
    <row r="5899" spans="2:8">
      <c r="B5899" s="831"/>
      <c r="C5899" s="831"/>
      <c r="F5899" s="831"/>
      <c r="G5899" s="831"/>
      <c r="H5899" s="831"/>
    </row>
    <row r="5900" spans="2:8">
      <c r="B5900" s="831"/>
      <c r="C5900" s="831"/>
      <c r="F5900" s="831"/>
      <c r="G5900" s="831"/>
      <c r="H5900" s="831"/>
    </row>
    <row r="5901" spans="2:8">
      <c r="B5901" s="831"/>
      <c r="C5901" s="831"/>
      <c r="F5901" s="831"/>
      <c r="G5901" s="831"/>
      <c r="H5901" s="831"/>
    </row>
    <row r="5902" spans="2:8">
      <c r="B5902" s="831"/>
      <c r="C5902" s="831"/>
      <c r="F5902" s="831"/>
      <c r="G5902" s="831"/>
      <c r="H5902" s="831"/>
    </row>
    <row r="5903" spans="2:8">
      <c r="B5903" s="831"/>
      <c r="C5903" s="831"/>
      <c r="F5903" s="831"/>
      <c r="G5903" s="831"/>
      <c r="H5903" s="831"/>
    </row>
    <row r="5904" spans="2:8">
      <c r="B5904" s="831"/>
      <c r="C5904" s="831"/>
      <c r="F5904" s="831"/>
      <c r="G5904" s="831"/>
      <c r="H5904" s="831"/>
    </row>
    <row r="5905" spans="2:8">
      <c r="B5905" s="831"/>
      <c r="C5905" s="831"/>
      <c r="F5905" s="831"/>
      <c r="G5905" s="831"/>
      <c r="H5905" s="831"/>
    </row>
    <row r="5906" spans="2:8">
      <c r="B5906" s="831"/>
      <c r="C5906" s="831"/>
      <c r="F5906" s="831"/>
      <c r="G5906" s="831"/>
      <c r="H5906" s="831"/>
    </row>
    <row r="5907" spans="2:8">
      <c r="B5907" s="831"/>
      <c r="C5907" s="831"/>
      <c r="F5907" s="831"/>
      <c r="G5907" s="831"/>
      <c r="H5907" s="831"/>
    </row>
    <row r="5908" spans="2:8">
      <c r="B5908" s="831"/>
      <c r="C5908" s="831"/>
      <c r="F5908" s="831"/>
      <c r="G5908" s="831"/>
      <c r="H5908" s="831"/>
    </row>
    <row r="5909" spans="2:8">
      <c r="B5909" s="831"/>
      <c r="C5909" s="831"/>
      <c r="F5909" s="831"/>
      <c r="G5909" s="831"/>
      <c r="H5909" s="831"/>
    </row>
    <row r="5910" spans="2:8">
      <c r="B5910" s="831"/>
      <c r="C5910" s="831"/>
      <c r="F5910" s="831"/>
      <c r="G5910" s="831"/>
      <c r="H5910" s="831"/>
    </row>
    <row r="5911" spans="2:8">
      <c r="B5911" s="831"/>
      <c r="C5911" s="831"/>
      <c r="F5911" s="831"/>
      <c r="G5911" s="831"/>
      <c r="H5911" s="831"/>
    </row>
    <row r="5912" spans="2:8">
      <c r="B5912" s="831"/>
      <c r="C5912" s="831"/>
      <c r="F5912" s="831"/>
      <c r="G5912" s="831"/>
      <c r="H5912" s="831"/>
    </row>
    <row r="5913" spans="2:8">
      <c r="B5913" s="831"/>
      <c r="C5913" s="831"/>
      <c r="F5913" s="831"/>
      <c r="G5913" s="831"/>
      <c r="H5913" s="831"/>
    </row>
    <row r="5914" spans="2:8">
      <c r="B5914" s="831"/>
      <c r="C5914" s="831"/>
      <c r="F5914" s="831"/>
      <c r="G5914" s="831"/>
      <c r="H5914" s="831"/>
    </row>
    <row r="5915" spans="2:8">
      <c r="B5915" s="831"/>
      <c r="C5915" s="831"/>
      <c r="F5915" s="831"/>
      <c r="G5915" s="831"/>
      <c r="H5915" s="831"/>
    </row>
    <row r="5916" spans="2:8">
      <c r="B5916" s="831"/>
      <c r="C5916" s="831"/>
      <c r="F5916" s="831"/>
      <c r="G5916" s="831"/>
      <c r="H5916" s="831"/>
    </row>
    <row r="5917" spans="2:8">
      <c r="B5917" s="831"/>
      <c r="C5917" s="831"/>
      <c r="F5917" s="831"/>
      <c r="G5917" s="831"/>
      <c r="H5917" s="831"/>
    </row>
    <row r="5918" spans="2:8">
      <c r="B5918" s="831"/>
      <c r="C5918" s="831"/>
      <c r="F5918" s="831"/>
      <c r="G5918" s="831"/>
      <c r="H5918" s="831"/>
    </row>
    <row r="5919" spans="2:8">
      <c r="B5919" s="831"/>
      <c r="C5919" s="831"/>
      <c r="F5919" s="831"/>
      <c r="G5919" s="831"/>
      <c r="H5919" s="831"/>
    </row>
    <row r="5920" spans="2:8">
      <c r="B5920" s="831"/>
      <c r="C5920" s="831"/>
      <c r="F5920" s="831"/>
      <c r="G5920" s="831"/>
      <c r="H5920" s="831"/>
    </row>
    <row r="5921" spans="2:8">
      <c r="B5921" s="831"/>
      <c r="C5921" s="831"/>
      <c r="F5921" s="831"/>
      <c r="G5921" s="831"/>
      <c r="H5921" s="831"/>
    </row>
    <row r="5922" spans="2:8">
      <c r="B5922" s="831"/>
      <c r="C5922" s="831"/>
      <c r="F5922" s="831"/>
      <c r="G5922" s="831"/>
      <c r="H5922" s="831"/>
    </row>
    <row r="5923" spans="2:8">
      <c r="B5923" s="831"/>
      <c r="C5923" s="831"/>
      <c r="F5923" s="831"/>
      <c r="G5923" s="831"/>
      <c r="H5923" s="831"/>
    </row>
    <row r="5924" spans="2:8">
      <c r="B5924" s="831"/>
      <c r="C5924" s="831"/>
      <c r="F5924" s="831"/>
      <c r="G5924" s="831"/>
      <c r="H5924" s="831"/>
    </row>
    <row r="5925" spans="2:8">
      <c r="B5925" s="831"/>
      <c r="C5925" s="831"/>
      <c r="F5925" s="831"/>
      <c r="G5925" s="831"/>
      <c r="H5925" s="831"/>
    </row>
    <row r="5926" spans="2:8">
      <c r="B5926" s="831"/>
      <c r="C5926" s="831"/>
      <c r="F5926" s="831"/>
      <c r="G5926" s="831"/>
      <c r="H5926" s="831"/>
    </row>
    <row r="5927" spans="2:8">
      <c r="B5927" s="831"/>
      <c r="C5927" s="831"/>
      <c r="F5927" s="831"/>
      <c r="G5927" s="831"/>
      <c r="H5927" s="831"/>
    </row>
    <row r="5928" spans="2:8">
      <c r="B5928" s="831"/>
      <c r="C5928" s="831"/>
      <c r="F5928" s="831"/>
      <c r="G5928" s="831"/>
      <c r="H5928" s="831"/>
    </row>
    <row r="5929" spans="2:8">
      <c r="B5929" s="831"/>
      <c r="C5929" s="831"/>
      <c r="F5929" s="831"/>
      <c r="G5929" s="831"/>
      <c r="H5929" s="831"/>
    </row>
    <row r="5930" spans="2:8">
      <c r="B5930" s="831"/>
      <c r="C5930" s="831"/>
      <c r="F5930" s="831"/>
      <c r="G5930" s="831"/>
      <c r="H5930" s="831"/>
    </row>
    <row r="5931" spans="2:8">
      <c r="B5931" s="831"/>
      <c r="C5931" s="831"/>
      <c r="F5931" s="831"/>
      <c r="G5931" s="831"/>
      <c r="H5931" s="831"/>
    </row>
    <row r="5932" spans="2:8">
      <c r="B5932" s="831"/>
      <c r="C5932" s="831"/>
      <c r="F5932" s="831"/>
      <c r="G5932" s="831"/>
      <c r="H5932" s="831"/>
    </row>
    <row r="5933" spans="2:8">
      <c r="B5933" s="831"/>
      <c r="C5933" s="831"/>
      <c r="F5933" s="831"/>
      <c r="G5933" s="831"/>
      <c r="H5933" s="831"/>
    </row>
    <row r="5934" spans="2:8">
      <c r="B5934" s="831"/>
      <c r="C5934" s="831"/>
      <c r="F5934" s="831"/>
      <c r="G5934" s="831"/>
      <c r="H5934" s="831"/>
    </row>
    <row r="5935" spans="2:8">
      <c r="B5935" s="831"/>
      <c r="C5935" s="831"/>
      <c r="F5935" s="831"/>
      <c r="G5935" s="831"/>
      <c r="H5935" s="831"/>
    </row>
    <row r="5936" spans="2:8">
      <c r="B5936" s="831"/>
      <c r="C5936" s="831"/>
      <c r="F5936" s="831"/>
      <c r="G5936" s="831"/>
      <c r="H5936" s="831"/>
    </row>
    <row r="5937" spans="2:8">
      <c r="B5937" s="831"/>
      <c r="C5937" s="831"/>
      <c r="F5937" s="831"/>
      <c r="G5937" s="831"/>
      <c r="H5937" s="831"/>
    </row>
    <row r="5938" spans="2:8">
      <c r="B5938" s="831"/>
      <c r="C5938" s="831"/>
      <c r="F5938" s="831"/>
      <c r="G5938" s="831"/>
      <c r="H5938" s="831"/>
    </row>
    <row r="5939" spans="2:8">
      <c r="B5939" s="831"/>
      <c r="C5939" s="831"/>
      <c r="F5939" s="831"/>
      <c r="G5939" s="831"/>
      <c r="H5939" s="831"/>
    </row>
    <row r="5940" spans="2:8">
      <c r="B5940" s="831"/>
      <c r="C5940" s="831"/>
      <c r="F5940" s="831"/>
      <c r="G5940" s="831"/>
      <c r="H5940" s="831"/>
    </row>
    <row r="5941" spans="2:8">
      <c r="B5941" s="831"/>
      <c r="C5941" s="831"/>
      <c r="F5941" s="831"/>
      <c r="G5941" s="831"/>
      <c r="H5941" s="831"/>
    </row>
    <row r="5942" spans="2:8">
      <c r="B5942" s="831"/>
      <c r="C5942" s="831"/>
      <c r="F5942" s="831"/>
      <c r="G5942" s="831"/>
      <c r="H5942" s="831"/>
    </row>
    <row r="5943" spans="2:8">
      <c r="B5943" s="831"/>
      <c r="C5943" s="831"/>
      <c r="F5943" s="831"/>
      <c r="G5943" s="831"/>
      <c r="H5943" s="831"/>
    </row>
    <row r="5944" spans="2:8">
      <c r="B5944" s="831"/>
      <c r="C5944" s="831"/>
      <c r="F5944" s="831"/>
      <c r="G5944" s="831"/>
      <c r="H5944" s="831"/>
    </row>
    <row r="5945" spans="2:8">
      <c r="B5945" s="831"/>
      <c r="C5945" s="831"/>
      <c r="F5945" s="831"/>
      <c r="G5945" s="831"/>
      <c r="H5945" s="831"/>
    </row>
    <row r="5946" spans="2:8">
      <c r="B5946" s="831"/>
      <c r="C5946" s="831"/>
      <c r="F5946" s="831"/>
      <c r="G5946" s="831"/>
      <c r="H5946" s="831"/>
    </row>
    <row r="5947" spans="2:8">
      <c r="B5947" s="831"/>
      <c r="C5947" s="831"/>
      <c r="F5947" s="831"/>
      <c r="G5947" s="831"/>
      <c r="H5947" s="831"/>
    </row>
    <row r="5948" spans="2:8">
      <c r="B5948" s="831"/>
      <c r="C5948" s="831"/>
      <c r="F5948" s="831"/>
      <c r="G5948" s="831"/>
      <c r="H5948" s="831"/>
    </row>
    <row r="5949" spans="2:8">
      <c r="B5949" s="831"/>
      <c r="C5949" s="831"/>
      <c r="F5949" s="831"/>
      <c r="G5949" s="831"/>
      <c r="H5949" s="831"/>
    </row>
    <row r="5950" spans="2:8">
      <c r="B5950" s="831"/>
      <c r="C5950" s="831"/>
      <c r="F5950" s="831"/>
      <c r="G5950" s="831"/>
      <c r="H5950" s="831"/>
    </row>
    <row r="5951" spans="2:8">
      <c r="B5951" s="831"/>
      <c r="C5951" s="831"/>
      <c r="F5951" s="831"/>
      <c r="G5951" s="831"/>
      <c r="H5951" s="831"/>
    </row>
    <row r="5952" spans="2:8">
      <c r="B5952" s="831"/>
      <c r="C5952" s="831"/>
      <c r="F5952" s="831"/>
      <c r="G5952" s="831"/>
      <c r="H5952" s="831"/>
    </row>
    <row r="5953" spans="2:8">
      <c r="B5953" s="831"/>
      <c r="C5953" s="831"/>
      <c r="F5953" s="831"/>
      <c r="G5953" s="831"/>
      <c r="H5953" s="831"/>
    </row>
    <row r="5954" spans="2:8">
      <c r="B5954" s="831"/>
      <c r="C5954" s="831"/>
      <c r="F5954" s="831"/>
      <c r="G5954" s="831"/>
      <c r="H5954" s="831"/>
    </row>
    <row r="5955" spans="2:8">
      <c r="B5955" s="831"/>
      <c r="C5955" s="831"/>
      <c r="F5955" s="831"/>
      <c r="G5955" s="831"/>
      <c r="H5955" s="831"/>
    </row>
    <row r="5956" spans="2:8">
      <c r="B5956" s="831"/>
      <c r="C5956" s="831"/>
      <c r="F5956" s="831"/>
      <c r="G5956" s="831"/>
      <c r="H5956" s="831"/>
    </row>
    <row r="5957" spans="2:8">
      <c r="B5957" s="831"/>
      <c r="C5957" s="831"/>
      <c r="F5957" s="831"/>
      <c r="G5957" s="831"/>
      <c r="H5957" s="831"/>
    </row>
    <row r="5958" spans="2:8">
      <c r="B5958" s="831"/>
      <c r="C5958" s="831"/>
      <c r="F5958" s="831"/>
      <c r="G5958" s="831"/>
      <c r="H5958" s="831"/>
    </row>
    <row r="5959" spans="2:8">
      <c r="B5959" s="831"/>
      <c r="C5959" s="831"/>
      <c r="F5959" s="831"/>
      <c r="G5959" s="831"/>
      <c r="H5959" s="831"/>
    </row>
    <row r="5960" spans="2:8">
      <c r="B5960" s="831"/>
      <c r="C5960" s="831"/>
      <c r="F5960" s="831"/>
      <c r="G5960" s="831"/>
      <c r="H5960" s="831"/>
    </row>
    <row r="5961" spans="2:8">
      <c r="B5961" s="831"/>
      <c r="C5961" s="831"/>
      <c r="F5961" s="831"/>
      <c r="G5961" s="831"/>
      <c r="H5961" s="831"/>
    </row>
    <row r="5962" spans="2:8">
      <c r="B5962" s="831"/>
      <c r="C5962" s="831"/>
      <c r="F5962" s="831"/>
      <c r="G5962" s="831"/>
      <c r="H5962" s="831"/>
    </row>
    <row r="5963" spans="2:8">
      <c r="B5963" s="831"/>
      <c r="C5963" s="831"/>
      <c r="F5963" s="831"/>
      <c r="G5963" s="831"/>
      <c r="H5963" s="831"/>
    </row>
    <row r="5964" spans="2:8">
      <c r="B5964" s="831"/>
      <c r="C5964" s="831"/>
      <c r="F5964" s="831"/>
      <c r="G5964" s="831"/>
      <c r="H5964" s="831"/>
    </row>
    <row r="5965" spans="2:8">
      <c r="B5965" s="831"/>
      <c r="C5965" s="831"/>
      <c r="F5965" s="831"/>
      <c r="G5965" s="831"/>
      <c r="H5965" s="831"/>
    </row>
    <row r="5966" spans="2:8">
      <c r="B5966" s="831"/>
      <c r="C5966" s="831"/>
      <c r="F5966" s="831"/>
      <c r="G5966" s="831"/>
      <c r="H5966" s="831"/>
    </row>
    <row r="5967" spans="2:8">
      <c r="B5967" s="831"/>
      <c r="C5967" s="831"/>
      <c r="F5967" s="831"/>
      <c r="G5967" s="831"/>
      <c r="H5967" s="831"/>
    </row>
    <row r="5968" spans="2:8">
      <c r="B5968" s="831"/>
      <c r="C5968" s="831"/>
      <c r="F5968" s="831"/>
      <c r="G5968" s="831"/>
      <c r="H5968" s="831"/>
    </row>
    <row r="5969" spans="2:8">
      <c r="B5969" s="831"/>
      <c r="C5969" s="831"/>
      <c r="F5969" s="831"/>
      <c r="G5969" s="831"/>
      <c r="H5969" s="831"/>
    </row>
    <row r="5970" spans="2:8">
      <c r="B5970" s="831"/>
      <c r="C5970" s="831"/>
      <c r="F5970" s="831"/>
      <c r="G5970" s="831"/>
      <c r="H5970" s="831"/>
    </row>
    <row r="5971" spans="2:8">
      <c r="B5971" s="831"/>
      <c r="C5971" s="831"/>
      <c r="F5971" s="831"/>
      <c r="G5971" s="831"/>
      <c r="H5971" s="831"/>
    </row>
    <row r="5972" spans="2:8">
      <c r="B5972" s="831"/>
      <c r="C5972" s="831"/>
      <c r="F5972" s="831"/>
      <c r="G5972" s="831"/>
      <c r="H5972" s="831"/>
    </row>
    <row r="5973" spans="2:8">
      <c r="B5973" s="831"/>
      <c r="C5973" s="831"/>
      <c r="F5973" s="831"/>
      <c r="G5973" s="831"/>
      <c r="H5973" s="831"/>
    </row>
    <row r="5974" spans="2:8">
      <c r="B5974" s="831"/>
      <c r="C5974" s="831"/>
      <c r="F5974" s="831"/>
      <c r="G5974" s="831"/>
      <c r="H5974" s="831"/>
    </row>
    <row r="5975" spans="2:8">
      <c r="B5975" s="831"/>
      <c r="C5975" s="831"/>
      <c r="F5975" s="831"/>
      <c r="G5975" s="831"/>
      <c r="H5975" s="831"/>
    </row>
    <row r="5976" spans="2:8">
      <c r="B5976" s="831"/>
      <c r="C5976" s="831"/>
      <c r="F5976" s="831"/>
      <c r="G5976" s="831"/>
      <c r="H5976" s="831"/>
    </row>
    <row r="5977" spans="2:8">
      <c r="B5977" s="831"/>
      <c r="C5977" s="831"/>
      <c r="F5977" s="831"/>
      <c r="G5977" s="831"/>
      <c r="H5977" s="831"/>
    </row>
    <row r="5978" spans="2:8">
      <c r="B5978" s="831"/>
      <c r="C5978" s="831"/>
      <c r="F5978" s="831"/>
      <c r="G5978" s="831"/>
      <c r="H5978" s="831"/>
    </row>
    <row r="5979" spans="2:8">
      <c r="B5979" s="831"/>
      <c r="C5979" s="831"/>
      <c r="F5979" s="831"/>
      <c r="G5979" s="831"/>
      <c r="H5979" s="831"/>
    </row>
    <row r="5980" spans="2:8">
      <c r="B5980" s="831"/>
      <c r="C5980" s="831"/>
      <c r="F5980" s="831"/>
      <c r="G5980" s="831"/>
      <c r="H5980" s="831"/>
    </row>
    <row r="5981" spans="2:8">
      <c r="B5981" s="831"/>
      <c r="C5981" s="831"/>
      <c r="F5981" s="831"/>
      <c r="G5981" s="831"/>
      <c r="H5981" s="831"/>
    </row>
    <row r="5982" spans="2:8">
      <c r="B5982" s="831"/>
      <c r="C5982" s="831"/>
      <c r="F5982" s="831"/>
      <c r="G5982" s="831"/>
      <c r="H5982" s="831"/>
    </row>
    <row r="5983" spans="2:8">
      <c r="B5983" s="831"/>
      <c r="C5983" s="831"/>
      <c r="F5983" s="831"/>
      <c r="G5983" s="831"/>
      <c r="H5983" s="831"/>
    </row>
    <row r="5984" spans="2:8">
      <c r="B5984" s="831"/>
      <c r="C5984" s="831"/>
      <c r="F5984" s="831"/>
      <c r="G5984" s="831"/>
      <c r="H5984" s="831"/>
    </row>
    <row r="5985" spans="2:8">
      <c r="B5985" s="831"/>
      <c r="C5985" s="831"/>
      <c r="F5985" s="831"/>
      <c r="G5985" s="831"/>
      <c r="H5985" s="831"/>
    </row>
    <row r="5986" spans="2:8">
      <c r="B5986" s="831"/>
      <c r="C5986" s="831"/>
      <c r="F5986" s="831"/>
      <c r="G5986" s="831"/>
      <c r="H5986" s="831"/>
    </row>
    <row r="5987" spans="2:8">
      <c r="B5987" s="831"/>
      <c r="C5987" s="831"/>
      <c r="F5987" s="831"/>
      <c r="G5987" s="831"/>
      <c r="H5987" s="831"/>
    </row>
    <row r="5988" spans="2:8">
      <c r="B5988" s="831"/>
      <c r="C5988" s="831"/>
      <c r="F5988" s="831"/>
      <c r="G5988" s="831"/>
      <c r="H5988" s="831"/>
    </row>
    <row r="5989" spans="2:8">
      <c r="B5989" s="831"/>
      <c r="C5989" s="831"/>
      <c r="F5989" s="831"/>
      <c r="G5989" s="831"/>
      <c r="H5989" s="831"/>
    </row>
    <row r="5990" spans="2:8">
      <c r="B5990" s="831"/>
      <c r="C5990" s="831"/>
      <c r="F5990" s="831"/>
      <c r="G5990" s="831"/>
      <c r="H5990" s="831"/>
    </row>
    <row r="5991" spans="2:8">
      <c r="B5991" s="831"/>
      <c r="C5991" s="831"/>
      <c r="F5991" s="831"/>
      <c r="G5991" s="831"/>
      <c r="H5991" s="831"/>
    </row>
    <row r="5992" spans="2:8">
      <c r="B5992" s="831"/>
      <c r="C5992" s="831"/>
      <c r="F5992" s="831"/>
      <c r="G5992" s="831"/>
      <c r="H5992" s="831"/>
    </row>
    <row r="5993" spans="2:8">
      <c r="B5993" s="831"/>
      <c r="C5993" s="831"/>
      <c r="F5993" s="831"/>
      <c r="G5993" s="831"/>
      <c r="H5993" s="831"/>
    </row>
    <row r="5994" spans="2:8">
      <c r="B5994" s="831"/>
      <c r="C5994" s="831"/>
      <c r="F5994" s="831"/>
      <c r="G5994" s="831"/>
      <c r="H5994" s="831"/>
    </row>
    <row r="5995" spans="2:8">
      <c r="B5995" s="831"/>
      <c r="C5995" s="831"/>
      <c r="F5995" s="831"/>
      <c r="G5995" s="831"/>
      <c r="H5995" s="831"/>
    </row>
    <row r="5996" spans="2:8">
      <c r="B5996" s="831"/>
      <c r="C5996" s="831"/>
      <c r="F5996" s="831"/>
      <c r="G5996" s="831"/>
      <c r="H5996" s="831"/>
    </row>
    <row r="5997" spans="2:8">
      <c r="B5997" s="831"/>
      <c r="C5997" s="831"/>
      <c r="F5997" s="831"/>
      <c r="G5997" s="831"/>
      <c r="H5997" s="831"/>
    </row>
    <row r="5998" spans="2:8">
      <c r="B5998" s="831"/>
      <c r="C5998" s="831"/>
      <c r="F5998" s="831"/>
      <c r="G5998" s="831"/>
      <c r="H5998" s="831"/>
    </row>
    <row r="5999" spans="2:8">
      <c r="B5999" s="831"/>
      <c r="C5999" s="831"/>
      <c r="F5999" s="831"/>
      <c r="G5999" s="831"/>
      <c r="H5999" s="831"/>
    </row>
    <row r="6000" spans="2:8">
      <c r="B6000" s="831"/>
      <c r="C6000" s="831"/>
      <c r="F6000" s="831"/>
      <c r="G6000" s="831"/>
      <c r="H6000" s="831"/>
    </row>
    <row r="6001" spans="2:8">
      <c r="B6001" s="831"/>
      <c r="C6001" s="831"/>
      <c r="F6001" s="831"/>
      <c r="G6001" s="831"/>
      <c r="H6001" s="831"/>
    </row>
    <row r="6002" spans="2:8">
      <c r="B6002" s="831"/>
      <c r="C6002" s="831"/>
      <c r="F6002" s="831"/>
      <c r="G6002" s="831"/>
      <c r="H6002" s="831"/>
    </row>
    <row r="6003" spans="2:8">
      <c r="B6003" s="831"/>
      <c r="C6003" s="831"/>
      <c r="F6003" s="831"/>
      <c r="G6003" s="831"/>
      <c r="H6003" s="831"/>
    </row>
    <row r="6004" spans="2:8">
      <c r="B6004" s="831"/>
      <c r="C6004" s="831"/>
      <c r="F6004" s="831"/>
      <c r="G6004" s="831"/>
      <c r="H6004" s="831"/>
    </row>
    <row r="6005" spans="2:8">
      <c r="B6005" s="831"/>
      <c r="C6005" s="831"/>
      <c r="F6005" s="831"/>
      <c r="G6005" s="831"/>
      <c r="H6005" s="831"/>
    </row>
    <row r="6006" spans="2:8">
      <c r="B6006" s="831"/>
      <c r="C6006" s="831"/>
      <c r="F6006" s="831"/>
      <c r="G6006" s="831"/>
      <c r="H6006" s="831"/>
    </row>
    <row r="6007" spans="2:8">
      <c r="B6007" s="831"/>
      <c r="C6007" s="831"/>
      <c r="F6007" s="831"/>
      <c r="G6007" s="831"/>
      <c r="H6007" s="831"/>
    </row>
    <row r="6008" spans="2:8">
      <c r="B6008" s="831"/>
      <c r="C6008" s="831"/>
      <c r="F6008" s="831"/>
      <c r="G6008" s="831"/>
      <c r="H6008" s="831"/>
    </row>
    <row r="6009" spans="2:8">
      <c r="B6009" s="831"/>
      <c r="C6009" s="831"/>
      <c r="F6009" s="831"/>
      <c r="G6009" s="831"/>
      <c r="H6009" s="831"/>
    </row>
    <row r="6010" spans="2:8">
      <c r="B6010" s="831"/>
      <c r="C6010" s="831"/>
      <c r="F6010" s="831"/>
      <c r="G6010" s="831"/>
      <c r="H6010" s="831"/>
    </row>
    <row r="6011" spans="2:8">
      <c r="B6011" s="831"/>
      <c r="C6011" s="831"/>
      <c r="F6011" s="831"/>
      <c r="G6011" s="831"/>
      <c r="H6011" s="831"/>
    </row>
    <row r="6012" spans="2:8">
      <c r="B6012" s="831"/>
      <c r="C6012" s="831"/>
      <c r="F6012" s="831"/>
      <c r="G6012" s="831"/>
      <c r="H6012" s="831"/>
    </row>
    <row r="6013" spans="2:8">
      <c r="B6013" s="831"/>
      <c r="C6013" s="831"/>
      <c r="F6013" s="831"/>
      <c r="G6013" s="831"/>
      <c r="H6013" s="831"/>
    </row>
    <row r="6014" spans="2:8">
      <c r="B6014" s="831"/>
      <c r="C6014" s="831"/>
      <c r="F6014" s="831"/>
      <c r="G6014" s="831"/>
      <c r="H6014" s="831"/>
    </row>
    <row r="6015" spans="2:8">
      <c r="B6015" s="831"/>
      <c r="C6015" s="831"/>
      <c r="F6015" s="831"/>
      <c r="G6015" s="831"/>
      <c r="H6015" s="831"/>
    </row>
    <row r="6016" spans="2:8">
      <c r="B6016" s="831"/>
      <c r="C6016" s="831"/>
      <c r="F6016" s="831"/>
      <c r="G6016" s="831"/>
      <c r="H6016" s="831"/>
    </row>
    <row r="6017" spans="2:8">
      <c r="B6017" s="831"/>
      <c r="C6017" s="831"/>
      <c r="F6017" s="831"/>
      <c r="G6017" s="831"/>
      <c r="H6017" s="831"/>
    </row>
    <row r="6018" spans="2:8">
      <c r="B6018" s="831"/>
      <c r="C6018" s="831"/>
      <c r="F6018" s="831"/>
      <c r="G6018" s="831"/>
      <c r="H6018" s="831"/>
    </row>
    <row r="6019" spans="2:8">
      <c r="B6019" s="831"/>
      <c r="C6019" s="831"/>
      <c r="F6019" s="831"/>
      <c r="G6019" s="831"/>
      <c r="H6019" s="831"/>
    </row>
    <row r="6020" spans="2:8">
      <c r="B6020" s="831"/>
      <c r="C6020" s="831"/>
      <c r="F6020" s="831"/>
      <c r="G6020" s="831"/>
      <c r="H6020" s="831"/>
    </row>
    <row r="6021" spans="2:8">
      <c r="B6021" s="831"/>
      <c r="C6021" s="831"/>
      <c r="F6021" s="831"/>
      <c r="G6021" s="831"/>
      <c r="H6021" s="831"/>
    </row>
    <row r="6022" spans="2:8">
      <c r="B6022" s="831"/>
      <c r="C6022" s="831"/>
      <c r="F6022" s="831"/>
      <c r="G6022" s="831"/>
      <c r="H6022" s="831"/>
    </row>
    <row r="6023" spans="2:8">
      <c r="B6023" s="831"/>
      <c r="C6023" s="831"/>
      <c r="F6023" s="831"/>
      <c r="G6023" s="831"/>
      <c r="H6023" s="831"/>
    </row>
    <row r="6024" spans="2:8">
      <c r="B6024" s="831"/>
      <c r="C6024" s="831"/>
      <c r="F6024" s="831"/>
      <c r="G6024" s="831"/>
      <c r="H6024" s="831"/>
    </row>
    <row r="6025" spans="2:8">
      <c r="B6025" s="831"/>
      <c r="C6025" s="831"/>
      <c r="F6025" s="831"/>
      <c r="G6025" s="831"/>
      <c r="H6025" s="831"/>
    </row>
    <row r="6026" spans="2:8">
      <c r="B6026" s="831"/>
      <c r="C6026" s="831"/>
      <c r="F6026" s="831"/>
      <c r="G6026" s="831"/>
      <c r="H6026" s="831"/>
    </row>
    <row r="6027" spans="2:8">
      <c r="B6027" s="831"/>
      <c r="C6027" s="831"/>
      <c r="F6027" s="831"/>
      <c r="G6027" s="831"/>
      <c r="H6027" s="831"/>
    </row>
    <row r="6028" spans="2:8">
      <c r="B6028" s="831"/>
      <c r="C6028" s="831"/>
      <c r="F6028" s="831"/>
      <c r="G6028" s="831"/>
      <c r="H6028" s="831"/>
    </row>
    <row r="6029" spans="2:8">
      <c r="B6029" s="831"/>
      <c r="C6029" s="831"/>
      <c r="F6029" s="831"/>
      <c r="G6029" s="831"/>
      <c r="H6029" s="831"/>
    </row>
    <row r="6030" spans="2:8">
      <c r="B6030" s="831"/>
      <c r="C6030" s="831"/>
      <c r="F6030" s="831"/>
      <c r="G6030" s="831"/>
      <c r="H6030" s="831"/>
    </row>
    <row r="6031" spans="2:8">
      <c r="B6031" s="831"/>
      <c r="C6031" s="831"/>
      <c r="F6031" s="831"/>
      <c r="G6031" s="831"/>
      <c r="H6031" s="831"/>
    </row>
    <row r="6032" spans="2:8">
      <c r="B6032" s="831"/>
      <c r="C6032" s="831"/>
      <c r="F6032" s="831"/>
      <c r="G6032" s="831"/>
      <c r="H6032" s="831"/>
    </row>
    <row r="6033" spans="2:8">
      <c r="B6033" s="831"/>
      <c r="C6033" s="831"/>
      <c r="F6033" s="831"/>
      <c r="G6033" s="831"/>
      <c r="H6033" s="831"/>
    </row>
    <row r="6034" spans="2:8">
      <c r="B6034" s="831"/>
      <c r="C6034" s="831"/>
      <c r="F6034" s="831"/>
      <c r="G6034" s="831"/>
      <c r="H6034" s="831"/>
    </row>
    <row r="6035" spans="2:8">
      <c r="B6035" s="831"/>
      <c r="C6035" s="831"/>
      <c r="F6035" s="831"/>
      <c r="G6035" s="831"/>
      <c r="H6035" s="831"/>
    </row>
    <row r="6036" spans="2:8">
      <c r="B6036" s="831"/>
      <c r="C6036" s="831"/>
      <c r="F6036" s="831"/>
      <c r="G6036" s="831"/>
      <c r="H6036" s="831"/>
    </row>
    <row r="6037" spans="2:8">
      <c r="B6037" s="831"/>
      <c r="C6037" s="831"/>
      <c r="F6037" s="831"/>
      <c r="G6037" s="831"/>
      <c r="H6037" s="831"/>
    </row>
    <row r="6038" spans="2:8">
      <c r="B6038" s="831"/>
      <c r="C6038" s="831"/>
      <c r="F6038" s="831"/>
      <c r="G6038" s="831"/>
      <c r="H6038" s="831"/>
    </row>
    <row r="6039" spans="2:8">
      <c r="B6039" s="831"/>
      <c r="C6039" s="831"/>
      <c r="F6039" s="831"/>
      <c r="G6039" s="831"/>
      <c r="H6039" s="831"/>
    </row>
    <row r="6040" spans="2:8">
      <c r="B6040" s="831"/>
      <c r="C6040" s="831"/>
      <c r="F6040" s="831"/>
      <c r="G6040" s="831"/>
      <c r="H6040" s="831"/>
    </row>
    <row r="6041" spans="2:8">
      <c r="B6041" s="831"/>
      <c r="C6041" s="831"/>
      <c r="F6041" s="831"/>
      <c r="G6041" s="831"/>
      <c r="H6041" s="831"/>
    </row>
    <row r="6042" spans="2:8">
      <c r="B6042" s="831"/>
      <c r="C6042" s="831"/>
      <c r="F6042" s="831"/>
      <c r="G6042" s="831"/>
      <c r="H6042" s="831"/>
    </row>
    <row r="6043" spans="2:8">
      <c r="B6043" s="831"/>
      <c r="C6043" s="831"/>
      <c r="F6043" s="831"/>
      <c r="G6043" s="831"/>
      <c r="H6043" s="831"/>
    </row>
    <row r="6044" spans="2:8">
      <c r="B6044" s="831"/>
      <c r="C6044" s="831"/>
      <c r="F6044" s="831"/>
      <c r="G6044" s="831"/>
      <c r="H6044" s="831"/>
    </row>
    <row r="6045" spans="2:8">
      <c r="B6045" s="831"/>
      <c r="C6045" s="831"/>
      <c r="F6045" s="831"/>
      <c r="G6045" s="831"/>
      <c r="H6045" s="831"/>
    </row>
    <row r="6046" spans="2:8">
      <c r="B6046" s="831"/>
      <c r="C6046" s="831"/>
      <c r="F6046" s="831"/>
      <c r="G6046" s="831"/>
      <c r="H6046" s="831"/>
    </row>
    <row r="6047" spans="2:8">
      <c r="B6047" s="831"/>
      <c r="C6047" s="831"/>
      <c r="F6047" s="831"/>
      <c r="G6047" s="831"/>
      <c r="H6047" s="831"/>
    </row>
    <row r="6048" spans="2:8">
      <c r="B6048" s="831"/>
      <c r="C6048" s="831"/>
      <c r="F6048" s="831"/>
      <c r="G6048" s="831"/>
      <c r="H6048" s="831"/>
    </row>
    <row r="6049" spans="2:8">
      <c r="B6049" s="831"/>
      <c r="C6049" s="831"/>
      <c r="F6049" s="831"/>
      <c r="G6049" s="831"/>
      <c r="H6049" s="831"/>
    </row>
    <row r="6050" spans="2:8">
      <c r="B6050" s="831"/>
      <c r="C6050" s="831"/>
      <c r="F6050" s="831"/>
      <c r="G6050" s="831"/>
      <c r="H6050" s="831"/>
    </row>
    <row r="6051" spans="2:8">
      <c r="B6051" s="831"/>
      <c r="C6051" s="831"/>
      <c r="F6051" s="831"/>
      <c r="G6051" s="831"/>
      <c r="H6051" s="831"/>
    </row>
    <row r="6052" spans="2:8">
      <c r="B6052" s="831"/>
      <c r="C6052" s="831"/>
      <c r="F6052" s="831"/>
      <c r="G6052" s="831"/>
      <c r="H6052" s="831"/>
    </row>
    <row r="6053" spans="2:8">
      <c r="B6053" s="831"/>
      <c r="C6053" s="831"/>
      <c r="F6053" s="831"/>
      <c r="G6053" s="831"/>
      <c r="H6053" s="831"/>
    </row>
    <row r="6054" spans="2:8">
      <c r="B6054" s="831"/>
      <c r="C6054" s="831"/>
      <c r="F6054" s="831"/>
      <c r="G6054" s="831"/>
      <c r="H6054" s="831"/>
    </row>
    <row r="6055" spans="2:8">
      <c r="B6055" s="831"/>
      <c r="C6055" s="831"/>
      <c r="F6055" s="831"/>
      <c r="G6055" s="831"/>
      <c r="H6055" s="831"/>
    </row>
    <row r="6056" spans="2:8">
      <c r="B6056" s="831"/>
      <c r="C6056" s="831"/>
      <c r="F6056" s="831"/>
      <c r="G6056" s="831"/>
      <c r="H6056" s="831"/>
    </row>
    <row r="6057" spans="2:8">
      <c r="B6057" s="831"/>
      <c r="C6057" s="831"/>
      <c r="F6057" s="831"/>
      <c r="G6057" s="831"/>
      <c r="H6057" s="831"/>
    </row>
    <row r="6058" spans="2:8">
      <c r="B6058" s="831"/>
      <c r="C6058" s="831"/>
      <c r="F6058" s="831"/>
      <c r="G6058" s="831"/>
      <c r="H6058" s="831"/>
    </row>
    <row r="6059" spans="2:8">
      <c r="B6059" s="831"/>
      <c r="C6059" s="831"/>
      <c r="F6059" s="831"/>
      <c r="G6059" s="831"/>
      <c r="H6059" s="831"/>
    </row>
    <row r="6060" spans="2:8">
      <c r="B6060" s="831"/>
      <c r="C6060" s="831"/>
      <c r="F6060" s="831"/>
      <c r="G6060" s="831"/>
      <c r="H6060" s="831"/>
    </row>
    <row r="6061" spans="2:8">
      <c r="B6061" s="831"/>
      <c r="C6061" s="831"/>
      <c r="F6061" s="831"/>
      <c r="G6061" s="831"/>
      <c r="H6061" s="831"/>
    </row>
    <row r="6062" spans="2:8">
      <c r="B6062" s="831"/>
      <c r="C6062" s="831"/>
      <c r="F6062" s="831"/>
      <c r="G6062" s="831"/>
      <c r="H6062" s="831"/>
    </row>
    <row r="6063" spans="2:8">
      <c r="B6063" s="831"/>
      <c r="C6063" s="831"/>
      <c r="F6063" s="831"/>
      <c r="G6063" s="831"/>
      <c r="H6063" s="831"/>
    </row>
    <row r="6064" spans="2:8">
      <c r="B6064" s="831"/>
      <c r="C6064" s="831"/>
      <c r="F6064" s="831"/>
      <c r="G6064" s="831"/>
      <c r="H6064" s="831"/>
    </row>
    <row r="6065" spans="2:8">
      <c r="B6065" s="831"/>
      <c r="C6065" s="831"/>
      <c r="F6065" s="831"/>
      <c r="G6065" s="831"/>
      <c r="H6065" s="831"/>
    </row>
    <row r="6066" spans="2:8">
      <c r="B6066" s="831"/>
      <c r="C6066" s="831"/>
      <c r="F6066" s="831"/>
      <c r="G6066" s="831"/>
      <c r="H6066" s="831"/>
    </row>
    <row r="6067" spans="2:8">
      <c r="B6067" s="831"/>
      <c r="C6067" s="831"/>
      <c r="F6067" s="831"/>
      <c r="G6067" s="831"/>
      <c r="H6067" s="831"/>
    </row>
    <row r="6068" spans="2:8">
      <c r="B6068" s="831"/>
      <c r="C6068" s="831"/>
      <c r="F6068" s="831"/>
      <c r="G6068" s="831"/>
      <c r="H6068" s="831"/>
    </row>
    <row r="6069" spans="2:8">
      <c r="B6069" s="831"/>
      <c r="C6069" s="831"/>
      <c r="F6069" s="831"/>
      <c r="G6069" s="831"/>
      <c r="H6069" s="831"/>
    </row>
    <row r="6070" spans="2:8">
      <c r="B6070" s="831"/>
      <c r="C6070" s="831"/>
      <c r="F6070" s="831"/>
      <c r="G6070" s="831"/>
      <c r="H6070" s="831"/>
    </row>
    <row r="6071" spans="2:8">
      <c r="B6071" s="831"/>
      <c r="C6071" s="831"/>
      <c r="F6071" s="831"/>
      <c r="G6071" s="831"/>
      <c r="H6071" s="831"/>
    </row>
    <row r="6072" spans="2:8">
      <c r="B6072" s="831"/>
      <c r="C6072" s="831"/>
      <c r="F6072" s="831"/>
      <c r="G6072" s="831"/>
      <c r="H6072" s="831"/>
    </row>
    <row r="6073" spans="2:8">
      <c r="B6073" s="831"/>
      <c r="C6073" s="831"/>
      <c r="F6073" s="831"/>
      <c r="G6073" s="831"/>
      <c r="H6073" s="831"/>
    </row>
    <row r="6074" spans="2:8">
      <c r="B6074" s="831"/>
      <c r="C6074" s="831"/>
      <c r="F6074" s="831"/>
      <c r="G6074" s="831"/>
      <c r="H6074" s="831"/>
    </row>
    <row r="6075" spans="2:8">
      <c r="B6075" s="831"/>
      <c r="C6075" s="831"/>
      <c r="F6075" s="831"/>
      <c r="G6075" s="831"/>
      <c r="H6075" s="831"/>
    </row>
    <row r="6076" spans="2:8">
      <c r="B6076" s="831"/>
      <c r="C6076" s="831"/>
      <c r="F6076" s="831"/>
      <c r="G6076" s="831"/>
      <c r="H6076" s="831"/>
    </row>
    <row r="6077" spans="2:8">
      <c r="B6077" s="831"/>
      <c r="C6077" s="831"/>
      <c r="F6077" s="831"/>
      <c r="G6077" s="831"/>
      <c r="H6077" s="831"/>
    </row>
    <row r="6078" spans="2:8">
      <c r="B6078" s="831"/>
      <c r="C6078" s="831"/>
      <c r="F6078" s="831"/>
      <c r="G6078" s="831"/>
      <c r="H6078" s="831"/>
    </row>
    <row r="6079" spans="2:8">
      <c r="B6079" s="831"/>
      <c r="C6079" s="831"/>
      <c r="F6079" s="831"/>
      <c r="G6079" s="831"/>
      <c r="H6079" s="831"/>
    </row>
    <row r="6080" spans="2:8">
      <c r="B6080" s="831"/>
      <c r="C6080" s="831"/>
      <c r="F6080" s="831"/>
      <c r="G6080" s="831"/>
      <c r="H6080" s="831"/>
    </row>
    <row r="6081" spans="2:8">
      <c r="B6081" s="831"/>
      <c r="C6081" s="831"/>
      <c r="F6081" s="831"/>
      <c r="G6081" s="831"/>
      <c r="H6081" s="831"/>
    </row>
    <row r="6082" spans="2:8">
      <c r="B6082" s="831"/>
      <c r="C6082" s="831"/>
      <c r="F6082" s="831"/>
      <c r="G6082" s="831"/>
      <c r="H6082" s="831"/>
    </row>
    <row r="6083" spans="2:8">
      <c r="B6083" s="831"/>
      <c r="C6083" s="831"/>
      <c r="F6083" s="831"/>
      <c r="G6083" s="831"/>
      <c r="H6083" s="831"/>
    </row>
    <row r="6084" spans="2:8">
      <c r="B6084" s="831"/>
      <c r="C6084" s="831"/>
      <c r="F6084" s="831"/>
      <c r="G6084" s="831"/>
      <c r="H6084" s="831"/>
    </row>
    <row r="6085" spans="2:8">
      <c r="B6085" s="831"/>
      <c r="C6085" s="831"/>
      <c r="F6085" s="831"/>
      <c r="G6085" s="831"/>
      <c r="H6085" s="831"/>
    </row>
    <row r="6086" spans="2:8">
      <c r="B6086" s="831"/>
      <c r="C6086" s="831"/>
      <c r="F6086" s="831"/>
      <c r="G6086" s="831"/>
      <c r="H6086" s="831"/>
    </row>
    <row r="6087" spans="2:8">
      <c r="B6087" s="831"/>
      <c r="C6087" s="831"/>
      <c r="F6087" s="831"/>
      <c r="G6087" s="831"/>
      <c r="H6087" s="831"/>
    </row>
    <row r="6088" spans="2:8">
      <c r="B6088" s="831"/>
      <c r="C6088" s="831"/>
      <c r="F6088" s="831"/>
      <c r="G6088" s="831"/>
      <c r="H6088" s="831"/>
    </row>
    <row r="6089" spans="2:8">
      <c r="B6089" s="831"/>
      <c r="C6089" s="831"/>
      <c r="F6089" s="831"/>
      <c r="G6089" s="831"/>
      <c r="H6089" s="831"/>
    </row>
    <row r="6090" spans="2:8">
      <c r="B6090" s="831"/>
      <c r="C6090" s="831"/>
      <c r="F6090" s="831"/>
      <c r="G6090" s="831"/>
      <c r="H6090" s="831"/>
    </row>
    <row r="6091" spans="2:8">
      <c r="B6091" s="831"/>
      <c r="C6091" s="831"/>
      <c r="F6091" s="831"/>
      <c r="G6091" s="831"/>
      <c r="H6091" s="831"/>
    </row>
    <row r="6092" spans="2:8">
      <c r="B6092" s="831"/>
      <c r="C6092" s="831"/>
      <c r="F6092" s="831"/>
      <c r="G6092" s="831"/>
      <c r="H6092" s="831"/>
    </row>
    <row r="6093" spans="2:8">
      <c r="B6093" s="831"/>
      <c r="C6093" s="831"/>
      <c r="F6093" s="831"/>
      <c r="G6093" s="831"/>
      <c r="H6093" s="831"/>
    </row>
    <row r="6094" spans="2:8">
      <c r="B6094" s="831"/>
      <c r="C6094" s="831"/>
      <c r="F6094" s="831"/>
      <c r="G6094" s="831"/>
      <c r="H6094" s="831"/>
    </row>
    <row r="6095" spans="2:8">
      <c r="B6095" s="831"/>
      <c r="C6095" s="831"/>
      <c r="F6095" s="831"/>
      <c r="G6095" s="831"/>
      <c r="H6095" s="831"/>
    </row>
    <row r="6096" spans="2:8">
      <c r="B6096" s="831"/>
      <c r="C6096" s="831"/>
      <c r="F6096" s="831"/>
      <c r="G6096" s="831"/>
      <c r="H6096" s="831"/>
    </row>
    <row r="6097" spans="2:8">
      <c r="B6097" s="831"/>
      <c r="C6097" s="831"/>
      <c r="F6097" s="831"/>
      <c r="G6097" s="831"/>
      <c r="H6097" s="831"/>
    </row>
    <row r="6098" spans="2:8">
      <c r="B6098" s="831"/>
      <c r="C6098" s="831"/>
      <c r="F6098" s="831"/>
      <c r="G6098" s="831"/>
      <c r="H6098" s="831"/>
    </row>
    <row r="6099" spans="2:8">
      <c r="B6099" s="831"/>
      <c r="C6099" s="831"/>
      <c r="F6099" s="831"/>
      <c r="G6099" s="831"/>
      <c r="H6099" s="831"/>
    </row>
    <row r="6100" spans="2:8">
      <c r="B6100" s="831"/>
      <c r="C6100" s="831"/>
      <c r="F6100" s="831"/>
      <c r="G6100" s="831"/>
      <c r="H6100" s="831"/>
    </row>
    <row r="6101" spans="2:8">
      <c r="B6101" s="831"/>
      <c r="C6101" s="831"/>
      <c r="F6101" s="831"/>
      <c r="G6101" s="831"/>
      <c r="H6101" s="831"/>
    </row>
    <row r="6102" spans="2:8">
      <c r="B6102" s="831"/>
      <c r="C6102" s="831"/>
      <c r="F6102" s="831"/>
      <c r="G6102" s="831"/>
      <c r="H6102" s="831"/>
    </row>
    <row r="6103" spans="2:8">
      <c r="B6103" s="831"/>
      <c r="C6103" s="831"/>
      <c r="F6103" s="831"/>
      <c r="G6103" s="831"/>
      <c r="H6103" s="831"/>
    </row>
    <row r="6104" spans="2:8">
      <c r="B6104" s="831"/>
      <c r="C6104" s="831"/>
      <c r="F6104" s="831"/>
      <c r="G6104" s="831"/>
      <c r="H6104" s="831"/>
    </row>
    <row r="6105" spans="2:8">
      <c r="B6105" s="831"/>
      <c r="C6105" s="831"/>
      <c r="F6105" s="831"/>
      <c r="G6105" s="831"/>
      <c r="H6105" s="831"/>
    </row>
    <row r="6106" spans="2:8">
      <c r="B6106" s="831"/>
      <c r="C6106" s="831"/>
      <c r="F6106" s="831"/>
      <c r="G6106" s="831"/>
      <c r="H6106" s="831"/>
    </row>
    <row r="6107" spans="2:8">
      <c r="B6107" s="831"/>
      <c r="C6107" s="831"/>
      <c r="F6107" s="831"/>
      <c r="G6107" s="831"/>
      <c r="H6107" s="831"/>
    </row>
    <row r="6108" spans="2:8">
      <c r="B6108" s="831"/>
      <c r="C6108" s="831"/>
      <c r="F6108" s="831"/>
      <c r="G6108" s="831"/>
      <c r="H6108" s="831"/>
    </row>
    <row r="6109" spans="2:8">
      <c r="B6109" s="831"/>
      <c r="C6109" s="831"/>
      <c r="F6109" s="831"/>
      <c r="G6109" s="831"/>
      <c r="H6109" s="831"/>
    </row>
    <row r="6110" spans="2:8">
      <c r="B6110" s="831"/>
      <c r="C6110" s="831"/>
      <c r="F6110" s="831"/>
      <c r="G6110" s="831"/>
      <c r="H6110" s="831"/>
    </row>
    <row r="6111" spans="2:8">
      <c r="B6111" s="831"/>
      <c r="C6111" s="831"/>
      <c r="F6111" s="831"/>
      <c r="G6111" s="831"/>
      <c r="H6111" s="831"/>
    </row>
    <row r="6112" spans="2:8">
      <c r="B6112" s="831"/>
      <c r="C6112" s="831"/>
      <c r="F6112" s="831"/>
      <c r="G6112" s="831"/>
      <c r="H6112" s="831"/>
    </row>
    <row r="6113" spans="2:8">
      <c r="B6113" s="831"/>
      <c r="C6113" s="831"/>
      <c r="F6113" s="831"/>
      <c r="G6113" s="831"/>
      <c r="H6113" s="831"/>
    </row>
    <row r="6114" spans="2:8">
      <c r="B6114" s="831"/>
      <c r="C6114" s="831"/>
      <c r="F6114" s="831"/>
      <c r="G6114" s="831"/>
      <c r="H6114" s="831"/>
    </row>
    <row r="6115" spans="2:8">
      <c r="B6115" s="831"/>
      <c r="C6115" s="831"/>
      <c r="F6115" s="831"/>
      <c r="G6115" s="831"/>
      <c r="H6115" s="831"/>
    </row>
    <row r="6116" spans="2:8">
      <c r="B6116" s="831"/>
      <c r="C6116" s="831"/>
      <c r="F6116" s="831"/>
      <c r="G6116" s="831"/>
      <c r="H6116" s="831"/>
    </row>
    <row r="6117" spans="2:8">
      <c r="B6117" s="831"/>
      <c r="C6117" s="831"/>
      <c r="F6117" s="831"/>
      <c r="G6117" s="831"/>
      <c r="H6117" s="831"/>
    </row>
    <row r="6118" spans="2:8">
      <c r="B6118" s="831"/>
      <c r="C6118" s="831"/>
      <c r="F6118" s="831"/>
      <c r="G6118" s="831"/>
      <c r="H6118" s="831"/>
    </row>
    <row r="6119" spans="2:8">
      <c r="B6119" s="831"/>
      <c r="C6119" s="831"/>
      <c r="F6119" s="831"/>
      <c r="G6119" s="831"/>
      <c r="H6119" s="831"/>
    </row>
    <row r="6120" spans="2:8">
      <c r="B6120" s="831"/>
      <c r="C6120" s="831"/>
      <c r="F6120" s="831"/>
      <c r="G6120" s="831"/>
      <c r="H6120" s="831"/>
    </row>
    <row r="6121" spans="2:8">
      <c r="B6121" s="831"/>
      <c r="C6121" s="831"/>
      <c r="F6121" s="831"/>
      <c r="G6121" s="831"/>
      <c r="H6121" s="831"/>
    </row>
    <row r="6122" spans="2:8">
      <c r="B6122" s="831"/>
      <c r="C6122" s="831"/>
      <c r="F6122" s="831"/>
      <c r="G6122" s="831"/>
      <c r="H6122" s="831"/>
    </row>
    <row r="6123" spans="2:8">
      <c r="B6123" s="831"/>
      <c r="C6123" s="831"/>
      <c r="F6123" s="831"/>
      <c r="G6123" s="831"/>
      <c r="H6123" s="831"/>
    </row>
    <row r="6124" spans="2:8">
      <c r="B6124" s="831"/>
      <c r="C6124" s="831"/>
      <c r="F6124" s="831"/>
      <c r="G6124" s="831"/>
      <c r="H6124" s="831"/>
    </row>
    <row r="6125" spans="2:8">
      <c r="B6125" s="831"/>
      <c r="C6125" s="831"/>
      <c r="F6125" s="831"/>
      <c r="G6125" s="831"/>
      <c r="H6125" s="831"/>
    </row>
    <row r="6126" spans="2:8">
      <c r="B6126" s="831"/>
      <c r="C6126" s="831"/>
      <c r="F6126" s="831"/>
      <c r="G6126" s="831"/>
      <c r="H6126" s="831"/>
    </row>
    <row r="6127" spans="2:8">
      <c r="B6127" s="831"/>
      <c r="C6127" s="831"/>
      <c r="F6127" s="831"/>
      <c r="G6127" s="831"/>
      <c r="H6127" s="831"/>
    </row>
    <row r="6128" spans="2:8">
      <c r="B6128" s="831"/>
      <c r="C6128" s="831"/>
      <c r="F6128" s="831"/>
      <c r="G6128" s="831"/>
      <c r="H6128" s="831"/>
    </row>
    <row r="6129" spans="2:8">
      <c r="B6129" s="831"/>
      <c r="C6129" s="831"/>
      <c r="F6129" s="831"/>
      <c r="G6129" s="831"/>
      <c r="H6129" s="831"/>
    </row>
    <row r="6130" spans="2:8">
      <c r="B6130" s="831"/>
      <c r="C6130" s="831"/>
      <c r="F6130" s="831"/>
      <c r="G6130" s="831"/>
      <c r="H6130" s="831"/>
    </row>
    <row r="6131" spans="2:8">
      <c r="B6131" s="831"/>
      <c r="C6131" s="831"/>
      <c r="F6131" s="831"/>
      <c r="G6131" s="831"/>
      <c r="H6131" s="831"/>
    </row>
    <row r="6132" spans="2:8">
      <c r="B6132" s="831"/>
      <c r="C6132" s="831"/>
      <c r="F6132" s="831"/>
      <c r="G6132" s="831"/>
      <c r="H6132" s="831"/>
    </row>
    <row r="6133" spans="2:8">
      <c r="B6133" s="831"/>
      <c r="C6133" s="831"/>
      <c r="F6133" s="831"/>
      <c r="G6133" s="831"/>
      <c r="H6133" s="831"/>
    </row>
    <row r="6134" spans="2:8">
      <c r="B6134" s="831"/>
      <c r="C6134" s="831"/>
      <c r="F6134" s="831"/>
      <c r="G6134" s="831"/>
      <c r="H6134" s="831"/>
    </row>
    <row r="6135" spans="2:8">
      <c r="B6135" s="831"/>
      <c r="C6135" s="831"/>
      <c r="F6135" s="831"/>
      <c r="G6135" s="831"/>
      <c r="H6135" s="831"/>
    </row>
    <row r="6136" spans="2:8">
      <c r="B6136" s="831"/>
      <c r="C6136" s="831"/>
      <c r="F6136" s="831"/>
      <c r="G6136" s="831"/>
      <c r="H6136" s="831"/>
    </row>
    <row r="6137" spans="2:8">
      <c r="B6137" s="831"/>
      <c r="C6137" s="831"/>
      <c r="F6137" s="831"/>
      <c r="G6137" s="831"/>
      <c r="H6137" s="831"/>
    </row>
    <row r="6138" spans="2:8">
      <c r="B6138" s="831"/>
      <c r="C6138" s="831"/>
      <c r="F6138" s="831"/>
      <c r="G6138" s="831"/>
      <c r="H6138" s="831"/>
    </row>
    <row r="6139" spans="2:8">
      <c r="B6139" s="831"/>
      <c r="C6139" s="831"/>
      <c r="F6139" s="831"/>
      <c r="G6139" s="831"/>
      <c r="H6139" s="831"/>
    </row>
    <row r="6140" spans="2:8">
      <c r="B6140" s="831"/>
      <c r="C6140" s="831"/>
      <c r="F6140" s="831"/>
      <c r="G6140" s="831"/>
      <c r="H6140" s="831"/>
    </row>
    <row r="6141" spans="2:8">
      <c r="B6141" s="831"/>
      <c r="C6141" s="831"/>
      <c r="F6141" s="831"/>
      <c r="G6141" s="831"/>
      <c r="H6141" s="831"/>
    </row>
    <row r="6142" spans="2:8">
      <c r="B6142" s="831"/>
      <c r="C6142" s="831"/>
      <c r="F6142" s="831"/>
      <c r="G6142" s="831"/>
      <c r="H6142" s="831"/>
    </row>
    <row r="6143" spans="2:8">
      <c r="B6143" s="831"/>
      <c r="C6143" s="831"/>
      <c r="F6143" s="831"/>
      <c r="G6143" s="831"/>
      <c r="H6143" s="831"/>
    </row>
    <row r="6144" spans="2:8">
      <c r="B6144" s="831"/>
      <c r="C6144" s="831"/>
      <c r="F6144" s="831"/>
      <c r="G6144" s="831"/>
      <c r="H6144" s="831"/>
    </row>
    <row r="6145" spans="2:8">
      <c r="B6145" s="831"/>
      <c r="C6145" s="831"/>
      <c r="F6145" s="831"/>
      <c r="G6145" s="831"/>
      <c r="H6145" s="831"/>
    </row>
    <row r="6146" spans="2:8">
      <c r="B6146" s="831"/>
      <c r="C6146" s="831"/>
      <c r="F6146" s="831"/>
      <c r="G6146" s="831"/>
      <c r="H6146" s="831"/>
    </row>
    <row r="6147" spans="2:8">
      <c r="B6147" s="831"/>
      <c r="C6147" s="831"/>
      <c r="F6147" s="831"/>
      <c r="G6147" s="831"/>
      <c r="H6147" s="831"/>
    </row>
    <row r="6148" spans="2:8">
      <c r="B6148" s="831"/>
      <c r="C6148" s="831"/>
      <c r="F6148" s="831"/>
      <c r="G6148" s="831"/>
      <c r="H6148" s="831"/>
    </row>
    <row r="6149" spans="2:8">
      <c r="B6149" s="831"/>
      <c r="C6149" s="831"/>
      <c r="F6149" s="831"/>
      <c r="G6149" s="831"/>
      <c r="H6149" s="831"/>
    </row>
    <row r="6150" spans="2:8">
      <c r="B6150" s="831"/>
      <c r="C6150" s="831"/>
      <c r="F6150" s="831"/>
      <c r="G6150" s="831"/>
      <c r="H6150" s="831"/>
    </row>
    <row r="6151" spans="2:8">
      <c r="B6151" s="831"/>
      <c r="C6151" s="831"/>
      <c r="F6151" s="831"/>
      <c r="G6151" s="831"/>
      <c r="H6151" s="831"/>
    </row>
    <row r="6152" spans="2:8">
      <c r="B6152" s="831"/>
      <c r="C6152" s="831"/>
      <c r="F6152" s="831"/>
      <c r="G6152" s="831"/>
      <c r="H6152" s="831"/>
    </row>
    <row r="6153" spans="2:8">
      <c r="B6153" s="831"/>
      <c r="C6153" s="831"/>
      <c r="F6153" s="831"/>
      <c r="G6153" s="831"/>
      <c r="H6153" s="831"/>
    </row>
    <row r="6154" spans="2:8">
      <c r="B6154" s="831"/>
      <c r="C6154" s="831"/>
      <c r="F6154" s="831"/>
      <c r="G6154" s="831"/>
      <c r="H6154" s="831"/>
    </row>
    <row r="6155" spans="2:8">
      <c r="B6155" s="831"/>
      <c r="C6155" s="831"/>
      <c r="F6155" s="831"/>
      <c r="G6155" s="831"/>
      <c r="H6155" s="831"/>
    </row>
    <row r="6156" spans="2:8">
      <c r="B6156" s="831"/>
      <c r="C6156" s="831"/>
      <c r="F6156" s="831"/>
      <c r="G6156" s="831"/>
      <c r="H6156" s="831"/>
    </row>
    <row r="6157" spans="2:8">
      <c r="B6157" s="831"/>
      <c r="C6157" s="831"/>
      <c r="F6157" s="831"/>
      <c r="G6157" s="831"/>
      <c r="H6157" s="831"/>
    </row>
    <row r="6158" spans="2:8">
      <c r="B6158" s="831"/>
      <c r="C6158" s="831"/>
      <c r="F6158" s="831"/>
      <c r="G6158" s="831"/>
      <c r="H6158" s="831"/>
    </row>
    <row r="6159" spans="2:8">
      <c r="B6159" s="831"/>
      <c r="C6159" s="831"/>
      <c r="F6159" s="831"/>
      <c r="G6159" s="831"/>
      <c r="H6159" s="831"/>
    </row>
    <row r="6160" spans="2:8">
      <c r="B6160" s="831"/>
      <c r="C6160" s="831"/>
      <c r="F6160" s="831"/>
      <c r="G6160" s="831"/>
      <c r="H6160" s="831"/>
    </row>
    <row r="6161" spans="2:8">
      <c r="B6161" s="831"/>
      <c r="C6161" s="831"/>
      <c r="F6161" s="831"/>
      <c r="G6161" s="831"/>
      <c r="H6161" s="831"/>
    </row>
    <row r="6162" spans="2:8">
      <c r="B6162" s="831"/>
      <c r="C6162" s="831"/>
      <c r="F6162" s="831"/>
      <c r="G6162" s="831"/>
      <c r="H6162" s="831"/>
    </row>
    <row r="6163" spans="2:8">
      <c r="B6163" s="831"/>
      <c r="C6163" s="831"/>
      <c r="F6163" s="831"/>
      <c r="G6163" s="831"/>
      <c r="H6163" s="831"/>
    </row>
    <row r="6164" spans="2:8">
      <c r="B6164" s="831"/>
      <c r="C6164" s="831"/>
      <c r="F6164" s="831"/>
      <c r="G6164" s="831"/>
      <c r="H6164" s="831"/>
    </row>
    <row r="6165" spans="2:8">
      <c r="B6165" s="831"/>
      <c r="C6165" s="831"/>
      <c r="F6165" s="831"/>
      <c r="G6165" s="831"/>
      <c r="H6165" s="831"/>
    </row>
    <row r="6166" spans="2:8">
      <c r="B6166" s="831"/>
      <c r="C6166" s="831"/>
      <c r="F6166" s="831"/>
      <c r="G6166" s="831"/>
      <c r="H6166" s="831"/>
    </row>
    <row r="6167" spans="2:8">
      <c r="B6167" s="831"/>
      <c r="C6167" s="831"/>
      <c r="F6167" s="831"/>
      <c r="G6167" s="831"/>
      <c r="H6167" s="831"/>
    </row>
    <row r="6168" spans="2:8">
      <c r="B6168" s="831"/>
      <c r="C6168" s="831"/>
      <c r="F6168" s="831"/>
      <c r="G6168" s="831"/>
      <c r="H6168" s="831"/>
    </row>
    <row r="6169" spans="2:8">
      <c r="B6169" s="831"/>
      <c r="C6169" s="831"/>
      <c r="F6169" s="831"/>
      <c r="G6169" s="831"/>
      <c r="H6169" s="831"/>
    </row>
    <row r="6170" spans="2:8">
      <c r="B6170" s="831"/>
      <c r="C6170" s="831"/>
      <c r="F6170" s="831"/>
      <c r="G6170" s="831"/>
      <c r="H6170" s="831"/>
    </row>
    <row r="6171" spans="2:8">
      <c r="B6171" s="831"/>
      <c r="C6171" s="831"/>
      <c r="F6171" s="831"/>
      <c r="G6171" s="831"/>
      <c r="H6171" s="831"/>
    </row>
    <row r="6172" spans="2:8">
      <c r="B6172" s="831"/>
      <c r="C6172" s="831"/>
      <c r="F6172" s="831"/>
      <c r="G6172" s="831"/>
      <c r="H6172" s="831"/>
    </row>
    <row r="6173" spans="2:8">
      <c r="B6173" s="831"/>
      <c r="C6173" s="831"/>
      <c r="F6173" s="831"/>
      <c r="G6173" s="831"/>
      <c r="H6173" s="831"/>
    </row>
    <row r="6174" spans="2:8">
      <c r="B6174" s="831"/>
      <c r="C6174" s="831"/>
      <c r="F6174" s="831"/>
      <c r="G6174" s="831"/>
      <c r="H6174" s="831"/>
    </row>
    <row r="6175" spans="2:8">
      <c r="B6175" s="831"/>
      <c r="C6175" s="831"/>
      <c r="F6175" s="831"/>
      <c r="G6175" s="831"/>
      <c r="H6175" s="831"/>
    </row>
    <row r="6176" spans="2:8">
      <c r="B6176" s="831"/>
      <c r="C6176" s="831"/>
      <c r="F6176" s="831"/>
      <c r="G6176" s="831"/>
      <c r="H6176" s="831"/>
    </row>
    <row r="6177" spans="2:8">
      <c r="B6177" s="831"/>
      <c r="C6177" s="831"/>
      <c r="F6177" s="831"/>
      <c r="G6177" s="831"/>
      <c r="H6177" s="831"/>
    </row>
    <row r="6178" spans="2:8">
      <c r="B6178" s="831"/>
      <c r="C6178" s="831"/>
      <c r="F6178" s="831"/>
      <c r="G6178" s="831"/>
      <c r="H6178" s="831"/>
    </row>
    <row r="6179" spans="2:8">
      <c r="B6179" s="831"/>
      <c r="C6179" s="831"/>
      <c r="F6179" s="831"/>
      <c r="G6179" s="831"/>
      <c r="H6179" s="831"/>
    </row>
    <row r="6180" spans="2:8">
      <c r="B6180" s="831"/>
      <c r="C6180" s="831"/>
      <c r="F6180" s="831"/>
      <c r="G6180" s="831"/>
      <c r="H6180" s="831"/>
    </row>
    <row r="6181" spans="2:8">
      <c r="B6181" s="831"/>
      <c r="C6181" s="831"/>
      <c r="F6181" s="831"/>
      <c r="G6181" s="831"/>
      <c r="H6181" s="831"/>
    </row>
    <row r="6182" spans="2:8">
      <c r="B6182" s="831"/>
      <c r="C6182" s="831"/>
      <c r="F6182" s="831"/>
      <c r="G6182" s="831"/>
      <c r="H6182" s="831"/>
    </row>
    <row r="6183" spans="2:8">
      <c r="B6183" s="831"/>
      <c r="C6183" s="831"/>
      <c r="F6183" s="831"/>
      <c r="G6183" s="831"/>
      <c r="H6183" s="831"/>
    </row>
    <row r="6184" spans="2:8">
      <c r="B6184" s="831"/>
      <c r="C6184" s="831"/>
      <c r="F6184" s="831"/>
      <c r="G6184" s="831"/>
      <c r="H6184" s="831"/>
    </row>
    <row r="6185" spans="2:8">
      <c r="B6185" s="831"/>
      <c r="C6185" s="831"/>
      <c r="F6185" s="831"/>
      <c r="G6185" s="831"/>
      <c r="H6185" s="831"/>
    </row>
    <row r="6186" spans="2:8">
      <c r="B6186" s="831"/>
      <c r="C6186" s="831"/>
      <c r="F6186" s="831"/>
      <c r="G6186" s="831"/>
      <c r="H6186" s="831"/>
    </row>
    <row r="6187" spans="2:8">
      <c r="B6187" s="831"/>
      <c r="C6187" s="831"/>
      <c r="F6187" s="831"/>
      <c r="G6187" s="831"/>
      <c r="H6187" s="831"/>
    </row>
    <row r="6188" spans="2:8">
      <c r="B6188" s="831"/>
      <c r="C6188" s="831"/>
      <c r="F6188" s="831"/>
      <c r="G6188" s="831"/>
      <c r="H6188" s="831"/>
    </row>
    <row r="6189" spans="2:8">
      <c r="B6189" s="831"/>
      <c r="C6189" s="831"/>
      <c r="F6189" s="831"/>
      <c r="G6189" s="831"/>
      <c r="H6189" s="831"/>
    </row>
    <row r="6190" spans="2:8">
      <c r="B6190" s="831"/>
      <c r="C6190" s="831"/>
      <c r="F6190" s="831"/>
      <c r="G6190" s="831"/>
      <c r="H6190" s="831"/>
    </row>
    <row r="6191" spans="2:8">
      <c r="B6191" s="831"/>
      <c r="C6191" s="831"/>
      <c r="F6191" s="831"/>
      <c r="G6191" s="831"/>
      <c r="H6191" s="831"/>
    </row>
    <row r="6192" spans="2:8">
      <c r="B6192" s="831"/>
      <c r="C6192" s="831"/>
      <c r="F6192" s="831"/>
      <c r="G6192" s="831"/>
      <c r="H6192" s="831"/>
    </row>
    <row r="6193" spans="2:8">
      <c r="B6193" s="831"/>
      <c r="C6193" s="831"/>
      <c r="F6193" s="831"/>
      <c r="G6193" s="831"/>
      <c r="H6193" s="831"/>
    </row>
    <row r="6194" spans="2:8">
      <c r="B6194" s="831"/>
      <c r="C6194" s="831"/>
      <c r="F6194" s="831"/>
      <c r="G6194" s="831"/>
      <c r="H6194" s="831"/>
    </row>
    <row r="6195" spans="2:8">
      <c r="B6195" s="831"/>
      <c r="C6195" s="831"/>
      <c r="F6195" s="831"/>
      <c r="G6195" s="831"/>
      <c r="H6195" s="831"/>
    </row>
    <row r="6196" spans="2:8">
      <c r="B6196" s="831"/>
      <c r="C6196" s="831"/>
      <c r="F6196" s="831"/>
      <c r="G6196" s="831"/>
      <c r="H6196" s="831"/>
    </row>
    <row r="6197" spans="2:8">
      <c r="B6197" s="831"/>
      <c r="C6197" s="831"/>
      <c r="F6197" s="831"/>
      <c r="G6197" s="831"/>
      <c r="H6197" s="831"/>
    </row>
    <row r="6198" spans="2:8">
      <c r="B6198" s="831"/>
      <c r="C6198" s="831"/>
      <c r="F6198" s="831"/>
      <c r="G6198" s="831"/>
      <c r="H6198" s="831"/>
    </row>
    <row r="6199" spans="2:8">
      <c r="B6199" s="831"/>
      <c r="C6199" s="831"/>
      <c r="F6199" s="831"/>
      <c r="G6199" s="831"/>
      <c r="H6199" s="831"/>
    </row>
    <row r="6200" spans="2:8">
      <c r="B6200" s="831"/>
      <c r="C6200" s="831"/>
      <c r="F6200" s="831"/>
      <c r="G6200" s="831"/>
      <c r="H6200" s="831"/>
    </row>
    <row r="6201" spans="2:8">
      <c r="B6201" s="831"/>
      <c r="C6201" s="831"/>
      <c r="F6201" s="831"/>
      <c r="G6201" s="831"/>
      <c r="H6201" s="831"/>
    </row>
    <row r="6202" spans="2:8">
      <c r="B6202" s="831"/>
      <c r="C6202" s="831"/>
      <c r="F6202" s="831"/>
      <c r="G6202" s="831"/>
      <c r="H6202" s="831"/>
    </row>
    <row r="6203" spans="2:8">
      <c r="B6203" s="831"/>
      <c r="C6203" s="831"/>
      <c r="F6203" s="831"/>
      <c r="G6203" s="831"/>
      <c r="H6203" s="831"/>
    </row>
    <row r="6204" spans="2:8">
      <c r="B6204" s="831"/>
      <c r="C6204" s="831"/>
      <c r="F6204" s="831"/>
      <c r="G6204" s="831"/>
      <c r="H6204" s="831"/>
    </row>
    <row r="6205" spans="2:8">
      <c r="B6205" s="831"/>
      <c r="C6205" s="831"/>
      <c r="F6205" s="831"/>
      <c r="G6205" s="831"/>
      <c r="H6205" s="831"/>
    </row>
    <row r="6206" spans="2:8">
      <c r="B6206" s="831"/>
      <c r="C6206" s="831"/>
      <c r="F6206" s="831"/>
      <c r="G6206" s="831"/>
      <c r="H6206" s="831"/>
    </row>
    <row r="6207" spans="2:8">
      <c r="B6207" s="831"/>
      <c r="C6207" s="831"/>
      <c r="F6207" s="831"/>
      <c r="G6207" s="831"/>
      <c r="H6207" s="831"/>
    </row>
    <row r="6208" spans="2:8">
      <c r="B6208" s="831"/>
      <c r="C6208" s="831"/>
      <c r="F6208" s="831"/>
      <c r="G6208" s="831"/>
      <c r="H6208" s="831"/>
    </row>
    <row r="6209" spans="2:8">
      <c r="B6209" s="831"/>
      <c r="C6209" s="831"/>
      <c r="F6209" s="831"/>
      <c r="G6209" s="831"/>
      <c r="H6209" s="831"/>
    </row>
    <row r="6210" spans="2:8">
      <c r="B6210" s="831"/>
      <c r="C6210" s="831"/>
      <c r="F6210" s="831"/>
      <c r="G6210" s="831"/>
      <c r="H6210" s="831"/>
    </row>
    <row r="6211" spans="2:8">
      <c r="B6211" s="831"/>
      <c r="C6211" s="831"/>
      <c r="F6211" s="831"/>
      <c r="G6211" s="831"/>
      <c r="H6211" s="831"/>
    </row>
    <row r="6212" spans="2:8">
      <c r="B6212" s="831"/>
      <c r="C6212" s="831"/>
      <c r="F6212" s="831"/>
      <c r="G6212" s="831"/>
      <c r="H6212" s="831"/>
    </row>
    <row r="6213" spans="2:8">
      <c r="B6213" s="831"/>
      <c r="C6213" s="831"/>
      <c r="F6213" s="831"/>
      <c r="G6213" s="831"/>
      <c r="H6213" s="831"/>
    </row>
    <row r="6214" spans="2:8">
      <c r="B6214" s="831"/>
      <c r="C6214" s="831"/>
      <c r="F6214" s="831"/>
      <c r="G6214" s="831"/>
      <c r="H6214" s="831"/>
    </row>
    <row r="6215" spans="2:8">
      <c r="B6215" s="831"/>
      <c r="C6215" s="831"/>
      <c r="F6215" s="831"/>
      <c r="G6215" s="831"/>
      <c r="H6215" s="831"/>
    </row>
    <row r="6216" spans="2:8">
      <c r="B6216" s="831"/>
      <c r="C6216" s="831"/>
      <c r="F6216" s="831"/>
      <c r="G6216" s="831"/>
      <c r="H6216" s="831"/>
    </row>
    <row r="6217" spans="2:8">
      <c r="B6217" s="831"/>
      <c r="C6217" s="831"/>
      <c r="F6217" s="831"/>
      <c r="G6217" s="831"/>
      <c r="H6217" s="831"/>
    </row>
    <row r="6218" spans="2:8">
      <c r="B6218" s="831"/>
      <c r="C6218" s="831"/>
      <c r="F6218" s="831"/>
      <c r="G6218" s="831"/>
      <c r="H6218" s="831"/>
    </row>
    <row r="6219" spans="2:8">
      <c r="B6219" s="831"/>
      <c r="C6219" s="831"/>
      <c r="F6219" s="831"/>
      <c r="G6219" s="831"/>
      <c r="H6219" s="831"/>
    </row>
    <row r="6220" spans="2:8">
      <c r="B6220" s="831"/>
      <c r="C6220" s="831"/>
      <c r="F6220" s="831"/>
      <c r="G6220" s="831"/>
      <c r="H6220" s="831"/>
    </row>
    <row r="6221" spans="2:8">
      <c r="B6221" s="831"/>
      <c r="C6221" s="831"/>
      <c r="F6221" s="831"/>
      <c r="G6221" s="831"/>
      <c r="H6221" s="831"/>
    </row>
    <row r="6222" spans="2:8">
      <c r="B6222" s="831"/>
      <c r="C6222" s="831"/>
      <c r="F6222" s="831"/>
      <c r="G6222" s="831"/>
      <c r="H6222" s="831"/>
    </row>
    <row r="6223" spans="2:8">
      <c r="B6223" s="831"/>
      <c r="C6223" s="831"/>
      <c r="F6223" s="831"/>
      <c r="G6223" s="831"/>
      <c r="H6223" s="831"/>
    </row>
    <row r="6224" spans="2:8">
      <c r="B6224" s="831"/>
      <c r="C6224" s="831"/>
      <c r="F6224" s="831"/>
      <c r="G6224" s="831"/>
      <c r="H6224" s="831"/>
    </row>
    <row r="6225" spans="2:8">
      <c r="B6225" s="831"/>
      <c r="C6225" s="831"/>
      <c r="F6225" s="831"/>
      <c r="G6225" s="831"/>
      <c r="H6225" s="831"/>
    </row>
    <row r="6226" spans="2:8">
      <c r="B6226" s="831"/>
      <c r="C6226" s="831"/>
      <c r="F6226" s="831"/>
      <c r="G6226" s="831"/>
      <c r="H6226" s="831"/>
    </row>
    <row r="6227" spans="2:8">
      <c r="B6227" s="831"/>
      <c r="C6227" s="831"/>
      <c r="F6227" s="831"/>
      <c r="G6227" s="831"/>
      <c r="H6227" s="831"/>
    </row>
    <row r="6228" spans="2:8">
      <c r="B6228" s="831"/>
      <c r="C6228" s="831"/>
      <c r="F6228" s="831"/>
      <c r="G6228" s="831"/>
      <c r="H6228" s="831"/>
    </row>
    <row r="6229" spans="2:8">
      <c r="B6229" s="831"/>
      <c r="C6229" s="831"/>
      <c r="F6229" s="831"/>
      <c r="G6229" s="831"/>
      <c r="H6229" s="831"/>
    </row>
    <row r="6230" spans="2:8">
      <c r="B6230" s="831"/>
      <c r="C6230" s="831"/>
      <c r="F6230" s="831"/>
      <c r="G6230" s="831"/>
      <c r="H6230" s="831"/>
    </row>
    <row r="6231" spans="2:8">
      <c r="B6231" s="831"/>
      <c r="C6231" s="831"/>
      <c r="F6231" s="831"/>
      <c r="G6231" s="831"/>
      <c r="H6231" s="831"/>
    </row>
    <row r="6232" spans="2:8">
      <c r="B6232" s="831"/>
      <c r="C6232" s="831"/>
      <c r="F6232" s="831"/>
      <c r="G6232" s="831"/>
      <c r="H6232" s="831"/>
    </row>
    <row r="6233" spans="2:8">
      <c r="B6233" s="831"/>
      <c r="C6233" s="831"/>
      <c r="F6233" s="831"/>
      <c r="G6233" s="831"/>
      <c r="H6233" s="831"/>
    </row>
    <row r="6234" spans="2:8">
      <c r="B6234" s="831"/>
      <c r="C6234" s="831"/>
      <c r="F6234" s="831"/>
      <c r="G6234" s="831"/>
      <c r="H6234" s="831"/>
    </row>
    <row r="6235" spans="2:8">
      <c r="B6235" s="831"/>
      <c r="C6235" s="831"/>
      <c r="F6235" s="831"/>
      <c r="G6235" s="831"/>
      <c r="H6235" s="831"/>
    </row>
    <row r="6236" spans="2:8">
      <c r="B6236" s="831"/>
      <c r="C6236" s="831"/>
      <c r="F6236" s="831"/>
      <c r="G6236" s="831"/>
      <c r="H6236" s="831"/>
    </row>
    <row r="6237" spans="2:8">
      <c r="B6237" s="831"/>
      <c r="C6237" s="831"/>
      <c r="F6237" s="831"/>
      <c r="G6237" s="831"/>
      <c r="H6237" s="831"/>
    </row>
    <row r="6238" spans="2:8">
      <c r="B6238" s="831"/>
      <c r="C6238" s="831"/>
      <c r="F6238" s="831"/>
      <c r="G6238" s="831"/>
      <c r="H6238" s="831"/>
    </row>
    <row r="6239" spans="2:8">
      <c r="B6239" s="831"/>
      <c r="C6239" s="831"/>
      <c r="F6239" s="831"/>
      <c r="G6239" s="831"/>
      <c r="H6239" s="831"/>
    </row>
    <row r="6240" spans="2:8">
      <c r="B6240" s="831"/>
      <c r="C6240" s="831"/>
      <c r="F6240" s="831"/>
      <c r="G6240" s="831"/>
      <c r="H6240" s="831"/>
    </row>
    <row r="6241" spans="2:8">
      <c r="B6241" s="831"/>
      <c r="C6241" s="831"/>
      <c r="F6241" s="831"/>
      <c r="G6241" s="831"/>
      <c r="H6241" s="831"/>
    </row>
    <row r="6242" spans="2:8">
      <c r="B6242" s="831"/>
      <c r="C6242" s="831"/>
      <c r="F6242" s="831"/>
      <c r="G6242" s="831"/>
      <c r="H6242" s="831"/>
    </row>
    <row r="6243" spans="2:8">
      <c r="B6243" s="831"/>
      <c r="C6243" s="831"/>
      <c r="F6243" s="831"/>
      <c r="G6243" s="831"/>
      <c r="H6243" s="831"/>
    </row>
    <row r="6244" spans="2:8">
      <c r="B6244" s="831"/>
      <c r="C6244" s="831"/>
      <c r="F6244" s="831"/>
      <c r="G6244" s="831"/>
      <c r="H6244" s="831"/>
    </row>
    <row r="6245" spans="2:8">
      <c r="B6245" s="831"/>
      <c r="C6245" s="831"/>
      <c r="F6245" s="831"/>
      <c r="G6245" s="831"/>
      <c r="H6245" s="831"/>
    </row>
    <row r="6246" spans="2:8">
      <c r="B6246" s="831"/>
      <c r="C6246" s="831"/>
      <c r="F6246" s="831"/>
      <c r="G6246" s="831"/>
      <c r="H6246" s="831"/>
    </row>
    <row r="6247" spans="2:8">
      <c r="B6247" s="831"/>
      <c r="C6247" s="831"/>
      <c r="F6247" s="831"/>
      <c r="G6247" s="831"/>
      <c r="H6247" s="831"/>
    </row>
    <row r="6248" spans="2:8">
      <c r="B6248" s="831"/>
      <c r="C6248" s="831"/>
      <c r="F6248" s="831"/>
      <c r="G6248" s="831"/>
      <c r="H6248" s="831"/>
    </row>
    <row r="6249" spans="2:8">
      <c r="B6249" s="831"/>
      <c r="C6249" s="831"/>
      <c r="F6249" s="831"/>
      <c r="G6249" s="831"/>
      <c r="H6249" s="831"/>
    </row>
    <row r="6250" spans="2:8">
      <c r="B6250" s="831"/>
      <c r="C6250" s="831"/>
      <c r="F6250" s="831"/>
      <c r="G6250" s="831"/>
      <c r="H6250" s="831"/>
    </row>
    <row r="6251" spans="2:8">
      <c r="B6251" s="831"/>
      <c r="C6251" s="831"/>
      <c r="F6251" s="831"/>
      <c r="G6251" s="831"/>
      <c r="H6251" s="831"/>
    </row>
    <row r="6252" spans="2:8">
      <c r="B6252" s="831"/>
      <c r="C6252" s="831"/>
      <c r="F6252" s="831"/>
      <c r="G6252" s="831"/>
      <c r="H6252" s="831"/>
    </row>
    <row r="6253" spans="2:8">
      <c r="B6253" s="831"/>
      <c r="C6253" s="831"/>
      <c r="F6253" s="831"/>
      <c r="G6253" s="831"/>
      <c r="H6253" s="831"/>
    </row>
    <row r="6254" spans="2:8">
      <c r="B6254" s="831"/>
      <c r="C6254" s="831"/>
      <c r="F6254" s="831"/>
      <c r="G6254" s="831"/>
      <c r="H6254" s="831"/>
    </row>
    <row r="6255" spans="2:8">
      <c r="B6255" s="831"/>
      <c r="C6255" s="831"/>
      <c r="F6255" s="831"/>
      <c r="G6255" s="831"/>
      <c r="H6255" s="831"/>
    </row>
    <row r="6256" spans="2:8">
      <c r="B6256" s="831"/>
      <c r="C6256" s="831"/>
      <c r="F6256" s="831"/>
      <c r="G6256" s="831"/>
      <c r="H6256" s="831"/>
    </row>
    <row r="6257" spans="2:8">
      <c r="B6257" s="831"/>
      <c r="C6257" s="831"/>
      <c r="F6257" s="831"/>
      <c r="G6257" s="831"/>
      <c r="H6257" s="831"/>
    </row>
    <row r="6258" spans="2:8">
      <c r="B6258" s="831"/>
      <c r="C6258" s="831"/>
      <c r="F6258" s="831"/>
      <c r="G6258" s="831"/>
      <c r="H6258" s="831"/>
    </row>
    <row r="6259" spans="2:8">
      <c r="B6259" s="831"/>
      <c r="C6259" s="831"/>
      <c r="F6259" s="831"/>
      <c r="G6259" s="831"/>
      <c r="H6259" s="831"/>
    </row>
    <row r="6260" spans="2:8">
      <c r="B6260" s="831"/>
      <c r="C6260" s="831"/>
      <c r="F6260" s="831"/>
      <c r="G6260" s="831"/>
      <c r="H6260" s="831"/>
    </row>
    <row r="6261" spans="2:8">
      <c r="B6261" s="831"/>
      <c r="C6261" s="831"/>
      <c r="F6261" s="831"/>
      <c r="G6261" s="831"/>
      <c r="H6261" s="831"/>
    </row>
    <row r="6262" spans="2:8">
      <c r="B6262" s="831"/>
      <c r="C6262" s="831"/>
      <c r="F6262" s="831"/>
      <c r="G6262" s="831"/>
      <c r="H6262" s="831"/>
    </row>
    <row r="6263" spans="2:8">
      <c r="B6263" s="831"/>
      <c r="C6263" s="831"/>
      <c r="F6263" s="831"/>
      <c r="G6263" s="831"/>
      <c r="H6263" s="831"/>
    </row>
    <row r="6264" spans="2:8">
      <c r="B6264" s="831"/>
      <c r="C6264" s="831"/>
      <c r="F6264" s="831"/>
      <c r="G6264" s="831"/>
      <c r="H6264" s="831"/>
    </row>
    <row r="6265" spans="2:8">
      <c r="B6265" s="831"/>
      <c r="C6265" s="831"/>
      <c r="F6265" s="831"/>
      <c r="G6265" s="831"/>
      <c r="H6265" s="831"/>
    </row>
    <row r="6266" spans="2:8">
      <c r="B6266" s="831"/>
      <c r="C6266" s="831"/>
      <c r="F6266" s="831"/>
      <c r="G6266" s="831"/>
      <c r="H6266" s="831"/>
    </row>
    <row r="6267" spans="2:8">
      <c r="B6267" s="831"/>
      <c r="C6267" s="831"/>
      <c r="F6267" s="831"/>
      <c r="G6267" s="831"/>
      <c r="H6267" s="831"/>
    </row>
    <row r="6268" spans="2:8">
      <c r="B6268" s="831"/>
      <c r="C6268" s="831"/>
      <c r="F6268" s="831"/>
      <c r="G6268" s="831"/>
      <c r="H6268" s="831"/>
    </row>
    <row r="6269" spans="2:8">
      <c r="B6269" s="831"/>
      <c r="C6269" s="831"/>
      <c r="F6269" s="831"/>
      <c r="G6269" s="831"/>
      <c r="H6269" s="831"/>
    </row>
    <row r="6270" spans="2:8">
      <c r="B6270" s="831"/>
      <c r="C6270" s="831"/>
      <c r="F6270" s="831"/>
      <c r="G6270" s="831"/>
      <c r="H6270" s="831"/>
    </row>
    <row r="6271" spans="2:8">
      <c r="B6271" s="831"/>
      <c r="C6271" s="831"/>
      <c r="F6271" s="831"/>
      <c r="G6271" s="831"/>
      <c r="H6271" s="831"/>
    </row>
    <row r="6272" spans="2:8">
      <c r="B6272" s="831"/>
      <c r="C6272" s="831"/>
      <c r="F6272" s="831"/>
      <c r="G6272" s="831"/>
      <c r="H6272" s="831"/>
    </row>
    <row r="6273" spans="2:8">
      <c r="B6273" s="831"/>
      <c r="C6273" s="831"/>
      <c r="F6273" s="831"/>
      <c r="G6273" s="831"/>
      <c r="H6273" s="831"/>
    </row>
    <row r="6274" spans="2:8">
      <c r="B6274" s="831"/>
      <c r="C6274" s="831"/>
      <c r="F6274" s="831"/>
      <c r="G6274" s="831"/>
      <c r="H6274" s="831"/>
    </row>
    <row r="6275" spans="2:8">
      <c r="B6275" s="831"/>
      <c r="C6275" s="831"/>
      <c r="F6275" s="831"/>
      <c r="G6275" s="831"/>
      <c r="H6275" s="831"/>
    </row>
    <row r="6276" spans="2:8">
      <c r="B6276" s="831"/>
      <c r="C6276" s="831"/>
      <c r="F6276" s="831"/>
      <c r="G6276" s="831"/>
      <c r="H6276" s="831"/>
    </row>
    <row r="6277" spans="2:8">
      <c r="B6277" s="831"/>
      <c r="C6277" s="831"/>
      <c r="F6277" s="831"/>
      <c r="G6277" s="831"/>
      <c r="H6277" s="831"/>
    </row>
    <row r="6278" spans="2:8">
      <c r="B6278" s="831"/>
      <c r="C6278" s="831"/>
      <c r="F6278" s="831"/>
      <c r="G6278" s="831"/>
      <c r="H6278" s="831"/>
    </row>
    <row r="6279" spans="2:8">
      <c r="B6279" s="831"/>
      <c r="C6279" s="831"/>
      <c r="F6279" s="831"/>
      <c r="G6279" s="831"/>
      <c r="H6279" s="831"/>
    </row>
    <row r="6280" spans="2:8">
      <c r="B6280" s="831"/>
      <c r="C6280" s="831"/>
      <c r="F6280" s="831"/>
      <c r="G6280" s="831"/>
      <c r="H6280" s="831"/>
    </row>
    <row r="6281" spans="2:8">
      <c r="B6281" s="831"/>
      <c r="C6281" s="831"/>
      <c r="F6281" s="831"/>
      <c r="G6281" s="831"/>
      <c r="H6281" s="831"/>
    </row>
    <row r="6282" spans="2:8">
      <c r="B6282" s="831"/>
      <c r="C6282" s="831"/>
      <c r="F6282" s="831"/>
      <c r="G6282" s="831"/>
      <c r="H6282" s="831"/>
    </row>
    <row r="6283" spans="2:8">
      <c r="B6283" s="831"/>
      <c r="C6283" s="831"/>
      <c r="F6283" s="831"/>
      <c r="G6283" s="831"/>
      <c r="H6283" s="831"/>
    </row>
    <row r="6284" spans="2:8">
      <c r="B6284" s="831"/>
      <c r="C6284" s="831"/>
      <c r="F6284" s="831"/>
      <c r="G6284" s="831"/>
      <c r="H6284" s="831"/>
    </row>
    <row r="6285" spans="2:8">
      <c r="B6285" s="831"/>
      <c r="C6285" s="831"/>
      <c r="F6285" s="831"/>
      <c r="G6285" s="831"/>
      <c r="H6285" s="831"/>
    </row>
    <row r="6286" spans="2:8">
      <c r="B6286" s="831"/>
      <c r="C6286" s="831"/>
      <c r="F6286" s="831"/>
      <c r="G6286" s="831"/>
      <c r="H6286" s="831"/>
    </row>
    <row r="6287" spans="2:8">
      <c r="B6287" s="831"/>
      <c r="C6287" s="831"/>
      <c r="F6287" s="831"/>
      <c r="G6287" s="831"/>
      <c r="H6287" s="831"/>
    </row>
    <row r="6288" spans="2:8">
      <c r="B6288" s="831"/>
      <c r="C6288" s="831"/>
      <c r="F6288" s="831"/>
      <c r="G6288" s="831"/>
      <c r="H6288" s="831"/>
    </row>
    <row r="6289" spans="2:8">
      <c r="B6289" s="831"/>
      <c r="C6289" s="831"/>
      <c r="F6289" s="831"/>
      <c r="G6289" s="831"/>
      <c r="H6289" s="831"/>
    </row>
    <row r="6290" spans="2:8">
      <c r="B6290" s="831"/>
      <c r="C6290" s="831"/>
      <c r="F6290" s="831"/>
      <c r="G6290" s="831"/>
      <c r="H6290" s="831"/>
    </row>
    <row r="6291" spans="2:8">
      <c r="B6291" s="831"/>
      <c r="C6291" s="831"/>
      <c r="F6291" s="831"/>
      <c r="G6291" s="831"/>
      <c r="H6291" s="831"/>
    </row>
    <row r="6292" spans="2:8">
      <c r="B6292" s="831"/>
      <c r="C6292" s="831"/>
      <c r="F6292" s="831"/>
      <c r="G6292" s="831"/>
      <c r="H6292" s="831"/>
    </row>
    <row r="6293" spans="2:8">
      <c r="B6293" s="831"/>
      <c r="C6293" s="831"/>
      <c r="F6293" s="831"/>
      <c r="G6293" s="831"/>
      <c r="H6293" s="831"/>
    </row>
    <row r="6294" spans="2:8">
      <c r="B6294" s="831"/>
      <c r="C6294" s="831"/>
      <c r="F6294" s="831"/>
      <c r="G6294" s="831"/>
      <c r="H6294" s="831"/>
    </row>
    <row r="6295" spans="2:8">
      <c r="B6295" s="831"/>
      <c r="C6295" s="831"/>
      <c r="F6295" s="831"/>
      <c r="G6295" s="831"/>
      <c r="H6295" s="831"/>
    </row>
    <row r="6296" spans="2:8">
      <c r="B6296" s="831"/>
      <c r="C6296" s="831"/>
      <c r="F6296" s="831"/>
      <c r="G6296" s="831"/>
      <c r="H6296" s="831"/>
    </row>
    <row r="6297" spans="2:8">
      <c r="B6297" s="831"/>
      <c r="C6297" s="831"/>
      <c r="F6297" s="831"/>
      <c r="G6297" s="831"/>
      <c r="H6297" s="831"/>
    </row>
    <row r="6298" spans="2:8">
      <c r="B6298" s="831"/>
      <c r="C6298" s="831"/>
      <c r="F6298" s="831"/>
      <c r="G6298" s="831"/>
      <c r="H6298" s="831"/>
    </row>
    <row r="6299" spans="2:8">
      <c r="B6299" s="831"/>
      <c r="C6299" s="831"/>
      <c r="F6299" s="831"/>
      <c r="G6299" s="831"/>
      <c r="H6299" s="831"/>
    </row>
    <row r="6300" spans="2:8">
      <c r="B6300" s="831"/>
      <c r="C6300" s="831"/>
      <c r="F6300" s="831"/>
      <c r="G6300" s="831"/>
      <c r="H6300" s="831"/>
    </row>
    <row r="6301" spans="2:8">
      <c r="B6301" s="831"/>
      <c r="C6301" s="831"/>
      <c r="F6301" s="831"/>
      <c r="G6301" s="831"/>
      <c r="H6301" s="831"/>
    </row>
    <row r="6302" spans="2:8">
      <c r="B6302" s="831"/>
      <c r="C6302" s="831"/>
      <c r="F6302" s="831"/>
      <c r="G6302" s="831"/>
      <c r="H6302" s="831"/>
    </row>
    <row r="6303" spans="2:8">
      <c r="B6303" s="831"/>
      <c r="C6303" s="831"/>
      <c r="F6303" s="831"/>
      <c r="G6303" s="831"/>
      <c r="H6303" s="831"/>
    </row>
    <row r="6304" spans="2:8">
      <c r="B6304" s="831"/>
      <c r="C6304" s="831"/>
      <c r="F6304" s="831"/>
      <c r="G6304" s="831"/>
      <c r="H6304" s="831"/>
    </row>
    <row r="6305" spans="2:8">
      <c r="B6305" s="831"/>
      <c r="C6305" s="831"/>
      <c r="F6305" s="831"/>
      <c r="G6305" s="831"/>
      <c r="H6305" s="831"/>
    </row>
    <row r="6306" spans="2:8">
      <c r="B6306" s="831"/>
      <c r="C6306" s="831"/>
      <c r="F6306" s="831"/>
      <c r="G6306" s="831"/>
      <c r="H6306" s="831"/>
    </row>
    <row r="6307" spans="2:8">
      <c r="B6307" s="831"/>
      <c r="C6307" s="831"/>
      <c r="F6307" s="831"/>
      <c r="G6307" s="831"/>
      <c r="H6307" s="831"/>
    </row>
    <row r="6308" spans="2:8">
      <c r="B6308" s="831"/>
      <c r="C6308" s="831"/>
      <c r="F6308" s="831"/>
      <c r="G6308" s="831"/>
      <c r="H6308" s="831"/>
    </row>
    <row r="6309" spans="2:8">
      <c r="B6309" s="831"/>
      <c r="C6309" s="831"/>
      <c r="F6309" s="831"/>
      <c r="G6309" s="831"/>
      <c r="H6309" s="831"/>
    </row>
    <row r="6310" spans="2:8">
      <c r="B6310" s="831"/>
      <c r="C6310" s="831"/>
      <c r="F6310" s="831"/>
      <c r="G6310" s="831"/>
      <c r="H6310" s="831"/>
    </row>
    <row r="6311" spans="2:8">
      <c r="B6311" s="831"/>
      <c r="C6311" s="831"/>
      <c r="F6311" s="831"/>
      <c r="G6311" s="831"/>
      <c r="H6311" s="831"/>
    </row>
    <row r="6312" spans="2:8">
      <c r="B6312" s="831"/>
      <c r="C6312" s="831"/>
      <c r="F6312" s="831"/>
      <c r="G6312" s="831"/>
      <c r="H6312" s="831"/>
    </row>
    <row r="6313" spans="2:8">
      <c r="B6313" s="831"/>
      <c r="C6313" s="831"/>
      <c r="F6313" s="831"/>
      <c r="G6313" s="831"/>
      <c r="H6313" s="831"/>
    </row>
    <row r="6314" spans="2:8">
      <c r="B6314" s="831"/>
      <c r="C6314" s="831"/>
      <c r="F6314" s="831"/>
      <c r="G6314" s="831"/>
      <c r="H6314" s="831"/>
    </row>
    <row r="6315" spans="2:8">
      <c r="B6315" s="831"/>
      <c r="C6315" s="831"/>
      <c r="F6315" s="831"/>
      <c r="G6315" s="831"/>
      <c r="H6315" s="831"/>
    </row>
    <row r="6316" spans="2:8">
      <c r="B6316" s="831"/>
      <c r="C6316" s="831"/>
      <c r="F6316" s="831"/>
      <c r="G6316" s="831"/>
      <c r="H6316" s="831"/>
    </row>
    <row r="6317" spans="2:8">
      <c r="B6317" s="831"/>
      <c r="C6317" s="831"/>
      <c r="F6317" s="831"/>
      <c r="G6317" s="831"/>
      <c r="H6317" s="831"/>
    </row>
    <row r="6318" spans="2:8">
      <c r="B6318" s="831"/>
      <c r="C6318" s="831"/>
      <c r="F6318" s="831"/>
      <c r="G6318" s="831"/>
      <c r="H6318" s="831"/>
    </row>
    <row r="6319" spans="2:8">
      <c r="B6319" s="831"/>
      <c r="C6319" s="831"/>
      <c r="F6319" s="831"/>
      <c r="G6319" s="831"/>
      <c r="H6319" s="831"/>
    </row>
    <row r="6320" spans="2:8">
      <c r="B6320" s="831"/>
      <c r="C6320" s="831"/>
      <c r="F6320" s="831"/>
      <c r="G6320" s="831"/>
      <c r="H6320" s="831"/>
    </row>
    <row r="6321" spans="2:8">
      <c r="B6321" s="831"/>
      <c r="C6321" s="831"/>
      <c r="F6321" s="831"/>
      <c r="G6321" s="831"/>
      <c r="H6321" s="831"/>
    </row>
    <row r="6322" spans="2:8">
      <c r="B6322" s="831"/>
      <c r="C6322" s="831"/>
      <c r="F6322" s="831"/>
      <c r="G6322" s="831"/>
      <c r="H6322" s="831"/>
    </row>
    <row r="6323" spans="2:8">
      <c r="B6323" s="831"/>
      <c r="C6323" s="831"/>
      <c r="F6323" s="831"/>
      <c r="G6323" s="831"/>
      <c r="H6323" s="831"/>
    </row>
    <row r="6324" spans="2:8">
      <c r="B6324" s="831"/>
      <c r="C6324" s="831"/>
      <c r="F6324" s="831"/>
      <c r="G6324" s="831"/>
      <c r="H6324" s="831"/>
    </row>
    <row r="6325" spans="2:8">
      <c r="B6325" s="831"/>
      <c r="C6325" s="831"/>
      <c r="F6325" s="831"/>
      <c r="G6325" s="831"/>
      <c r="H6325" s="831"/>
    </row>
    <row r="6326" spans="2:8">
      <c r="B6326" s="831"/>
      <c r="C6326" s="831"/>
      <c r="F6326" s="831"/>
      <c r="G6326" s="831"/>
      <c r="H6326" s="831"/>
    </row>
    <row r="6327" spans="2:8">
      <c r="B6327" s="831"/>
      <c r="C6327" s="831"/>
      <c r="F6327" s="831"/>
      <c r="G6327" s="831"/>
      <c r="H6327" s="831"/>
    </row>
    <row r="6328" spans="2:8">
      <c r="B6328" s="831"/>
      <c r="C6328" s="831"/>
      <c r="F6328" s="831"/>
      <c r="G6328" s="831"/>
      <c r="H6328" s="831"/>
    </row>
    <row r="6329" spans="2:8">
      <c r="B6329" s="831"/>
      <c r="C6329" s="831"/>
      <c r="F6329" s="831"/>
      <c r="G6329" s="831"/>
      <c r="H6329" s="831"/>
    </row>
    <row r="6330" spans="2:8">
      <c r="B6330" s="831"/>
      <c r="C6330" s="831"/>
      <c r="F6330" s="831"/>
      <c r="G6330" s="831"/>
      <c r="H6330" s="831"/>
    </row>
    <row r="6331" spans="2:8">
      <c r="B6331" s="831"/>
      <c r="C6331" s="831"/>
      <c r="F6331" s="831"/>
      <c r="G6331" s="831"/>
      <c r="H6331" s="831"/>
    </row>
    <row r="6332" spans="2:8">
      <c r="B6332" s="831"/>
      <c r="C6332" s="831"/>
      <c r="F6332" s="831"/>
      <c r="G6332" s="831"/>
      <c r="H6332" s="831"/>
    </row>
    <row r="6333" spans="2:8">
      <c r="B6333" s="831"/>
      <c r="C6333" s="831"/>
      <c r="F6333" s="831"/>
      <c r="G6333" s="831"/>
      <c r="H6333" s="831"/>
    </row>
    <row r="6334" spans="2:8">
      <c r="B6334" s="831"/>
      <c r="C6334" s="831"/>
      <c r="F6334" s="831"/>
      <c r="G6334" s="831"/>
      <c r="H6334" s="831"/>
    </row>
    <row r="6335" spans="2:8">
      <c r="B6335" s="831"/>
      <c r="C6335" s="831"/>
      <c r="F6335" s="831"/>
      <c r="G6335" s="831"/>
      <c r="H6335" s="831"/>
    </row>
    <row r="6336" spans="2:8">
      <c r="B6336" s="831"/>
      <c r="C6336" s="831"/>
      <c r="F6336" s="831"/>
      <c r="G6336" s="831"/>
      <c r="H6336" s="831"/>
    </row>
    <row r="6337" spans="2:8">
      <c r="B6337" s="831"/>
      <c r="C6337" s="831"/>
      <c r="F6337" s="831"/>
      <c r="G6337" s="831"/>
      <c r="H6337" s="831"/>
    </row>
    <row r="6338" spans="2:8">
      <c r="B6338" s="831"/>
      <c r="C6338" s="831"/>
      <c r="F6338" s="831"/>
      <c r="G6338" s="831"/>
      <c r="H6338" s="831"/>
    </row>
    <row r="6339" spans="2:8">
      <c r="B6339" s="831"/>
      <c r="C6339" s="831"/>
      <c r="F6339" s="831"/>
      <c r="G6339" s="831"/>
      <c r="H6339" s="831"/>
    </row>
    <row r="6340" spans="2:8">
      <c r="B6340" s="831"/>
      <c r="C6340" s="831"/>
      <c r="F6340" s="831"/>
      <c r="G6340" s="831"/>
      <c r="H6340" s="831"/>
    </row>
    <row r="6341" spans="2:8">
      <c r="B6341" s="831"/>
      <c r="C6341" s="831"/>
      <c r="F6341" s="831"/>
      <c r="G6341" s="831"/>
      <c r="H6341" s="831"/>
    </row>
    <row r="6342" spans="2:8">
      <c r="B6342" s="831"/>
      <c r="C6342" s="831"/>
      <c r="F6342" s="831"/>
      <c r="G6342" s="831"/>
      <c r="H6342" s="831"/>
    </row>
    <row r="6343" spans="2:8">
      <c r="B6343" s="831"/>
      <c r="C6343" s="831"/>
      <c r="F6343" s="831"/>
      <c r="G6343" s="831"/>
      <c r="H6343" s="831"/>
    </row>
    <row r="6344" spans="2:8">
      <c r="B6344" s="831"/>
      <c r="C6344" s="831"/>
      <c r="F6344" s="831"/>
      <c r="G6344" s="831"/>
      <c r="H6344" s="831"/>
    </row>
    <row r="6345" spans="2:8">
      <c r="B6345" s="831"/>
      <c r="C6345" s="831"/>
      <c r="F6345" s="831"/>
      <c r="G6345" s="831"/>
      <c r="H6345" s="831"/>
    </row>
    <row r="6346" spans="2:8">
      <c r="B6346" s="831"/>
      <c r="C6346" s="831"/>
      <c r="F6346" s="831"/>
      <c r="G6346" s="831"/>
      <c r="H6346" s="831"/>
    </row>
    <row r="6347" spans="2:8">
      <c r="B6347" s="831"/>
      <c r="C6347" s="831"/>
      <c r="F6347" s="831"/>
      <c r="G6347" s="831"/>
      <c r="H6347" s="831"/>
    </row>
    <row r="6348" spans="2:8">
      <c r="B6348" s="831"/>
      <c r="C6348" s="831"/>
      <c r="F6348" s="831"/>
      <c r="G6348" s="831"/>
      <c r="H6348" s="831"/>
    </row>
    <row r="6349" spans="2:8">
      <c r="B6349" s="831"/>
      <c r="C6349" s="831"/>
      <c r="F6349" s="831"/>
      <c r="G6349" s="831"/>
      <c r="H6349" s="831"/>
    </row>
    <row r="6350" spans="2:8">
      <c r="B6350" s="831"/>
      <c r="C6350" s="831"/>
      <c r="F6350" s="831"/>
      <c r="G6350" s="831"/>
      <c r="H6350" s="831"/>
    </row>
    <row r="6351" spans="2:8">
      <c r="B6351" s="831"/>
      <c r="C6351" s="831"/>
      <c r="F6351" s="831"/>
      <c r="G6351" s="831"/>
      <c r="H6351" s="831"/>
    </row>
    <row r="6352" spans="2:8">
      <c r="B6352" s="831"/>
      <c r="C6352" s="831"/>
      <c r="F6352" s="831"/>
      <c r="G6352" s="831"/>
      <c r="H6352" s="831"/>
    </row>
    <row r="6353" spans="2:8">
      <c r="B6353" s="831"/>
      <c r="C6353" s="831"/>
      <c r="F6353" s="831"/>
      <c r="G6353" s="831"/>
      <c r="H6353" s="831"/>
    </row>
    <row r="6354" spans="2:8">
      <c r="B6354" s="831"/>
      <c r="C6354" s="831"/>
      <c r="F6354" s="831"/>
      <c r="G6354" s="831"/>
      <c r="H6354" s="831"/>
    </row>
    <row r="6355" spans="2:8">
      <c r="B6355" s="831"/>
      <c r="C6355" s="831"/>
      <c r="F6355" s="831"/>
      <c r="G6355" s="831"/>
      <c r="H6355" s="831"/>
    </row>
    <row r="6356" spans="2:8">
      <c r="B6356" s="831"/>
      <c r="C6356" s="831"/>
      <c r="F6356" s="831"/>
      <c r="G6356" s="831"/>
      <c r="H6356" s="831"/>
    </row>
    <row r="6357" spans="2:8">
      <c r="B6357" s="831"/>
      <c r="C6357" s="831"/>
      <c r="F6357" s="831"/>
      <c r="G6357" s="831"/>
      <c r="H6357" s="831"/>
    </row>
    <row r="6358" spans="2:8">
      <c r="B6358" s="831"/>
      <c r="C6358" s="831"/>
      <c r="F6358" s="831"/>
      <c r="G6358" s="831"/>
      <c r="H6358" s="831"/>
    </row>
    <row r="6359" spans="2:8">
      <c r="B6359" s="831"/>
      <c r="C6359" s="831"/>
      <c r="F6359" s="831"/>
      <c r="G6359" s="831"/>
      <c r="H6359" s="831"/>
    </row>
    <row r="6360" spans="2:8">
      <c r="B6360" s="831"/>
      <c r="C6360" s="831"/>
      <c r="F6360" s="831"/>
      <c r="G6360" s="831"/>
      <c r="H6360" s="831"/>
    </row>
    <row r="6361" spans="2:8">
      <c r="B6361" s="831"/>
      <c r="C6361" s="831"/>
      <c r="F6361" s="831"/>
      <c r="G6361" s="831"/>
      <c r="H6361" s="831"/>
    </row>
    <row r="6362" spans="2:8">
      <c r="B6362" s="831"/>
      <c r="C6362" s="831"/>
      <c r="F6362" s="831"/>
      <c r="G6362" s="831"/>
      <c r="H6362" s="831"/>
    </row>
    <row r="6363" spans="2:8">
      <c r="B6363" s="831"/>
      <c r="C6363" s="831"/>
      <c r="F6363" s="831"/>
      <c r="G6363" s="831"/>
      <c r="H6363" s="831"/>
    </row>
    <row r="6364" spans="2:8">
      <c r="B6364" s="831"/>
      <c r="C6364" s="831"/>
      <c r="F6364" s="831"/>
      <c r="G6364" s="831"/>
      <c r="H6364" s="831"/>
    </row>
    <row r="6365" spans="2:8">
      <c r="B6365" s="831"/>
      <c r="C6365" s="831"/>
      <c r="F6365" s="831"/>
      <c r="G6365" s="831"/>
      <c r="H6365" s="831"/>
    </row>
    <row r="6366" spans="2:8">
      <c r="B6366" s="831"/>
      <c r="C6366" s="831"/>
      <c r="F6366" s="831"/>
      <c r="G6366" s="831"/>
      <c r="H6366" s="831"/>
    </row>
    <row r="6367" spans="2:8">
      <c r="B6367" s="831"/>
      <c r="C6367" s="831"/>
      <c r="F6367" s="831"/>
      <c r="G6367" s="831"/>
      <c r="H6367" s="831"/>
    </row>
    <row r="6368" spans="2:8">
      <c r="B6368" s="831"/>
      <c r="C6368" s="831"/>
      <c r="F6368" s="831"/>
      <c r="G6368" s="831"/>
      <c r="H6368" s="831"/>
    </row>
    <row r="6369" spans="2:8">
      <c r="B6369" s="831"/>
      <c r="C6369" s="831"/>
      <c r="F6369" s="831"/>
      <c r="G6369" s="831"/>
      <c r="H6369" s="831"/>
    </row>
    <row r="6370" spans="2:8">
      <c r="B6370" s="831"/>
      <c r="C6370" s="831"/>
      <c r="F6370" s="831"/>
      <c r="G6370" s="831"/>
      <c r="H6370" s="831"/>
    </row>
    <row r="6371" spans="2:8">
      <c r="B6371" s="831"/>
      <c r="C6371" s="831"/>
      <c r="F6371" s="831"/>
      <c r="G6371" s="831"/>
      <c r="H6371" s="831"/>
    </row>
    <row r="6372" spans="2:8">
      <c r="B6372" s="831"/>
      <c r="C6372" s="831"/>
      <c r="F6372" s="831"/>
      <c r="G6372" s="831"/>
      <c r="H6372" s="831"/>
    </row>
    <row r="6373" spans="2:8">
      <c r="B6373" s="831"/>
      <c r="C6373" s="831"/>
      <c r="F6373" s="831"/>
      <c r="G6373" s="831"/>
      <c r="H6373" s="831"/>
    </row>
    <row r="6374" spans="2:8">
      <c r="B6374" s="831"/>
      <c r="C6374" s="831"/>
      <c r="F6374" s="831"/>
      <c r="G6374" s="831"/>
      <c r="H6374" s="831"/>
    </row>
    <row r="6375" spans="2:8">
      <c r="B6375" s="831"/>
      <c r="C6375" s="831"/>
      <c r="F6375" s="831"/>
      <c r="G6375" s="831"/>
      <c r="H6375" s="831"/>
    </row>
    <row r="6376" spans="2:8">
      <c r="B6376" s="831"/>
      <c r="C6376" s="831"/>
      <c r="F6376" s="831"/>
      <c r="G6376" s="831"/>
      <c r="H6376" s="831"/>
    </row>
    <row r="6377" spans="2:8">
      <c r="B6377" s="831"/>
      <c r="C6377" s="831"/>
      <c r="F6377" s="831"/>
      <c r="G6377" s="831"/>
      <c r="H6377" s="831"/>
    </row>
    <row r="6378" spans="2:8">
      <c r="B6378" s="831"/>
      <c r="C6378" s="831"/>
      <c r="F6378" s="831"/>
      <c r="G6378" s="831"/>
      <c r="H6378" s="831"/>
    </row>
    <row r="6379" spans="2:8">
      <c r="B6379" s="831"/>
      <c r="C6379" s="831"/>
      <c r="F6379" s="831"/>
      <c r="G6379" s="831"/>
      <c r="H6379" s="831"/>
    </row>
    <row r="6380" spans="2:8">
      <c r="B6380" s="831"/>
      <c r="C6380" s="831"/>
      <c r="F6380" s="831"/>
      <c r="G6380" s="831"/>
      <c r="H6380" s="831"/>
    </row>
    <row r="6381" spans="2:8">
      <c r="B6381" s="831"/>
      <c r="C6381" s="831"/>
      <c r="F6381" s="831"/>
      <c r="G6381" s="831"/>
      <c r="H6381" s="831"/>
    </row>
    <row r="6382" spans="2:8">
      <c r="B6382" s="831"/>
      <c r="C6382" s="831"/>
      <c r="F6382" s="831"/>
      <c r="G6382" s="831"/>
      <c r="H6382" s="831"/>
    </row>
    <row r="6383" spans="2:8">
      <c r="B6383" s="831"/>
      <c r="C6383" s="831"/>
      <c r="F6383" s="831"/>
      <c r="G6383" s="831"/>
      <c r="H6383" s="831"/>
    </row>
    <row r="6384" spans="2:8">
      <c r="B6384" s="831"/>
      <c r="C6384" s="831"/>
      <c r="F6384" s="831"/>
      <c r="G6384" s="831"/>
      <c r="H6384" s="831"/>
    </row>
    <row r="6385" spans="2:8">
      <c r="B6385" s="831"/>
      <c r="C6385" s="831"/>
      <c r="F6385" s="831"/>
      <c r="G6385" s="831"/>
      <c r="H6385" s="831"/>
    </row>
    <row r="6386" spans="2:8">
      <c r="B6386" s="831"/>
      <c r="C6386" s="831"/>
      <c r="F6386" s="831"/>
      <c r="G6386" s="831"/>
      <c r="H6386" s="831"/>
    </row>
    <row r="6387" spans="2:8">
      <c r="B6387" s="831"/>
      <c r="C6387" s="831"/>
      <c r="F6387" s="831"/>
      <c r="G6387" s="831"/>
      <c r="H6387" s="831"/>
    </row>
    <row r="6388" spans="2:8">
      <c r="B6388" s="831"/>
      <c r="C6388" s="831"/>
      <c r="F6388" s="831"/>
      <c r="G6388" s="831"/>
      <c r="H6388" s="831"/>
    </row>
    <row r="6389" spans="2:8">
      <c r="B6389" s="831"/>
      <c r="C6389" s="831"/>
      <c r="F6389" s="831"/>
      <c r="G6389" s="831"/>
      <c r="H6389" s="831"/>
    </row>
    <row r="6390" spans="2:8">
      <c r="B6390" s="831"/>
      <c r="C6390" s="831"/>
      <c r="F6390" s="831"/>
      <c r="G6390" s="831"/>
      <c r="H6390" s="831"/>
    </row>
    <row r="6391" spans="2:8">
      <c r="B6391" s="831"/>
      <c r="C6391" s="831"/>
      <c r="F6391" s="831"/>
      <c r="G6391" s="831"/>
      <c r="H6391" s="831"/>
    </row>
    <row r="6392" spans="2:8">
      <c r="B6392" s="831"/>
      <c r="C6392" s="831"/>
      <c r="F6392" s="831"/>
      <c r="G6392" s="831"/>
      <c r="H6392" s="831"/>
    </row>
    <row r="6393" spans="2:8">
      <c r="B6393" s="831"/>
      <c r="C6393" s="831"/>
      <c r="F6393" s="831"/>
      <c r="G6393" s="831"/>
      <c r="H6393" s="831"/>
    </row>
    <row r="6394" spans="2:8">
      <c r="B6394" s="831"/>
      <c r="C6394" s="831"/>
      <c r="F6394" s="831"/>
      <c r="G6394" s="831"/>
      <c r="H6394" s="831"/>
    </row>
    <row r="6395" spans="2:8">
      <c r="B6395" s="831"/>
      <c r="C6395" s="831"/>
      <c r="F6395" s="831"/>
      <c r="G6395" s="831"/>
      <c r="H6395" s="831"/>
    </row>
    <row r="6396" spans="2:8">
      <c r="B6396" s="831"/>
      <c r="C6396" s="831"/>
      <c r="F6396" s="831"/>
      <c r="G6396" s="831"/>
      <c r="H6396" s="831"/>
    </row>
    <row r="6397" spans="2:8">
      <c r="B6397" s="831"/>
      <c r="C6397" s="831"/>
      <c r="F6397" s="831"/>
      <c r="G6397" s="831"/>
      <c r="H6397" s="831"/>
    </row>
    <row r="6398" spans="2:8">
      <c r="B6398" s="831"/>
      <c r="C6398" s="831"/>
      <c r="F6398" s="831"/>
      <c r="G6398" s="831"/>
      <c r="H6398" s="831"/>
    </row>
    <row r="6399" spans="2:8">
      <c r="B6399" s="831"/>
      <c r="C6399" s="831"/>
      <c r="F6399" s="831"/>
      <c r="G6399" s="831"/>
      <c r="H6399" s="831"/>
    </row>
    <row r="6400" spans="2:8">
      <c r="B6400" s="831"/>
      <c r="C6400" s="831"/>
      <c r="F6400" s="831"/>
      <c r="G6400" s="831"/>
      <c r="H6400" s="831"/>
    </row>
    <row r="6401" spans="2:8">
      <c r="B6401" s="831"/>
      <c r="C6401" s="831"/>
      <c r="F6401" s="831"/>
      <c r="G6401" s="831"/>
      <c r="H6401" s="831"/>
    </row>
    <row r="6402" spans="2:8">
      <c r="B6402" s="831"/>
      <c r="C6402" s="831"/>
      <c r="F6402" s="831"/>
      <c r="G6402" s="831"/>
      <c r="H6402" s="831"/>
    </row>
    <row r="6403" spans="2:8">
      <c r="B6403" s="831"/>
      <c r="C6403" s="831"/>
      <c r="F6403" s="831"/>
      <c r="G6403" s="831"/>
      <c r="H6403" s="831"/>
    </row>
    <row r="6404" spans="2:8">
      <c r="B6404" s="831"/>
      <c r="C6404" s="831"/>
      <c r="F6404" s="831"/>
      <c r="G6404" s="831"/>
      <c r="H6404" s="831"/>
    </row>
    <row r="6405" spans="2:8">
      <c r="B6405" s="831"/>
      <c r="C6405" s="831"/>
      <c r="F6405" s="831"/>
      <c r="G6405" s="831"/>
      <c r="H6405" s="831"/>
    </row>
    <row r="6406" spans="2:8">
      <c r="B6406" s="831"/>
      <c r="C6406" s="831"/>
      <c r="F6406" s="831"/>
      <c r="G6406" s="831"/>
      <c r="H6406" s="831"/>
    </row>
    <row r="6407" spans="2:8">
      <c r="B6407" s="831"/>
      <c r="C6407" s="831"/>
      <c r="F6407" s="831"/>
      <c r="G6407" s="831"/>
      <c r="H6407" s="831"/>
    </row>
    <row r="6408" spans="2:8">
      <c r="B6408" s="831"/>
      <c r="C6408" s="831"/>
      <c r="F6408" s="831"/>
      <c r="G6408" s="831"/>
      <c r="H6408" s="831"/>
    </row>
    <row r="6409" spans="2:8">
      <c r="B6409" s="831"/>
      <c r="C6409" s="831"/>
      <c r="F6409" s="831"/>
      <c r="G6409" s="831"/>
      <c r="H6409" s="831"/>
    </row>
    <row r="6410" spans="2:8">
      <c r="B6410" s="831"/>
      <c r="C6410" s="831"/>
      <c r="F6410" s="831"/>
      <c r="G6410" s="831"/>
      <c r="H6410" s="831"/>
    </row>
    <row r="6411" spans="2:8">
      <c r="B6411" s="831"/>
      <c r="C6411" s="831"/>
      <c r="F6411" s="831"/>
      <c r="G6411" s="831"/>
      <c r="H6411" s="831"/>
    </row>
    <row r="6412" spans="2:8">
      <c r="B6412" s="831"/>
      <c r="C6412" s="831"/>
      <c r="F6412" s="831"/>
      <c r="G6412" s="831"/>
      <c r="H6412" s="831"/>
    </row>
    <row r="6413" spans="2:8">
      <c r="B6413" s="831"/>
      <c r="C6413" s="831"/>
      <c r="F6413" s="831"/>
      <c r="G6413" s="831"/>
      <c r="H6413" s="831"/>
    </row>
    <row r="6414" spans="2:8">
      <c r="B6414" s="831"/>
      <c r="C6414" s="831"/>
      <c r="F6414" s="831"/>
      <c r="G6414" s="831"/>
      <c r="H6414" s="831"/>
    </row>
    <row r="6415" spans="2:8">
      <c r="B6415" s="831"/>
      <c r="C6415" s="831"/>
      <c r="F6415" s="831"/>
      <c r="G6415" s="831"/>
      <c r="H6415" s="831"/>
    </row>
    <row r="6416" spans="2:8">
      <c r="B6416" s="831"/>
      <c r="C6416" s="831"/>
      <c r="F6416" s="831"/>
      <c r="G6416" s="831"/>
      <c r="H6416" s="831"/>
    </row>
    <row r="6417" spans="2:8">
      <c r="B6417" s="831"/>
      <c r="C6417" s="831"/>
      <c r="F6417" s="831"/>
      <c r="G6417" s="831"/>
      <c r="H6417" s="831"/>
    </row>
    <row r="6418" spans="2:8">
      <c r="B6418" s="831"/>
      <c r="C6418" s="831"/>
      <c r="F6418" s="831"/>
      <c r="G6418" s="831"/>
      <c r="H6418" s="831"/>
    </row>
    <row r="6419" spans="2:8">
      <c r="B6419" s="831"/>
      <c r="C6419" s="831"/>
      <c r="F6419" s="831"/>
      <c r="G6419" s="831"/>
      <c r="H6419" s="831"/>
    </row>
    <row r="6420" spans="2:8">
      <c r="B6420" s="831"/>
      <c r="C6420" s="831"/>
      <c r="F6420" s="831"/>
      <c r="G6420" s="831"/>
      <c r="H6420" s="831"/>
    </row>
    <row r="6421" spans="2:8">
      <c r="B6421" s="831"/>
      <c r="C6421" s="831"/>
      <c r="F6421" s="831"/>
      <c r="G6421" s="831"/>
      <c r="H6421" s="831"/>
    </row>
    <row r="6422" spans="2:8">
      <c r="B6422" s="831"/>
      <c r="C6422" s="831"/>
      <c r="F6422" s="831"/>
      <c r="G6422" s="831"/>
      <c r="H6422" s="831"/>
    </row>
    <row r="6423" spans="2:8">
      <c r="B6423" s="831"/>
      <c r="C6423" s="831"/>
      <c r="F6423" s="831"/>
      <c r="G6423" s="831"/>
      <c r="H6423" s="831"/>
    </row>
    <row r="6424" spans="2:8">
      <c r="B6424" s="831"/>
      <c r="C6424" s="831"/>
      <c r="F6424" s="831"/>
      <c r="G6424" s="831"/>
      <c r="H6424" s="831"/>
    </row>
    <row r="6425" spans="2:8">
      <c r="B6425" s="831"/>
      <c r="C6425" s="831"/>
      <c r="F6425" s="831"/>
      <c r="G6425" s="831"/>
      <c r="H6425" s="831"/>
    </row>
    <row r="6426" spans="2:8">
      <c r="B6426" s="831"/>
      <c r="C6426" s="831"/>
      <c r="F6426" s="831"/>
      <c r="G6426" s="831"/>
      <c r="H6426" s="831"/>
    </row>
    <row r="6427" spans="2:8">
      <c r="B6427" s="831"/>
      <c r="C6427" s="831"/>
      <c r="F6427" s="831"/>
      <c r="G6427" s="831"/>
      <c r="H6427" s="831"/>
    </row>
    <row r="6428" spans="2:8">
      <c r="B6428" s="831"/>
      <c r="C6428" s="831"/>
      <c r="F6428" s="831"/>
      <c r="G6428" s="831"/>
      <c r="H6428" s="831"/>
    </row>
    <row r="6429" spans="2:8">
      <c r="B6429" s="831"/>
      <c r="C6429" s="831"/>
      <c r="F6429" s="831"/>
      <c r="G6429" s="831"/>
      <c r="H6429" s="831"/>
    </row>
    <row r="6430" spans="2:8">
      <c r="B6430" s="831"/>
      <c r="C6430" s="831"/>
      <c r="F6430" s="831"/>
      <c r="G6430" s="831"/>
      <c r="H6430" s="831"/>
    </row>
    <row r="6431" spans="2:8">
      <c r="B6431" s="831"/>
      <c r="C6431" s="831"/>
      <c r="F6431" s="831"/>
      <c r="G6431" s="831"/>
      <c r="H6431" s="831"/>
    </row>
    <row r="6432" spans="2:8">
      <c r="B6432" s="831"/>
      <c r="C6432" s="831"/>
      <c r="F6432" s="831"/>
      <c r="G6432" s="831"/>
      <c r="H6432" s="831"/>
    </row>
    <row r="6433" spans="2:8">
      <c r="B6433" s="831"/>
      <c r="C6433" s="831"/>
      <c r="F6433" s="831"/>
      <c r="G6433" s="831"/>
      <c r="H6433" s="831"/>
    </row>
    <row r="6434" spans="2:8">
      <c r="B6434" s="831"/>
      <c r="C6434" s="831"/>
      <c r="F6434" s="831"/>
      <c r="G6434" s="831"/>
      <c r="H6434" s="831"/>
    </row>
    <row r="6435" spans="2:8">
      <c r="B6435" s="831"/>
      <c r="C6435" s="831"/>
      <c r="F6435" s="831"/>
      <c r="G6435" s="831"/>
      <c r="H6435" s="831"/>
    </row>
    <row r="6436" spans="2:8">
      <c r="B6436" s="831"/>
      <c r="C6436" s="831"/>
      <c r="F6436" s="831"/>
      <c r="G6436" s="831"/>
      <c r="H6436" s="831"/>
    </row>
    <row r="6437" spans="2:8">
      <c r="B6437" s="831"/>
      <c r="C6437" s="831"/>
      <c r="F6437" s="831"/>
      <c r="G6437" s="831"/>
      <c r="H6437" s="831"/>
    </row>
    <row r="6438" spans="2:8">
      <c r="B6438" s="831"/>
      <c r="C6438" s="831"/>
      <c r="F6438" s="831"/>
      <c r="G6438" s="831"/>
      <c r="H6438" s="831"/>
    </row>
    <row r="6439" spans="2:8">
      <c r="B6439" s="831"/>
      <c r="C6439" s="831"/>
      <c r="F6439" s="831"/>
      <c r="G6439" s="831"/>
      <c r="H6439" s="831"/>
    </row>
    <row r="6440" spans="2:8">
      <c r="B6440" s="831"/>
      <c r="C6440" s="831"/>
      <c r="F6440" s="831"/>
      <c r="G6440" s="831"/>
      <c r="H6440" s="831"/>
    </row>
    <row r="6441" spans="2:8">
      <c r="B6441" s="831"/>
      <c r="C6441" s="831"/>
      <c r="F6441" s="831"/>
      <c r="G6441" s="831"/>
      <c r="H6441" s="831"/>
    </row>
    <row r="6442" spans="2:8">
      <c r="B6442" s="831"/>
      <c r="C6442" s="831"/>
      <c r="F6442" s="831"/>
      <c r="G6442" s="831"/>
      <c r="H6442" s="831"/>
    </row>
    <row r="6443" spans="2:8">
      <c r="B6443" s="831"/>
      <c r="C6443" s="831"/>
      <c r="F6443" s="831"/>
      <c r="G6443" s="831"/>
      <c r="H6443" s="831"/>
    </row>
    <row r="6444" spans="2:8">
      <c r="B6444" s="831"/>
      <c r="C6444" s="831"/>
      <c r="F6444" s="831"/>
      <c r="G6444" s="831"/>
      <c r="H6444" s="831"/>
    </row>
    <row r="6445" spans="2:8">
      <c r="B6445" s="831"/>
      <c r="C6445" s="831"/>
      <c r="F6445" s="831"/>
      <c r="G6445" s="831"/>
      <c r="H6445" s="831"/>
    </row>
    <row r="6446" spans="2:8">
      <c r="B6446" s="831"/>
      <c r="C6446" s="831"/>
      <c r="F6446" s="831"/>
      <c r="G6446" s="831"/>
      <c r="H6446" s="831"/>
    </row>
    <row r="6447" spans="2:8">
      <c r="B6447" s="831"/>
      <c r="C6447" s="831"/>
      <c r="F6447" s="831"/>
      <c r="G6447" s="831"/>
      <c r="H6447" s="831"/>
    </row>
    <row r="6448" spans="2:8">
      <c r="B6448" s="831"/>
      <c r="C6448" s="831"/>
      <c r="F6448" s="831"/>
      <c r="G6448" s="831"/>
      <c r="H6448" s="831"/>
    </row>
    <row r="6449" spans="2:8">
      <c r="B6449" s="831"/>
      <c r="C6449" s="831"/>
      <c r="F6449" s="831"/>
      <c r="G6449" s="831"/>
      <c r="H6449" s="831"/>
    </row>
    <row r="6450" spans="2:8">
      <c r="B6450" s="831"/>
      <c r="C6450" s="831"/>
      <c r="F6450" s="831"/>
      <c r="G6450" s="831"/>
      <c r="H6450" s="831"/>
    </row>
    <row r="6451" spans="2:8">
      <c r="B6451" s="831"/>
      <c r="C6451" s="831"/>
      <c r="F6451" s="831"/>
      <c r="G6451" s="831"/>
      <c r="H6451" s="831"/>
    </row>
    <row r="6452" spans="2:8">
      <c r="B6452" s="831"/>
      <c r="C6452" s="831"/>
      <c r="F6452" s="831"/>
      <c r="G6452" s="831"/>
      <c r="H6452" s="831"/>
    </row>
    <row r="6453" spans="2:8">
      <c r="B6453" s="831"/>
      <c r="C6453" s="831"/>
      <c r="F6453" s="831"/>
      <c r="G6453" s="831"/>
      <c r="H6453" s="831"/>
    </row>
    <row r="6454" spans="2:8">
      <c r="B6454" s="831"/>
      <c r="C6454" s="831"/>
      <c r="F6454" s="831"/>
      <c r="G6454" s="831"/>
      <c r="H6454" s="831"/>
    </row>
    <row r="6455" spans="2:8">
      <c r="B6455" s="831"/>
      <c r="C6455" s="831"/>
      <c r="F6455" s="831"/>
      <c r="G6455" s="831"/>
      <c r="H6455" s="831"/>
    </row>
    <row r="6456" spans="2:8">
      <c r="B6456" s="831"/>
      <c r="C6456" s="831"/>
      <c r="F6456" s="831"/>
      <c r="G6456" s="831"/>
      <c r="H6456" s="831"/>
    </row>
    <row r="6457" spans="2:8">
      <c r="B6457" s="831"/>
      <c r="C6457" s="831"/>
      <c r="F6457" s="831"/>
      <c r="G6457" s="831"/>
      <c r="H6457" s="831"/>
    </row>
    <row r="6458" spans="2:8">
      <c r="B6458" s="831"/>
      <c r="C6458" s="831"/>
      <c r="F6458" s="831"/>
      <c r="G6458" s="831"/>
      <c r="H6458" s="831"/>
    </row>
    <row r="6459" spans="2:8">
      <c r="B6459" s="831"/>
      <c r="C6459" s="831"/>
      <c r="F6459" s="831"/>
      <c r="G6459" s="831"/>
      <c r="H6459" s="831"/>
    </row>
    <row r="6460" spans="2:8">
      <c r="B6460" s="831"/>
      <c r="C6460" s="831"/>
      <c r="F6460" s="831"/>
      <c r="G6460" s="831"/>
      <c r="H6460" s="831"/>
    </row>
    <row r="6461" spans="2:8">
      <c r="B6461" s="831"/>
      <c r="C6461" s="831"/>
      <c r="F6461" s="831"/>
      <c r="G6461" s="831"/>
      <c r="H6461" s="831"/>
    </row>
    <row r="6462" spans="2:8">
      <c r="B6462" s="831"/>
      <c r="C6462" s="831"/>
      <c r="F6462" s="831"/>
      <c r="G6462" s="831"/>
      <c r="H6462" s="831"/>
    </row>
    <row r="6463" spans="2:8">
      <c r="B6463" s="831"/>
      <c r="C6463" s="831"/>
      <c r="F6463" s="831"/>
      <c r="G6463" s="831"/>
      <c r="H6463" s="831"/>
    </row>
    <row r="6464" spans="2:8">
      <c r="B6464" s="831"/>
      <c r="C6464" s="831"/>
      <c r="F6464" s="831"/>
      <c r="G6464" s="831"/>
      <c r="H6464" s="831"/>
    </row>
    <row r="6465" spans="2:8">
      <c r="B6465" s="831"/>
      <c r="C6465" s="831"/>
      <c r="F6465" s="831"/>
      <c r="G6465" s="831"/>
      <c r="H6465" s="831"/>
    </row>
    <row r="6466" spans="2:8">
      <c r="B6466" s="831"/>
      <c r="C6466" s="831"/>
      <c r="F6466" s="831"/>
      <c r="G6466" s="831"/>
      <c r="H6466" s="831"/>
    </row>
    <row r="6467" spans="2:8">
      <c r="B6467" s="831"/>
      <c r="C6467" s="831"/>
      <c r="F6467" s="831"/>
      <c r="G6467" s="831"/>
      <c r="H6467" s="831"/>
    </row>
    <row r="6468" spans="2:8">
      <c r="B6468" s="831"/>
      <c r="C6468" s="831"/>
      <c r="F6468" s="831"/>
      <c r="G6468" s="831"/>
      <c r="H6468" s="831"/>
    </row>
    <row r="6469" spans="2:8">
      <c r="B6469" s="831"/>
      <c r="C6469" s="831"/>
      <c r="F6469" s="831"/>
      <c r="G6469" s="831"/>
      <c r="H6469" s="831"/>
    </row>
    <row r="6470" spans="2:8">
      <c r="B6470" s="831"/>
      <c r="C6470" s="831"/>
      <c r="F6470" s="831"/>
      <c r="G6470" s="831"/>
      <c r="H6470" s="831"/>
    </row>
    <row r="6471" spans="2:8">
      <c r="B6471" s="831"/>
      <c r="C6471" s="831"/>
      <c r="F6471" s="831"/>
      <c r="G6471" s="831"/>
      <c r="H6471" s="831"/>
    </row>
    <row r="6472" spans="2:8">
      <c r="B6472" s="831"/>
      <c r="C6472" s="831"/>
      <c r="F6472" s="831"/>
      <c r="G6472" s="831"/>
      <c r="H6472" s="831"/>
    </row>
    <row r="6473" spans="2:8">
      <c r="B6473" s="831"/>
      <c r="C6473" s="831"/>
      <c r="F6473" s="831"/>
      <c r="G6473" s="831"/>
      <c r="H6473" s="831"/>
    </row>
    <row r="6474" spans="2:8">
      <c r="B6474" s="831"/>
      <c r="C6474" s="831"/>
      <c r="F6474" s="831"/>
      <c r="G6474" s="831"/>
      <c r="H6474" s="831"/>
    </row>
    <row r="6475" spans="2:8">
      <c r="B6475" s="831"/>
      <c r="C6475" s="831"/>
      <c r="F6475" s="831"/>
      <c r="G6475" s="831"/>
      <c r="H6475" s="831"/>
    </row>
    <row r="6476" spans="2:8">
      <c r="B6476" s="831"/>
      <c r="C6476" s="831"/>
      <c r="F6476" s="831"/>
      <c r="G6476" s="831"/>
      <c r="H6476" s="831"/>
    </row>
    <row r="6477" spans="2:8">
      <c r="B6477" s="831"/>
      <c r="C6477" s="831"/>
      <c r="F6477" s="831"/>
      <c r="G6477" s="831"/>
      <c r="H6477" s="831"/>
    </row>
    <row r="6478" spans="2:8">
      <c r="B6478" s="831"/>
      <c r="C6478" s="831"/>
      <c r="F6478" s="831"/>
      <c r="G6478" s="831"/>
      <c r="H6478" s="831"/>
    </row>
    <row r="6479" spans="2:8">
      <c r="B6479" s="831"/>
      <c r="C6479" s="831"/>
      <c r="F6479" s="831"/>
      <c r="G6479" s="831"/>
      <c r="H6479" s="831"/>
    </row>
    <row r="6480" spans="2:8">
      <c r="B6480" s="831"/>
      <c r="C6480" s="831"/>
      <c r="F6480" s="831"/>
      <c r="G6480" s="831"/>
      <c r="H6480" s="831"/>
    </row>
    <row r="6481" spans="2:8">
      <c r="B6481" s="831"/>
      <c r="C6481" s="831"/>
      <c r="F6481" s="831"/>
      <c r="G6481" s="831"/>
      <c r="H6481" s="831"/>
    </row>
    <row r="6482" spans="2:8">
      <c r="B6482" s="831"/>
      <c r="C6482" s="831"/>
      <c r="F6482" s="831"/>
      <c r="G6482" s="831"/>
      <c r="H6482" s="831"/>
    </row>
    <row r="6483" spans="2:8">
      <c r="B6483" s="831"/>
      <c r="C6483" s="831"/>
      <c r="F6483" s="831"/>
      <c r="G6483" s="831"/>
      <c r="H6483" s="831"/>
    </row>
    <row r="6484" spans="2:8">
      <c r="B6484" s="831"/>
      <c r="C6484" s="831"/>
      <c r="F6484" s="831"/>
      <c r="G6484" s="831"/>
      <c r="H6484" s="831"/>
    </row>
    <row r="6485" spans="2:8">
      <c r="B6485" s="831"/>
      <c r="C6485" s="831"/>
      <c r="F6485" s="831"/>
      <c r="G6485" s="831"/>
      <c r="H6485" s="831"/>
    </row>
    <row r="6486" spans="2:8">
      <c r="B6486" s="831"/>
      <c r="C6486" s="831"/>
      <c r="F6486" s="831"/>
      <c r="G6486" s="831"/>
      <c r="H6486" s="831"/>
    </row>
    <row r="6487" spans="2:8">
      <c r="B6487" s="831"/>
      <c r="C6487" s="831"/>
      <c r="F6487" s="831"/>
      <c r="G6487" s="831"/>
      <c r="H6487" s="831"/>
    </row>
    <row r="6488" spans="2:8">
      <c r="B6488" s="831"/>
      <c r="C6488" s="831"/>
      <c r="F6488" s="831"/>
      <c r="G6488" s="831"/>
      <c r="H6488" s="831"/>
    </row>
    <row r="6489" spans="2:8">
      <c r="B6489" s="831"/>
      <c r="C6489" s="831"/>
      <c r="F6489" s="831"/>
      <c r="G6489" s="831"/>
      <c r="H6489" s="831"/>
    </row>
    <row r="6490" spans="2:8">
      <c r="B6490" s="831"/>
      <c r="C6490" s="831"/>
      <c r="F6490" s="831"/>
      <c r="G6490" s="831"/>
      <c r="H6490" s="831"/>
    </row>
    <row r="6491" spans="2:8">
      <c r="B6491" s="831"/>
      <c r="C6491" s="831"/>
      <c r="F6491" s="831"/>
      <c r="G6491" s="831"/>
      <c r="H6491" s="831"/>
    </row>
    <row r="6492" spans="2:8">
      <c r="B6492" s="831"/>
      <c r="C6492" s="831"/>
      <c r="F6492" s="831"/>
      <c r="G6492" s="831"/>
      <c r="H6492" s="831"/>
    </row>
    <row r="6493" spans="2:8">
      <c r="B6493" s="831"/>
      <c r="C6493" s="831"/>
      <c r="F6493" s="831"/>
      <c r="G6493" s="831"/>
      <c r="H6493" s="831"/>
    </row>
    <row r="6494" spans="2:8">
      <c r="B6494" s="831"/>
      <c r="C6494" s="831"/>
      <c r="F6494" s="831"/>
      <c r="G6494" s="831"/>
      <c r="H6494" s="831"/>
    </row>
    <row r="6495" spans="2:8">
      <c r="B6495" s="831"/>
      <c r="C6495" s="831"/>
      <c r="F6495" s="831"/>
      <c r="G6495" s="831"/>
      <c r="H6495" s="831"/>
    </row>
    <row r="6496" spans="2:8">
      <c r="B6496" s="831"/>
      <c r="C6496" s="831"/>
      <c r="F6496" s="831"/>
      <c r="G6496" s="831"/>
      <c r="H6496" s="831"/>
    </row>
    <row r="6497" spans="2:8">
      <c r="B6497" s="831"/>
      <c r="C6497" s="831"/>
      <c r="F6497" s="831"/>
      <c r="G6497" s="831"/>
      <c r="H6497" s="831"/>
    </row>
    <row r="6498" spans="2:8">
      <c r="B6498" s="831"/>
      <c r="C6498" s="831"/>
      <c r="F6498" s="831"/>
      <c r="G6498" s="831"/>
      <c r="H6498" s="831"/>
    </row>
    <row r="6499" spans="2:8">
      <c r="B6499" s="831"/>
      <c r="C6499" s="831"/>
      <c r="F6499" s="831"/>
      <c r="G6499" s="831"/>
      <c r="H6499" s="831"/>
    </row>
    <row r="6500" spans="2:8">
      <c r="B6500" s="831"/>
      <c r="C6500" s="831"/>
      <c r="F6500" s="831"/>
      <c r="G6500" s="831"/>
      <c r="H6500" s="831"/>
    </row>
    <row r="6501" spans="2:8">
      <c r="B6501" s="831"/>
      <c r="C6501" s="831"/>
      <c r="F6501" s="831"/>
      <c r="G6501" s="831"/>
      <c r="H6501" s="831"/>
    </row>
    <row r="6502" spans="2:8">
      <c r="B6502" s="831"/>
      <c r="C6502" s="831"/>
      <c r="F6502" s="831"/>
      <c r="G6502" s="831"/>
      <c r="H6502" s="831"/>
    </row>
    <row r="6503" spans="2:8">
      <c r="B6503" s="831"/>
      <c r="C6503" s="831"/>
      <c r="F6503" s="831"/>
      <c r="G6503" s="831"/>
      <c r="H6503" s="831"/>
    </row>
    <row r="6504" spans="2:8">
      <c r="B6504" s="831"/>
      <c r="C6504" s="831"/>
      <c r="F6504" s="831"/>
      <c r="G6504" s="831"/>
      <c r="H6504" s="831"/>
    </row>
    <row r="6505" spans="2:8">
      <c r="B6505" s="831"/>
      <c r="C6505" s="831"/>
      <c r="F6505" s="831"/>
      <c r="G6505" s="831"/>
      <c r="H6505" s="831"/>
    </row>
    <row r="6506" spans="2:8">
      <c r="B6506" s="831"/>
      <c r="C6506" s="831"/>
      <c r="F6506" s="831"/>
      <c r="G6506" s="831"/>
      <c r="H6506" s="831"/>
    </row>
    <row r="6507" spans="2:8">
      <c r="B6507" s="831"/>
      <c r="C6507" s="831"/>
      <c r="F6507" s="831"/>
      <c r="G6507" s="831"/>
      <c r="H6507" s="831"/>
    </row>
    <row r="6508" spans="2:8">
      <c r="B6508" s="831"/>
      <c r="C6508" s="831"/>
      <c r="F6508" s="831"/>
      <c r="G6508" s="831"/>
      <c r="H6508" s="831"/>
    </row>
    <row r="6509" spans="2:8">
      <c r="B6509" s="831"/>
      <c r="C6509" s="831"/>
      <c r="F6509" s="831"/>
      <c r="G6509" s="831"/>
      <c r="H6509" s="831"/>
    </row>
    <row r="6510" spans="2:8">
      <c r="B6510" s="831"/>
      <c r="C6510" s="831"/>
      <c r="F6510" s="831"/>
      <c r="G6510" s="831"/>
      <c r="H6510" s="831"/>
    </row>
    <row r="6511" spans="2:8">
      <c r="B6511" s="831"/>
      <c r="C6511" s="831"/>
      <c r="F6511" s="831"/>
      <c r="G6511" s="831"/>
      <c r="H6511" s="831"/>
    </row>
    <row r="6512" spans="2:8">
      <c r="B6512" s="831"/>
      <c r="C6512" s="831"/>
      <c r="F6512" s="831"/>
      <c r="G6512" s="831"/>
      <c r="H6512" s="831"/>
    </row>
    <row r="6513" spans="2:8">
      <c r="B6513" s="831"/>
      <c r="C6513" s="831"/>
      <c r="F6513" s="831"/>
      <c r="G6513" s="831"/>
      <c r="H6513" s="831"/>
    </row>
    <row r="6514" spans="2:8">
      <c r="B6514" s="831"/>
      <c r="C6514" s="831"/>
      <c r="F6514" s="831"/>
      <c r="G6514" s="831"/>
      <c r="H6514" s="831"/>
    </row>
    <row r="6515" spans="2:8">
      <c r="B6515" s="831"/>
      <c r="C6515" s="831"/>
      <c r="F6515" s="831"/>
      <c r="G6515" s="831"/>
      <c r="H6515" s="831"/>
    </row>
    <row r="6516" spans="2:8">
      <c r="B6516" s="831"/>
      <c r="C6516" s="831"/>
      <c r="F6516" s="831"/>
      <c r="G6516" s="831"/>
      <c r="H6516" s="831"/>
    </row>
    <row r="6517" spans="2:8">
      <c r="B6517" s="831"/>
      <c r="C6517" s="831"/>
      <c r="F6517" s="831"/>
      <c r="G6517" s="831"/>
      <c r="H6517" s="831"/>
    </row>
    <row r="6518" spans="2:8">
      <c r="B6518" s="831"/>
      <c r="C6518" s="831"/>
      <c r="F6518" s="831"/>
      <c r="G6518" s="831"/>
      <c r="H6518" s="831"/>
    </row>
    <row r="6519" spans="2:8">
      <c r="B6519" s="831"/>
      <c r="C6519" s="831"/>
      <c r="F6519" s="831"/>
      <c r="G6519" s="831"/>
      <c r="H6519" s="831"/>
    </row>
    <row r="6520" spans="2:8">
      <c r="B6520" s="831"/>
      <c r="C6520" s="831"/>
      <c r="F6520" s="831"/>
      <c r="G6520" s="831"/>
      <c r="H6520" s="831"/>
    </row>
    <row r="6521" spans="2:8">
      <c r="B6521" s="831"/>
      <c r="C6521" s="831"/>
      <c r="F6521" s="831"/>
      <c r="G6521" s="831"/>
      <c r="H6521" s="831"/>
    </row>
    <row r="6522" spans="2:8">
      <c r="B6522" s="831"/>
      <c r="C6522" s="831"/>
      <c r="F6522" s="831"/>
      <c r="G6522" s="831"/>
      <c r="H6522" s="831"/>
    </row>
    <row r="6523" spans="2:8">
      <c r="B6523" s="831"/>
      <c r="C6523" s="831"/>
      <c r="F6523" s="831"/>
      <c r="G6523" s="831"/>
      <c r="H6523" s="831"/>
    </row>
    <row r="6524" spans="2:8">
      <c r="B6524" s="831"/>
      <c r="C6524" s="831"/>
      <c r="F6524" s="831"/>
      <c r="G6524" s="831"/>
      <c r="H6524" s="831"/>
    </row>
    <row r="6525" spans="2:8">
      <c r="B6525" s="831"/>
      <c r="C6525" s="831"/>
      <c r="F6525" s="831"/>
      <c r="G6525" s="831"/>
      <c r="H6525" s="831"/>
    </row>
    <row r="6526" spans="2:8">
      <c r="B6526" s="831"/>
      <c r="C6526" s="831"/>
      <c r="F6526" s="831"/>
      <c r="G6526" s="831"/>
      <c r="H6526" s="831"/>
    </row>
    <row r="6527" spans="2:8">
      <c r="B6527" s="831"/>
      <c r="C6527" s="831"/>
      <c r="F6527" s="831"/>
      <c r="G6527" s="831"/>
      <c r="H6527" s="831"/>
    </row>
    <row r="6528" spans="2:8">
      <c r="B6528" s="831"/>
      <c r="C6528" s="831"/>
      <c r="F6528" s="831"/>
      <c r="G6528" s="831"/>
      <c r="H6528" s="831"/>
    </row>
    <row r="6529" spans="2:8">
      <c r="B6529" s="831"/>
      <c r="C6529" s="831"/>
      <c r="F6529" s="831"/>
      <c r="G6529" s="831"/>
      <c r="H6529" s="831"/>
    </row>
    <row r="6530" spans="2:8">
      <c r="B6530" s="831"/>
      <c r="C6530" s="831"/>
      <c r="F6530" s="831"/>
      <c r="G6530" s="831"/>
      <c r="H6530" s="831"/>
    </row>
    <row r="6531" spans="2:8">
      <c r="B6531" s="831"/>
      <c r="C6531" s="831"/>
      <c r="F6531" s="831"/>
      <c r="G6531" s="831"/>
      <c r="H6531" s="831"/>
    </row>
    <row r="6532" spans="2:8">
      <c r="B6532" s="831"/>
      <c r="C6532" s="831"/>
      <c r="F6532" s="831"/>
      <c r="G6532" s="831"/>
      <c r="H6532" s="831"/>
    </row>
    <row r="6533" spans="2:8">
      <c r="B6533" s="831"/>
      <c r="C6533" s="831"/>
      <c r="F6533" s="831"/>
      <c r="G6533" s="831"/>
      <c r="H6533" s="831"/>
    </row>
    <row r="6534" spans="2:8">
      <c r="B6534" s="831"/>
      <c r="C6534" s="831"/>
      <c r="F6534" s="831"/>
      <c r="G6534" s="831"/>
      <c r="H6534" s="831"/>
    </row>
    <row r="6535" spans="2:8">
      <c r="B6535" s="831"/>
      <c r="C6535" s="831"/>
      <c r="F6535" s="831"/>
      <c r="G6535" s="831"/>
      <c r="H6535" s="831"/>
    </row>
    <row r="6536" spans="2:8">
      <c r="B6536" s="831"/>
      <c r="C6536" s="831"/>
      <c r="F6536" s="831"/>
      <c r="G6536" s="831"/>
      <c r="H6536" s="831"/>
    </row>
    <row r="6537" spans="2:8">
      <c r="B6537" s="831"/>
      <c r="C6537" s="831"/>
      <c r="F6537" s="831"/>
      <c r="G6537" s="831"/>
      <c r="H6537" s="831"/>
    </row>
    <row r="6538" spans="2:8">
      <c r="B6538" s="831"/>
      <c r="C6538" s="831"/>
      <c r="F6538" s="831"/>
      <c r="G6538" s="831"/>
      <c r="H6538" s="831"/>
    </row>
    <row r="6539" spans="2:8">
      <c r="B6539" s="831"/>
      <c r="C6539" s="831"/>
      <c r="F6539" s="831"/>
      <c r="G6539" s="831"/>
      <c r="H6539" s="831"/>
    </row>
    <row r="6540" spans="2:8">
      <c r="B6540" s="831"/>
      <c r="C6540" s="831"/>
      <c r="F6540" s="831"/>
      <c r="G6540" s="831"/>
      <c r="H6540" s="831"/>
    </row>
    <row r="6541" spans="2:8">
      <c r="B6541" s="831"/>
      <c r="C6541" s="831"/>
      <c r="F6541" s="831"/>
      <c r="G6541" s="831"/>
      <c r="H6541" s="831"/>
    </row>
    <row r="6542" spans="2:8">
      <c r="B6542" s="831"/>
      <c r="C6542" s="831"/>
      <c r="F6542" s="831"/>
      <c r="G6542" s="831"/>
      <c r="H6542" s="831"/>
    </row>
    <row r="6543" spans="2:8">
      <c r="B6543" s="831"/>
      <c r="C6543" s="831"/>
      <c r="F6543" s="831"/>
      <c r="G6543" s="831"/>
      <c r="H6543" s="831"/>
    </row>
    <row r="6544" spans="2:8">
      <c r="B6544" s="831"/>
      <c r="C6544" s="831"/>
      <c r="F6544" s="831"/>
      <c r="G6544" s="831"/>
      <c r="H6544" s="831"/>
    </row>
    <row r="6545" spans="2:8">
      <c r="B6545" s="831"/>
      <c r="C6545" s="831"/>
      <c r="F6545" s="831"/>
      <c r="G6545" s="831"/>
      <c r="H6545" s="831"/>
    </row>
    <row r="6546" spans="2:8">
      <c r="B6546" s="831"/>
      <c r="C6546" s="831"/>
      <c r="F6546" s="831"/>
      <c r="G6546" s="831"/>
      <c r="H6546" s="831"/>
    </row>
    <row r="6547" spans="2:8">
      <c r="B6547" s="831"/>
      <c r="C6547" s="831"/>
      <c r="F6547" s="831"/>
      <c r="G6547" s="831"/>
      <c r="H6547" s="831"/>
    </row>
    <row r="6548" spans="2:8">
      <c r="B6548" s="831"/>
      <c r="C6548" s="831"/>
      <c r="F6548" s="831"/>
      <c r="G6548" s="831"/>
      <c r="H6548" s="831"/>
    </row>
    <row r="6549" spans="2:8">
      <c r="B6549" s="831"/>
      <c r="C6549" s="831"/>
      <c r="F6549" s="831"/>
      <c r="G6549" s="831"/>
      <c r="H6549" s="831"/>
    </row>
    <row r="6550" spans="2:8">
      <c r="B6550" s="831"/>
      <c r="C6550" s="831"/>
      <c r="F6550" s="831"/>
      <c r="G6550" s="831"/>
      <c r="H6550" s="831"/>
    </row>
    <row r="6551" spans="2:8">
      <c r="B6551" s="831"/>
      <c r="C6551" s="831"/>
      <c r="F6551" s="831"/>
      <c r="G6551" s="831"/>
      <c r="H6551" s="831"/>
    </row>
    <row r="6552" spans="2:8">
      <c r="B6552" s="831"/>
      <c r="C6552" s="831"/>
      <c r="F6552" s="831"/>
      <c r="G6552" s="831"/>
      <c r="H6552" s="831"/>
    </row>
    <row r="6553" spans="2:8">
      <c r="B6553" s="831"/>
      <c r="C6553" s="831"/>
      <c r="F6553" s="831"/>
      <c r="G6553" s="831"/>
      <c r="H6553" s="831"/>
    </row>
    <row r="6554" spans="2:8">
      <c r="B6554" s="831"/>
      <c r="C6554" s="831"/>
      <c r="F6554" s="831"/>
      <c r="G6554" s="831"/>
      <c r="H6554" s="831"/>
    </row>
    <row r="6555" spans="2:8">
      <c r="B6555" s="831"/>
      <c r="C6555" s="831"/>
      <c r="F6555" s="831"/>
      <c r="G6555" s="831"/>
      <c r="H6555" s="831"/>
    </row>
    <row r="6556" spans="2:8">
      <c r="B6556" s="831"/>
      <c r="C6556" s="831"/>
      <c r="F6556" s="831"/>
      <c r="G6556" s="831"/>
      <c r="H6556" s="831"/>
    </row>
    <row r="6557" spans="2:8">
      <c r="B6557" s="831"/>
      <c r="C6557" s="831"/>
      <c r="F6557" s="831"/>
      <c r="G6557" s="831"/>
      <c r="H6557" s="831"/>
    </row>
    <row r="6558" spans="2:8">
      <c r="B6558" s="831"/>
      <c r="C6558" s="831"/>
      <c r="F6558" s="831"/>
      <c r="G6558" s="831"/>
      <c r="H6558" s="831"/>
    </row>
    <row r="6559" spans="2:8">
      <c r="B6559" s="831"/>
      <c r="C6559" s="831"/>
      <c r="F6559" s="831"/>
      <c r="G6559" s="831"/>
      <c r="H6559" s="831"/>
    </row>
    <row r="6560" spans="2:8">
      <c r="B6560" s="831"/>
      <c r="C6560" s="831"/>
      <c r="F6560" s="831"/>
      <c r="G6560" s="831"/>
      <c r="H6560" s="831"/>
    </row>
    <row r="6561" spans="2:8">
      <c r="B6561" s="831"/>
      <c r="C6561" s="831"/>
      <c r="F6561" s="831"/>
      <c r="G6561" s="831"/>
      <c r="H6561" s="831"/>
    </row>
    <row r="6562" spans="2:8">
      <c r="B6562" s="831"/>
      <c r="C6562" s="831"/>
      <c r="F6562" s="831"/>
      <c r="G6562" s="831"/>
      <c r="H6562" s="831"/>
    </row>
    <row r="6563" spans="2:8">
      <c r="B6563" s="831"/>
      <c r="C6563" s="831"/>
      <c r="F6563" s="831"/>
      <c r="G6563" s="831"/>
      <c r="H6563" s="831"/>
    </row>
    <row r="6564" spans="2:8">
      <c r="B6564" s="831"/>
      <c r="C6564" s="831"/>
      <c r="F6564" s="831"/>
      <c r="G6564" s="831"/>
      <c r="H6564" s="831"/>
    </row>
    <row r="6565" spans="2:8">
      <c r="B6565" s="831"/>
      <c r="C6565" s="831"/>
      <c r="F6565" s="831"/>
      <c r="G6565" s="831"/>
      <c r="H6565" s="831"/>
    </row>
    <row r="6566" spans="2:8">
      <c r="B6566" s="831"/>
      <c r="C6566" s="831"/>
      <c r="F6566" s="831"/>
      <c r="G6566" s="831"/>
      <c r="H6566" s="831"/>
    </row>
    <row r="6567" spans="2:8">
      <c r="B6567" s="831"/>
      <c r="C6567" s="831"/>
      <c r="F6567" s="831"/>
      <c r="G6567" s="831"/>
      <c r="H6567" s="831"/>
    </row>
    <row r="6568" spans="2:8">
      <c r="B6568" s="831"/>
      <c r="C6568" s="831"/>
      <c r="F6568" s="831"/>
      <c r="G6568" s="831"/>
      <c r="H6568" s="831"/>
    </row>
    <row r="6569" spans="2:8">
      <c r="B6569" s="831"/>
      <c r="C6569" s="831"/>
      <c r="F6569" s="831"/>
      <c r="G6569" s="831"/>
      <c r="H6569" s="831"/>
    </row>
    <row r="6570" spans="2:8">
      <c r="B6570" s="831"/>
      <c r="C6570" s="831"/>
      <c r="F6570" s="831"/>
      <c r="G6570" s="831"/>
      <c r="H6570" s="831"/>
    </row>
    <row r="6571" spans="2:8">
      <c r="B6571" s="831"/>
      <c r="C6571" s="831"/>
      <c r="F6571" s="831"/>
      <c r="G6571" s="831"/>
      <c r="H6571" s="831"/>
    </row>
    <row r="6572" spans="2:8">
      <c r="B6572" s="831"/>
      <c r="C6572" s="831"/>
      <c r="F6572" s="831"/>
      <c r="G6572" s="831"/>
      <c r="H6572" s="831"/>
    </row>
    <row r="6573" spans="2:8">
      <c r="B6573" s="831"/>
      <c r="C6573" s="831"/>
      <c r="F6573" s="831"/>
      <c r="G6573" s="831"/>
      <c r="H6573" s="831"/>
    </row>
    <row r="6574" spans="2:8">
      <c r="B6574" s="831"/>
      <c r="C6574" s="831"/>
      <c r="F6574" s="831"/>
      <c r="G6574" s="831"/>
      <c r="H6574" s="831"/>
    </row>
    <row r="6575" spans="2:8">
      <c r="B6575" s="831"/>
      <c r="C6575" s="831"/>
      <c r="F6575" s="831"/>
      <c r="G6575" s="831"/>
      <c r="H6575" s="831"/>
    </row>
    <row r="6576" spans="2:8">
      <c r="B6576" s="831"/>
      <c r="C6576" s="831"/>
      <c r="F6576" s="831"/>
      <c r="G6576" s="831"/>
      <c r="H6576" s="831"/>
    </row>
    <row r="6577" spans="2:8">
      <c r="B6577" s="831"/>
      <c r="C6577" s="831"/>
      <c r="F6577" s="831"/>
      <c r="G6577" s="831"/>
      <c r="H6577" s="831"/>
    </row>
    <row r="6578" spans="2:8">
      <c r="B6578" s="831"/>
      <c r="C6578" s="831"/>
      <c r="F6578" s="831"/>
      <c r="G6578" s="831"/>
      <c r="H6578" s="831"/>
    </row>
    <row r="6579" spans="2:8">
      <c r="B6579" s="831"/>
      <c r="C6579" s="831"/>
      <c r="F6579" s="831"/>
      <c r="G6579" s="831"/>
      <c r="H6579" s="831"/>
    </row>
    <row r="6580" spans="2:8">
      <c r="B6580" s="831"/>
      <c r="C6580" s="831"/>
      <c r="F6580" s="831"/>
      <c r="G6580" s="831"/>
      <c r="H6580" s="831"/>
    </row>
    <row r="6581" spans="2:8">
      <c r="B6581" s="831"/>
      <c r="C6581" s="831"/>
      <c r="F6581" s="831"/>
      <c r="G6581" s="831"/>
      <c r="H6581" s="831"/>
    </row>
    <row r="6582" spans="2:8">
      <c r="B6582" s="831"/>
      <c r="C6582" s="831"/>
      <c r="F6582" s="831"/>
      <c r="G6582" s="831"/>
      <c r="H6582" s="831"/>
    </row>
    <row r="6583" spans="2:8">
      <c r="B6583" s="831"/>
      <c r="C6583" s="831"/>
      <c r="F6583" s="831"/>
      <c r="G6583" s="831"/>
      <c r="H6583" s="831"/>
    </row>
    <row r="6584" spans="2:8">
      <c r="B6584" s="831"/>
      <c r="C6584" s="831"/>
      <c r="F6584" s="831"/>
      <c r="G6584" s="831"/>
      <c r="H6584" s="831"/>
    </row>
    <row r="6585" spans="2:8">
      <c r="B6585" s="831"/>
      <c r="C6585" s="831"/>
      <c r="F6585" s="831"/>
      <c r="G6585" s="831"/>
      <c r="H6585" s="831"/>
    </row>
    <row r="6586" spans="2:8">
      <c r="B6586" s="831"/>
      <c r="C6586" s="831"/>
      <c r="F6586" s="831"/>
      <c r="G6586" s="831"/>
      <c r="H6586" s="831"/>
    </row>
    <row r="6587" spans="2:8">
      <c r="B6587" s="831"/>
      <c r="C6587" s="831"/>
      <c r="F6587" s="831"/>
      <c r="G6587" s="831"/>
      <c r="H6587" s="831"/>
    </row>
    <row r="6588" spans="2:8">
      <c r="B6588" s="831"/>
      <c r="C6588" s="831"/>
      <c r="F6588" s="831"/>
      <c r="G6588" s="831"/>
      <c r="H6588" s="831"/>
    </row>
    <row r="6589" spans="2:8">
      <c r="B6589" s="831"/>
      <c r="C6589" s="831"/>
      <c r="F6589" s="831"/>
      <c r="G6589" s="831"/>
      <c r="H6589" s="831"/>
    </row>
    <row r="6590" spans="2:8">
      <c r="B6590" s="831"/>
      <c r="C6590" s="831"/>
      <c r="F6590" s="831"/>
      <c r="G6590" s="831"/>
      <c r="H6590" s="831"/>
    </row>
    <row r="6591" spans="2:8">
      <c r="B6591" s="831"/>
      <c r="C6591" s="831"/>
      <c r="F6591" s="831"/>
      <c r="G6591" s="831"/>
      <c r="H6591" s="831"/>
    </row>
    <row r="6592" spans="2:8">
      <c r="B6592" s="831"/>
      <c r="C6592" s="831"/>
      <c r="F6592" s="831"/>
      <c r="G6592" s="831"/>
      <c r="H6592" s="831"/>
    </row>
    <row r="6593" spans="2:8">
      <c r="B6593" s="831"/>
      <c r="C6593" s="831"/>
      <c r="F6593" s="831"/>
      <c r="G6593" s="831"/>
      <c r="H6593" s="831"/>
    </row>
    <row r="6594" spans="2:8">
      <c r="B6594" s="831"/>
      <c r="C6594" s="831"/>
      <c r="F6594" s="831"/>
      <c r="G6594" s="831"/>
      <c r="H6594" s="831"/>
    </row>
    <row r="6595" spans="2:8">
      <c r="B6595" s="831"/>
      <c r="C6595" s="831"/>
      <c r="F6595" s="831"/>
      <c r="G6595" s="831"/>
      <c r="H6595" s="831"/>
    </row>
    <row r="6596" spans="2:8">
      <c r="B6596" s="831"/>
      <c r="C6596" s="831"/>
      <c r="F6596" s="831"/>
      <c r="G6596" s="831"/>
      <c r="H6596" s="831"/>
    </row>
    <row r="6597" spans="2:8">
      <c r="B6597" s="831"/>
      <c r="C6597" s="831"/>
      <c r="F6597" s="831"/>
      <c r="G6597" s="831"/>
      <c r="H6597" s="831"/>
    </row>
    <row r="6598" spans="2:8">
      <c r="B6598" s="831"/>
      <c r="C6598" s="831"/>
      <c r="F6598" s="831"/>
      <c r="G6598" s="831"/>
      <c r="H6598" s="831"/>
    </row>
    <row r="6599" spans="2:8">
      <c r="B6599" s="831"/>
      <c r="C6599" s="831"/>
      <c r="F6599" s="831"/>
      <c r="G6599" s="831"/>
      <c r="H6599" s="831"/>
    </row>
    <row r="6600" spans="2:8">
      <c r="B6600" s="831"/>
      <c r="C6600" s="831"/>
      <c r="F6600" s="831"/>
      <c r="G6600" s="831"/>
      <c r="H6600" s="831"/>
    </row>
    <row r="6601" spans="2:8">
      <c r="B6601" s="831"/>
      <c r="C6601" s="831"/>
      <c r="F6601" s="831"/>
      <c r="G6601" s="831"/>
      <c r="H6601" s="831"/>
    </row>
    <row r="6602" spans="2:8">
      <c r="B6602" s="831"/>
      <c r="C6602" s="831"/>
      <c r="F6602" s="831"/>
      <c r="G6602" s="831"/>
      <c r="H6602" s="831"/>
    </row>
    <row r="6603" spans="2:8">
      <c r="B6603" s="831"/>
      <c r="C6603" s="831"/>
      <c r="F6603" s="831"/>
      <c r="G6603" s="831"/>
      <c r="H6603" s="831"/>
    </row>
    <row r="6604" spans="2:8">
      <c r="B6604" s="831"/>
      <c r="C6604" s="831"/>
      <c r="F6604" s="831"/>
      <c r="G6604" s="831"/>
      <c r="H6604" s="831"/>
    </row>
    <row r="6605" spans="2:8">
      <c r="B6605" s="831"/>
      <c r="C6605" s="831"/>
      <c r="F6605" s="831"/>
      <c r="G6605" s="831"/>
      <c r="H6605" s="831"/>
    </row>
    <row r="6606" spans="2:8">
      <c r="B6606" s="831"/>
      <c r="C6606" s="831"/>
      <c r="F6606" s="831"/>
      <c r="G6606" s="831"/>
      <c r="H6606" s="831"/>
    </row>
    <row r="6607" spans="2:8">
      <c r="B6607" s="831"/>
      <c r="C6607" s="831"/>
      <c r="F6607" s="831"/>
      <c r="G6607" s="831"/>
      <c r="H6607" s="831"/>
    </row>
    <row r="6608" spans="2:8">
      <c r="B6608" s="831"/>
      <c r="C6608" s="831"/>
      <c r="F6608" s="831"/>
      <c r="G6608" s="831"/>
      <c r="H6608" s="831"/>
    </row>
    <row r="6609" spans="2:8">
      <c r="B6609" s="831"/>
      <c r="C6609" s="831"/>
      <c r="F6609" s="831"/>
      <c r="G6609" s="831"/>
      <c r="H6609" s="831"/>
    </row>
    <row r="6610" spans="2:8">
      <c r="B6610" s="831"/>
      <c r="C6610" s="831"/>
      <c r="F6610" s="831"/>
      <c r="G6610" s="831"/>
      <c r="H6610" s="831"/>
    </row>
    <row r="6611" spans="2:8">
      <c r="B6611" s="831"/>
      <c r="C6611" s="831"/>
      <c r="F6611" s="831"/>
      <c r="G6611" s="831"/>
      <c r="H6611" s="831"/>
    </row>
    <row r="6612" spans="2:8">
      <c r="B6612" s="831"/>
      <c r="C6612" s="831"/>
      <c r="F6612" s="831"/>
      <c r="G6612" s="831"/>
      <c r="H6612" s="831"/>
    </row>
    <row r="6613" spans="2:8">
      <c r="B6613" s="831"/>
      <c r="C6613" s="831"/>
      <c r="F6613" s="831"/>
      <c r="G6613" s="831"/>
      <c r="H6613" s="831"/>
    </row>
    <row r="6614" spans="2:8">
      <c r="B6614" s="831"/>
      <c r="C6614" s="831"/>
      <c r="F6614" s="831"/>
      <c r="G6614" s="831"/>
      <c r="H6614" s="831"/>
    </row>
    <row r="6615" spans="2:8">
      <c r="B6615" s="831"/>
      <c r="C6615" s="831"/>
      <c r="F6615" s="831"/>
      <c r="G6615" s="831"/>
      <c r="H6615" s="831"/>
    </row>
    <row r="6616" spans="2:8">
      <c r="B6616" s="831"/>
      <c r="C6616" s="831"/>
      <c r="F6616" s="831"/>
      <c r="G6616" s="831"/>
      <c r="H6616" s="831"/>
    </row>
    <row r="6617" spans="2:8">
      <c r="B6617" s="831"/>
      <c r="C6617" s="831"/>
      <c r="F6617" s="831"/>
      <c r="G6617" s="831"/>
      <c r="H6617" s="831"/>
    </row>
    <row r="6618" spans="2:8">
      <c r="B6618" s="831"/>
      <c r="C6618" s="831"/>
      <c r="F6618" s="831"/>
      <c r="G6618" s="831"/>
      <c r="H6618" s="831"/>
    </row>
    <row r="6619" spans="2:8">
      <c r="B6619" s="831"/>
      <c r="C6619" s="831"/>
      <c r="F6619" s="831"/>
      <c r="G6619" s="831"/>
      <c r="H6619" s="831"/>
    </row>
    <row r="6620" spans="2:8">
      <c r="B6620" s="831"/>
      <c r="C6620" s="831"/>
      <c r="F6620" s="831"/>
      <c r="G6620" s="831"/>
      <c r="H6620" s="831"/>
    </row>
    <row r="6621" spans="2:8">
      <c r="B6621" s="831"/>
      <c r="C6621" s="831"/>
      <c r="F6621" s="831"/>
      <c r="G6621" s="831"/>
      <c r="H6621" s="831"/>
    </row>
    <row r="6622" spans="2:8">
      <c r="B6622" s="831"/>
      <c r="C6622" s="831"/>
      <c r="F6622" s="831"/>
      <c r="G6622" s="831"/>
      <c r="H6622" s="831"/>
    </row>
    <row r="6623" spans="2:8">
      <c r="B6623" s="831"/>
      <c r="C6623" s="831"/>
      <c r="F6623" s="831"/>
      <c r="G6623" s="831"/>
      <c r="H6623" s="831"/>
    </row>
    <row r="6624" spans="2:8">
      <c r="B6624" s="831"/>
      <c r="C6624" s="831"/>
      <c r="F6624" s="831"/>
      <c r="G6624" s="831"/>
      <c r="H6624" s="831"/>
    </row>
    <row r="6625" spans="2:8">
      <c r="B6625" s="831"/>
      <c r="C6625" s="831"/>
      <c r="F6625" s="831"/>
      <c r="G6625" s="831"/>
      <c r="H6625" s="831"/>
    </row>
    <row r="6626" spans="2:8">
      <c r="B6626" s="831"/>
      <c r="C6626" s="831"/>
      <c r="F6626" s="831"/>
      <c r="G6626" s="831"/>
      <c r="H6626" s="831"/>
    </row>
    <row r="6627" spans="2:8">
      <c r="B6627" s="831"/>
      <c r="C6627" s="831"/>
      <c r="F6627" s="831"/>
      <c r="G6627" s="831"/>
      <c r="H6627" s="831"/>
    </row>
    <row r="6628" spans="2:8">
      <c r="B6628" s="831"/>
      <c r="C6628" s="831"/>
      <c r="F6628" s="831"/>
      <c r="G6628" s="831"/>
      <c r="H6628" s="831"/>
    </row>
    <row r="6629" spans="2:8">
      <c r="B6629" s="831"/>
      <c r="C6629" s="831"/>
      <c r="F6629" s="831"/>
      <c r="G6629" s="831"/>
      <c r="H6629" s="831"/>
    </row>
    <row r="6630" spans="2:8">
      <c r="B6630" s="831"/>
      <c r="C6630" s="831"/>
      <c r="F6630" s="831"/>
      <c r="G6630" s="831"/>
      <c r="H6630" s="831"/>
    </row>
    <row r="6631" spans="2:8">
      <c r="B6631" s="831"/>
      <c r="C6631" s="831"/>
      <c r="F6631" s="831"/>
      <c r="G6631" s="831"/>
      <c r="H6631" s="831"/>
    </row>
    <row r="6632" spans="2:8">
      <c r="B6632" s="831"/>
      <c r="C6632" s="831"/>
      <c r="F6632" s="831"/>
      <c r="G6632" s="831"/>
      <c r="H6632" s="831"/>
    </row>
    <row r="6633" spans="2:8">
      <c r="B6633" s="831"/>
      <c r="C6633" s="831"/>
      <c r="F6633" s="831"/>
      <c r="G6633" s="831"/>
      <c r="H6633" s="831"/>
    </row>
    <row r="6634" spans="2:8">
      <c r="B6634" s="831"/>
      <c r="C6634" s="831"/>
      <c r="F6634" s="831"/>
      <c r="G6634" s="831"/>
      <c r="H6634" s="831"/>
    </row>
    <row r="6635" spans="2:8">
      <c r="B6635" s="831"/>
      <c r="C6635" s="831"/>
      <c r="F6635" s="831"/>
      <c r="G6635" s="831"/>
      <c r="H6635" s="831"/>
    </row>
    <row r="6636" spans="2:8">
      <c r="B6636" s="831"/>
      <c r="C6636" s="831"/>
      <c r="F6636" s="831"/>
      <c r="G6636" s="831"/>
      <c r="H6636" s="831"/>
    </row>
    <row r="6637" spans="2:8">
      <c r="B6637" s="831"/>
      <c r="C6637" s="831"/>
      <c r="F6637" s="831"/>
      <c r="G6637" s="831"/>
      <c r="H6637" s="831"/>
    </row>
    <row r="6638" spans="2:8">
      <c r="B6638" s="831"/>
      <c r="C6638" s="831"/>
      <c r="F6638" s="831"/>
      <c r="G6638" s="831"/>
      <c r="H6638" s="831"/>
    </row>
    <row r="6639" spans="2:8">
      <c r="B6639" s="831"/>
      <c r="C6639" s="831"/>
      <c r="F6639" s="831"/>
      <c r="G6639" s="831"/>
      <c r="H6639" s="831"/>
    </row>
    <row r="6640" spans="2:8">
      <c r="B6640" s="831"/>
      <c r="C6640" s="831"/>
      <c r="F6640" s="831"/>
      <c r="G6640" s="831"/>
      <c r="H6640" s="831"/>
    </row>
    <row r="6641" spans="2:8">
      <c r="B6641" s="831"/>
      <c r="C6641" s="831"/>
      <c r="F6641" s="831"/>
      <c r="G6641" s="831"/>
      <c r="H6641" s="831"/>
    </row>
    <row r="6642" spans="2:8">
      <c r="B6642" s="831"/>
      <c r="C6642" s="831"/>
      <c r="F6642" s="831"/>
      <c r="G6642" s="831"/>
      <c r="H6642" s="831"/>
    </row>
    <row r="6643" spans="2:8">
      <c r="B6643" s="831"/>
      <c r="C6643" s="831"/>
      <c r="F6643" s="831"/>
      <c r="G6643" s="831"/>
      <c r="H6643" s="831"/>
    </row>
    <row r="6644" spans="2:8">
      <c r="B6644" s="831"/>
      <c r="C6644" s="831"/>
      <c r="F6644" s="831"/>
      <c r="G6644" s="831"/>
      <c r="H6644" s="831"/>
    </row>
    <row r="6645" spans="2:8">
      <c r="B6645" s="831"/>
      <c r="C6645" s="831"/>
      <c r="F6645" s="831"/>
      <c r="G6645" s="831"/>
      <c r="H6645" s="831"/>
    </row>
    <row r="6646" spans="2:8">
      <c r="B6646" s="831"/>
      <c r="C6646" s="831"/>
      <c r="F6646" s="831"/>
      <c r="G6646" s="831"/>
      <c r="H6646" s="831"/>
    </row>
    <row r="6647" spans="2:8">
      <c r="B6647" s="831"/>
      <c r="C6647" s="831"/>
      <c r="F6647" s="831"/>
      <c r="G6647" s="831"/>
      <c r="H6647" s="831"/>
    </row>
    <row r="6648" spans="2:8">
      <c r="B6648" s="831"/>
      <c r="C6648" s="831"/>
      <c r="F6648" s="831"/>
      <c r="G6648" s="831"/>
      <c r="H6648" s="831"/>
    </row>
    <row r="6649" spans="2:8">
      <c r="B6649" s="831"/>
      <c r="C6649" s="831"/>
      <c r="F6649" s="831"/>
      <c r="G6649" s="831"/>
      <c r="H6649" s="831"/>
    </row>
    <row r="6650" spans="2:8">
      <c r="B6650" s="831"/>
      <c r="C6650" s="831"/>
      <c r="F6650" s="831"/>
      <c r="G6650" s="831"/>
      <c r="H6650" s="831"/>
    </row>
    <row r="6651" spans="2:8">
      <c r="B6651" s="831"/>
      <c r="C6651" s="831"/>
      <c r="F6651" s="831"/>
      <c r="G6651" s="831"/>
      <c r="H6651" s="831"/>
    </row>
    <row r="6652" spans="2:8">
      <c r="B6652" s="831"/>
      <c r="C6652" s="831"/>
      <c r="F6652" s="831"/>
      <c r="G6652" s="831"/>
      <c r="H6652" s="831"/>
    </row>
    <row r="6653" spans="2:8">
      <c r="B6653" s="831"/>
      <c r="C6653" s="831"/>
      <c r="F6653" s="831"/>
      <c r="G6653" s="831"/>
      <c r="H6653" s="831"/>
    </row>
    <row r="6654" spans="2:8">
      <c r="B6654" s="831"/>
      <c r="C6654" s="831"/>
      <c r="F6654" s="831"/>
      <c r="G6654" s="831"/>
      <c r="H6654" s="831"/>
    </row>
    <row r="6655" spans="2:8">
      <c r="B6655" s="831"/>
      <c r="C6655" s="831"/>
      <c r="F6655" s="831"/>
      <c r="G6655" s="831"/>
      <c r="H6655" s="831"/>
    </row>
    <row r="6656" spans="2:8">
      <c r="B6656" s="831"/>
      <c r="C6656" s="831"/>
      <c r="F6656" s="831"/>
      <c r="G6656" s="831"/>
      <c r="H6656" s="831"/>
    </row>
    <row r="6657" spans="2:8">
      <c r="B6657" s="831"/>
      <c r="C6657" s="831"/>
      <c r="F6657" s="831"/>
      <c r="G6657" s="831"/>
      <c r="H6657" s="831"/>
    </row>
    <row r="6658" spans="2:8">
      <c r="B6658" s="831"/>
      <c r="C6658" s="831"/>
      <c r="F6658" s="831"/>
      <c r="G6658" s="831"/>
      <c r="H6658" s="831"/>
    </row>
    <row r="6659" spans="2:8">
      <c r="B6659" s="831"/>
      <c r="C6659" s="831"/>
      <c r="F6659" s="831"/>
      <c r="G6659" s="831"/>
      <c r="H6659" s="831"/>
    </row>
    <row r="6660" spans="2:8">
      <c r="B6660" s="831"/>
      <c r="C6660" s="831"/>
      <c r="F6660" s="831"/>
      <c r="G6660" s="831"/>
      <c r="H6660" s="831"/>
    </row>
    <row r="6661" spans="2:8">
      <c r="B6661" s="831"/>
      <c r="C6661" s="831"/>
      <c r="F6661" s="831"/>
      <c r="G6661" s="831"/>
      <c r="H6661" s="831"/>
    </row>
    <row r="6662" spans="2:8">
      <c r="B6662" s="831"/>
      <c r="C6662" s="831"/>
      <c r="F6662" s="831"/>
      <c r="G6662" s="831"/>
      <c r="H6662" s="831"/>
    </row>
    <row r="6663" spans="2:8">
      <c r="B6663" s="831"/>
      <c r="C6663" s="831"/>
      <c r="F6663" s="831"/>
      <c r="G6663" s="831"/>
      <c r="H6663" s="831"/>
    </row>
    <row r="6664" spans="2:8">
      <c r="B6664" s="831"/>
      <c r="C6664" s="831"/>
      <c r="F6664" s="831"/>
      <c r="G6664" s="831"/>
      <c r="H6664" s="831"/>
    </row>
    <row r="6665" spans="2:8">
      <c r="B6665" s="831"/>
      <c r="C6665" s="831"/>
      <c r="F6665" s="831"/>
      <c r="G6665" s="831"/>
      <c r="H6665" s="831"/>
    </row>
    <row r="6666" spans="2:8">
      <c r="B6666" s="831"/>
      <c r="C6666" s="831"/>
      <c r="F6666" s="831"/>
      <c r="G6666" s="831"/>
      <c r="H6666" s="831"/>
    </row>
    <row r="6667" spans="2:8">
      <c r="B6667" s="831"/>
      <c r="C6667" s="831"/>
      <c r="F6667" s="831"/>
      <c r="G6667" s="831"/>
      <c r="H6667" s="831"/>
    </row>
    <row r="6668" spans="2:8">
      <c r="B6668" s="831"/>
      <c r="C6668" s="831"/>
      <c r="F6668" s="831"/>
      <c r="G6668" s="831"/>
      <c r="H6668" s="831"/>
    </row>
    <row r="6669" spans="2:8">
      <c r="B6669" s="831"/>
      <c r="C6669" s="831"/>
      <c r="F6669" s="831"/>
      <c r="G6669" s="831"/>
      <c r="H6669" s="831"/>
    </row>
    <row r="6670" spans="2:8">
      <c r="B6670" s="831"/>
      <c r="C6670" s="831"/>
      <c r="F6670" s="831"/>
      <c r="G6670" s="831"/>
      <c r="H6670" s="831"/>
    </row>
    <row r="6671" spans="2:8">
      <c r="B6671" s="831"/>
      <c r="C6671" s="831"/>
      <c r="F6671" s="831"/>
      <c r="G6671" s="831"/>
      <c r="H6671" s="831"/>
    </row>
    <row r="6672" spans="2:8">
      <c r="B6672" s="831"/>
      <c r="C6672" s="831"/>
      <c r="F6672" s="831"/>
      <c r="G6672" s="831"/>
      <c r="H6672" s="831"/>
    </row>
    <row r="6673" spans="2:8">
      <c r="B6673" s="831"/>
      <c r="C6673" s="831"/>
      <c r="F6673" s="831"/>
      <c r="G6673" s="831"/>
      <c r="H6673" s="831"/>
    </row>
    <row r="6674" spans="2:8">
      <c r="B6674" s="831"/>
      <c r="C6674" s="831"/>
      <c r="F6674" s="831"/>
      <c r="G6674" s="831"/>
      <c r="H6674" s="831"/>
    </row>
    <row r="6675" spans="2:8">
      <c r="B6675" s="831"/>
      <c r="C6675" s="831"/>
      <c r="F6675" s="831"/>
      <c r="G6675" s="831"/>
      <c r="H6675" s="831"/>
    </row>
    <row r="6676" spans="2:8">
      <c r="B6676" s="831"/>
      <c r="C6676" s="831"/>
      <c r="F6676" s="831"/>
      <c r="G6676" s="831"/>
      <c r="H6676" s="831"/>
    </row>
    <row r="6677" spans="2:8">
      <c r="B6677" s="831"/>
      <c r="C6677" s="831"/>
      <c r="F6677" s="831"/>
      <c r="G6677" s="831"/>
      <c r="H6677" s="831"/>
    </row>
    <row r="6678" spans="2:8">
      <c r="B6678" s="831"/>
      <c r="C6678" s="831"/>
      <c r="F6678" s="831"/>
      <c r="G6678" s="831"/>
      <c r="H6678" s="831"/>
    </row>
    <row r="6679" spans="2:8">
      <c r="B6679" s="831"/>
      <c r="C6679" s="831"/>
      <c r="F6679" s="831"/>
      <c r="G6679" s="831"/>
      <c r="H6679" s="831"/>
    </row>
    <row r="6680" spans="2:8">
      <c r="B6680" s="831"/>
      <c r="C6680" s="831"/>
      <c r="F6680" s="831"/>
      <c r="G6680" s="831"/>
      <c r="H6680" s="831"/>
    </row>
    <row r="6681" spans="2:8">
      <c r="B6681" s="831"/>
      <c r="C6681" s="831"/>
      <c r="F6681" s="831"/>
      <c r="G6681" s="831"/>
      <c r="H6681" s="831"/>
    </row>
    <row r="6682" spans="2:8">
      <c r="B6682" s="831"/>
      <c r="C6682" s="831"/>
      <c r="F6682" s="831"/>
      <c r="G6682" s="831"/>
      <c r="H6682" s="831"/>
    </row>
    <row r="6683" spans="2:8">
      <c r="B6683" s="831"/>
      <c r="C6683" s="831"/>
      <c r="F6683" s="831"/>
      <c r="G6683" s="831"/>
      <c r="H6683" s="831"/>
    </row>
    <row r="6684" spans="2:8">
      <c r="B6684" s="831"/>
      <c r="C6684" s="831"/>
      <c r="F6684" s="831"/>
      <c r="G6684" s="831"/>
      <c r="H6684" s="831"/>
    </row>
    <row r="6685" spans="2:8">
      <c r="B6685" s="831"/>
      <c r="C6685" s="831"/>
      <c r="F6685" s="831"/>
      <c r="G6685" s="831"/>
      <c r="H6685" s="831"/>
    </row>
    <row r="6686" spans="2:8">
      <c r="B6686" s="831"/>
      <c r="C6686" s="831"/>
      <c r="F6686" s="831"/>
      <c r="G6686" s="831"/>
      <c r="H6686" s="831"/>
    </row>
    <row r="6687" spans="2:8">
      <c r="B6687" s="831"/>
      <c r="C6687" s="831"/>
      <c r="F6687" s="831"/>
      <c r="G6687" s="831"/>
      <c r="H6687" s="831"/>
    </row>
    <row r="6688" spans="2:8">
      <c r="B6688" s="831"/>
      <c r="C6688" s="831"/>
      <c r="F6688" s="831"/>
      <c r="G6688" s="831"/>
      <c r="H6688" s="831"/>
    </row>
    <row r="6689" spans="2:8">
      <c r="B6689" s="831"/>
      <c r="C6689" s="831"/>
      <c r="F6689" s="831"/>
      <c r="G6689" s="831"/>
      <c r="H6689" s="831"/>
    </row>
    <row r="6690" spans="2:8">
      <c r="B6690" s="831"/>
      <c r="C6690" s="831"/>
      <c r="F6690" s="831"/>
      <c r="G6690" s="831"/>
      <c r="H6690" s="831"/>
    </row>
    <row r="6691" spans="2:8">
      <c r="B6691" s="831"/>
      <c r="C6691" s="831"/>
      <c r="F6691" s="831"/>
      <c r="G6691" s="831"/>
      <c r="H6691" s="831"/>
    </row>
    <row r="6692" spans="2:8">
      <c r="B6692" s="831"/>
      <c r="C6692" s="831"/>
      <c r="F6692" s="831"/>
      <c r="G6692" s="831"/>
      <c r="H6692" s="831"/>
    </row>
    <row r="6693" spans="2:8">
      <c r="B6693" s="831"/>
      <c r="C6693" s="831"/>
      <c r="F6693" s="831"/>
      <c r="G6693" s="831"/>
      <c r="H6693" s="831"/>
    </row>
    <row r="6694" spans="2:8">
      <c r="B6694" s="831"/>
      <c r="C6694" s="831"/>
      <c r="F6694" s="831"/>
      <c r="G6694" s="831"/>
      <c r="H6694" s="831"/>
    </row>
    <row r="6695" spans="2:8">
      <c r="B6695" s="831"/>
      <c r="C6695" s="831"/>
      <c r="F6695" s="831"/>
      <c r="G6695" s="831"/>
      <c r="H6695" s="831"/>
    </row>
    <row r="6696" spans="2:8">
      <c r="B6696" s="831"/>
      <c r="C6696" s="831"/>
      <c r="F6696" s="831"/>
      <c r="G6696" s="831"/>
      <c r="H6696" s="831"/>
    </row>
    <row r="6697" spans="2:8">
      <c r="B6697" s="831"/>
      <c r="C6697" s="831"/>
      <c r="F6697" s="831"/>
      <c r="G6697" s="831"/>
      <c r="H6697" s="831"/>
    </row>
    <row r="6698" spans="2:8">
      <c r="B6698" s="831"/>
      <c r="C6698" s="831"/>
      <c r="F6698" s="831"/>
      <c r="G6698" s="831"/>
      <c r="H6698" s="831"/>
    </row>
    <row r="6699" spans="2:8">
      <c r="B6699" s="831"/>
      <c r="C6699" s="831"/>
      <c r="F6699" s="831"/>
      <c r="G6699" s="831"/>
      <c r="H6699" s="831"/>
    </row>
    <row r="6700" spans="2:8">
      <c r="B6700" s="831"/>
      <c r="C6700" s="831"/>
      <c r="F6700" s="831"/>
      <c r="G6700" s="831"/>
      <c r="H6700" s="831"/>
    </row>
    <row r="6701" spans="2:8">
      <c r="B6701" s="831"/>
      <c r="C6701" s="831"/>
      <c r="F6701" s="831"/>
      <c r="G6701" s="831"/>
      <c r="H6701" s="831"/>
    </row>
    <row r="6702" spans="2:8">
      <c r="B6702" s="831"/>
      <c r="C6702" s="831"/>
      <c r="F6702" s="831"/>
      <c r="G6702" s="831"/>
      <c r="H6702" s="831"/>
    </row>
    <row r="6703" spans="2:8">
      <c r="B6703" s="831"/>
      <c r="C6703" s="831"/>
      <c r="F6703" s="831"/>
      <c r="G6703" s="831"/>
      <c r="H6703" s="831"/>
    </row>
    <row r="6704" spans="2:8">
      <c r="B6704" s="831"/>
      <c r="C6704" s="831"/>
      <c r="F6704" s="831"/>
      <c r="G6704" s="831"/>
      <c r="H6704" s="831"/>
    </row>
    <row r="6705" spans="2:8">
      <c r="B6705" s="831"/>
      <c r="C6705" s="831"/>
      <c r="F6705" s="831"/>
      <c r="G6705" s="831"/>
      <c r="H6705" s="831"/>
    </row>
    <row r="6706" spans="2:8">
      <c r="B6706" s="831"/>
      <c r="C6706" s="831"/>
      <c r="F6706" s="831"/>
      <c r="G6706" s="831"/>
      <c r="H6706" s="831"/>
    </row>
    <row r="6707" spans="2:8">
      <c r="B6707" s="831"/>
      <c r="C6707" s="831"/>
      <c r="F6707" s="831"/>
      <c r="G6707" s="831"/>
      <c r="H6707" s="831"/>
    </row>
    <row r="6708" spans="2:8">
      <c r="B6708" s="831"/>
      <c r="C6708" s="831"/>
      <c r="F6708" s="831"/>
      <c r="G6708" s="831"/>
      <c r="H6708" s="831"/>
    </row>
    <row r="6709" spans="2:8">
      <c r="B6709" s="831"/>
      <c r="C6709" s="831"/>
      <c r="F6709" s="831"/>
      <c r="G6709" s="831"/>
      <c r="H6709" s="831"/>
    </row>
    <row r="6710" spans="2:8">
      <c r="B6710" s="831"/>
      <c r="C6710" s="831"/>
      <c r="F6710" s="831"/>
      <c r="G6710" s="831"/>
      <c r="H6710" s="831"/>
    </row>
    <row r="6711" spans="2:8">
      <c r="B6711" s="831"/>
      <c r="C6711" s="831"/>
      <c r="F6711" s="831"/>
      <c r="G6711" s="831"/>
      <c r="H6711" s="831"/>
    </row>
    <row r="6712" spans="2:8">
      <c r="B6712" s="831"/>
      <c r="C6712" s="831"/>
      <c r="F6712" s="831"/>
      <c r="G6712" s="831"/>
      <c r="H6712" s="831"/>
    </row>
    <row r="6713" spans="2:8">
      <c r="B6713" s="831"/>
      <c r="C6713" s="831"/>
      <c r="F6713" s="831"/>
      <c r="G6713" s="831"/>
      <c r="H6713" s="831"/>
    </row>
    <row r="6714" spans="2:8">
      <c r="B6714" s="831"/>
      <c r="C6714" s="831"/>
      <c r="F6714" s="831"/>
      <c r="G6714" s="831"/>
      <c r="H6714" s="831"/>
    </row>
    <row r="6715" spans="2:8">
      <c r="B6715" s="831"/>
      <c r="C6715" s="831"/>
      <c r="F6715" s="831"/>
      <c r="G6715" s="831"/>
      <c r="H6715" s="831"/>
    </row>
    <row r="6716" spans="2:8">
      <c r="B6716" s="831"/>
      <c r="C6716" s="831"/>
      <c r="F6716" s="831"/>
      <c r="G6716" s="831"/>
      <c r="H6716" s="831"/>
    </row>
    <row r="6717" spans="2:8">
      <c r="B6717" s="831"/>
      <c r="C6717" s="831"/>
      <c r="F6717" s="831"/>
      <c r="G6717" s="831"/>
      <c r="H6717" s="831"/>
    </row>
    <row r="6718" spans="2:8">
      <c r="B6718" s="831"/>
      <c r="C6718" s="831"/>
      <c r="F6718" s="831"/>
      <c r="G6718" s="831"/>
      <c r="H6718" s="831"/>
    </row>
    <row r="6719" spans="2:8">
      <c r="B6719" s="831"/>
      <c r="C6719" s="831"/>
      <c r="F6719" s="831"/>
      <c r="G6719" s="831"/>
      <c r="H6719" s="831"/>
    </row>
    <row r="6720" spans="2:8">
      <c r="B6720" s="831"/>
      <c r="C6720" s="831"/>
      <c r="F6720" s="831"/>
      <c r="G6720" s="831"/>
      <c r="H6720" s="831"/>
    </row>
    <row r="6721" spans="2:8">
      <c r="B6721" s="831"/>
      <c r="C6721" s="831"/>
      <c r="F6721" s="831"/>
      <c r="G6721" s="831"/>
      <c r="H6721" s="831"/>
    </row>
    <row r="6722" spans="2:8">
      <c r="B6722" s="831"/>
      <c r="C6722" s="831"/>
      <c r="F6722" s="831"/>
      <c r="G6722" s="831"/>
      <c r="H6722" s="831"/>
    </row>
    <row r="6723" spans="2:8">
      <c r="B6723" s="831"/>
      <c r="C6723" s="831"/>
      <c r="F6723" s="831"/>
      <c r="G6723" s="831"/>
      <c r="H6723" s="831"/>
    </row>
    <row r="6724" spans="2:8">
      <c r="B6724" s="831"/>
      <c r="C6724" s="831"/>
      <c r="F6724" s="831"/>
      <c r="G6724" s="831"/>
      <c r="H6724" s="831"/>
    </row>
    <row r="6725" spans="2:8">
      <c r="B6725" s="831"/>
      <c r="C6725" s="831"/>
      <c r="F6725" s="831"/>
      <c r="G6725" s="831"/>
      <c r="H6725" s="831"/>
    </row>
    <row r="6726" spans="2:8">
      <c r="B6726" s="831"/>
      <c r="C6726" s="831"/>
      <c r="F6726" s="831"/>
      <c r="G6726" s="831"/>
      <c r="H6726" s="831"/>
    </row>
    <row r="6727" spans="2:8">
      <c r="B6727" s="831"/>
      <c r="C6727" s="831"/>
      <c r="F6727" s="831"/>
      <c r="G6727" s="831"/>
      <c r="H6727" s="831"/>
    </row>
    <row r="6728" spans="2:8">
      <c r="B6728" s="831"/>
      <c r="C6728" s="831"/>
      <c r="F6728" s="831"/>
      <c r="G6728" s="831"/>
      <c r="H6728" s="831"/>
    </row>
    <row r="6729" spans="2:8">
      <c r="B6729" s="831"/>
      <c r="C6729" s="831"/>
      <c r="F6729" s="831"/>
      <c r="G6729" s="831"/>
      <c r="H6729" s="831"/>
    </row>
    <row r="6730" spans="2:8">
      <c r="B6730" s="831"/>
      <c r="C6730" s="831"/>
      <c r="F6730" s="831"/>
      <c r="G6730" s="831"/>
      <c r="H6730" s="831"/>
    </row>
    <row r="6731" spans="2:8">
      <c r="B6731" s="831"/>
      <c r="C6731" s="831"/>
      <c r="F6731" s="831"/>
      <c r="G6731" s="831"/>
      <c r="H6731" s="831"/>
    </row>
    <row r="6732" spans="2:8">
      <c r="B6732" s="831"/>
      <c r="C6732" s="831"/>
      <c r="F6732" s="831"/>
      <c r="G6732" s="831"/>
      <c r="H6732" s="831"/>
    </row>
    <row r="6733" spans="2:8">
      <c r="B6733" s="831"/>
      <c r="C6733" s="831"/>
      <c r="F6733" s="831"/>
      <c r="G6733" s="831"/>
      <c r="H6733" s="831"/>
    </row>
    <row r="6734" spans="2:8">
      <c r="B6734" s="831"/>
      <c r="C6734" s="831"/>
      <c r="F6734" s="831"/>
      <c r="G6734" s="831"/>
      <c r="H6734" s="831"/>
    </row>
    <row r="6735" spans="2:8">
      <c r="B6735" s="831"/>
      <c r="C6735" s="831"/>
      <c r="F6735" s="831"/>
      <c r="G6735" s="831"/>
      <c r="H6735" s="831"/>
    </row>
    <row r="6736" spans="2:8">
      <c r="B6736" s="831"/>
      <c r="C6736" s="831"/>
      <c r="F6736" s="831"/>
      <c r="G6736" s="831"/>
      <c r="H6736" s="831"/>
    </row>
    <row r="6737" spans="2:8">
      <c r="B6737" s="831"/>
      <c r="C6737" s="831"/>
      <c r="F6737" s="831"/>
      <c r="G6737" s="831"/>
      <c r="H6737" s="831"/>
    </row>
    <row r="6738" spans="2:8">
      <c r="B6738" s="831"/>
      <c r="C6738" s="831"/>
      <c r="F6738" s="831"/>
      <c r="G6738" s="831"/>
      <c r="H6738" s="831"/>
    </row>
    <row r="6739" spans="2:8">
      <c r="B6739" s="831"/>
      <c r="C6739" s="831"/>
      <c r="F6739" s="831"/>
      <c r="G6739" s="831"/>
      <c r="H6739" s="831"/>
    </row>
    <row r="6740" spans="2:8">
      <c r="B6740" s="831"/>
      <c r="C6740" s="831"/>
      <c r="F6740" s="831"/>
      <c r="G6740" s="831"/>
      <c r="H6740" s="831"/>
    </row>
    <row r="6741" spans="2:8">
      <c r="B6741" s="831"/>
      <c r="C6741" s="831"/>
      <c r="F6741" s="831"/>
      <c r="G6741" s="831"/>
      <c r="H6741" s="831"/>
    </row>
    <row r="6742" spans="2:8">
      <c r="B6742" s="831"/>
      <c r="C6742" s="831"/>
      <c r="F6742" s="831"/>
      <c r="G6742" s="831"/>
      <c r="H6742" s="831"/>
    </row>
    <row r="6743" spans="2:8">
      <c r="B6743" s="831"/>
      <c r="C6743" s="831"/>
      <c r="F6743" s="831"/>
      <c r="G6743" s="831"/>
      <c r="H6743" s="831"/>
    </row>
    <row r="6744" spans="2:8">
      <c r="B6744" s="831"/>
      <c r="C6744" s="831"/>
      <c r="F6744" s="831"/>
      <c r="G6744" s="831"/>
      <c r="H6744" s="831"/>
    </row>
    <row r="6745" spans="2:8">
      <c r="B6745" s="831"/>
      <c r="C6745" s="831"/>
      <c r="F6745" s="831"/>
      <c r="G6745" s="831"/>
      <c r="H6745" s="831"/>
    </row>
    <row r="6746" spans="2:8">
      <c r="B6746" s="831"/>
      <c r="C6746" s="831"/>
      <c r="F6746" s="831"/>
      <c r="G6746" s="831"/>
      <c r="H6746" s="831"/>
    </row>
    <row r="6747" spans="2:8">
      <c r="B6747" s="831"/>
      <c r="C6747" s="831"/>
      <c r="F6747" s="831"/>
      <c r="G6747" s="831"/>
      <c r="H6747" s="831"/>
    </row>
    <row r="6748" spans="2:8">
      <c r="B6748" s="831"/>
      <c r="C6748" s="831"/>
      <c r="F6748" s="831"/>
      <c r="G6748" s="831"/>
      <c r="H6748" s="831"/>
    </row>
    <row r="6749" spans="2:8">
      <c r="B6749" s="831"/>
      <c r="C6749" s="831"/>
      <c r="F6749" s="831"/>
      <c r="G6749" s="831"/>
      <c r="H6749" s="831"/>
    </row>
    <row r="6750" spans="2:8">
      <c r="B6750" s="831"/>
      <c r="C6750" s="831"/>
      <c r="F6750" s="831"/>
      <c r="G6750" s="831"/>
      <c r="H6750" s="831"/>
    </row>
    <row r="6751" spans="2:8">
      <c r="B6751" s="831"/>
      <c r="C6751" s="831"/>
      <c r="F6751" s="831"/>
      <c r="G6751" s="831"/>
      <c r="H6751" s="831"/>
    </row>
    <row r="6752" spans="2:8">
      <c r="B6752" s="831"/>
      <c r="C6752" s="831"/>
      <c r="F6752" s="831"/>
      <c r="G6752" s="831"/>
      <c r="H6752" s="831"/>
    </row>
    <row r="6753" spans="2:8">
      <c r="B6753" s="831"/>
      <c r="C6753" s="831"/>
      <c r="F6753" s="831"/>
      <c r="G6753" s="831"/>
      <c r="H6753" s="831"/>
    </row>
    <row r="6754" spans="2:8">
      <c r="B6754" s="831"/>
      <c r="C6754" s="831"/>
      <c r="F6754" s="831"/>
      <c r="G6754" s="831"/>
      <c r="H6754" s="831"/>
    </row>
    <row r="6755" spans="2:8">
      <c r="B6755" s="831"/>
      <c r="C6755" s="831"/>
      <c r="F6755" s="831"/>
      <c r="G6755" s="831"/>
      <c r="H6755" s="831"/>
    </row>
    <row r="6756" spans="2:8">
      <c r="B6756" s="831"/>
      <c r="C6756" s="831"/>
      <c r="F6756" s="831"/>
      <c r="G6756" s="831"/>
      <c r="H6756" s="831"/>
    </row>
    <row r="6757" spans="2:8">
      <c r="B6757" s="831"/>
      <c r="C6757" s="831"/>
      <c r="F6757" s="831"/>
      <c r="G6757" s="831"/>
      <c r="H6757" s="831"/>
    </row>
    <row r="6758" spans="2:8">
      <c r="B6758" s="831"/>
      <c r="C6758" s="831"/>
      <c r="F6758" s="831"/>
      <c r="G6758" s="831"/>
      <c r="H6758" s="831"/>
    </row>
    <row r="6759" spans="2:8">
      <c r="B6759" s="831"/>
      <c r="C6759" s="831"/>
      <c r="F6759" s="831"/>
      <c r="G6759" s="831"/>
      <c r="H6759" s="831"/>
    </row>
    <row r="6760" spans="2:8">
      <c r="B6760" s="831"/>
      <c r="C6760" s="831"/>
      <c r="F6760" s="831"/>
      <c r="G6760" s="831"/>
      <c r="H6760" s="831"/>
    </row>
    <row r="6761" spans="2:8">
      <c r="B6761" s="831"/>
      <c r="C6761" s="831"/>
      <c r="F6761" s="831"/>
      <c r="G6761" s="831"/>
      <c r="H6761" s="831"/>
    </row>
    <row r="6762" spans="2:8">
      <c r="B6762" s="831"/>
      <c r="C6762" s="831"/>
      <c r="F6762" s="831"/>
      <c r="G6762" s="831"/>
      <c r="H6762" s="831"/>
    </row>
    <row r="6763" spans="2:8">
      <c r="B6763" s="831"/>
      <c r="C6763" s="831"/>
      <c r="F6763" s="831"/>
      <c r="G6763" s="831"/>
      <c r="H6763" s="831"/>
    </row>
    <row r="6764" spans="2:8">
      <c r="B6764" s="831"/>
      <c r="C6764" s="831"/>
      <c r="F6764" s="831"/>
      <c r="G6764" s="831"/>
      <c r="H6764" s="831"/>
    </row>
    <row r="6765" spans="2:8">
      <c r="B6765" s="831"/>
      <c r="C6765" s="831"/>
      <c r="F6765" s="831"/>
      <c r="G6765" s="831"/>
      <c r="H6765" s="831"/>
    </row>
    <row r="6766" spans="2:8">
      <c r="B6766" s="831"/>
      <c r="C6766" s="831"/>
      <c r="F6766" s="831"/>
      <c r="G6766" s="831"/>
      <c r="H6766" s="831"/>
    </row>
    <row r="6767" spans="2:8">
      <c r="B6767" s="831"/>
      <c r="C6767" s="831"/>
      <c r="F6767" s="831"/>
      <c r="G6767" s="831"/>
      <c r="H6767" s="831"/>
    </row>
    <row r="6768" spans="2:8">
      <c r="B6768" s="831"/>
      <c r="C6768" s="831"/>
      <c r="F6768" s="831"/>
      <c r="G6768" s="831"/>
      <c r="H6768" s="831"/>
    </row>
    <row r="6769" spans="2:8">
      <c r="B6769" s="831"/>
      <c r="C6769" s="831"/>
      <c r="F6769" s="831"/>
      <c r="G6769" s="831"/>
      <c r="H6769" s="831"/>
    </row>
    <row r="6770" spans="2:8">
      <c r="B6770" s="831"/>
      <c r="C6770" s="831"/>
      <c r="F6770" s="831"/>
      <c r="G6770" s="831"/>
      <c r="H6770" s="831"/>
    </row>
    <row r="6771" spans="2:8">
      <c r="B6771" s="831"/>
      <c r="C6771" s="831"/>
      <c r="F6771" s="831"/>
      <c r="G6771" s="831"/>
      <c r="H6771" s="831"/>
    </row>
    <row r="6772" spans="2:8">
      <c r="B6772" s="831"/>
      <c r="C6772" s="831"/>
      <c r="F6772" s="831"/>
      <c r="G6772" s="831"/>
      <c r="H6772" s="831"/>
    </row>
    <row r="6773" spans="2:8">
      <c r="B6773" s="831"/>
      <c r="C6773" s="831"/>
      <c r="F6773" s="831"/>
      <c r="G6773" s="831"/>
      <c r="H6773" s="831"/>
    </row>
    <row r="6774" spans="2:8">
      <c r="B6774" s="831"/>
      <c r="C6774" s="831"/>
      <c r="F6774" s="831"/>
      <c r="G6774" s="831"/>
      <c r="H6774" s="831"/>
    </row>
    <row r="6775" spans="2:8">
      <c r="B6775" s="831"/>
      <c r="C6775" s="831"/>
      <c r="F6775" s="831"/>
      <c r="G6775" s="831"/>
      <c r="H6775" s="831"/>
    </row>
    <row r="6776" spans="2:8">
      <c r="B6776" s="831"/>
      <c r="C6776" s="831"/>
      <c r="F6776" s="831"/>
      <c r="G6776" s="831"/>
      <c r="H6776" s="831"/>
    </row>
    <row r="6777" spans="2:8">
      <c r="B6777" s="831"/>
      <c r="C6777" s="831"/>
      <c r="F6777" s="831"/>
      <c r="G6777" s="831"/>
      <c r="H6777" s="831"/>
    </row>
    <row r="6778" spans="2:8">
      <c r="B6778" s="831"/>
      <c r="C6778" s="831"/>
      <c r="F6778" s="831"/>
      <c r="G6778" s="831"/>
      <c r="H6778" s="831"/>
    </row>
    <row r="6779" spans="2:8">
      <c r="B6779" s="831"/>
      <c r="C6779" s="831"/>
      <c r="F6779" s="831"/>
      <c r="G6779" s="831"/>
      <c r="H6779" s="831"/>
    </row>
    <row r="6780" spans="2:8">
      <c r="B6780" s="831"/>
      <c r="C6780" s="831"/>
      <c r="F6780" s="831"/>
      <c r="G6780" s="831"/>
      <c r="H6780" s="831"/>
    </row>
    <row r="6781" spans="2:8">
      <c r="B6781" s="831"/>
      <c r="C6781" s="831"/>
      <c r="F6781" s="831"/>
      <c r="G6781" s="831"/>
      <c r="H6781" s="831"/>
    </row>
    <row r="6782" spans="2:8">
      <c r="B6782" s="831"/>
      <c r="C6782" s="831"/>
      <c r="F6782" s="831"/>
      <c r="G6782" s="831"/>
      <c r="H6782" s="831"/>
    </row>
    <row r="6783" spans="2:8">
      <c r="B6783" s="831"/>
      <c r="C6783" s="831"/>
      <c r="F6783" s="831"/>
      <c r="G6783" s="831"/>
      <c r="H6783" s="831"/>
    </row>
    <row r="6784" spans="2:8">
      <c r="B6784" s="831"/>
      <c r="C6784" s="831"/>
      <c r="F6784" s="831"/>
      <c r="G6784" s="831"/>
      <c r="H6784" s="831"/>
    </row>
    <row r="6785" spans="2:8">
      <c r="B6785" s="831"/>
      <c r="C6785" s="831"/>
      <c r="F6785" s="831"/>
      <c r="G6785" s="831"/>
      <c r="H6785" s="831"/>
    </row>
    <row r="6786" spans="2:8">
      <c r="B6786" s="831"/>
      <c r="C6786" s="831"/>
      <c r="F6786" s="831"/>
      <c r="G6786" s="831"/>
      <c r="H6786" s="831"/>
    </row>
    <row r="6787" spans="2:8">
      <c r="B6787" s="831"/>
      <c r="C6787" s="831"/>
      <c r="F6787" s="831"/>
      <c r="G6787" s="831"/>
      <c r="H6787" s="831"/>
    </row>
    <row r="6788" spans="2:8">
      <c r="B6788" s="831"/>
      <c r="C6788" s="831"/>
      <c r="F6788" s="831"/>
      <c r="G6788" s="831"/>
      <c r="H6788" s="831"/>
    </row>
    <row r="6789" spans="2:8">
      <c r="B6789" s="831"/>
      <c r="C6789" s="831"/>
      <c r="F6789" s="831"/>
      <c r="G6789" s="831"/>
      <c r="H6789" s="831"/>
    </row>
    <row r="6790" spans="2:8">
      <c r="B6790" s="831"/>
      <c r="C6790" s="831"/>
      <c r="F6790" s="831"/>
      <c r="G6790" s="831"/>
      <c r="H6790" s="831"/>
    </row>
    <row r="6791" spans="2:8">
      <c r="B6791" s="831"/>
      <c r="C6791" s="831"/>
      <c r="F6791" s="831"/>
      <c r="G6791" s="831"/>
      <c r="H6791" s="831"/>
    </row>
    <row r="6792" spans="2:8">
      <c r="B6792" s="831"/>
      <c r="C6792" s="831"/>
      <c r="F6792" s="831"/>
      <c r="G6792" s="831"/>
      <c r="H6792" s="831"/>
    </row>
    <row r="6793" spans="2:8">
      <c r="B6793" s="831"/>
      <c r="C6793" s="831"/>
      <c r="F6793" s="831"/>
      <c r="G6793" s="831"/>
      <c r="H6793" s="831"/>
    </row>
    <row r="6794" spans="2:8">
      <c r="B6794" s="831"/>
      <c r="C6794" s="831"/>
      <c r="F6794" s="831"/>
      <c r="G6794" s="831"/>
      <c r="H6794" s="831"/>
    </row>
    <row r="6795" spans="2:8">
      <c r="B6795" s="831"/>
      <c r="C6795" s="831"/>
      <c r="F6795" s="831"/>
      <c r="G6795" s="831"/>
      <c r="H6795" s="831"/>
    </row>
    <row r="6796" spans="2:8">
      <c r="B6796" s="831"/>
      <c r="C6796" s="831"/>
      <c r="F6796" s="831"/>
      <c r="G6796" s="831"/>
      <c r="H6796" s="831"/>
    </row>
    <row r="6797" spans="2:8">
      <c r="B6797" s="831"/>
      <c r="C6797" s="831"/>
      <c r="F6797" s="831"/>
      <c r="G6797" s="831"/>
      <c r="H6797" s="831"/>
    </row>
    <row r="6798" spans="2:8">
      <c r="B6798" s="831"/>
      <c r="C6798" s="831"/>
      <c r="F6798" s="831"/>
      <c r="G6798" s="831"/>
      <c r="H6798" s="831"/>
    </row>
    <row r="6799" spans="2:8">
      <c r="B6799" s="831"/>
      <c r="C6799" s="831"/>
      <c r="F6799" s="831"/>
      <c r="G6799" s="831"/>
      <c r="H6799" s="831"/>
    </row>
    <row r="6800" spans="2:8">
      <c r="B6800" s="831"/>
      <c r="C6800" s="831"/>
      <c r="F6800" s="831"/>
      <c r="G6800" s="831"/>
      <c r="H6800" s="831"/>
    </row>
    <row r="6801" spans="2:8">
      <c r="B6801" s="831"/>
      <c r="C6801" s="831"/>
      <c r="F6801" s="831"/>
      <c r="G6801" s="831"/>
      <c r="H6801" s="831"/>
    </row>
    <row r="6802" spans="2:8">
      <c r="B6802" s="831"/>
      <c r="C6802" s="831"/>
      <c r="F6802" s="831"/>
      <c r="G6802" s="831"/>
      <c r="H6802" s="831"/>
    </row>
    <row r="6803" spans="2:8">
      <c r="B6803" s="831"/>
      <c r="C6803" s="831"/>
      <c r="F6803" s="831"/>
      <c r="G6803" s="831"/>
      <c r="H6803" s="831"/>
    </row>
    <row r="6804" spans="2:8">
      <c r="B6804" s="831"/>
      <c r="C6804" s="831"/>
      <c r="F6804" s="831"/>
      <c r="G6804" s="831"/>
      <c r="H6804" s="831"/>
    </row>
    <row r="6805" spans="2:8">
      <c r="B6805" s="831"/>
      <c r="C6805" s="831"/>
      <c r="F6805" s="831"/>
      <c r="G6805" s="831"/>
      <c r="H6805" s="831"/>
    </row>
    <row r="6806" spans="2:8">
      <c r="B6806" s="831"/>
      <c r="C6806" s="831"/>
      <c r="F6806" s="831"/>
      <c r="G6806" s="831"/>
      <c r="H6806" s="831"/>
    </row>
    <row r="6807" spans="2:8">
      <c r="B6807" s="831"/>
      <c r="C6807" s="831"/>
      <c r="F6807" s="831"/>
      <c r="G6807" s="831"/>
      <c r="H6807" s="831"/>
    </row>
    <row r="6808" spans="2:8">
      <c r="B6808" s="831"/>
      <c r="C6808" s="831"/>
      <c r="F6808" s="831"/>
      <c r="G6808" s="831"/>
      <c r="H6808" s="831"/>
    </row>
    <row r="6809" spans="2:8">
      <c r="B6809" s="831"/>
      <c r="C6809" s="831"/>
      <c r="F6809" s="831"/>
      <c r="G6809" s="831"/>
      <c r="H6809" s="831"/>
    </row>
    <row r="6810" spans="2:8">
      <c r="B6810" s="831"/>
      <c r="C6810" s="831"/>
      <c r="F6810" s="831"/>
      <c r="G6810" s="831"/>
      <c r="H6810" s="831"/>
    </row>
    <row r="6811" spans="2:8">
      <c r="B6811" s="831"/>
      <c r="C6811" s="831"/>
      <c r="F6811" s="831"/>
      <c r="G6811" s="831"/>
      <c r="H6811" s="831"/>
    </row>
    <row r="6812" spans="2:8">
      <c r="B6812" s="831"/>
      <c r="C6812" s="831"/>
      <c r="F6812" s="831"/>
      <c r="G6812" s="831"/>
      <c r="H6812" s="831"/>
    </row>
    <row r="6813" spans="2:8">
      <c r="B6813" s="831"/>
      <c r="C6813" s="831"/>
      <c r="F6813" s="831"/>
      <c r="G6813" s="831"/>
      <c r="H6813" s="831"/>
    </row>
    <row r="6814" spans="2:8">
      <c r="B6814" s="831"/>
      <c r="C6814" s="831"/>
      <c r="F6814" s="831"/>
      <c r="G6814" s="831"/>
      <c r="H6814" s="831"/>
    </row>
    <row r="6815" spans="2:8">
      <c r="B6815" s="831"/>
      <c r="C6815" s="831"/>
      <c r="F6815" s="831"/>
      <c r="G6815" s="831"/>
      <c r="H6815" s="831"/>
    </row>
    <row r="6816" spans="2:8">
      <c r="B6816" s="831"/>
      <c r="C6816" s="831"/>
      <c r="F6816" s="831"/>
      <c r="G6816" s="831"/>
      <c r="H6816" s="831"/>
    </row>
    <row r="6817" spans="2:8">
      <c r="B6817" s="831"/>
      <c r="C6817" s="831"/>
      <c r="F6817" s="831"/>
      <c r="G6817" s="831"/>
      <c r="H6817" s="831"/>
    </row>
    <row r="6818" spans="2:8">
      <c r="B6818" s="831"/>
      <c r="C6818" s="831"/>
      <c r="F6818" s="831"/>
      <c r="G6818" s="831"/>
      <c r="H6818" s="831"/>
    </row>
    <row r="6819" spans="2:8">
      <c r="B6819" s="831"/>
      <c r="C6819" s="831"/>
      <c r="F6819" s="831"/>
      <c r="G6819" s="831"/>
      <c r="H6819" s="831"/>
    </row>
    <row r="6820" spans="2:8">
      <c r="B6820" s="831"/>
      <c r="C6820" s="831"/>
      <c r="F6820" s="831"/>
      <c r="G6820" s="831"/>
      <c r="H6820" s="831"/>
    </row>
    <row r="6821" spans="2:8">
      <c r="B6821" s="831"/>
      <c r="C6821" s="831"/>
      <c r="F6821" s="831"/>
      <c r="G6821" s="831"/>
      <c r="H6821" s="831"/>
    </row>
    <row r="6822" spans="2:8">
      <c r="B6822" s="831"/>
      <c r="C6822" s="831"/>
      <c r="F6822" s="831"/>
      <c r="G6822" s="831"/>
      <c r="H6822" s="831"/>
    </row>
    <row r="6823" spans="2:8">
      <c r="B6823" s="831"/>
      <c r="C6823" s="831"/>
      <c r="F6823" s="831"/>
      <c r="G6823" s="831"/>
      <c r="H6823" s="831"/>
    </row>
    <row r="6824" spans="2:8">
      <c r="B6824" s="831"/>
      <c r="C6824" s="831"/>
      <c r="F6824" s="831"/>
      <c r="G6824" s="831"/>
      <c r="H6824" s="831"/>
    </row>
    <row r="6825" spans="2:8">
      <c r="B6825" s="831"/>
      <c r="C6825" s="831"/>
      <c r="F6825" s="831"/>
      <c r="G6825" s="831"/>
      <c r="H6825" s="831"/>
    </row>
    <row r="6826" spans="2:8">
      <c r="B6826" s="831"/>
      <c r="C6826" s="831"/>
      <c r="F6826" s="831"/>
      <c r="G6826" s="831"/>
      <c r="H6826" s="831"/>
    </row>
    <row r="6827" spans="2:8">
      <c r="B6827" s="831"/>
      <c r="C6827" s="831"/>
      <c r="F6827" s="831"/>
      <c r="G6827" s="831"/>
      <c r="H6827" s="831"/>
    </row>
    <row r="6828" spans="2:8">
      <c r="B6828" s="831"/>
      <c r="C6828" s="831"/>
      <c r="F6828" s="831"/>
      <c r="G6828" s="831"/>
      <c r="H6828" s="831"/>
    </row>
    <row r="6829" spans="2:8">
      <c r="B6829" s="831"/>
      <c r="C6829" s="831"/>
      <c r="F6829" s="831"/>
      <c r="G6829" s="831"/>
      <c r="H6829" s="831"/>
    </row>
    <row r="6830" spans="2:8">
      <c r="B6830" s="831"/>
      <c r="C6830" s="831"/>
      <c r="F6830" s="831"/>
      <c r="G6830" s="831"/>
      <c r="H6830" s="831"/>
    </row>
    <row r="6831" spans="2:8">
      <c r="B6831" s="831"/>
      <c r="C6831" s="831"/>
      <c r="F6831" s="831"/>
      <c r="G6831" s="831"/>
      <c r="H6831" s="831"/>
    </row>
    <row r="6832" spans="2:8">
      <c r="B6832" s="831"/>
      <c r="C6832" s="831"/>
      <c r="F6832" s="831"/>
      <c r="G6832" s="831"/>
      <c r="H6832" s="831"/>
    </row>
    <row r="6833" spans="2:8">
      <c r="B6833" s="831"/>
      <c r="C6833" s="831"/>
      <c r="F6833" s="831"/>
      <c r="G6833" s="831"/>
      <c r="H6833" s="831"/>
    </row>
    <row r="6834" spans="2:8">
      <c r="B6834" s="831"/>
      <c r="C6834" s="831"/>
      <c r="F6834" s="831"/>
      <c r="G6834" s="831"/>
      <c r="H6834" s="831"/>
    </row>
    <row r="6835" spans="2:8">
      <c r="B6835" s="831"/>
      <c r="C6835" s="831"/>
      <c r="F6835" s="831"/>
      <c r="G6835" s="831"/>
      <c r="H6835" s="831"/>
    </row>
    <row r="6836" spans="2:8">
      <c r="B6836" s="831"/>
      <c r="C6836" s="831"/>
      <c r="F6836" s="831"/>
      <c r="G6836" s="831"/>
      <c r="H6836" s="831"/>
    </row>
    <row r="6837" spans="2:8">
      <c r="B6837" s="831"/>
      <c r="C6837" s="831"/>
      <c r="F6837" s="831"/>
      <c r="G6837" s="831"/>
      <c r="H6837" s="831"/>
    </row>
    <row r="6838" spans="2:8">
      <c r="B6838" s="831"/>
      <c r="C6838" s="831"/>
      <c r="F6838" s="831"/>
      <c r="G6838" s="831"/>
      <c r="H6838" s="831"/>
    </row>
    <row r="6839" spans="2:8">
      <c r="B6839" s="831"/>
      <c r="C6839" s="831"/>
      <c r="F6839" s="831"/>
      <c r="G6839" s="831"/>
      <c r="H6839" s="831"/>
    </row>
    <row r="6840" spans="2:8">
      <c r="B6840" s="831"/>
      <c r="C6840" s="831"/>
      <c r="F6840" s="831"/>
      <c r="G6840" s="831"/>
      <c r="H6840" s="831"/>
    </row>
    <row r="6841" spans="2:8">
      <c r="B6841" s="831"/>
      <c r="C6841" s="831"/>
      <c r="F6841" s="831"/>
      <c r="G6841" s="831"/>
      <c r="H6841" s="831"/>
    </row>
    <row r="6842" spans="2:8">
      <c r="B6842" s="831"/>
      <c r="C6842" s="831"/>
      <c r="F6842" s="831"/>
      <c r="G6842" s="831"/>
      <c r="H6842" s="831"/>
    </row>
    <row r="6843" spans="2:8">
      <c r="B6843" s="831"/>
      <c r="C6843" s="831"/>
      <c r="F6843" s="831"/>
      <c r="G6843" s="831"/>
      <c r="H6843" s="831"/>
    </row>
    <row r="6844" spans="2:8">
      <c r="B6844" s="831"/>
      <c r="C6844" s="831"/>
      <c r="F6844" s="831"/>
      <c r="G6844" s="831"/>
      <c r="H6844" s="831"/>
    </row>
    <row r="6845" spans="2:8">
      <c r="B6845" s="831"/>
      <c r="C6845" s="831"/>
      <c r="F6845" s="831"/>
      <c r="G6845" s="831"/>
      <c r="H6845" s="831"/>
    </row>
    <row r="6846" spans="2:8">
      <c r="B6846" s="831"/>
      <c r="C6846" s="831"/>
      <c r="F6846" s="831"/>
      <c r="G6846" s="831"/>
      <c r="H6846" s="831"/>
    </row>
    <row r="6847" spans="2:8">
      <c r="B6847" s="831"/>
      <c r="C6847" s="831"/>
      <c r="F6847" s="831"/>
      <c r="G6847" s="831"/>
      <c r="H6847" s="831"/>
    </row>
    <row r="6848" spans="2:8">
      <c r="B6848" s="831"/>
      <c r="C6848" s="831"/>
      <c r="F6848" s="831"/>
      <c r="G6848" s="831"/>
      <c r="H6848" s="831"/>
    </row>
    <row r="6849" spans="2:8">
      <c r="B6849" s="831"/>
      <c r="C6849" s="831"/>
      <c r="F6849" s="831"/>
      <c r="G6849" s="831"/>
      <c r="H6849" s="831"/>
    </row>
    <row r="6850" spans="2:8">
      <c r="B6850" s="831"/>
      <c r="C6850" s="831"/>
      <c r="F6850" s="831"/>
      <c r="G6850" s="831"/>
      <c r="H6850" s="831"/>
    </row>
    <row r="6851" spans="2:8">
      <c r="B6851" s="831"/>
      <c r="C6851" s="831"/>
      <c r="F6851" s="831"/>
      <c r="G6851" s="831"/>
      <c r="H6851" s="831"/>
    </row>
    <row r="6852" spans="2:8">
      <c r="B6852" s="831"/>
      <c r="C6852" s="831"/>
      <c r="F6852" s="831"/>
      <c r="G6852" s="831"/>
      <c r="H6852" s="831"/>
    </row>
    <row r="6853" spans="2:8">
      <c r="B6853" s="831"/>
      <c r="C6853" s="831"/>
      <c r="F6853" s="831"/>
      <c r="G6853" s="831"/>
      <c r="H6853" s="831"/>
    </row>
    <row r="6854" spans="2:8">
      <c r="B6854" s="831"/>
      <c r="C6854" s="831"/>
      <c r="F6854" s="831"/>
      <c r="G6854" s="831"/>
      <c r="H6854" s="831"/>
    </row>
    <row r="6855" spans="2:8">
      <c r="B6855" s="831"/>
      <c r="C6855" s="831"/>
      <c r="F6855" s="831"/>
      <c r="G6855" s="831"/>
      <c r="H6855" s="831"/>
    </row>
    <row r="6856" spans="2:8">
      <c r="B6856" s="831"/>
      <c r="C6856" s="831"/>
      <c r="F6856" s="831"/>
      <c r="G6856" s="831"/>
      <c r="H6856" s="831"/>
    </row>
    <row r="6857" spans="2:8">
      <c r="B6857" s="831"/>
      <c r="C6857" s="831"/>
      <c r="F6857" s="831"/>
      <c r="G6857" s="831"/>
      <c r="H6857" s="831"/>
    </row>
    <row r="6858" spans="2:8">
      <c r="B6858" s="831"/>
      <c r="C6858" s="831"/>
      <c r="F6858" s="831"/>
      <c r="G6858" s="831"/>
      <c r="H6858" s="831"/>
    </row>
    <row r="6859" spans="2:8">
      <c r="B6859" s="831"/>
      <c r="C6859" s="831"/>
      <c r="F6859" s="831"/>
      <c r="G6859" s="831"/>
      <c r="H6859" s="831"/>
    </row>
    <row r="6860" spans="2:8">
      <c r="B6860" s="831"/>
      <c r="C6860" s="831"/>
      <c r="F6860" s="831"/>
      <c r="G6860" s="831"/>
      <c r="H6860" s="831"/>
    </row>
    <row r="6861" spans="2:8">
      <c r="B6861" s="831"/>
      <c r="C6861" s="831"/>
      <c r="F6861" s="831"/>
      <c r="G6861" s="831"/>
      <c r="H6861" s="831"/>
    </row>
    <row r="6862" spans="2:8">
      <c r="B6862" s="831"/>
      <c r="C6862" s="831"/>
      <c r="F6862" s="831"/>
      <c r="G6862" s="831"/>
      <c r="H6862" s="831"/>
    </row>
    <row r="6863" spans="2:8">
      <c r="B6863" s="831"/>
      <c r="C6863" s="831"/>
      <c r="F6863" s="831"/>
      <c r="G6863" s="831"/>
      <c r="H6863" s="831"/>
    </row>
    <row r="6864" spans="2:8">
      <c r="B6864" s="831"/>
      <c r="C6864" s="831"/>
      <c r="F6864" s="831"/>
      <c r="G6864" s="831"/>
      <c r="H6864" s="831"/>
    </row>
    <row r="6865" spans="2:8">
      <c r="B6865" s="831"/>
      <c r="C6865" s="831"/>
      <c r="F6865" s="831"/>
      <c r="G6865" s="831"/>
      <c r="H6865" s="831"/>
    </row>
    <row r="6866" spans="2:8">
      <c r="B6866" s="831"/>
      <c r="C6866" s="831"/>
      <c r="F6866" s="831"/>
      <c r="G6866" s="831"/>
      <c r="H6866" s="831"/>
    </row>
    <row r="6867" spans="2:8">
      <c r="B6867" s="831"/>
      <c r="C6867" s="831"/>
      <c r="F6867" s="831"/>
      <c r="G6867" s="831"/>
      <c r="H6867" s="831"/>
    </row>
    <row r="6868" spans="2:8">
      <c r="B6868" s="831"/>
      <c r="C6868" s="831"/>
      <c r="F6868" s="831"/>
      <c r="G6868" s="831"/>
      <c r="H6868" s="831"/>
    </row>
    <row r="6869" spans="2:8">
      <c r="B6869" s="831"/>
      <c r="C6869" s="831"/>
      <c r="F6869" s="831"/>
      <c r="G6869" s="831"/>
      <c r="H6869" s="831"/>
    </row>
    <row r="6870" spans="2:8">
      <c r="B6870" s="831"/>
      <c r="C6870" s="831"/>
      <c r="F6870" s="831"/>
      <c r="G6870" s="831"/>
      <c r="H6870" s="831"/>
    </row>
    <row r="6871" spans="2:8">
      <c r="B6871" s="831"/>
      <c r="C6871" s="831"/>
      <c r="F6871" s="831"/>
      <c r="G6871" s="831"/>
      <c r="H6871" s="831"/>
    </row>
    <row r="6872" spans="2:8">
      <c r="B6872" s="831"/>
      <c r="C6872" s="831"/>
      <c r="F6872" s="831"/>
      <c r="G6872" s="831"/>
      <c r="H6872" s="831"/>
    </row>
    <row r="6873" spans="2:8">
      <c r="B6873" s="831"/>
      <c r="C6873" s="831"/>
      <c r="F6873" s="831"/>
      <c r="G6873" s="831"/>
      <c r="H6873" s="831"/>
    </row>
    <row r="6874" spans="2:8">
      <c r="B6874" s="831"/>
      <c r="C6874" s="831"/>
      <c r="F6874" s="831"/>
      <c r="G6874" s="831"/>
      <c r="H6874" s="831"/>
    </row>
    <row r="6875" spans="2:8">
      <c r="B6875" s="831"/>
      <c r="C6875" s="831"/>
      <c r="F6875" s="831"/>
      <c r="G6875" s="831"/>
      <c r="H6875" s="831"/>
    </row>
    <row r="6876" spans="2:8">
      <c r="B6876" s="831"/>
      <c r="C6876" s="831"/>
      <c r="F6876" s="831"/>
      <c r="G6876" s="831"/>
      <c r="H6876" s="831"/>
    </row>
    <row r="6877" spans="2:8">
      <c r="B6877" s="831"/>
      <c r="C6877" s="831"/>
      <c r="F6877" s="831"/>
      <c r="G6877" s="831"/>
      <c r="H6877" s="831"/>
    </row>
    <row r="6878" spans="2:8">
      <c r="B6878" s="831"/>
      <c r="C6878" s="831"/>
      <c r="F6878" s="831"/>
      <c r="G6878" s="831"/>
      <c r="H6878" s="831"/>
    </row>
    <row r="6879" spans="2:8">
      <c r="B6879" s="831"/>
      <c r="C6879" s="831"/>
      <c r="F6879" s="831"/>
      <c r="G6879" s="831"/>
      <c r="H6879" s="831"/>
    </row>
    <row r="6880" spans="2:8">
      <c r="B6880" s="831"/>
      <c r="C6880" s="831"/>
      <c r="F6880" s="831"/>
      <c r="G6880" s="831"/>
      <c r="H6880" s="831"/>
    </row>
    <row r="6881" spans="2:8">
      <c r="B6881" s="831"/>
      <c r="C6881" s="831"/>
      <c r="F6881" s="831"/>
      <c r="G6881" s="831"/>
      <c r="H6881" s="831"/>
    </row>
    <row r="6882" spans="2:8">
      <c r="B6882" s="831"/>
      <c r="C6882" s="831"/>
      <c r="F6882" s="831"/>
      <c r="G6882" s="831"/>
      <c r="H6882" s="831"/>
    </row>
    <row r="6883" spans="2:8">
      <c r="B6883" s="831"/>
      <c r="C6883" s="831"/>
      <c r="F6883" s="831"/>
      <c r="G6883" s="831"/>
      <c r="H6883" s="831"/>
    </row>
    <row r="6884" spans="2:8">
      <c r="B6884" s="831"/>
      <c r="C6884" s="831"/>
      <c r="F6884" s="831"/>
      <c r="G6884" s="831"/>
      <c r="H6884" s="831"/>
    </row>
    <row r="6885" spans="2:8">
      <c r="B6885" s="831"/>
      <c r="C6885" s="831"/>
      <c r="F6885" s="831"/>
      <c r="G6885" s="831"/>
      <c r="H6885" s="831"/>
    </row>
    <row r="6886" spans="2:8">
      <c r="B6886" s="831"/>
      <c r="C6886" s="831"/>
      <c r="F6886" s="831"/>
      <c r="G6886" s="831"/>
      <c r="H6886" s="831"/>
    </row>
    <row r="6887" spans="2:8">
      <c r="B6887" s="831"/>
      <c r="C6887" s="831"/>
      <c r="F6887" s="831"/>
      <c r="G6887" s="831"/>
      <c r="H6887" s="831"/>
    </row>
    <row r="6888" spans="2:8">
      <c r="B6888" s="831"/>
      <c r="C6888" s="831"/>
      <c r="F6888" s="831"/>
      <c r="G6888" s="831"/>
      <c r="H6888" s="831"/>
    </row>
    <row r="6889" spans="2:8">
      <c r="B6889" s="831"/>
      <c r="C6889" s="831"/>
      <c r="F6889" s="831"/>
      <c r="G6889" s="831"/>
      <c r="H6889" s="831"/>
    </row>
    <row r="6890" spans="2:8">
      <c r="B6890" s="831"/>
      <c r="C6890" s="831"/>
      <c r="F6890" s="831"/>
      <c r="G6890" s="831"/>
      <c r="H6890" s="831"/>
    </row>
    <row r="6891" spans="2:8">
      <c r="B6891" s="831"/>
      <c r="C6891" s="831"/>
      <c r="F6891" s="831"/>
      <c r="G6891" s="831"/>
      <c r="H6891" s="831"/>
    </row>
    <row r="6892" spans="2:8">
      <c r="B6892" s="831"/>
      <c r="C6892" s="831"/>
      <c r="F6892" s="831"/>
      <c r="G6892" s="831"/>
      <c r="H6892" s="831"/>
    </row>
    <row r="6893" spans="2:8">
      <c r="B6893" s="831"/>
      <c r="C6893" s="831"/>
      <c r="F6893" s="831"/>
      <c r="G6893" s="831"/>
      <c r="H6893" s="831"/>
    </row>
    <row r="6894" spans="2:8">
      <c r="B6894" s="831"/>
      <c r="C6894" s="831"/>
      <c r="F6894" s="831"/>
      <c r="G6894" s="831"/>
      <c r="H6894" s="831"/>
    </row>
    <row r="6895" spans="2:8">
      <c r="B6895" s="831"/>
      <c r="C6895" s="831"/>
      <c r="F6895" s="831"/>
      <c r="G6895" s="831"/>
      <c r="H6895" s="831"/>
    </row>
    <row r="6896" spans="2:8">
      <c r="B6896" s="831"/>
      <c r="C6896" s="831"/>
      <c r="F6896" s="831"/>
      <c r="G6896" s="831"/>
      <c r="H6896" s="831"/>
    </row>
    <row r="6897" spans="2:8">
      <c r="B6897" s="831"/>
      <c r="C6897" s="831"/>
      <c r="F6897" s="831"/>
      <c r="G6897" s="831"/>
      <c r="H6897" s="831"/>
    </row>
    <row r="6898" spans="2:8">
      <c r="B6898" s="831"/>
      <c r="C6898" s="831"/>
      <c r="F6898" s="831"/>
      <c r="G6898" s="831"/>
      <c r="H6898" s="831"/>
    </row>
    <row r="6899" spans="2:8">
      <c r="B6899" s="831"/>
      <c r="C6899" s="831"/>
      <c r="F6899" s="831"/>
      <c r="G6899" s="831"/>
      <c r="H6899" s="831"/>
    </row>
    <row r="6900" spans="2:8">
      <c r="B6900" s="831"/>
      <c r="C6900" s="831"/>
      <c r="F6900" s="831"/>
      <c r="G6900" s="831"/>
      <c r="H6900" s="831"/>
    </row>
    <row r="6901" spans="2:8">
      <c r="B6901" s="831"/>
      <c r="C6901" s="831"/>
      <c r="F6901" s="831"/>
      <c r="G6901" s="831"/>
      <c r="H6901" s="831"/>
    </row>
    <row r="6902" spans="2:8">
      <c r="B6902" s="831"/>
      <c r="C6902" s="831"/>
      <c r="F6902" s="831"/>
      <c r="G6902" s="831"/>
      <c r="H6902" s="831"/>
    </row>
    <row r="6903" spans="2:8">
      <c r="B6903" s="831"/>
      <c r="C6903" s="831"/>
      <c r="F6903" s="831"/>
      <c r="G6903" s="831"/>
      <c r="H6903" s="831"/>
    </row>
    <row r="6904" spans="2:8">
      <c r="B6904" s="831"/>
      <c r="C6904" s="831"/>
      <c r="F6904" s="831"/>
      <c r="G6904" s="831"/>
      <c r="H6904" s="831"/>
    </row>
    <row r="6905" spans="2:8">
      <c r="B6905" s="831"/>
      <c r="C6905" s="831"/>
      <c r="F6905" s="831"/>
      <c r="G6905" s="831"/>
      <c r="H6905" s="831"/>
    </row>
    <row r="6906" spans="2:8">
      <c r="B6906" s="831"/>
      <c r="C6906" s="831"/>
      <c r="F6906" s="831"/>
      <c r="G6906" s="831"/>
      <c r="H6906" s="831"/>
    </row>
    <row r="6907" spans="2:8">
      <c r="B6907" s="831"/>
      <c r="C6907" s="831"/>
      <c r="F6907" s="831"/>
      <c r="G6907" s="831"/>
      <c r="H6907" s="831"/>
    </row>
    <row r="6908" spans="2:8">
      <c r="B6908" s="831"/>
      <c r="C6908" s="831"/>
      <c r="F6908" s="831"/>
      <c r="G6908" s="831"/>
      <c r="H6908" s="831"/>
    </row>
    <row r="6909" spans="2:8">
      <c r="B6909" s="831"/>
      <c r="C6909" s="831"/>
      <c r="F6909" s="831"/>
      <c r="G6909" s="831"/>
      <c r="H6909" s="831"/>
    </row>
    <row r="6910" spans="2:8">
      <c r="B6910" s="831"/>
      <c r="C6910" s="831"/>
      <c r="F6910" s="831"/>
      <c r="G6910" s="831"/>
      <c r="H6910" s="831"/>
    </row>
    <row r="6911" spans="2:8">
      <c r="B6911" s="831"/>
      <c r="C6911" s="831"/>
      <c r="F6911" s="831"/>
      <c r="G6911" s="831"/>
      <c r="H6911" s="831"/>
    </row>
    <row r="6912" spans="2:8">
      <c r="B6912" s="831"/>
      <c r="C6912" s="831"/>
      <c r="F6912" s="831"/>
      <c r="G6912" s="831"/>
      <c r="H6912" s="831"/>
    </row>
    <row r="6913" spans="2:8">
      <c r="B6913" s="831"/>
      <c r="C6913" s="831"/>
      <c r="F6913" s="831"/>
      <c r="G6913" s="831"/>
      <c r="H6913" s="831"/>
    </row>
    <row r="6914" spans="2:8">
      <c r="B6914" s="831"/>
      <c r="C6914" s="831"/>
      <c r="F6914" s="831"/>
      <c r="G6914" s="831"/>
      <c r="H6914" s="831"/>
    </row>
    <row r="6915" spans="2:8">
      <c r="B6915" s="831"/>
      <c r="C6915" s="831"/>
      <c r="F6915" s="831"/>
      <c r="G6915" s="831"/>
      <c r="H6915" s="831"/>
    </row>
    <row r="6916" spans="2:8">
      <c r="B6916" s="831"/>
      <c r="C6916" s="831"/>
      <c r="F6916" s="831"/>
      <c r="G6916" s="831"/>
      <c r="H6916" s="831"/>
    </row>
    <row r="6917" spans="2:8">
      <c r="B6917" s="831"/>
      <c r="C6917" s="831"/>
      <c r="F6917" s="831"/>
      <c r="G6917" s="831"/>
      <c r="H6917" s="831"/>
    </row>
    <row r="6918" spans="2:8">
      <c r="B6918" s="831"/>
      <c r="C6918" s="831"/>
      <c r="F6918" s="831"/>
      <c r="G6918" s="831"/>
      <c r="H6918" s="831"/>
    </row>
    <row r="6919" spans="2:8">
      <c r="B6919" s="831"/>
      <c r="C6919" s="831"/>
      <c r="F6919" s="831"/>
      <c r="G6919" s="831"/>
      <c r="H6919" s="831"/>
    </row>
    <row r="6920" spans="2:8">
      <c r="B6920" s="831"/>
      <c r="C6920" s="831"/>
      <c r="F6920" s="831"/>
      <c r="G6920" s="831"/>
      <c r="H6920" s="831"/>
    </row>
    <row r="6921" spans="2:8">
      <c r="B6921" s="831"/>
      <c r="C6921" s="831"/>
      <c r="F6921" s="831"/>
      <c r="G6921" s="831"/>
      <c r="H6921" s="831"/>
    </row>
    <row r="6922" spans="2:8">
      <c r="B6922" s="831"/>
      <c r="C6922" s="831"/>
      <c r="F6922" s="831"/>
      <c r="G6922" s="831"/>
      <c r="H6922" s="831"/>
    </row>
    <row r="6923" spans="2:8">
      <c r="B6923" s="831"/>
      <c r="C6923" s="831"/>
      <c r="F6923" s="831"/>
      <c r="G6923" s="831"/>
      <c r="H6923" s="831"/>
    </row>
    <row r="6924" spans="2:8">
      <c r="B6924" s="831"/>
      <c r="C6924" s="831"/>
      <c r="F6924" s="831"/>
      <c r="G6924" s="831"/>
      <c r="H6924" s="831"/>
    </row>
    <row r="6925" spans="2:8">
      <c r="B6925" s="831"/>
      <c r="C6925" s="831"/>
      <c r="F6925" s="831"/>
      <c r="G6925" s="831"/>
      <c r="H6925" s="831"/>
    </row>
    <row r="6926" spans="2:8">
      <c r="B6926" s="831"/>
      <c r="C6926" s="831"/>
      <c r="F6926" s="831"/>
      <c r="G6926" s="831"/>
      <c r="H6926" s="831"/>
    </row>
    <row r="6927" spans="2:8">
      <c r="B6927" s="831"/>
      <c r="C6927" s="831"/>
      <c r="F6927" s="831"/>
      <c r="G6927" s="831"/>
      <c r="H6927" s="831"/>
    </row>
    <row r="6928" spans="2:8">
      <c r="B6928" s="831"/>
      <c r="C6928" s="831"/>
      <c r="F6928" s="831"/>
      <c r="G6928" s="831"/>
      <c r="H6928" s="831"/>
    </row>
    <row r="6929" spans="2:8">
      <c r="B6929" s="831"/>
      <c r="C6929" s="831"/>
      <c r="F6929" s="831"/>
      <c r="G6929" s="831"/>
      <c r="H6929" s="831"/>
    </row>
    <row r="6930" spans="2:8">
      <c r="B6930" s="831"/>
      <c r="C6930" s="831"/>
      <c r="F6930" s="831"/>
      <c r="G6930" s="831"/>
      <c r="H6930" s="831"/>
    </row>
    <row r="6931" spans="2:8">
      <c r="B6931" s="831"/>
      <c r="C6931" s="831"/>
      <c r="F6931" s="831"/>
      <c r="G6931" s="831"/>
      <c r="H6931" s="831"/>
    </row>
    <row r="6932" spans="2:8">
      <c r="B6932" s="831"/>
      <c r="C6932" s="831"/>
      <c r="F6932" s="831"/>
      <c r="G6932" s="831"/>
      <c r="H6932" s="831"/>
    </row>
    <row r="6933" spans="2:8">
      <c r="B6933" s="831"/>
      <c r="C6933" s="831"/>
      <c r="F6933" s="831"/>
      <c r="G6933" s="831"/>
      <c r="H6933" s="831"/>
    </row>
    <row r="6934" spans="2:8">
      <c r="B6934" s="831"/>
      <c r="C6934" s="831"/>
      <c r="F6934" s="831"/>
      <c r="G6934" s="831"/>
      <c r="H6934" s="831"/>
    </row>
    <row r="6935" spans="2:8">
      <c r="B6935" s="831"/>
      <c r="C6935" s="831"/>
      <c r="F6935" s="831"/>
      <c r="G6935" s="831"/>
      <c r="H6935" s="831"/>
    </row>
    <row r="6936" spans="2:8">
      <c r="B6936" s="831"/>
      <c r="C6936" s="831"/>
      <c r="F6936" s="831"/>
      <c r="G6936" s="831"/>
      <c r="H6936" s="831"/>
    </row>
    <row r="6937" spans="2:8">
      <c r="B6937" s="831"/>
      <c r="C6937" s="831"/>
      <c r="F6937" s="831"/>
      <c r="G6937" s="831"/>
      <c r="H6937" s="831"/>
    </row>
    <row r="6938" spans="2:8">
      <c r="B6938" s="831"/>
      <c r="C6938" s="831"/>
      <c r="F6938" s="831"/>
      <c r="G6938" s="831"/>
      <c r="H6938" s="831"/>
    </row>
    <row r="6939" spans="2:8">
      <c r="B6939" s="831"/>
      <c r="C6939" s="831"/>
      <c r="F6939" s="831"/>
      <c r="G6939" s="831"/>
      <c r="H6939" s="831"/>
    </row>
    <row r="6940" spans="2:8">
      <c r="B6940" s="831"/>
      <c r="C6940" s="831"/>
      <c r="F6940" s="831"/>
      <c r="G6940" s="831"/>
      <c r="H6940" s="831"/>
    </row>
    <row r="6941" spans="2:8">
      <c r="B6941" s="831"/>
      <c r="C6941" s="831"/>
      <c r="F6941" s="831"/>
      <c r="G6941" s="831"/>
      <c r="H6941" s="831"/>
    </row>
    <row r="6942" spans="2:8">
      <c r="B6942" s="831"/>
      <c r="C6942" s="831"/>
      <c r="F6942" s="831"/>
      <c r="G6942" s="831"/>
      <c r="H6942" s="831"/>
    </row>
    <row r="6943" spans="2:8">
      <c r="B6943" s="831"/>
      <c r="C6943" s="831"/>
      <c r="F6943" s="831"/>
      <c r="G6943" s="831"/>
      <c r="H6943" s="831"/>
    </row>
    <row r="6944" spans="2:8">
      <c r="B6944" s="831"/>
      <c r="C6944" s="831"/>
      <c r="F6944" s="831"/>
      <c r="G6944" s="831"/>
      <c r="H6944" s="831"/>
    </row>
    <row r="6945" spans="2:8">
      <c r="B6945" s="831"/>
      <c r="C6945" s="831"/>
      <c r="F6945" s="831"/>
      <c r="G6945" s="831"/>
      <c r="H6945" s="831"/>
    </row>
    <row r="6946" spans="2:8">
      <c r="B6946" s="831"/>
      <c r="C6946" s="831"/>
      <c r="F6946" s="831"/>
      <c r="G6946" s="831"/>
      <c r="H6946" s="831"/>
    </row>
    <row r="6947" spans="2:8">
      <c r="B6947" s="831"/>
      <c r="C6947" s="831"/>
      <c r="F6947" s="831"/>
      <c r="G6947" s="831"/>
      <c r="H6947" s="831"/>
    </row>
    <row r="6948" spans="2:8">
      <c r="B6948" s="831"/>
      <c r="C6948" s="831"/>
      <c r="F6948" s="831"/>
      <c r="G6948" s="831"/>
      <c r="H6948" s="831"/>
    </row>
    <row r="6949" spans="2:8">
      <c r="B6949" s="831"/>
      <c r="C6949" s="831"/>
      <c r="F6949" s="831"/>
      <c r="G6949" s="831"/>
      <c r="H6949" s="831"/>
    </row>
    <row r="6950" spans="2:8">
      <c r="B6950" s="831"/>
      <c r="C6950" s="831"/>
      <c r="F6950" s="831"/>
      <c r="G6950" s="831"/>
      <c r="H6950" s="831"/>
    </row>
    <row r="6951" spans="2:8">
      <c r="B6951" s="831"/>
      <c r="C6951" s="831"/>
      <c r="F6951" s="831"/>
      <c r="G6951" s="831"/>
      <c r="H6951" s="831"/>
    </row>
    <row r="6952" spans="2:8">
      <c r="B6952" s="831"/>
      <c r="C6952" s="831"/>
      <c r="F6952" s="831"/>
      <c r="G6952" s="831"/>
      <c r="H6952" s="831"/>
    </row>
    <row r="6953" spans="2:8">
      <c r="B6953" s="831"/>
      <c r="C6953" s="831"/>
      <c r="F6953" s="831"/>
      <c r="G6953" s="831"/>
      <c r="H6953" s="831"/>
    </row>
    <row r="6954" spans="2:8">
      <c r="B6954" s="831"/>
      <c r="C6954" s="831"/>
      <c r="F6954" s="831"/>
      <c r="G6954" s="831"/>
      <c r="H6954" s="831"/>
    </row>
    <row r="6955" spans="2:8">
      <c r="B6955" s="831"/>
      <c r="C6955" s="831"/>
      <c r="F6955" s="831"/>
      <c r="G6955" s="831"/>
      <c r="H6955" s="831"/>
    </row>
    <row r="6956" spans="2:8">
      <c r="B6956" s="831"/>
      <c r="C6956" s="831"/>
      <c r="F6956" s="831"/>
      <c r="G6956" s="831"/>
      <c r="H6956" s="831"/>
    </row>
    <row r="6957" spans="2:8">
      <c r="B6957" s="831"/>
      <c r="C6957" s="831"/>
      <c r="F6957" s="831"/>
      <c r="G6957" s="831"/>
      <c r="H6957" s="831"/>
    </row>
    <row r="6958" spans="2:8">
      <c r="B6958" s="831"/>
      <c r="C6958" s="831"/>
      <c r="F6958" s="831"/>
      <c r="G6958" s="831"/>
      <c r="H6958" s="831"/>
    </row>
    <row r="6959" spans="2:8">
      <c r="B6959" s="831"/>
      <c r="C6959" s="831"/>
      <c r="F6959" s="831"/>
      <c r="G6959" s="831"/>
      <c r="H6959" s="831"/>
    </row>
    <row r="6960" spans="2:8">
      <c r="B6960" s="831"/>
      <c r="C6960" s="831"/>
      <c r="F6960" s="831"/>
      <c r="G6960" s="831"/>
      <c r="H6960" s="831"/>
    </row>
    <row r="6961" spans="2:8">
      <c r="B6961" s="831"/>
      <c r="C6961" s="831"/>
      <c r="F6961" s="831"/>
      <c r="G6961" s="831"/>
      <c r="H6961" s="831"/>
    </row>
    <row r="6962" spans="2:8">
      <c r="B6962" s="831"/>
      <c r="C6962" s="831"/>
      <c r="F6962" s="831"/>
      <c r="G6962" s="831"/>
      <c r="H6962" s="831"/>
    </row>
    <row r="6963" spans="2:8">
      <c r="B6963" s="831"/>
      <c r="C6963" s="831"/>
      <c r="F6963" s="831"/>
      <c r="G6963" s="831"/>
      <c r="H6963" s="831"/>
    </row>
    <row r="6964" spans="2:8">
      <c r="B6964" s="831"/>
      <c r="C6964" s="831"/>
      <c r="F6964" s="831"/>
      <c r="G6964" s="831"/>
      <c r="H6964" s="831"/>
    </row>
    <row r="6965" spans="2:8">
      <c r="B6965" s="831"/>
      <c r="C6965" s="831"/>
      <c r="F6965" s="831"/>
      <c r="G6965" s="831"/>
      <c r="H6965" s="831"/>
    </row>
    <row r="6966" spans="2:8">
      <c r="B6966" s="831"/>
      <c r="C6966" s="831"/>
      <c r="F6966" s="831"/>
      <c r="G6966" s="831"/>
      <c r="H6966" s="831"/>
    </row>
    <row r="6967" spans="2:8">
      <c r="B6967" s="831"/>
      <c r="C6967" s="831"/>
      <c r="F6967" s="831"/>
      <c r="G6967" s="831"/>
      <c r="H6967" s="831"/>
    </row>
    <row r="6968" spans="2:8">
      <c r="B6968" s="831"/>
      <c r="C6968" s="831"/>
      <c r="F6968" s="831"/>
      <c r="G6968" s="831"/>
      <c r="H6968" s="831"/>
    </row>
    <row r="6969" spans="2:8">
      <c r="B6969" s="831"/>
      <c r="C6969" s="831"/>
      <c r="F6969" s="831"/>
      <c r="G6969" s="831"/>
      <c r="H6969" s="831"/>
    </row>
    <row r="6970" spans="2:8">
      <c r="B6970" s="831"/>
      <c r="C6970" s="831"/>
      <c r="F6970" s="831"/>
      <c r="G6970" s="831"/>
      <c r="H6970" s="831"/>
    </row>
    <row r="6971" spans="2:8">
      <c r="B6971" s="831"/>
      <c r="C6971" s="831"/>
      <c r="F6971" s="831"/>
      <c r="G6971" s="831"/>
      <c r="H6971" s="831"/>
    </row>
    <row r="6972" spans="2:8">
      <c r="B6972" s="831"/>
      <c r="C6972" s="831"/>
      <c r="F6972" s="831"/>
      <c r="G6972" s="831"/>
      <c r="H6972" s="831"/>
    </row>
    <row r="6973" spans="2:8">
      <c r="B6973" s="831"/>
      <c r="C6973" s="831"/>
      <c r="F6973" s="831"/>
      <c r="G6973" s="831"/>
      <c r="H6973" s="831"/>
    </row>
    <row r="6974" spans="2:8">
      <c r="B6974" s="831"/>
      <c r="C6974" s="831"/>
      <c r="F6974" s="831"/>
      <c r="G6974" s="831"/>
      <c r="H6974" s="831"/>
    </row>
    <row r="6975" spans="2:8">
      <c r="B6975" s="831"/>
      <c r="C6975" s="831"/>
      <c r="F6975" s="831"/>
      <c r="G6975" s="831"/>
      <c r="H6975" s="831"/>
    </row>
    <row r="6976" spans="2:8">
      <c r="B6976" s="831"/>
      <c r="C6976" s="831"/>
      <c r="F6976" s="831"/>
      <c r="G6976" s="831"/>
      <c r="H6976" s="831"/>
    </row>
    <row r="6977" spans="2:8">
      <c r="B6977" s="831"/>
      <c r="C6977" s="831"/>
      <c r="F6977" s="831"/>
      <c r="G6977" s="831"/>
      <c r="H6977" s="831"/>
    </row>
    <row r="6978" spans="2:8">
      <c r="B6978" s="831"/>
      <c r="C6978" s="831"/>
      <c r="F6978" s="831"/>
      <c r="G6978" s="831"/>
      <c r="H6978" s="831"/>
    </row>
    <row r="6979" spans="2:8">
      <c r="B6979" s="831"/>
      <c r="C6979" s="831"/>
      <c r="F6979" s="831"/>
      <c r="G6979" s="831"/>
      <c r="H6979" s="831"/>
    </row>
    <row r="6980" spans="2:8">
      <c r="B6980" s="831"/>
      <c r="C6980" s="831"/>
      <c r="F6980" s="831"/>
      <c r="G6980" s="831"/>
      <c r="H6980" s="831"/>
    </row>
    <row r="6981" spans="2:8">
      <c r="B6981" s="831"/>
      <c r="C6981" s="831"/>
      <c r="F6981" s="831"/>
      <c r="G6981" s="831"/>
      <c r="H6981" s="831"/>
    </row>
    <row r="6982" spans="2:8">
      <c r="B6982" s="831"/>
      <c r="C6982" s="831"/>
      <c r="F6982" s="831"/>
      <c r="G6982" s="831"/>
      <c r="H6982" s="831"/>
    </row>
    <row r="6983" spans="2:8">
      <c r="B6983" s="831"/>
      <c r="C6983" s="831"/>
      <c r="F6983" s="831"/>
      <c r="G6983" s="831"/>
      <c r="H6983" s="831"/>
    </row>
    <row r="6984" spans="2:8">
      <c r="B6984" s="831"/>
      <c r="C6984" s="831"/>
      <c r="F6984" s="831"/>
      <c r="G6984" s="831"/>
      <c r="H6984" s="831"/>
    </row>
    <row r="6985" spans="2:8">
      <c r="B6985" s="831"/>
      <c r="C6985" s="831"/>
      <c r="F6985" s="831"/>
      <c r="G6985" s="831"/>
      <c r="H6985" s="831"/>
    </row>
    <row r="6986" spans="2:8">
      <c r="B6986" s="831"/>
      <c r="C6986" s="831"/>
      <c r="F6986" s="831"/>
      <c r="G6986" s="831"/>
      <c r="H6986" s="831"/>
    </row>
    <row r="6987" spans="2:8">
      <c r="B6987" s="831"/>
      <c r="C6987" s="831"/>
      <c r="F6987" s="831"/>
      <c r="G6987" s="831"/>
      <c r="H6987" s="831"/>
    </row>
    <row r="6988" spans="2:8">
      <c r="B6988" s="831"/>
      <c r="C6988" s="831"/>
      <c r="F6988" s="831"/>
      <c r="G6988" s="831"/>
      <c r="H6988" s="831"/>
    </row>
    <row r="6989" spans="2:8">
      <c r="B6989" s="831"/>
      <c r="C6989" s="831"/>
      <c r="F6989" s="831"/>
      <c r="G6989" s="831"/>
      <c r="H6989" s="831"/>
    </row>
    <row r="6990" spans="2:8">
      <c r="B6990" s="831"/>
      <c r="C6990" s="831"/>
      <c r="F6990" s="831"/>
      <c r="G6990" s="831"/>
      <c r="H6990" s="831"/>
    </row>
    <row r="6991" spans="2:8">
      <c r="B6991" s="831"/>
      <c r="C6991" s="831"/>
      <c r="F6991" s="831"/>
      <c r="G6991" s="831"/>
      <c r="H6991" s="831"/>
    </row>
    <row r="6992" spans="2:8">
      <c r="B6992" s="831"/>
      <c r="C6992" s="831"/>
      <c r="F6992" s="831"/>
      <c r="G6992" s="831"/>
      <c r="H6992" s="831"/>
    </row>
    <row r="6993" spans="2:8">
      <c r="B6993" s="831"/>
      <c r="C6993" s="831"/>
      <c r="F6993" s="831"/>
      <c r="G6993" s="831"/>
      <c r="H6993" s="831"/>
    </row>
    <row r="6994" spans="2:8">
      <c r="B6994" s="831"/>
      <c r="C6994" s="831"/>
      <c r="F6994" s="831"/>
      <c r="G6994" s="831"/>
      <c r="H6994" s="831"/>
    </row>
    <row r="6995" spans="2:8">
      <c r="B6995" s="831"/>
      <c r="C6995" s="831"/>
      <c r="F6995" s="831"/>
      <c r="G6995" s="831"/>
      <c r="H6995" s="831"/>
    </row>
    <row r="6996" spans="2:8">
      <c r="B6996" s="831"/>
      <c r="C6996" s="831"/>
      <c r="F6996" s="831"/>
      <c r="G6996" s="831"/>
      <c r="H6996" s="831"/>
    </row>
    <row r="6997" spans="2:8">
      <c r="B6997" s="831"/>
      <c r="C6997" s="831"/>
      <c r="F6997" s="831"/>
      <c r="G6997" s="831"/>
      <c r="H6997" s="831"/>
    </row>
    <row r="6998" spans="2:8">
      <c r="B6998" s="831"/>
      <c r="C6998" s="831"/>
      <c r="F6998" s="831"/>
      <c r="G6998" s="831"/>
      <c r="H6998" s="831"/>
    </row>
    <row r="6999" spans="2:8">
      <c r="B6999" s="831"/>
      <c r="C6999" s="831"/>
      <c r="F6999" s="831"/>
      <c r="G6999" s="831"/>
      <c r="H6999" s="831"/>
    </row>
    <row r="7000" spans="2:8">
      <c r="B7000" s="831"/>
      <c r="C7000" s="831"/>
      <c r="F7000" s="831"/>
      <c r="G7000" s="831"/>
      <c r="H7000" s="831"/>
    </row>
    <row r="7001" spans="2:8">
      <c r="B7001" s="831"/>
      <c r="C7001" s="831"/>
      <c r="F7001" s="831"/>
      <c r="G7001" s="831"/>
      <c r="H7001" s="831"/>
    </row>
    <row r="7002" spans="2:8">
      <c r="B7002" s="831"/>
      <c r="C7002" s="831"/>
      <c r="F7002" s="831"/>
      <c r="G7002" s="831"/>
      <c r="H7002" s="831"/>
    </row>
    <row r="7003" spans="2:8">
      <c r="B7003" s="831"/>
      <c r="C7003" s="831"/>
      <c r="F7003" s="831"/>
      <c r="G7003" s="831"/>
      <c r="H7003" s="831"/>
    </row>
    <row r="7004" spans="2:8">
      <c r="B7004" s="831"/>
      <c r="C7004" s="831"/>
      <c r="F7004" s="831"/>
      <c r="G7004" s="831"/>
      <c r="H7004" s="831"/>
    </row>
    <row r="7005" spans="2:8">
      <c r="B7005" s="831"/>
      <c r="C7005" s="831"/>
      <c r="F7005" s="831"/>
      <c r="G7005" s="831"/>
      <c r="H7005" s="831"/>
    </row>
    <row r="7006" spans="2:8">
      <c r="B7006" s="831"/>
      <c r="C7006" s="831"/>
      <c r="F7006" s="831"/>
      <c r="G7006" s="831"/>
      <c r="H7006" s="831"/>
    </row>
    <row r="7007" spans="2:8">
      <c r="B7007" s="831"/>
      <c r="C7007" s="831"/>
      <c r="F7007" s="831"/>
      <c r="G7007" s="831"/>
      <c r="H7007" s="831"/>
    </row>
    <row r="7008" spans="2:8">
      <c r="B7008" s="831"/>
      <c r="C7008" s="831"/>
      <c r="F7008" s="831"/>
      <c r="G7008" s="831"/>
      <c r="H7008" s="831"/>
    </row>
    <row r="7009" spans="2:8">
      <c r="B7009" s="831"/>
      <c r="C7009" s="831"/>
      <c r="F7009" s="831"/>
      <c r="G7009" s="831"/>
      <c r="H7009" s="831"/>
    </row>
    <row r="7010" spans="2:8">
      <c r="B7010" s="831"/>
      <c r="C7010" s="831"/>
      <c r="F7010" s="831"/>
      <c r="G7010" s="831"/>
      <c r="H7010" s="831"/>
    </row>
    <row r="7011" spans="2:8">
      <c r="B7011" s="831"/>
      <c r="C7011" s="831"/>
      <c r="F7011" s="831"/>
      <c r="G7011" s="831"/>
      <c r="H7011" s="831"/>
    </row>
    <row r="7012" spans="2:8">
      <c r="B7012" s="831"/>
      <c r="C7012" s="831"/>
      <c r="F7012" s="831"/>
      <c r="G7012" s="831"/>
      <c r="H7012" s="831"/>
    </row>
    <row r="7013" spans="2:8">
      <c r="B7013" s="831"/>
      <c r="C7013" s="831"/>
      <c r="F7013" s="831"/>
      <c r="G7013" s="831"/>
      <c r="H7013" s="831"/>
    </row>
    <row r="7014" spans="2:8">
      <c r="B7014" s="831"/>
      <c r="C7014" s="831"/>
      <c r="F7014" s="831"/>
      <c r="G7014" s="831"/>
      <c r="H7014" s="831"/>
    </row>
    <row r="7015" spans="2:8">
      <c r="B7015" s="831"/>
      <c r="C7015" s="831"/>
      <c r="F7015" s="831"/>
      <c r="G7015" s="831"/>
      <c r="H7015" s="831"/>
    </row>
    <row r="7016" spans="2:8">
      <c r="B7016" s="831"/>
      <c r="C7016" s="831"/>
      <c r="F7016" s="831"/>
      <c r="G7016" s="831"/>
      <c r="H7016" s="831"/>
    </row>
    <row r="7017" spans="2:8">
      <c r="B7017" s="831"/>
      <c r="C7017" s="831"/>
      <c r="F7017" s="831"/>
      <c r="G7017" s="831"/>
      <c r="H7017" s="831"/>
    </row>
    <row r="7018" spans="2:8">
      <c r="B7018" s="831"/>
      <c r="C7018" s="831"/>
      <c r="F7018" s="831"/>
      <c r="G7018" s="831"/>
      <c r="H7018" s="831"/>
    </row>
    <row r="7019" spans="2:8">
      <c r="B7019" s="831"/>
      <c r="C7019" s="831"/>
      <c r="F7019" s="831"/>
      <c r="G7019" s="831"/>
      <c r="H7019" s="831"/>
    </row>
    <row r="7020" spans="2:8">
      <c r="B7020" s="831"/>
      <c r="C7020" s="831"/>
      <c r="F7020" s="831"/>
      <c r="G7020" s="831"/>
      <c r="H7020" s="831"/>
    </row>
    <row r="7021" spans="2:8">
      <c r="B7021" s="831"/>
      <c r="C7021" s="831"/>
      <c r="F7021" s="831"/>
      <c r="G7021" s="831"/>
      <c r="H7021" s="831"/>
    </row>
    <row r="7022" spans="2:8">
      <c r="B7022" s="831"/>
      <c r="C7022" s="831"/>
      <c r="F7022" s="831"/>
      <c r="G7022" s="831"/>
      <c r="H7022" s="831"/>
    </row>
    <row r="7023" spans="2:8">
      <c r="B7023" s="831"/>
      <c r="C7023" s="831"/>
      <c r="F7023" s="831"/>
      <c r="G7023" s="831"/>
      <c r="H7023" s="831"/>
    </row>
    <row r="7024" spans="2:8">
      <c r="B7024" s="831"/>
      <c r="C7024" s="831"/>
      <c r="F7024" s="831"/>
      <c r="G7024" s="831"/>
      <c r="H7024" s="831"/>
    </row>
    <row r="7025" spans="2:8">
      <c r="B7025" s="831"/>
      <c r="C7025" s="831"/>
      <c r="F7025" s="831"/>
      <c r="G7025" s="831"/>
      <c r="H7025" s="831"/>
    </row>
    <row r="7026" spans="2:8">
      <c r="B7026" s="831"/>
      <c r="C7026" s="831"/>
      <c r="F7026" s="831"/>
      <c r="G7026" s="831"/>
      <c r="H7026" s="831"/>
    </row>
    <row r="7027" spans="2:8">
      <c r="B7027" s="831"/>
      <c r="C7027" s="831"/>
      <c r="F7027" s="831"/>
      <c r="G7027" s="831"/>
      <c r="H7027" s="831"/>
    </row>
    <row r="7028" spans="2:8">
      <c r="B7028" s="831"/>
      <c r="C7028" s="831"/>
      <c r="F7028" s="831"/>
      <c r="G7028" s="831"/>
      <c r="H7028" s="831"/>
    </row>
    <row r="7029" spans="2:8">
      <c r="B7029" s="831"/>
      <c r="C7029" s="831"/>
      <c r="F7029" s="831"/>
      <c r="G7029" s="831"/>
      <c r="H7029" s="831"/>
    </row>
    <row r="7030" spans="2:8">
      <c r="B7030" s="831"/>
      <c r="C7030" s="831"/>
      <c r="F7030" s="831"/>
      <c r="G7030" s="831"/>
      <c r="H7030" s="831"/>
    </row>
    <row r="7031" spans="2:8">
      <c r="B7031" s="831"/>
      <c r="C7031" s="831"/>
      <c r="F7031" s="831"/>
      <c r="G7031" s="831"/>
      <c r="H7031" s="831"/>
    </row>
    <row r="7032" spans="2:8">
      <c r="B7032" s="831"/>
      <c r="C7032" s="831"/>
      <c r="F7032" s="831"/>
      <c r="G7032" s="831"/>
      <c r="H7032" s="831"/>
    </row>
    <row r="7033" spans="2:8">
      <c r="B7033" s="831"/>
      <c r="C7033" s="831"/>
      <c r="F7033" s="831"/>
      <c r="G7033" s="831"/>
      <c r="H7033" s="831"/>
    </row>
    <row r="7034" spans="2:8">
      <c r="B7034" s="831"/>
      <c r="C7034" s="831"/>
      <c r="F7034" s="831"/>
      <c r="G7034" s="831"/>
      <c r="H7034" s="831"/>
    </row>
    <row r="7035" spans="2:8">
      <c r="B7035" s="831"/>
      <c r="C7035" s="831"/>
      <c r="F7035" s="831"/>
      <c r="G7035" s="831"/>
      <c r="H7035" s="831"/>
    </row>
    <row r="7036" spans="2:8">
      <c r="B7036" s="831"/>
      <c r="C7036" s="831"/>
      <c r="F7036" s="831"/>
      <c r="G7036" s="831"/>
      <c r="H7036" s="831"/>
    </row>
    <row r="7037" spans="2:8">
      <c r="B7037" s="831"/>
      <c r="C7037" s="831"/>
      <c r="F7037" s="831"/>
      <c r="G7037" s="831"/>
      <c r="H7037" s="831"/>
    </row>
    <row r="7038" spans="2:8">
      <c r="B7038" s="831"/>
      <c r="C7038" s="831"/>
      <c r="F7038" s="831"/>
      <c r="G7038" s="831"/>
      <c r="H7038" s="831"/>
    </row>
    <row r="7039" spans="2:8">
      <c r="B7039" s="831"/>
      <c r="C7039" s="831"/>
      <c r="F7039" s="831"/>
      <c r="G7039" s="831"/>
      <c r="H7039" s="831"/>
    </row>
    <row r="7040" spans="2:8">
      <c r="B7040" s="831"/>
      <c r="C7040" s="831"/>
      <c r="F7040" s="831"/>
      <c r="G7040" s="831"/>
      <c r="H7040" s="831"/>
    </row>
    <row r="7041" spans="2:8">
      <c r="B7041" s="831"/>
      <c r="C7041" s="831"/>
      <c r="F7041" s="831"/>
      <c r="G7041" s="831"/>
      <c r="H7041" s="831"/>
    </row>
    <row r="7042" spans="2:8">
      <c r="B7042" s="831"/>
      <c r="C7042" s="831"/>
      <c r="F7042" s="831"/>
      <c r="G7042" s="831"/>
      <c r="H7042" s="831"/>
    </row>
    <row r="7043" spans="2:8">
      <c r="B7043" s="831"/>
      <c r="C7043" s="831"/>
      <c r="F7043" s="831"/>
      <c r="G7043" s="831"/>
      <c r="H7043" s="831"/>
    </row>
    <row r="7044" spans="2:8">
      <c r="B7044" s="831"/>
      <c r="C7044" s="831"/>
      <c r="F7044" s="831"/>
      <c r="G7044" s="831"/>
      <c r="H7044" s="831"/>
    </row>
    <row r="7045" spans="2:8">
      <c r="B7045" s="831"/>
      <c r="C7045" s="831"/>
      <c r="F7045" s="831"/>
      <c r="G7045" s="831"/>
      <c r="H7045" s="831"/>
    </row>
    <row r="7046" spans="2:8">
      <c r="B7046" s="831"/>
      <c r="C7046" s="831"/>
      <c r="F7046" s="831"/>
      <c r="G7046" s="831"/>
      <c r="H7046" s="831"/>
    </row>
    <row r="7047" spans="2:8">
      <c r="B7047" s="831"/>
      <c r="C7047" s="831"/>
      <c r="F7047" s="831"/>
      <c r="G7047" s="831"/>
      <c r="H7047" s="831"/>
    </row>
    <row r="7048" spans="2:8">
      <c r="B7048" s="831"/>
      <c r="C7048" s="831"/>
      <c r="F7048" s="831"/>
      <c r="G7048" s="831"/>
      <c r="H7048" s="831"/>
    </row>
    <row r="7049" spans="2:8">
      <c r="B7049" s="831"/>
      <c r="C7049" s="831"/>
      <c r="F7049" s="831"/>
      <c r="G7049" s="831"/>
      <c r="H7049" s="831"/>
    </row>
    <row r="7050" spans="2:8">
      <c r="B7050" s="831"/>
      <c r="C7050" s="831"/>
      <c r="F7050" s="831"/>
      <c r="G7050" s="831"/>
      <c r="H7050" s="831"/>
    </row>
    <row r="7051" spans="2:8">
      <c r="B7051" s="831"/>
      <c r="C7051" s="831"/>
      <c r="F7051" s="831"/>
      <c r="G7051" s="831"/>
      <c r="H7051" s="831"/>
    </row>
    <row r="7052" spans="2:8">
      <c r="B7052" s="831"/>
      <c r="C7052" s="831"/>
      <c r="F7052" s="831"/>
      <c r="G7052" s="831"/>
      <c r="H7052" s="831"/>
    </row>
    <row r="7053" spans="2:8">
      <c r="B7053" s="831"/>
      <c r="C7053" s="831"/>
      <c r="F7053" s="831"/>
      <c r="G7053" s="831"/>
      <c r="H7053" s="831"/>
    </row>
    <row r="7054" spans="2:8">
      <c r="B7054" s="831"/>
      <c r="C7054" s="831"/>
      <c r="F7054" s="831"/>
      <c r="G7054" s="831"/>
      <c r="H7054" s="831"/>
    </row>
    <row r="7055" spans="2:8">
      <c r="B7055" s="831"/>
      <c r="C7055" s="831"/>
      <c r="F7055" s="831"/>
      <c r="G7055" s="831"/>
      <c r="H7055" s="831"/>
    </row>
    <row r="7056" spans="2:8">
      <c r="B7056" s="831"/>
      <c r="C7056" s="831"/>
      <c r="F7056" s="831"/>
      <c r="G7056" s="831"/>
      <c r="H7056" s="831"/>
    </row>
    <row r="7057" spans="2:8">
      <c r="B7057" s="831"/>
      <c r="C7057" s="831"/>
      <c r="F7057" s="831"/>
      <c r="G7057" s="831"/>
      <c r="H7057" s="831"/>
    </row>
    <row r="7058" spans="2:8">
      <c r="B7058" s="831"/>
      <c r="C7058" s="831"/>
      <c r="F7058" s="831"/>
      <c r="G7058" s="831"/>
      <c r="H7058" s="831"/>
    </row>
    <row r="7059" spans="2:8">
      <c r="B7059" s="831"/>
      <c r="C7059" s="831"/>
      <c r="F7059" s="831"/>
      <c r="G7059" s="831"/>
      <c r="H7059" s="831"/>
    </row>
    <row r="7060" spans="2:8">
      <c r="B7060" s="831"/>
      <c r="C7060" s="831"/>
      <c r="F7060" s="831"/>
      <c r="G7060" s="831"/>
      <c r="H7060" s="831"/>
    </row>
    <row r="7061" spans="2:8">
      <c r="B7061" s="831"/>
      <c r="C7061" s="831"/>
      <c r="F7061" s="831"/>
      <c r="G7061" s="831"/>
      <c r="H7061" s="831"/>
    </row>
    <row r="7062" spans="2:8">
      <c r="B7062" s="831"/>
      <c r="C7062" s="831"/>
      <c r="F7062" s="831"/>
      <c r="G7062" s="831"/>
      <c r="H7062" s="831"/>
    </row>
    <row r="7063" spans="2:8">
      <c r="B7063" s="831"/>
      <c r="C7063" s="831"/>
      <c r="F7063" s="831"/>
      <c r="G7063" s="831"/>
      <c r="H7063" s="831"/>
    </row>
    <row r="7064" spans="2:8">
      <c r="B7064" s="831"/>
      <c r="C7064" s="831"/>
      <c r="F7064" s="831"/>
      <c r="G7064" s="831"/>
      <c r="H7064" s="831"/>
    </row>
    <row r="7065" spans="2:8">
      <c r="B7065" s="831"/>
      <c r="C7065" s="831"/>
      <c r="F7065" s="831"/>
      <c r="G7065" s="831"/>
      <c r="H7065" s="831"/>
    </row>
    <row r="7066" spans="2:8">
      <c r="B7066" s="831"/>
      <c r="C7066" s="831"/>
      <c r="F7066" s="831"/>
      <c r="G7066" s="831"/>
      <c r="H7066" s="831"/>
    </row>
    <row r="7067" spans="2:8">
      <c r="B7067" s="831"/>
      <c r="C7067" s="831"/>
      <c r="F7067" s="831"/>
      <c r="G7067" s="831"/>
      <c r="H7067" s="831"/>
    </row>
    <row r="7068" spans="2:8">
      <c r="B7068" s="831"/>
      <c r="C7068" s="831"/>
      <c r="F7068" s="831"/>
      <c r="G7068" s="831"/>
      <c r="H7068" s="831"/>
    </row>
    <row r="7069" spans="2:8">
      <c r="B7069" s="831"/>
      <c r="C7069" s="831"/>
      <c r="F7069" s="831"/>
      <c r="G7069" s="831"/>
      <c r="H7069" s="831"/>
    </row>
    <row r="7070" spans="2:8">
      <c r="B7070" s="831"/>
      <c r="C7070" s="831"/>
      <c r="F7070" s="831"/>
      <c r="G7070" s="831"/>
      <c r="H7070" s="831"/>
    </row>
    <row r="7071" spans="2:8">
      <c r="B7071" s="831"/>
      <c r="C7071" s="831"/>
      <c r="F7071" s="831"/>
      <c r="G7071" s="831"/>
      <c r="H7071" s="831"/>
    </row>
    <row r="7072" spans="2:8">
      <c r="B7072" s="831"/>
      <c r="C7072" s="831"/>
      <c r="F7072" s="831"/>
      <c r="G7072" s="831"/>
      <c r="H7072" s="831"/>
    </row>
    <row r="7073" spans="2:8">
      <c r="B7073" s="831"/>
      <c r="C7073" s="831"/>
      <c r="F7073" s="831"/>
      <c r="G7073" s="831"/>
      <c r="H7073" s="831"/>
    </row>
    <row r="7074" spans="2:8">
      <c r="B7074" s="831"/>
      <c r="C7074" s="831"/>
      <c r="F7074" s="831"/>
      <c r="G7074" s="831"/>
      <c r="H7074" s="831"/>
    </row>
    <row r="7075" spans="2:8">
      <c r="B7075" s="831"/>
      <c r="C7075" s="831"/>
      <c r="F7075" s="831"/>
      <c r="G7075" s="831"/>
      <c r="H7075" s="831"/>
    </row>
    <row r="7076" spans="2:8">
      <c r="B7076" s="831"/>
      <c r="C7076" s="831"/>
      <c r="F7076" s="831"/>
      <c r="G7076" s="831"/>
      <c r="H7076" s="831"/>
    </row>
    <row r="7077" spans="2:8">
      <c r="B7077" s="831"/>
      <c r="C7077" s="831"/>
      <c r="F7077" s="831"/>
      <c r="G7077" s="831"/>
      <c r="H7077" s="831"/>
    </row>
    <row r="7078" spans="2:8">
      <c r="B7078" s="831"/>
      <c r="C7078" s="831"/>
      <c r="F7078" s="831"/>
      <c r="G7078" s="831"/>
      <c r="H7078" s="831"/>
    </row>
    <row r="7079" spans="2:8">
      <c r="B7079" s="831"/>
      <c r="C7079" s="831"/>
      <c r="F7079" s="831"/>
      <c r="G7079" s="831"/>
      <c r="H7079" s="831"/>
    </row>
    <row r="7080" spans="2:8">
      <c r="B7080" s="831"/>
      <c r="C7080" s="831"/>
      <c r="F7080" s="831"/>
      <c r="G7080" s="831"/>
      <c r="H7080" s="831"/>
    </row>
    <row r="7081" spans="2:8">
      <c r="B7081" s="831"/>
      <c r="C7081" s="831"/>
      <c r="F7081" s="831"/>
      <c r="G7081" s="831"/>
      <c r="H7081" s="831"/>
    </row>
    <row r="7082" spans="2:8">
      <c r="B7082" s="831"/>
      <c r="C7082" s="831"/>
      <c r="F7082" s="831"/>
      <c r="G7082" s="831"/>
      <c r="H7082" s="831"/>
    </row>
    <row r="7083" spans="2:8">
      <c r="B7083" s="831"/>
      <c r="C7083" s="831"/>
      <c r="F7083" s="831"/>
      <c r="G7083" s="831"/>
      <c r="H7083" s="831"/>
    </row>
    <row r="7084" spans="2:8">
      <c r="B7084" s="831"/>
      <c r="C7084" s="831"/>
      <c r="F7084" s="831"/>
      <c r="G7084" s="831"/>
      <c r="H7084" s="831"/>
    </row>
    <row r="7085" spans="2:8">
      <c r="B7085" s="831"/>
      <c r="C7085" s="831"/>
      <c r="F7085" s="831"/>
      <c r="G7085" s="831"/>
      <c r="H7085" s="831"/>
    </row>
    <row r="7086" spans="2:8">
      <c r="B7086" s="831"/>
      <c r="C7086" s="831"/>
      <c r="F7086" s="831"/>
      <c r="G7086" s="831"/>
      <c r="H7086" s="831"/>
    </row>
    <row r="7087" spans="2:8">
      <c r="B7087" s="831"/>
      <c r="C7087" s="831"/>
      <c r="F7087" s="831"/>
      <c r="G7087" s="831"/>
      <c r="H7087" s="831"/>
    </row>
    <row r="7088" spans="2:8">
      <c r="B7088" s="831"/>
      <c r="C7088" s="831"/>
      <c r="F7088" s="831"/>
      <c r="G7088" s="831"/>
      <c r="H7088" s="831"/>
    </row>
    <row r="7089" spans="2:8">
      <c r="B7089" s="831"/>
      <c r="C7089" s="831"/>
      <c r="F7089" s="831"/>
      <c r="G7089" s="831"/>
      <c r="H7089" s="831"/>
    </row>
    <row r="7090" spans="2:8">
      <c r="B7090" s="831"/>
      <c r="C7090" s="831"/>
      <c r="F7090" s="831"/>
      <c r="G7090" s="831"/>
      <c r="H7090" s="831"/>
    </row>
    <row r="7091" spans="2:8">
      <c r="B7091" s="831"/>
      <c r="C7091" s="831"/>
      <c r="F7091" s="831"/>
      <c r="G7091" s="831"/>
      <c r="H7091" s="831"/>
    </row>
    <row r="7092" spans="2:8">
      <c r="B7092" s="831"/>
      <c r="C7092" s="831"/>
      <c r="F7092" s="831"/>
      <c r="G7092" s="831"/>
      <c r="H7092" s="831"/>
    </row>
    <row r="7093" spans="2:8">
      <c r="B7093" s="831"/>
      <c r="C7093" s="831"/>
      <c r="F7093" s="831"/>
      <c r="G7093" s="831"/>
      <c r="H7093" s="831"/>
    </row>
    <row r="7094" spans="2:8">
      <c r="B7094" s="831"/>
      <c r="C7094" s="831"/>
      <c r="F7094" s="831"/>
      <c r="G7094" s="831"/>
      <c r="H7094" s="831"/>
    </row>
    <row r="7095" spans="2:8">
      <c r="B7095" s="831"/>
      <c r="C7095" s="831"/>
      <c r="F7095" s="831"/>
      <c r="G7095" s="831"/>
      <c r="H7095" s="831"/>
    </row>
    <row r="7096" spans="2:8">
      <c r="B7096" s="831"/>
      <c r="C7096" s="831"/>
      <c r="F7096" s="831"/>
      <c r="G7096" s="831"/>
      <c r="H7096" s="831"/>
    </row>
    <row r="7097" spans="2:8">
      <c r="B7097" s="831"/>
      <c r="C7097" s="831"/>
      <c r="F7097" s="831"/>
      <c r="G7097" s="831"/>
      <c r="H7097" s="831"/>
    </row>
    <row r="7098" spans="2:8">
      <c r="B7098" s="831"/>
      <c r="C7098" s="831"/>
      <c r="F7098" s="831"/>
      <c r="G7098" s="831"/>
      <c r="H7098" s="831"/>
    </row>
    <row r="7099" spans="2:8">
      <c r="B7099" s="831"/>
      <c r="C7099" s="831"/>
      <c r="F7099" s="831"/>
      <c r="G7099" s="831"/>
      <c r="H7099" s="831"/>
    </row>
    <row r="7100" spans="2:8">
      <c r="B7100" s="831"/>
      <c r="C7100" s="831"/>
      <c r="F7100" s="831"/>
      <c r="G7100" s="831"/>
      <c r="H7100" s="831"/>
    </row>
    <row r="7101" spans="2:8">
      <c r="B7101" s="831"/>
      <c r="C7101" s="831"/>
      <c r="F7101" s="831"/>
      <c r="G7101" s="831"/>
      <c r="H7101" s="831"/>
    </row>
    <row r="7102" spans="2:8">
      <c r="B7102" s="831"/>
      <c r="C7102" s="831"/>
      <c r="F7102" s="831"/>
      <c r="G7102" s="831"/>
      <c r="H7102" s="831"/>
    </row>
    <row r="7103" spans="2:8">
      <c r="B7103" s="831"/>
      <c r="C7103" s="831"/>
      <c r="F7103" s="831"/>
      <c r="G7103" s="831"/>
      <c r="H7103" s="831"/>
    </row>
    <row r="7104" spans="2:8">
      <c r="B7104" s="831"/>
      <c r="C7104" s="831"/>
      <c r="F7104" s="831"/>
      <c r="G7104" s="831"/>
      <c r="H7104" s="831"/>
    </row>
    <row r="7105" spans="2:8">
      <c r="B7105" s="831"/>
      <c r="C7105" s="831"/>
      <c r="F7105" s="831"/>
      <c r="G7105" s="831"/>
      <c r="H7105" s="831"/>
    </row>
    <row r="7106" spans="2:8">
      <c r="B7106" s="831"/>
      <c r="C7106" s="831"/>
      <c r="F7106" s="831"/>
      <c r="G7106" s="831"/>
      <c r="H7106" s="831"/>
    </row>
    <row r="7107" spans="2:8">
      <c r="B7107" s="831"/>
      <c r="C7107" s="831"/>
      <c r="F7107" s="831"/>
      <c r="G7107" s="831"/>
      <c r="H7107" s="831"/>
    </row>
    <row r="7108" spans="2:8">
      <c r="B7108" s="831"/>
      <c r="C7108" s="831"/>
      <c r="F7108" s="831"/>
      <c r="G7108" s="831"/>
      <c r="H7108" s="831"/>
    </row>
    <row r="7109" spans="2:8">
      <c r="B7109" s="831"/>
      <c r="C7109" s="831"/>
      <c r="F7109" s="831"/>
      <c r="G7109" s="831"/>
      <c r="H7109" s="831"/>
    </row>
    <row r="7110" spans="2:8">
      <c r="B7110" s="831"/>
      <c r="C7110" s="831"/>
      <c r="F7110" s="831"/>
      <c r="G7110" s="831"/>
      <c r="H7110" s="831"/>
    </row>
    <row r="7111" spans="2:8">
      <c r="B7111" s="831"/>
      <c r="C7111" s="831"/>
      <c r="F7111" s="831"/>
      <c r="G7111" s="831"/>
      <c r="H7111" s="831"/>
    </row>
    <row r="7112" spans="2:8">
      <c r="B7112" s="831"/>
      <c r="C7112" s="831"/>
      <c r="F7112" s="831"/>
      <c r="G7112" s="831"/>
      <c r="H7112" s="831"/>
    </row>
    <row r="7113" spans="2:8">
      <c r="B7113" s="831"/>
      <c r="C7113" s="831"/>
      <c r="F7113" s="831"/>
      <c r="G7113" s="831"/>
      <c r="H7113" s="831"/>
    </row>
    <row r="7114" spans="2:8">
      <c r="B7114" s="831"/>
      <c r="C7114" s="831"/>
      <c r="F7114" s="831"/>
      <c r="G7114" s="831"/>
      <c r="H7114" s="831"/>
    </row>
    <row r="7115" spans="2:8">
      <c r="B7115" s="831"/>
      <c r="C7115" s="831"/>
      <c r="F7115" s="831"/>
      <c r="G7115" s="831"/>
      <c r="H7115" s="831"/>
    </row>
    <row r="7116" spans="2:8">
      <c r="B7116" s="831"/>
      <c r="C7116" s="831"/>
      <c r="F7116" s="831"/>
      <c r="G7116" s="831"/>
      <c r="H7116" s="831"/>
    </row>
    <row r="7117" spans="2:8">
      <c r="B7117" s="831"/>
      <c r="C7117" s="831"/>
      <c r="F7117" s="831"/>
      <c r="G7117" s="831"/>
      <c r="H7117" s="831"/>
    </row>
    <row r="7118" spans="2:8">
      <c r="B7118" s="831"/>
      <c r="C7118" s="831"/>
      <c r="F7118" s="831"/>
      <c r="G7118" s="831"/>
      <c r="H7118" s="831"/>
    </row>
    <row r="7119" spans="2:8">
      <c r="B7119" s="831"/>
      <c r="C7119" s="831"/>
      <c r="F7119" s="831"/>
      <c r="G7119" s="831"/>
      <c r="H7119" s="831"/>
    </row>
    <row r="7120" spans="2:8">
      <c r="B7120" s="831"/>
      <c r="C7120" s="831"/>
      <c r="F7120" s="831"/>
      <c r="G7120" s="831"/>
      <c r="H7120" s="831"/>
    </row>
    <row r="7121" spans="2:8">
      <c r="B7121" s="831"/>
      <c r="C7121" s="831"/>
      <c r="F7121" s="831"/>
      <c r="G7121" s="831"/>
      <c r="H7121" s="831"/>
    </row>
    <row r="7122" spans="2:8">
      <c r="B7122" s="831"/>
      <c r="C7122" s="831"/>
      <c r="F7122" s="831"/>
      <c r="G7122" s="831"/>
      <c r="H7122" s="831"/>
    </row>
    <row r="7123" spans="2:8">
      <c r="B7123" s="831"/>
      <c r="C7123" s="831"/>
      <c r="F7123" s="831"/>
      <c r="G7123" s="831"/>
      <c r="H7123" s="831"/>
    </row>
    <row r="7124" spans="2:8">
      <c r="B7124" s="831"/>
      <c r="C7124" s="831"/>
      <c r="F7124" s="831"/>
      <c r="G7124" s="831"/>
      <c r="H7124" s="831"/>
    </row>
    <row r="7125" spans="2:8">
      <c r="B7125" s="831"/>
      <c r="C7125" s="831"/>
      <c r="F7125" s="831"/>
      <c r="G7125" s="831"/>
      <c r="H7125" s="831"/>
    </row>
    <row r="7126" spans="2:8">
      <c r="B7126" s="831"/>
      <c r="C7126" s="831"/>
      <c r="F7126" s="831"/>
      <c r="G7126" s="831"/>
      <c r="H7126" s="831"/>
    </row>
    <row r="7127" spans="2:8">
      <c r="B7127" s="831"/>
      <c r="C7127" s="831"/>
      <c r="F7127" s="831"/>
      <c r="G7127" s="831"/>
      <c r="H7127" s="831"/>
    </row>
    <row r="7128" spans="2:8">
      <c r="B7128" s="831"/>
      <c r="C7128" s="831"/>
      <c r="F7128" s="831"/>
      <c r="G7128" s="831"/>
      <c r="H7128" s="831"/>
    </row>
    <row r="7129" spans="2:8">
      <c r="B7129" s="831"/>
      <c r="C7129" s="831"/>
      <c r="F7129" s="831"/>
      <c r="G7129" s="831"/>
      <c r="H7129" s="831"/>
    </row>
    <row r="7130" spans="2:8">
      <c r="B7130" s="831"/>
      <c r="C7130" s="831"/>
      <c r="F7130" s="831"/>
      <c r="G7130" s="831"/>
      <c r="H7130" s="831"/>
    </row>
    <row r="7131" spans="2:8">
      <c r="B7131" s="831"/>
      <c r="C7131" s="831"/>
      <c r="F7131" s="831"/>
      <c r="G7131" s="831"/>
      <c r="H7131" s="831"/>
    </row>
    <row r="7132" spans="2:8">
      <c r="B7132" s="831"/>
      <c r="C7132" s="831"/>
      <c r="F7132" s="831"/>
      <c r="G7132" s="831"/>
      <c r="H7132" s="831"/>
    </row>
    <row r="7133" spans="2:8">
      <c r="B7133" s="831"/>
      <c r="C7133" s="831"/>
      <c r="F7133" s="831"/>
      <c r="G7133" s="831"/>
      <c r="H7133" s="831"/>
    </row>
    <row r="7134" spans="2:8">
      <c r="B7134" s="831"/>
      <c r="C7134" s="831"/>
      <c r="F7134" s="831"/>
      <c r="G7134" s="831"/>
      <c r="H7134" s="831"/>
    </row>
    <row r="7135" spans="2:8">
      <c r="B7135" s="831"/>
      <c r="C7135" s="831"/>
      <c r="F7135" s="831"/>
      <c r="G7135" s="831"/>
      <c r="H7135" s="831"/>
    </row>
    <row r="7136" spans="2:8">
      <c r="B7136" s="831"/>
      <c r="C7136" s="831"/>
      <c r="F7136" s="831"/>
      <c r="G7136" s="831"/>
      <c r="H7136" s="831"/>
    </row>
    <row r="7137" spans="2:8">
      <c r="B7137" s="831"/>
      <c r="C7137" s="831"/>
      <c r="F7137" s="831"/>
      <c r="G7137" s="831"/>
      <c r="H7137" s="831"/>
    </row>
    <row r="7138" spans="2:8">
      <c r="B7138" s="831"/>
      <c r="C7138" s="831"/>
      <c r="F7138" s="831"/>
      <c r="G7138" s="831"/>
      <c r="H7138" s="831"/>
    </row>
    <row r="7139" spans="2:8">
      <c r="B7139" s="831"/>
      <c r="C7139" s="831"/>
      <c r="F7139" s="831"/>
      <c r="G7139" s="831"/>
      <c r="H7139" s="831"/>
    </row>
    <row r="7140" spans="2:8">
      <c r="B7140" s="831"/>
      <c r="C7140" s="831"/>
      <c r="F7140" s="831"/>
      <c r="G7140" s="831"/>
      <c r="H7140" s="831"/>
    </row>
    <row r="7141" spans="2:8">
      <c r="B7141" s="831"/>
      <c r="C7141" s="831"/>
      <c r="F7141" s="831"/>
      <c r="G7141" s="831"/>
      <c r="H7141" s="831"/>
    </row>
    <row r="7142" spans="2:8">
      <c r="B7142" s="831"/>
      <c r="C7142" s="831"/>
      <c r="F7142" s="831"/>
      <c r="G7142" s="831"/>
      <c r="H7142" s="831"/>
    </row>
    <row r="7143" spans="2:8">
      <c r="B7143" s="831"/>
      <c r="C7143" s="831"/>
      <c r="F7143" s="831"/>
      <c r="G7143" s="831"/>
      <c r="H7143" s="831"/>
    </row>
    <row r="7144" spans="2:8">
      <c r="B7144" s="831"/>
      <c r="C7144" s="831"/>
      <c r="F7144" s="831"/>
      <c r="G7144" s="831"/>
      <c r="H7144" s="831"/>
    </row>
    <row r="7145" spans="2:8">
      <c r="B7145" s="831"/>
      <c r="C7145" s="831"/>
      <c r="F7145" s="831"/>
      <c r="G7145" s="831"/>
      <c r="H7145" s="831"/>
    </row>
    <row r="7146" spans="2:8">
      <c r="B7146" s="831"/>
      <c r="C7146" s="831"/>
      <c r="F7146" s="831"/>
      <c r="G7146" s="831"/>
      <c r="H7146" s="831"/>
    </row>
    <row r="7147" spans="2:8">
      <c r="B7147" s="831"/>
      <c r="C7147" s="831"/>
      <c r="F7147" s="831"/>
      <c r="G7147" s="831"/>
      <c r="H7147" s="831"/>
    </row>
    <row r="7148" spans="2:8">
      <c r="B7148" s="831"/>
      <c r="C7148" s="831"/>
      <c r="F7148" s="831"/>
      <c r="G7148" s="831"/>
      <c r="H7148" s="831"/>
    </row>
    <row r="7149" spans="2:8">
      <c r="B7149" s="831"/>
      <c r="C7149" s="831"/>
      <c r="F7149" s="831"/>
      <c r="G7149" s="831"/>
      <c r="H7149" s="831"/>
    </row>
    <row r="7150" spans="2:8">
      <c r="B7150" s="831"/>
      <c r="C7150" s="831"/>
      <c r="F7150" s="831"/>
      <c r="G7150" s="831"/>
      <c r="H7150" s="831"/>
    </row>
    <row r="7151" spans="2:8">
      <c r="B7151" s="831"/>
      <c r="C7151" s="831"/>
      <c r="F7151" s="831"/>
      <c r="G7151" s="831"/>
      <c r="H7151" s="831"/>
    </row>
    <row r="7152" spans="2:8">
      <c r="B7152" s="831"/>
      <c r="C7152" s="831"/>
      <c r="F7152" s="831"/>
      <c r="G7152" s="831"/>
      <c r="H7152" s="831"/>
    </row>
    <row r="7153" spans="2:8">
      <c r="B7153" s="831"/>
      <c r="C7153" s="831"/>
      <c r="F7153" s="831"/>
      <c r="G7153" s="831"/>
      <c r="H7153" s="831"/>
    </row>
    <row r="7154" spans="2:8">
      <c r="B7154" s="831"/>
      <c r="C7154" s="831"/>
      <c r="F7154" s="831"/>
      <c r="G7154" s="831"/>
      <c r="H7154" s="831"/>
    </row>
    <row r="7155" spans="2:8">
      <c r="B7155" s="831"/>
      <c r="C7155" s="831"/>
      <c r="F7155" s="831"/>
      <c r="G7155" s="831"/>
      <c r="H7155" s="831"/>
    </row>
    <row r="7156" spans="2:8">
      <c r="B7156" s="831"/>
      <c r="C7156" s="831"/>
      <c r="F7156" s="831"/>
      <c r="G7156" s="831"/>
      <c r="H7156" s="831"/>
    </row>
    <row r="7157" spans="2:8">
      <c r="B7157" s="831"/>
      <c r="C7157" s="831"/>
      <c r="F7157" s="831"/>
      <c r="G7157" s="831"/>
      <c r="H7157" s="831"/>
    </row>
    <row r="7158" spans="2:8">
      <c r="B7158" s="831"/>
      <c r="C7158" s="831"/>
      <c r="F7158" s="831"/>
      <c r="G7158" s="831"/>
      <c r="H7158" s="831"/>
    </row>
    <row r="7159" spans="2:8">
      <c r="B7159" s="831"/>
      <c r="C7159" s="831"/>
      <c r="F7159" s="831"/>
      <c r="G7159" s="831"/>
      <c r="H7159" s="831"/>
    </row>
    <row r="7160" spans="2:8">
      <c r="B7160" s="831"/>
      <c r="C7160" s="831"/>
      <c r="F7160" s="831"/>
      <c r="G7160" s="831"/>
      <c r="H7160" s="831"/>
    </row>
    <row r="7161" spans="2:8">
      <c r="B7161" s="831"/>
      <c r="C7161" s="831"/>
      <c r="F7161" s="831"/>
      <c r="G7161" s="831"/>
      <c r="H7161" s="831"/>
    </row>
    <row r="7162" spans="2:8">
      <c r="B7162" s="831"/>
      <c r="C7162" s="831"/>
      <c r="F7162" s="831"/>
      <c r="G7162" s="831"/>
      <c r="H7162" s="831"/>
    </row>
    <row r="7163" spans="2:8">
      <c r="B7163" s="831"/>
      <c r="C7163" s="831"/>
      <c r="F7163" s="831"/>
      <c r="G7163" s="831"/>
      <c r="H7163" s="831"/>
    </row>
    <row r="7164" spans="2:8">
      <c r="B7164" s="831"/>
      <c r="C7164" s="831"/>
      <c r="F7164" s="831"/>
      <c r="G7164" s="831"/>
      <c r="H7164" s="831"/>
    </row>
    <row r="7165" spans="2:8">
      <c r="B7165" s="831"/>
      <c r="C7165" s="831"/>
      <c r="F7165" s="831"/>
      <c r="G7165" s="831"/>
      <c r="H7165" s="831"/>
    </row>
    <row r="7166" spans="2:8">
      <c r="B7166" s="831"/>
      <c r="C7166" s="831"/>
      <c r="F7166" s="831"/>
      <c r="G7166" s="831"/>
      <c r="H7166" s="831"/>
    </row>
    <row r="7167" spans="2:8">
      <c r="B7167" s="831"/>
      <c r="C7167" s="831"/>
      <c r="F7167" s="831"/>
      <c r="G7167" s="831"/>
      <c r="H7167" s="831"/>
    </row>
    <row r="7168" spans="2:8">
      <c r="B7168" s="831"/>
      <c r="C7168" s="831"/>
      <c r="F7168" s="831"/>
      <c r="G7168" s="831"/>
      <c r="H7168" s="831"/>
    </row>
    <row r="7169" spans="2:8">
      <c r="B7169" s="831"/>
      <c r="C7169" s="831"/>
      <c r="F7169" s="831"/>
      <c r="G7169" s="831"/>
      <c r="H7169" s="831"/>
    </row>
    <row r="7170" spans="2:8">
      <c r="B7170" s="831"/>
      <c r="C7170" s="831"/>
      <c r="F7170" s="831"/>
      <c r="G7170" s="831"/>
      <c r="H7170" s="831"/>
    </row>
    <row r="7171" spans="2:8">
      <c r="B7171" s="831"/>
      <c r="C7171" s="831"/>
      <c r="F7171" s="831"/>
      <c r="G7171" s="831"/>
      <c r="H7171" s="831"/>
    </row>
    <row r="7172" spans="2:8">
      <c r="B7172" s="831"/>
      <c r="C7172" s="831"/>
      <c r="F7172" s="831"/>
      <c r="G7172" s="831"/>
      <c r="H7172" s="831"/>
    </row>
    <row r="7173" spans="2:8">
      <c r="B7173" s="831"/>
      <c r="C7173" s="831"/>
      <c r="F7173" s="831"/>
      <c r="G7173" s="831"/>
      <c r="H7173" s="831"/>
    </row>
    <row r="7174" spans="2:8">
      <c r="B7174" s="831"/>
      <c r="C7174" s="831"/>
      <c r="F7174" s="831"/>
      <c r="G7174" s="831"/>
      <c r="H7174" s="831"/>
    </row>
    <row r="7175" spans="2:8">
      <c r="B7175" s="831"/>
      <c r="C7175" s="831"/>
      <c r="F7175" s="831"/>
      <c r="G7175" s="831"/>
      <c r="H7175" s="831"/>
    </row>
    <row r="7176" spans="2:8">
      <c r="B7176" s="831"/>
      <c r="C7176" s="831"/>
      <c r="F7176" s="831"/>
      <c r="G7176" s="831"/>
      <c r="H7176" s="831"/>
    </row>
    <row r="7177" spans="2:8">
      <c r="B7177" s="831"/>
      <c r="C7177" s="831"/>
      <c r="F7177" s="831"/>
      <c r="G7177" s="831"/>
      <c r="H7177" s="831"/>
    </row>
    <row r="7178" spans="2:8">
      <c r="B7178" s="831"/>
      <c r="C7178" s="831"/>
      <c r="F7178" s="831"/>
      <c r="G7178" s="831"/>
      <c r="H7178" s="831"/>
    </row>
    <row r="7179" spans="2:8">
      <c r="B7179" s="831"/>
      <c r="C7179" s="831"/>
      <c r="F7179" s="831"/>
      <c r="G7179" s="831"/>
      <c r="H7179" s="831"/>
    </row>
    <row r="7180" spans="2:8">
      <c r="B7180" s="831"/>
      <c r="C7180" s="831"/>
      <c r="F7180" s="831"/>
      <c r="G7180" s="831"/>
      <c r="H7180" s="831"/>
    </row>
    <row r="7181" spans="2:8">
      <c r="B7181" s="831"/>
      <c r="C7181" s="831"/>
      <c r="F7181" s="831"/>
      <c r="G7181" s="831"/>
      <c r="H7181" s="831"/>
    </row>
    <row r="7182" spans="2:8">
      <c r="B7182" s="831"/>
      <c r="C7182" s="831"/>
      <c r="F7182" s="831"/>
      <c r="G7182" s="831"/>
      <c r="H7182" s="831"/>
    </row>
    <row r="7183" spans="2:8">
      <c r="B7183" s="831"/>
      <c r="C7183" s="831"/>
      <c r="F7183" s="831"/>
      <c r="G7183" s="831"/>
      <c r="H7183" s="831"/>
    </row>
    <row r="7184" spans="2:8">
      <c r="B7184" s="831"/>
      <c r="C7184" s="831"/>
      <c r="F7184" s="831"/>
      <c r="G7184" s="831"/>
      <c r="H7184" s="831"/>
    </row>
    <row r="7185" spans="2:8">
      <c r="B7185" s="831"/>
      <c r="C7185" s="831"/>
      <c r="F7185" s="831"/>
      <c r="G7185" s="831"/>
      <c r="H7185" s="831"/>
    </row>
    <row r="7186" spans="2:8">
      <c r="B7186" s="831"/>
      <c r="C7186" s="831"/>
      <c r="F7186" s="831"/>
      <c r="G7186" s="831"/>
      <c r="H7186" s="831"/>
    </row>
    <row r="7187" spans="2:8">
      <c r="B7187" s="831"/>
      <c r="C7187" s="831"/>
      <c r="F7187" s="831"/>
      <c r="G7187" s="831"/>
      <c r="H7187" s="831"/>
    </row>
    <row r="7188" spans="2:8">
      <c r="B7188" s="831"/>
      <c r="C7188" s="831"/>
      <c r="F7188" s="831"/>
      <c r="G7188" s="831"/>
      <c r="H7188" s="831"/>
    </row>
    <row r="7189" spans="2:8">
      <c r="B7189" s="831"/>
      <c r="C7189" s="831"/>
      <c r="F7189" s="831"/>
      <c r="G7189" s="831"/>
      <c r="H7189" s="831"/>
    </row>
    <row r="7190" spans="2:8">
      <c r="B7190" s="831"/>
      <c r="C7190" s="831"/>
      <c r="F7190" s="831"/>
      <c r="G7190" s="831"/>
      <c r="H7190" s="831"/>
    </row>
    <row r="7191" spans="2:8">
      <c r="B7191" s="831"/>
      <c r="C7191" s="831"/>
      <c r="F7191" s="831"/>
      <c r="G7191" s="831"/>
      <c r="H7191" s="831"/>
    </row>
    <row r="7192" spans="2:8">
      <c r="B7192" s="831"/>
      <c r="C7192" s="831"/>
      <c r="F7192" s="831"/>
      <c r="G7192" s="831"/>
      <c r="H7192" s="831"/>
    </row>
    <row r="7193" spans="2:8">
      <c r="B7193" s="831"/>
      <c r="C7193" s="831"/>
      <c r="F7193" s="831"/>
      <c r="G7193" s="831"/>
      <c r="H7193" s="831"/>
    </row>
    <row r="7194" spans="2:8">
      <c r="B7194" s="831"/>
      <c r="C7194" s="831"/>
      <c r="F7194" s="831"/>
      <c r="G7194" s="831"/>
      <c r="H7194" s="831"/>
    </row>
    <row r="7195" spans="2:8">
      <c r="B7195" s="831"/>
      <c r="C7195" s="831"/>
      <c r="F7195" s="831"/>
      <c r="G7195" s="831"/>
      <c r="H7195" s="831"/>
    </row>
    <row r="7196" spans="2:8">
      <c r="B7196" s="831"/>
      <c r="C7196" s="831"/>
      <c r="F7196" s="831"/>
      <c r="G7196" s="831"/>
      <c r="H7196" s="831"/>
    </row>
    <row r="7197" spans="2:8">
      <c r="B7197" s="831"/>
      <c r="C7197" s="831"/>
      <c r="F7197" s="831"/>
      <c r="G7197" s="831"/>
      <c r="H7197" s="831"/>
    </row>
    <row r="7198" spans="2:8">
      <c r="B7198" s="831"/>
      <c r="C7198" s="831"/>
      <c r="F7198" s="831"/>
      <c r="G7198" s="831"/>
      <c r="H7198" s="831"/>
    </row>
    <row r="7199" spans="2:8">
      <c r="B7199" s="831"/>
      <c r="C7199" s="831"/>
      <c r="F7199" s="831"/>
      <c r="G7199" s="831"/>
      <c r="H7199" s="831"/>
    </row>
    <row r="7200" spans="2:8">
      <c r="B7200" s="831"/>
      <c r="C7200" s="831"/>
      <c r="F7200" s="831"/>
      <c r="G7200" s="831"/>
      <c r="H7200" s="831"/>
    </row>
    <row r="7201" spans="2:8">
      <c r="B7201" s="831"/>
      <c r="C7201" s="831"/>
      <c r="F7201" s="831"/>
      <c r="G7201" s="831"/>
      <c r="H7201" s="831"/>
    </row>
    <row r="7202" spans="2:8">
      <c r="B7202" s="831"/>
      <c r="C7202" s="831"/>
      <c r="F7202" s="831"/>
      <c r="G7202" s="831"/>
      <c r="H7202" s="831"/>
    </row>
    <row r="7203" spans="2:8">
      <c r="B7203" s="831"/>
      <c r="C7203" s="831"/>
      <c r="F7203" s="831"/>
      <c r="G7203" s="831"/>
      <c r="H7203" s="831"/>
    </row>
    <row r="7204" spans="2:8">
      <c r="B7204" s="831"/>
      <c r="C7204" s="831"/>
      <c r="F7204" s="831"/>
      <c r="G7204" s="831"/>
      <c r="H7204" s="831"/>
    </row>
    <row r="7205" spans="2:8">
      <c r="B7205" s="831"/>
      <c r="C7205" s="831"/>
      <c r="F7205" s="831"/>
      <c r="G7205" s="831"/>
      <c r="H7205" s="831"/>
    </row>
    <row r="7206" spans="2:8">
      <c r="B7206" s="831"/>
      <c r="C7206" s="831"/>
      <c r="F7206" s="831"/>
      <c r="G7206" s="831"/>
      <c r="H7206" s="831"/>
    </row>
    <row r="7207" spans="2:8">
      <c r="B7207" s="831"/>
      <c r="C7207" s="831"/>
      <c r="F7207" s="831"/>
      <c r="G7207" s="831"/>
      <c r="H7207" s="831"/>
    </row>
    <row r="7208" spans="2:8">
      <c r="B7208" s="831"/>
      <c r="C7208" s="831"/>
      <c r="F7208" s="831"/>
      <c r="G7208" s="831"/>
      <c r="H7208" s="831"/>
    </row>
    <row r="7209" spans="2:8">
      <c r="B7209" s="831"/>
      <c r="C7209" s="831"/>
      <c r="F7209" s="831"/>
      <c r="G7209" s="831"/>
      <c r="H7209" s="831"/>
    </row>
    <row r="7210" spans="2:8">
      <c r="B7210" s="831"/>
      <c r="C7210" s="831"/>
      <c r="F7210" s="831"/>
      <c r="G7210" s="831"/>
      <c r="H7210" s="831"/>
    </row>
    <row r="7211" spans="2:8">
      <c r="B7211" s="831"/>
      <c r="C7211" s="831"/>
      <c r="F7211" s="831"/>
      <c r="G7211" s="831"/>
      <c r="H7211" s="831"/>
    </row>
    <row r="7212" spans="2:8">
      <c r="B7212" s="831"/>
      <c r="C7212" s="831"/>
      <c r="F7212" s="831"/>
      <c r="G7212" s="831"/>
      <c r="H7212" s="831"/>
    </row>
    <row r="7213" spans="2:8">
      <c r="B7213" s="831"/>
      <c r="C7213" s="831"/>
      <c r="F7213" s="831"/>
      <c r="G7213" s="831"/>
      <c r="H7213" s="831"/>
    </row>
    <row r="7214" spans="2:8">
      <c r="B7214" s="831"/>
      <c r="C7214" s="831"/>
      <c r="F7214" s="831"/>
      <c r="G7214" s="831"/>
      <c r="H7214" s="831"/>
    </row>
    <row r="7215" spans="2:8">
      <c r="B7215" s="831"/>
      <c r="C7215" s="831"/>
      <c r="F7215" s="831"/>
      <c r="G7215" s="831"/>
      <c r="H7215" s="831"/>
    </row>
    <row r="7216" spans="2:8">
      <c r="B7216" s="831"/>
      <c r="C7216" s="831"/>
      <c r="F7216" s="831"/>
      <c r="G7216" s="831"/>
      <c r="H7216" s="831"/>
    </row>
    <row r="7217" spans="2:8">
      <c r="B7217" s="831"/>
      <c r="C7217" s="831"/>
      <c r="F7217" s="831"/>
      <c r="G7217" s="831"/>
      <c r="H7217" s="831"/>
    </row>
    <row r="7218" spans="2:8">
      <c r="B7218" s="831"/>
      <c r="C7218" s="831"/>
      <c r="F7218" s="831"/>
      <c r="G7218" s="831"/>
      <c r="H7218" s="831"/>
    </row>
    <row r="7219" spans="2:8">
      <c r="B7219" s="831"/>
      <c r="C7219" s="831"/>
      <c r="F7219" s="831"/>
      <c r="G7219" s="831"/>
      <c r="H7219" s="831"/>
    </row>
    <row r="7220" spans="2:8">
      <c r="B7220" s="831"/>
      <c r="C7220" s="831"/>
      <c r="F7220" s="831"/>
      <c r="G7220" s="831"/>
      <c r="H7220" s="831"/>
    </row>
    <row r="7221" spans="2:8">
      <c r="B7221" s="831"/>
      <c r="C7221" s="831"/>
      <c r="F7221" s="831"/>
      <c r="G7221" s="831"/>
      <c r="H7221" s="831"/>
    </row>
    <row r="7222" spans="2:8">
      <c r="B7222" s="831"/>
      <c r="C7222" s="831"/>
      <c r="F7222" s="831"/>
      <c r="G7222" s="831"/>
      <c r="H7222" s="831"/>
    </row>
    <row r="7223" spans="2:8">
      <c r="B7223" s="831"/>
      <c r="C7223" s="831"/>
      <c r="F7223" s="831"/>
      <c r="G7223" s="831"/>
      <c r="H7223" s="831"/>
    </row>
    <row r="7224" spans="2:8">
      <c r="B7224" s="831"/>
      <c r="C7224" s="831"/>
      <c r="F7224" s="831"/>
      <c r="G7224" s="831"/>
      <c r="H7224" s="831"/>
    </row>
    <row r="7225" spans="2:8">
      <c r="B7225" s="831"/>
      <c r="C7225" s="831"/>
      <c r="F7225" s="831"/>
      <c r="G7225" s="831"/>
      <c r="H7225" s="831"/>
    </row>
    <row r="7226" spans="2:8">
      <c r="B7226" s="831"/>
      <c r="C7226" s="831"/>
      <c r="F7226" s="831"/>
      <c r="G7226" s="831"/>
      <c r="H7226" s="831"/>
    </row>
    <row r="7227" spans="2:8">
      <c r="B7227" s="831"/>
      <c r="C7227" s="831"/>
      <c r="F7227" s="831"/>
      <c r="G7227" s="831"/>
      <c r="H7227" s="831"/>
    </row>
    <row r="7228" spans="2:8">
      <c r="B7228" s="831"/>
      <c r="C7228" s="831"/>
      <c r="F7228" s="831"/>
      <c r="G7228" s="831"/>
      <c r="H7228" s="831"/>
    </row>
    <row r="7229" spans="2:8">
      <c r="B7229" s="831"/>
      <c r="C7229" s="831"/>
      <c r="F7229" s="831"/>
      <c r="G7229" s="831"/>
      <c r="H7229" s="831"/>
    </row>
    <row r="7230" spans="2:8">
      <c r="B7230" s="831"/>
      <c r="C7230" s="831"/>
      <c r="F7230" s="831"/>
      <c r="G7230" s="831"/>
      <c r="H7230" s="831"/>
    </row>
    <row r="7231" spans="2:8">
      <c r="B7231" s="831"/>
      <c r="C7231" s="831"/>
      <c r="F7231" s="831"/>
      <c r="G7231" s="831"/>
      <c r="H7231" s="831"/>
    </row>
    <row r="7232" spans="2:8">
      <c r="B7232" s="831"/>
      <c r="C7232" s="831"/>
      <c r="F7232" s="831"/>
      <c r="G7232" s="831"/>
      <c r="H7232" s="831"/>
    </row>
    <row r="7233" spans="2:8">
      <c r="B7233" s="831"/>
      <c r="C7233" s="831"/>
      <c r="F7233" s="831"/>
      <c r="G7233" s="831"/>
      <c r="H7233" s="831"/>
    </row>
    <row r="7234" spans="2:8">
      <c r="B7234" s="831"/>
      <c r="C7234" s="831"/>
      <c r="F7234" s="831"/>
      <c r="G7234" s="831"/>
      <c r="H7234" s="831"/>
    </row>
    <row r="7235" spans="2:8">
      <c r="B7235" s="831"/>
      <c r="C7235" s="831"/>
      <c r="F7235" s="831"/>
      <c r="G7235" s="831"/>
      <c r="H7235" s="831"/>
    </row>
    <row r="7236" spans="2:8">
      <c r="B7236" s="831"/>
      <c r="C7236" s="831"/>
      <c r="F7236" s="831"/>
      <c r="G7236" s="831"/>
      <c r="H7236" s="831"/>
    </row>
    <row r="7237" spans="2:8">
      <c r="B7237" s="831"/>
      <c r="C7237" s="831"/>
      <c r="F7237" s="831"/>
      <c r="G7237" s="831"/>
      <c r="H7237" s="831"/>
    </row>
    <row r="7238" spans="2:8">
      <c r="B7238" s="831"/>
      <c r="C7238" s="831"/>
      <c r="F7238" s="831"/>
      <c r="G7238" s="831"/>
      <c r="H7238" s="831"/>
    </row>
    <row r="7239" spans="2:8">
      <c r="B7239" s="831"/>
      <c r="C7239" s="831"/>
      <c r="F7239" s="831"/>
      <c r="G7239" s="831"/>
      <c r="H7239" s="831"/>
    </row>
    <row r="7240" spans="2:8">
      <c r="B7240" s="831"/>
      <c r="C7240" s="831"/>
      <c r="F7240" s="831"/>
      <c r="G7240" s="831"/>
      <c r="H7240" s="831"/>
    </row>
    <row r="7241" spans="2:8">
      <c r="B7241" s="831"/>
      <c r="C7241" s="831"/>
      <c r="F7241" s="831"/>
      <c r="G7241" s="831"/>
      <c r="H7241" s="831"/>
    </row>
    <row r="7242" spans="2:8">
      <c r="B7242" s="831"/>
      <c r="C7242" s="831"/>
      <c r="F7242" s="831"/>
      <c r="G7242" s="831"/>
      <c r="H7242" s="831"/>
    </row>
    <row r="7243" spans="2:8">
      <c r="B7243" s="831"/>
      <c r="C7243" s="831"/>
      <c r="F7243" s="831"/>
      <c r="G7243" s="831"/>
      <c r="H7243" s="831"/>
    </row>
    <row r="7244" spans="2:8">
      <c r="B7244" s="831"/>
      <c r="C7244" s="831"/>
      <c r="F7244" s="831"/>
      <c r="G7244" s="831"/>
      <c r="H7244" s="831"/>
    </row>
    <row r="7245" spans="2:8">
      <c r="B7245" s="831"/>
      <c r="C7245" s="831"/>
      <c r="F7245" s="831"/>
      <c r="G7245" s="831"/>
      <c r="H7245" s="831"/>
    </row>
    <row r="7246" spans="2:8">
      <c r="B7246" s="831"/>
      <c r="C7246" s="831"/>
      <c r="F7246" s="831"/>
      <c r="G7246" s="831"/>
      <c r="H7246" s="831"/>
    </row>
    <row r="7247" spans="2:8">
      <c r="B7247" s="831"/>
      <c r="C7247" s="831"/>
      <c r="F7247" s="831"/>
      <c r="G7247" s="831"/>
      <c r="H7247" s="831"/>
    </row>
    <row r="7248" spans="2:8">
      <c r="B7248" s="831"/>
      <c r="C7248" s="831"/>
      <c r="F7248" s="831"/>
      <c r="G7248" s="831"/>
      <c r="H7248" s="831"/>
    </row>
    <row r="7249" spans="2:8">
      <c r="B7249" s="831"/>
      <c r="C7249" s="831"/>
      <c r="F7249" s="831"/>
      <c r="G7249" s="831"/>
      <c r="H7249" s="831"/>
    </row>
    <row r="7250" spans="2:8">
      <c r="B7250" s="831"/>
      <c r="C7250" s="831"/>
      <c r="F7250" s="831"/>
      <c r="G7250" s="831"/>
      <c r="H7250" s="831"/>
    </row>
    <row r="7251" spans="2:8">
      <c r="B7251" s="831"/>
      <c r="C7251" s="831"/>
      <c r="F7251" s="831"/>
      <c r="G7251" s="831"/>
      <c r="H7251" s="831"/>
    </row>
    <row r="7252" spans="2:8">
      <c r="B7252" s="831"/>
      <c r="C7252" s="831"/>
      <c r="F7252" s="831"/>
      <c r="G7252" s="831"/>
      <c r="H7252" s="831"/>
    </row>
    <row r="7253" spans="2:8">
      <c r="B7253" s="831"/>
      <c r="C7253" s="831"/>
      <c r="F7253" s="831"/>
      <c r="G7253" s="831"/>
      <c r="H7253" s="831"/>
    </row>
    <row r="7254" spans="2:8">
      <c r="B7254" s="831"/>
      <c r="C7254" s="831"/>
      <c r="F7254" s="831"/>
      <c r="G7254" s="831"/>
      <c r="H7254" s="831"/>
    </row>
    <row r="7255" spans="2:8">
      <c r="B7255" s="831"/>
      <c r="C7255" s="831"/>
      <c r="F7255" s="831"/>
      <c r="G7255" s="831"/>
      <c r="H7255" s="831"/>
    </row>
    <row r="7256" spans="2:8">
      <c r="B7256" s="831"/>
      <c r="C7256" s="831"/>
      <c r="F7256" s="831"/>
      <c r="G7256" s="831"/>
      <c r="H7256" s="831"/>
    </row>
    <row r="7257" spans="2:8">
      <c r="B7257" s="831"/>
      <c r="C7257" s="831"/>
      <c r="F7257" s="831"/>
      <c r="G7257" s="831"/>
      <c r="H7257" s="831"/>
    </row>
    <row r="7258" spans="2:8">
      <c r="B7258" s="831"/>
      <c r="C7258" s="831"/>
      <c r="F7258" s="831"/>
      <c r="G7258" s="831"/>
      <c r="H7258" s="831"/>
    </row>
    <row r="7259" spans="2:8">
      <c r="B7259" s="831"/>
      <c r="C7259" s="831"/>
      <c r="F7259" s="831"/>
      <c r="G7259" s="831"/>
      <c r="H7259" s="831"/>
    </row>
    <row r="7260" spans="2:8">
      <c r="B7260" s="831"/>
      <c r="C7260" s="831"/>
      <c r="F7260" s="831"/>
      <c r="G7260" s="831"/>
      <c r="H7260" s="831"/>
    </row>
    <row r="7261" spans="2:8">
      <c r="B7261" s="831"/>
      <c r="C7261" s="831"/>
      <c r="F7261" s="831"/>
      <c r="G7261" s="831"/>
      <c r="H7261" s="831"/>
    </row>
    <row r="7262" spans="2:8">
      <c r="B7262" s="831"/>
      <c r="C7262" s="831"/>
      <c r="F7262" s="831"/>
      <c r="G7262" s="831"/>
      <c r="H7262" s="831"/>
    </row>
    <row r="7263" spans="2:8">
      <c r="B7263" s="831"/>
      <c r="C7263" s="831"/>
      <c r="F7263" s="831"/>
      <c r="G7263" s="831"/>
      <c r="H7263" s="831"/>
    </row>
    <row r="7264" spans="2:8">
      <c r="B7264" s="831"/>
      <c r="C7264" s="831"/>
      <c r="F7264" s="831"/>
      <c r="G7264" s="831"/>
      <c r="H7264" s="831"/>
    </row>
    <row r="7265" spans="2:8">
      <c r="B7265" s="831"/>
      <c r="C7265" s="831"/>
      <c r="F7265" s="831"/>
      <c r="G7265" s="831"/>
      <c r="H7265" s="831"/>
    </row>
    <row r="7266" spans="2:8">
      <c r="B7266" s="831"/>
      <c r="C7266" s="831"/>
      <c r="F7266" s="831"/>
      <c r="G7266" s="831"/>
      <c r="H7266" s="831"/>
    </row>
    <row r="7267" spans="2:8">
      <c r="B7267" s="831"/>
      <c r="C7267" s="831"/>
      <c r="F7267" s="831"/>
      <c r="G7267" s="831"/>
      <c r="H7267" s="831"/>
    </row>
    <row r="7268" spans="2:8">
      <c r="B7268" s="831"/>
      <c r="C7268" s="831"/>
      <c r="F7268" s="831"/>
      <c r="G7268" s="831"/>
      <c r="H7268" s="831"/>
    </row>
    <row r="7269" spans="2:8">
      <c r="B7269" s="831"/>
      <c r="C7269" s="831"/>
      <c r="F7269" s="831"/>
      <c r="G7269" s="831"/>
      <c r="H7269" s="831"/>
    </row>
    <row r="7270" spans="2:8">
      <c r="B7270" s="831"/>
      <c r="C7270" s="831"/>
      <c r="F7270" s="831"/>
      <c r="G7270" s="831"/>
      <c r="H7270" s="831"/>
    </row>
    <row r="7271" spans="2:8">
      <c r="B7271" s="831"/>
      <c r="C7271" s="831"/>
      <c r="F7271" s="831"/>
      <c r="G7271" s="831"/>
      <c r="H7271" s="831"/>
    </row>
    <row r="7272" spans="2:8">
      <c r="B7272" s="831"/>
      <c r="C7272" s="831"/>
      <c r="F7272" s="831"/>
      <c r="G7272" s="831"/>
      <c r="H7272" s="831"/>
    </row>
    <row r="7273" spans="2:8">
      <c r="B7273" s="831"/>
      <c r="C7273" s="831"/>
      <c r="F7273" s="831"/>
      <c r="G7273" s="831"/>
      <c r="H7273" s="831"/>
    </row>
    <row r="7274" spans="2:8">
      <c r="B7274" s="831"/>
      <c r="C7274" s="831"/>
      <c r="F7274" s="831"/>
      <c r="G7274" s="831"/>
      <c r="H7274" s="831"/>
    </row>
    <row r="7275" spans="2:8">
      <c r="B7275" s="831"/>
      <c r="C7275" s="831"/>
      <c r="F7275" s="831"/>
      <c r="G7275" s="831"/>
      <c r="H7275" s="831"/>
    </row>
    <row r="7276" spans="2:8">
      <c r="B7276" s="831"/>
      <c r="C7276" s="831"/>
      <c r="F7276" s="831"/>
      <c r="G7276" s="831"/>
      <c r="H7276" s="831"/>
    </row>
    <row r="7277" spans="2:8">
      <c r="B7277" s="831"/>
      <c r="C7277" s="831"/>
      <c r="F7277" s="831"/>
      <c r="G7277" s="831"/>
      <c r="H7277" s="831"/>
    </row>
    <row r="7278" spans="2:8">
      <c r="B7278" s="831"/>
      <c r="C7278" s="831"/>
      <c r="F7278" s="831"/>
      <c r="G7278" s="831"/>
      <c r="H7278" s="831"/>
    </row>
    <row r="7279" spans="2:8">
      <c r="B7279" s="831"/>
      <c r="C7279" s="831"/>
      <c r="F7279" s="831"/>
      <c r="G7279" s="831"/>
      <c r="H7279" s="831"/>
    </row>
    <row r="7280" spans="2:8">
      <c r="B7280" s="831"/>
      <c r="C7280" s="831"/>
      <c r="F7280" s="831"/>
      <c r="G7280" s="831"/>
      <c r="H7280" s="831"/>
    </row>
    <row r="7281" spans="2:8">
      <c r="B7281" s="831"/>
      <c r="C7281" s="831"/>
      <c r="F7281" s="831"/>
      <c r="G7281" s="831"/>
      <c r="H7281" s="831"/>
    </row>
    <row r="7282" spans="2:8">
      <c r="B7282" s="831"/>
      <c r="C7282" s="831"/>
      <c r="F7282" s="831"/>
      <c r="G7282" s="831"/>
      <c r="H7282" s="831"/>
    </row>
    <row r="7283" spans="2:8">
      <c r="B7283" s="831"/>
      <c r="C7283" s="831"/>
      <c r="F7283" s="831"/>
      <c r="G7283" s="831"/>
      <c r="H7283" s="831"/>
    </row>
    <row r="7284" spans="2:8">
      <c r="B7284" s="831"/>
      <c r="C7284" s="831"/>
      <c r="F7284" s="831"/>
      <c r="G7284" s="831"/>
      <c r="H7284" s="831"/>
    </row>
    <row r="7285" spans="2:8">
      <c r="B7285" s="831"/>
      <c r="C7285" s="831"/>
      <c r="F7285" s="831"/>
      <c r="G7285" s="831"/>
      <c r="H7285" s="831"/>
    </row>
    <row r="7286" spans="2:8">
      <c r="B7286" s="831"/>
      <c r="C7286" s="831"/>
      <c r="F7286" s="831"/>
      <c r="G7286" s="831"/>
      <c r="H7286" s="831"/>
    </row>
    <row r="7287" spans="2:8">
      <c r="B7287" s="831"/>
      <c r="C7287" s="831"/>
      <c r="F7287" s="831"/>
      <c r="G7287" s="831"/>
      <c r="H7287" s="831"/>
    </row>
    <row r="7288" spans="2:8">
      <c r="B7288" s="831"/>
      <c r="C7288" s="831"/>
      <c r="F7288" s="831"/>
      <c r="G7288" s="831"/>
      <c r="H7288" s="831"/>
    </row>
    <row r="7289" spans="2:8">
      <c r="B7289" s="831"/>
      <c r="C7289" s="831"/>
      <c r="F7289" s="831"/>
      <c r="G7289" s="831"/>
      <c r="H7289" s="831"/>
    </row>
    <row r="7290" spans="2:8">
      <c r="B7290" s="831"/>
      <c r="C7290" s="831"/>
      <c r="F7290" s="831"/>
      <c r="G7290" s="831"/>
      <c r="H7290" s="831"/>
    </row>
    <row r="7291" spans="2:8">
      <c r="B7291" s="831"/>
      <c r="C7291" s="831"/>
      <c r="F7291" s="831"/>
      <c r="G7291" s="831"/>
      <c r="H7291" s="831"/>
    </row>
    <row r="7292" spans="2:8">
      <c r="B7292" s="831"/>
      <c r="C7292" s="831"/>
      <c r="F7292" s="831"/>
      <c r="G7292" s="831"/>
      <c r="H7292" s="831"/>
    </row>
    <row r="7293" spans="2:8">
      <c r="B7293" s="831"/>
      <c r="C7293" s="831"/>
      <c r="F7293" s="831"/>
      <c r="G7293" s="831"/>
      <c r="H7293" s="831"/>
    </row>
    <row r="7294" spans="2:8">
      <c r="B7294" s="831"/>
      <c r="C7294" s="831"/>
      <c r="F7294" s="831"/>
      <c r="G7294" s="831"/>
      <c r="H7294" s="831"/>
    </row>
    <row r="7295" spans="2:8">
      <c r="B7295" s="831"/>
      <c r="C7295" s="831"/>
      <c r="F7295" s="831"/>
      <c r="G7295" s="831"/>
      <c r="H7295" s="831"/>
    </row>
    <row r="7296" spans="2:8">
      <c r="B7296" s="831"/>
      <c r="C7296" s="831"/>
      <c r="F7296" s="831"/>
      <c r="G7296" s="831"/>
      <c r="H7296" s="831"/>
    </row>
    <row r="7297" spans="2:8">
      <c r="B7297" s="831"/>
      <c r="C7297" s="831"/>
      <c r="F7297" s="831"/>
      <c r="G7297" s="831"/>
      <c r="H7297" s="831"/>
    </row>
    <row r="7298" spans="2:8">
      <c r="B7298" s="831"/>
      <c r="C7298" s="831"/>
      <c r="F7298" s="831"/>
      <c r="G7298" s="831"/>
      <c r="H7298" s="831"/>
    </row>
    <row r="7299" spans="2:8">
      <c r="B7299" s="831"/>
      <c r="C7299" s="831"/>
      <c r="F7299" s="831"/>
      <c r="G7299" s="831"/>
      <c r="H7299" s="831"/>
    </row>
    <row r="7300" spans="2:8">
      <c r="B7300" s="831"/>
      <c r="C7300" s="831"/>
      <c r="F7300" s="831"/>
      <c r="G7300" s="831"/>
      <c r="H7300" s="831"/>
    </row>
    <row r="7301" spans="2:8">
      <c r="B7301" s="831"/>
      <c r="C7301" s="831"/>
      <c r="F7301" s="831"/>
      <c r="G7301" s="831"/>
      <c r="H7301" s="831"/>
    </row>
    <row r="7302" spans="2:8">
      <c r="B7302" s="831"/>
      <c r="C7302" s="831"/>
      <c r="F7302" s="831"/>
      <c r="G7302" s="831"/>
      <c r="H7302" s="831"/>
    </row>
    <row r="7303" spans="2:8">
      <c r="B7303" s="831"/>
      <c r="C7303" s="831"/>
      <c r="F7303" s="831"/>
      <c r="G7303" s="831"/>
      <c r="H7303" s="831"/>
    </row>
    <row r="7304" spans="2:8">
      <c r="B7304" s="831"/>
      <c r="C7304" s="831"/>
      <c r="F7304" s="831"/>
      <c r="G7304" s="831"/>
      <c r="H7304" s="831"/>
    </row>
    <row r="7305" spans="2:8">
      <c r="B7305" s="831"/>
      <c r="C7305" s="831"/>
      <c r="F7305" s="831"/>
      <c r="G7305" s="831"/>
      <c r="H7305" s="831"/>
    </row>
    <row r="7306" spans="2:8">
      <c r="B7306" s="831"/>
      <c r="C7306" s="831"/>
      <c r="F7306" s="831"/>
      <c r="G7306" s="831"/>
      <c r="H7306" s="831"/>
    </row>
    <row r="7307" spans="2:8">
      <c r="B7307" s="831"/>
      <c r="C7307" s="831"/>
      <c r="F7307" s="831"/>
      <c r="G7307" s="831"/>
      <c r="H7307" s="831"/>
    </row>
    <row r="7308" spans="2:8">
      <c r="B7308" s="831"/>
      <c r="C7308" s="831"/>
      <c r="F7308" s="831"/>
      <c r="G7308" s="831"/>
      <c r="H7308" s="831"/>
    </row>
    <row r="7309" spans="2:8">
      <c r="B7309" s="831"/>
      <c r="C7309" s="831"/>
      <c r="F7309" s="831"/>
      <c r="G7309" s="831"/>
      <c r="H7309" s="831"/>
    </row>
    <row r="7310" spans="2:8">
      <c r="B7310" s="831"/>
      <c r="C7310" s="831"/>
      <c r="F7310" s="831"/>
      <c r="G7310" s="831"/>
      <c r="H7310" s="831"/>
    </row>
    <row r="7311" spans="2:8">
      <c r="B7311" s="831"/>
      <c r="C7311" s="831"/>
      <c r="F7311" s="831"/>
      <c r="G7311" s="831"/>
      <c r="H7311" s="831"/>
    </row>
    <row r="7312" spans="2:8">
      <c r="B7312" s="831"/>
      <c r="C7312" s="831"/>
      <c r="F7312" s="831"/>
      <c r="G7312" s="831"/>
      <c r="H7312" s="831"/>
    </row>
    <row r="7313" spans="2:8">
      <c r="B7313" s="831"/>
      <c r="C7313" s="831"/>
      <c r="F7313" s="831"/>
      <c r="G7313" s="831"/>
      <c r="H7313" s="831"/>
    </row>
    <row r="7314" spans="2:8">
      <c r="B7314" s="831"/>
      <c r="C7314" s="831"/>
      <c r="F7314" s="831"/>
      <c r="G7314" s="831"/>
      <c r="H7314" s="831"/>
    </row>
    <row r="7315" spans="2:8">
      <c r="B7315" s="831"/>
      <c r="C7315" s="831"/>
      <c r="F7315" s="831"/>
      <c r="G7315" s="831"/>
      <c r="H7315" s="831"/>
    </row>
    <row r="7316" spans="2:8">
      <c r="B7316" s="831"/>
      <c r="C7316" s="831"/>
      <c r="F7316" s="831"/>
      <c r="G7316" s="831"/>
      <c r="H7316" s="831"/>
    </row>
    <row r="7317" spans="2:8">
      <c r="B7317" s="831"/>
      <c r="C7317" s="831"/>
      <c r="F7317" s="831"/>
      <c r="G7317" s="831"/>
      <c r="H7317" s="831"/>
    </row>
    <row r="7318" spans="2:8">
      <c r="B7318" s="831"/>
      <c r="C7318" s="831"/>
      <c r="F7318" s="831"/>
      <c r="G7318" s="831"/>
      <c r="H7318" s="831"/>
    </row>
    <row r="7319" spans="2:8">
      <c r="B7319" s="831"/>
      <c r="C7319" s="831"/>
      <c r="F7319" s="831"/>
      <c r="G7319" s="831"/>
      <c r="H7319" s="831"/>
    </row>
    <row r="7320" spans="2:8">
      <c r="B7320" s="831"/>
      <c r="C7320" s="831"/>
      <c r="F7320" s="831"/>
      <c r="G7320" s="831"/>
      <c r="H7320" s="831"/>
    </row>
    <row r="7321" spans="2:8">
      <c r="B7321" s="831"/>
      <c r="C7321" s="831"/>
      <c r="F7321" s="831"/>
      <c r="G7321" s="831"/>
      <c r="H7321" s="831"/>
    </row>
    <row r="7322" spans="2:8">
      <c r="B7322" s="831"/>
      <c r="C7322" s="831"/>
      <c r="F7322" s="831"/>
      <c r="G7322" s="831"/>
      <c r="H7322" s="831"/>
    </row>
    <row r="7323" spans="2:8">
      <c r="B7323" s="831"/>
      <c r="C7323" s="831"/>
      <c r="F7323" s="831"/>
      <c r="G7323" s="831"/>
      <c r="H7323" s="831"/>
    </row>
    <row r="7324" spans="2:8">
      <c r="B7324" s="831"/>
      <c r="C7324" s="831"/>
      <c r="F7324" s="831"/>
      <c r="G7324" s="831"/>
      <c r="H7324" s="831"/>
    </row>
    <row r="7325" spans="2:8">
      <c r="B7325" s="831"/>
      <c r="C7325" s="831"/>
      <c r="F7325" s="831"/>
      <c r="G7325" s="831"/>
      <c r="H7325" s="831"/>
    </row>
    <row r="7326" spans="2:8">
      <c r="B7326" s="831"/>
      <c r="C7326" s="831"/>
      <c r="F7326" s="831"/>
      <c r="G7326" s="831"/>
      <c r="H7326" s="831"/>
    </row>
    <row r="7327" spans="2:8">
      <c r="B7327" s="831"/>
      <c r="C7327" s="831"/>
      <c r="F7327" s="831"/>
      <c r="G7327" s="831"/>
      <c r="H7327" s="831"/>
    </row>
    <row r="7328" spans="2:8">
      <c r="B7328" s="831"/>
      <c r="C7328" s="831"/>
      <c r="F7328" s="831"/>
      <c r="G7328" s="831"/>
      <c r="H7328" s="831"/>
    </row>
    <row r="7329" spans="2:8">
      <c r="B7329" s="831"/>
      <c r="C7329" s="831"/>
      <c r="F7329" s="831"/>
      <c r="G7329" s="831"/>
      <c r="H7329" s="831"/>
    </row>
    <row r="7330" spans="2:8">
      <c r="B7330" s="831"/>
      <c r="C7330" s="831"/>
      <c r="F7330" s="831"/>
      <c r="G7330" s="831"/>
      <c r="H7330" s="831"/>
    </row>
    <row r="7331" spans="2:8">
      <c r="B7331" s="831"/>
      <c r="C7331" s="831"/>
      <c r="F7331" s="831"/>
      <c r="G7331" s="831"/>
      <c r="H7331" s="831"/>
    </row>
    <row r="7332" spans="2:8">
      <c r="B7332" s="831"/>
      <c r="C7332" s="831"/>
      <c r="F7332" s="831"/>
      <c r="G7332" s="831"/>
      <c r="H7332" s="831"/>
    </row>
    <row r="7333" spans="2:8">
      <c r="B7333" s="831"/>
      <c r="C7333" s="831"/>
      <c r="F7333" s="831"/>
      <c r="G7333" s="831"/>
      <c r="H7333" s="831"/>
    </row>
    <row r="7334" spans="2:8">
      <c r="B7334" s="831"/>
      <c r="C7334" s="831"/>
      <c r="F7334" s="831"/>
      <c r="G7334" s="831"/>
      <c r="H7334" s="831"/>
    </row>
    <row r="7335" spans="2:8">
      <c r="B7335" s="831"/>
      <c r="C7335" s="831"/>
      <c r="F7335" s="831"/>
      <c r="G7335" s="831"/>
      <c r="H7335" s="831"/>
    </row>
    <row r="7336" spans="2:8">
      <c r="B7336" s="831"/>
      <c r="C7336" s="831"/>
      <c r="F7336" s="831"/>
      <c r="G7336" s="831"/>
      <c r="H7336" s="831"/>
    </row>
    <row r="7337" spans="2:8">
      <c r="B7337" s="831"/>
      <c r="C7337" s="831"/>
      <c r="F7337" s="831"/>
      <c r="G7337" s="831"/>
      <c r="H7337" s="831"/>
    </row>
    <row r="7338" spans="2:8">
      <c r="B7338" s="831"/>
      <c r="C7338" s="831"/>
      <c r="F7338" s="831"/>
      <c r="G7338" s="831"/>
      <c r="H7338" s="831"/>
    </row>
    <row r="7339" spans="2:8">
      <c r="B7339" s="831"/>
      <c r="C7339" s="831"/>
      <c r="F7339" s="831"/>
      <c r="G7339" s="831"/>
      <c r="H7339" s="831"/>
    </row>
    <row r="7340" spans="2:8">
      <c r="B7340" s="831"/>
      <c r="C7340" s="831"/>
      <c r="F7340" s="831"/>
      <c r="G7340" s="831"/>
      <c r="H7340" s="831"/>
    </row>
    <row r="7341" spans="2:8">
      <c r="B7341" s="831"/>
      <c r="C7341" s="831"/>
      <c r="F7341" s="831"/>
      <c r="G7341" s="831"/>
      <c r="H7341" s="831"/>
    </row>
    <row r="7342" spans="2:8">
      <c r="B7342" s="831"/>
      <c r="C7342" s="831"/>
      <c r="F7342" s="831"/>
      <c r="G7342" s="831"/>
      <c r="H7342" s="831"/>
    </row>
    <row r="7343" spans="2:8">
      <c r="B7343" s="831"/>
      <c r="C7343" s="831"/>
      <c r="F7343" s="831"/>
      <c r="G7343" s="831"/>
      <c r="H7343" s="831"/>
    </row>
    <row r="7344" spans="2:8">
      <c r="B7344" s="831"/>
      <c r="C7344" s="831"/>
      <c r="F7344" s="831"/>
      <c r="G7344" s="831"/>
      <c r="H7344" s="831"/>
    </row>
    <row r="7345" spans="2:8">
      <c r="B7345" s="831"/>
      <c r="C7345" s="831"/>
      <c r="F7345" s="831"/>
      <c r="G7345" s="831"/>
      <c r="H7345" s="831"/>
    </row>
    <row r="7346" spans="2:8">
      <c r="B7346" s="831"/>
      <c r="C7346" s="831"/>
      <c r="F7346" s="831"/>
      <c r="G7346" s="831"/>
      <c r="H7346" s="831"/>
    </row>
    <row r="7347" spans="2:8">
      <c r="B7347" s="831"/>
      <c r="C7347" s="831"/>
      <c r="F7347" s="831"/>
      <c r="G7347" s="831"/>
      <c r="H7347" s="831"/>
    </row>
    <row r="7348" spans="2:8">
      <c r="B7348" s="831"/>
      <c r="C7348" s="831"/>
      <c r="F7348" s="831"/>
      <c r="G7348" s="831"/>
      <c r="H7348" s="831"/>
    </row>
    <row r="7349" spans="2:8">
      <c r="B7349" s="831"/>
      <c r="C7349" s="831"/>
      <c r="F7349" s="831"/>
      <c r="G7349" s="831"/>
      <c r="H7349" s="831"/>
    </row>
    <row r="7350" spans="2:8">
      <c r="B7350" s="831"/>
      <c r="C7350" s="831"/>
      <c r="F7350" s="831"/>
      <c r="G7350" s="831"/>
      <c r="H7350" s="831"/>
    </row>
    <row r="7351" spans="2:8">
      <c r="B7351" s="831"/>
      <c r="C7351" s="831"/>
      <c r="F7351" s="831"/>
      <c r="G7351" s="831"/>
      <c r="H7351" s="831"/>
    </row>
    <row r="7352" spans="2:8">
      <c r="B7352" s="831"/>
      <c r="C7352" s="831"/>
      <c r="F7352" s="831"/>
      <c r="G7352" s="831"/>
      <c r="H7352" s="831"/>
    </row>
    <row r="7353" spans="2:8">
      <c r="B7353" s="831"/>
      <c r="C7353" s="831"/>
      <c r="F7353" s="831"/>
      <c r="G7353" s="831"/>
      <c r="H7353" s="831"/>
    </row>
    <row r="7354" spans="2:8">
      <c r="B7354" s="831"/>
      <c r="C7354" s="831"/>
      <c r="F7354" s="831"/>
      <c r="G7354" s="831"/>
      <c r="H7354" s="831"/>
    </row>
    <row r="7355" spans="2:8">
      <c r="B7355" s="831"/>
      <c r="C7355" s="831"/>
      <c r="F7355" s="831"/>
      <c r="G7355" s="831"/>
      <c r="H7355" s="831"/>
    </row>
    <row r="7356" spans="2:8">
      <c r="B7356" s="831"/>
      <c r="C7356" s="831"/>
      <c r="F7356" s="831"/>
      <c r="G7356" s="831"/>
      <c r="H7356" s="831"/>
    </row>
    <row r="7357" spans="2:8">
      <c r="B7357" s="831"/>
      <c r="C7357" s="831"/>
      <c r="F7357" s="831"/>
      <c r="G7357" s="831"/>
      <c r="H7357" s="831"/>
    </row>
    <row r="7358" spans="2:8">
      <c r="B7358" s="831"/>
      <c r="C7358" s="831"/>
      <c r="F7358" s="831"/>
      <c r="G7358" s="831"/>
      <c r="H7358" s="831"/>
    </row>
    <row r="7359" spans="2:8">
      <c r="B7359" s="831"/>
      <c r="C7359" s="831"/>
      <c r="F7359" s="831"/>
      <c r="G7359" s="831"/>
      <c r="H7359" s="831"/>
    </row>
    <row r="7360" spans="2:8">
      <c r="B7360" s="831"/>
      <c r="C7360" s="831"/>
      <c r="F7360" s="831"/>
      <c r="G7360" s="831"/>
      <c r="H7360" s="831"/>
    </row>
    <row r="7361" spans="2:8">
      <c r="B7361" s="831"/>
      <c r="C7361" s="831"/>
      <c r="F7361" s="831"/>
      <c r="G7361" s="831"/>
      <c r="H7361" s="831"/>
    </row>
    <row r="7362" spans="2:8">
      <c r="B7362" s="831"/>
      <c r="C7362" s="831"/>
      <c r="F7362" s="831"/>
      <c r="G7362" s="831"/>
      <c r="H7362" s="831"/>
    </row>
    <row r="7363" spans="2:8">
      <c r="B7363" s="831"/>
      <c r="C7363" s="831"/>
      <c r="F7363" s="831"/>
      <c r="G7363" s="831"/>
      <c r="H7363" s="831"/>
    </row>
    <row r="7364" spans="2:8">
      <c r="B7364" s="831"/>
      <c r="C7364" s="831"/>
      <c r="F7364" s="831"/>
      <c r="G7364" s="831"/>
      <c r="H7364" s="831"/>
    </row>
    <row r="7365" spans="2:8">
      <c r="B7365" s="831"/>
      <c r="C7365" s="831"/>
      <c r="F7365" s="831"/>
      <c r="G7365" s="831"/>
      <c r="H7365" s="831"/>
    </row>
    <row r="7366" spans="2:8">
      <c r="B7366" s="831"/>
      <c r="C7366" s="831"/>
      <c r="F7366" s="831"/>
      <c r="G7366" s="831"/>
      <c r="H7366" s="831"/>
    </row>
    <row r="7367" spans="2:8">
      <c r="B7367" s="831"/>
      <c r="C7367" s="831"/>
      <c r="F7367" s="831"/>
      <c r="G7367" s="831"/>
      <c r="H7367" s="831"/>
    </row>
    <row r="7368" spans="2:8">
      <c r="B7368" s="831"/>
      <c r="C7368" s="831"/>
      <c r="F7368" s="831"/>
      <c r="G7368" s="831"/>
      <c r="H7368" s="831"/>
    </row>
    <row r="7369" spans="2:8">
      <c r="B7369" s="831"/>
      <c r="C7369" s="831"/>
      <c r="F7369" s="831"/>
      <c r="G7369" s="831"/>
      <c r="H7369" s="831"/>
    </row>
    <row r="7370" spans="2:8">
      <c r="B7370" s="831"/>
      <c r="C7370" s="831"/>
      <c r="F7370" s="831"/>
      <c r="G7370" s="831"/>
      <c r="H7370" s="831"/>
    </row>
    <row r="7371" spans="2:8">
      <c r="B7371" s="831"/>
      <c r="C7371" s="831"/>
      <c r="F7371" s="831"/>
      <c r="G7371" s="831"/>
      <c r="H7371" s="831"/>
    </row>
    <row r="7372" spans="2:8">
      <c r="B7372" s="831"/>
      <c r="C7372" s="831"/>
      <c r="F7372" s="831"/>
      <c r="G7372" s="831"/>
      <c r="H7372" s="831"/>
    </row>
    <row r="7373" spans="2:8">
      <c r="B7373" s="831"/>
      <c r="C7373" s="831"/>
      <c r="F7373" s="831"/>
      <c r="G7373" s="831"/>
      <c r="H7373" s="831"/>
    </row>
    <row r="7374" spans="2:8">
      <c r="B7374" s="831"/>
      <c r="C7374" s="831"/>
      <c r="F7374" s="831"/>
      <c r="G7374" s="831"/>
      <c r="H7374" s="831"/>
    </row>
    <row r="7375" spans="2:8">
      <c r="B7375" s="831"/>
      <c r="C7375" s="831"/>
      <c r="F7375" s="831"/>
      <c r="G7375" s="831"/>
      <c r="H7375" s="831"/>
    </row>
    <row r="7376" spans="2:8">
      <c r="B7376" s="831"/>
      <c r="C7376" s="831"/>
      <c r="F7376" s="831"/>
      <c r="G7376" s="831"/>
      <c r="H7376" s="831"/>
    </row>
    <row r="7377" spans="2:8">
      <c r="B7377" s="831"/>
      <c r="C7377" s="831"/>
      <c r="F7377" s="831"/>
      <c r="G7377" s="831"/>
      <c r="H7377" s="831"/>
    </row>
    <row r="7378" spans="2:8">
      <c r="B7378" s="831"/>
      <c r="C7378" s="831"/>
      <c r="F7378" s="831"/>
      <c r="G7378" s="831"/>
      <c r="H7378" s="831"/>
    </row>
    <row r="7379" spans="2:8">
      <c r="B7379" s="831"/>
      <c r="C7379" s="831"/>
      <c r="F7379" s="831"/>
      <c r="G7379" s="831"/>
      <c r="H7379" s="831"/>
    </row>
    <row r="7380" spans="2:8">
      <c r="B7380" s="831"/>
      <c r="C7380" s="831"/>
      <c r="F7380" s="831"/>
      <c r="G7380" s="831"/>
      <c r="H7380" s="831"/>
    </row>
    <row r="7381" spans="2:8">
      <c r="B7381" s="831"/>
      <c r="C7381" s="831"/>
      <c r="F7381" s="831"/>
      <c r="G7381" s="831"/>
      <c r="H7381" s="831"/>
    </row>
    <row r="7382" spans="2:8">
      <c r="B7382" s="831"/>
      <c r="C7382" s="831"/>
      <c r="F7382" s="831"/>
      <c r="G7382" s="831"/>
      <c r="H7382" s="831"/>
    </row>
    <row r="7383" spans="2:8">
      <c r="B7383" s="831"/>
      <c r="C7383" s="831"/>
      <c r="F7383" s="831"/>
      <c r="G7383" s="831"/>
      <c r="H7383" s="831"/>
    </row>
    <row r="7384" spans="2:8">
      <c r="B7384" s="831"/>
      <c r="C7384" s="831"/>
      <c r="F7384" s="831"/>
      <c r="G7384" s="831"/>
      <c r="H7384" s="831"/>
    </row>
    <row r="7385" spans="2:8">
      <c r="B7385" s="831"/>
      <c r="C7385" s="831"/>
      <c r="F7385" s="831"/>
      <c r="G7385" s="831"/>
      <c r="H7385" s="831"/>
    </row>
    <row r="7386" spans="2:8">
      <c r="B7386" s="831"/>
      <c r="C7386" s="831"/>
      <c r="F7386" s="831"/>
      <c r="G7386" s="831"/>
      <c r="H7386" s="831"/>
    </row>
    <row r="7387" spans="2:8">
      <c r="B7387" s="831"/>
      <c r="C7387" s="831"/>
      <c r="F7387" s="831"/>
      <c r="G7387" s="831"/>
      <c r="H7387" s="831"/>
    </row>
    <row r="7388" spans="2:8">
      <c r="B7388" s="831"/>
      <c r="C7388" s="831"/>
      <c r="F7388" s="831"/>
      <c r="G7388" s="831"/>
      <c r="H7388" s="831"/>
    </row>
    <row r="7389" spans="2:8">
      <c r="B7389" s="831"/>
      <c r="C7389" s="831"/>
      <c r="F7389" s="831"/>
      <c r="G7389" s="831"/>
      <c r="H7389" s="831"/>
    </row>
    <row r="7390" spans="2:8">
      <c r="B7390" s="831"/>
      <c r="C7390" s="831"/>
      <c r="F7390" s="831"/>
      <c r="G7390" s="831"/>
      <c r="H7390" s="831"/>
    </row>
    <row r="7391" spans="2:8">
      <c r="B7391" s="831"/>
      <c r="C7391" s="831"/>
      <c r="F7391" s="831"/>
      <c r="G7391" s="831"/>
      <c r="H7391" s="831"/>
    </row>
    <row r="7392" spans="2:8">
      <c r="B7392" s="831"/>
      <c r="C7392" s="831"/>
      <c r="F7392" s="831"/>
      <c r="G7392" s="831"/>
      <c r="H7392" s="831"/>
    </row>
    <row r="7393" spans="2:8">
      <c r="B7393" s="831"/>
      <c r="C7393" s="831"/>
      <c r="F7393" s="831"/>
      <c r="G7393" s="831"/>
      <c r="H7393" s="831"/>
    </row>
    <row r="7394" spans="2:8">
      <c r="B7394" s="831"/>
      <c r="C7394" s="831"/>
      <c r="F7394" s="831"/>
      <c r="G7394" s="831"/>
      <c r="H7394" s="831"/>
    </row>
    <row r="7395" spans="2:8">
      <c r="B7395" s="831"/>
      <c r="C7395" s="831"/>
      <c r="F7395" s="831"/>
      <c r="G7395" s="831"/>
      <c r="H7395" s="831"/>
    </row>
    <row r="7396" spans="2:8">
      <c r="B7396" s="831"/>
      <c r="C7396" s="831"/>
      <c r="F7396" s="831"/>
      <c r="G7396" s="831"/>
      <c r="H7396" s="831"/>
    </row>
    <row r="7397" spans="2:8">
      <c r="B7397" s="831"/>
      <c r="C7397" s="831"/>
      <c r="F7397" s="831"/>
      <c r="G7397" s="831"/>
      <c r="H7397" s="831"/>
    </row>
    <row r="7398" spans="2:8">
      <c r="B7398" s="831"/>
      <c r="C7398" s="831"/>
      <c r="F7398" s="831"/>
      <c r="G7398" s="831"/>
      <c r="H7398" s="831"/>
    </row>
    <row r="7399" spans="2:8">
      <c r="B7399" s="831"/>
      <c r="C7399" s="831"/>
      <c r="F7399" s="831"/>
      <c r="G7399" s="831"/>
      <c r="H7399" s="831"/>
    </row>
    <row r="7400" spans="2:8">
      <c r="B7400" s="831"/>
      <c r="C7400" s="831"/>
      <c r="F7400" s="831"/>
      <c r="G7400" s="831"/>
      <c r="H7400" s="831"/>
    </row>
    <row r="7401" spans="2:8">
      <c r="B7401" s="831"/>
      <c r="C7401" s="831"/>
      <c r="F7401" s="831"/>
      <c r="G7401" s="831"/>
      <c r="H7401" s="831"/>
    </row>
    <row r="7402" spans="2:8">
      <c r="B7402" s="831"/>
      <c r="C7402" s="831"/>
      <c r="F7402" s="831"/>
      <c r="G7402" s="831"/>
      <c r="H7402" s="831"/>
    </row>
    <row r="7403" spans="2:8">
      <c r="B7403" s="831"/>
      <c r="C7403" s="831"/>
      <c r="F7403" s="831"/>
      <c r="G7403" s="831"/>
      <c r="H7403" s="831"/>
    </row>
    <row r="7404" spans="2:8">
      <c r="B7404" s="831"/>
      <c r="C7404" s="831"/>
      <c r="F7404" s="831"/>
      <c r="G7404" s="831"/>
      <c r="H7404" s="831"/>
    </row>
    <row r="7405" spans="2:8">
      <c r="B7405" s="831"/>
      <c r="C7405" s="831"/>
      <c r="F7405" s="831"/>
      <c r="G7405" s="831"/>
      <c r="H7405" s="831"/>
    </row>
    <row r="7406" spans="2:8">
      <c r="B7406" s="831"/>
      <c r="C7406" s="831"/>
      <c r="F7406" s="831"/>
      <c r="G7406" s="831"/>
      <c r="H7406" s="831"/>
    </row>
    <row r="7407" spans="2:8">
      <c r="B7407" s="831"/>
      <c r="C7407" s="831"/>
      <c r="F7407" s="831"/>
      <c r="G7407" s="831"/>
      <c r="H7407" s="831"/>
    </row>
    <row r="7408" spans="2:8">
      <c r="B7408" s="831"/>
      <c r="C7408" s="831"/>
      <c r="F7408" s="831"/>
      <c r="G7408" s="831"/>
      <c r="H7408" s="831"/>
    </row>
    <row r="7409" spans="2:8">
      <c r="B7409" s="831"/>
      <c r="C7409" s="831"/>
      <c r="F7409" s="831"/>
      <c r="G7409" s="831"/>
      <c r="H7409" s="831"/>
    </row>
    <row r="7410" spans="2:8">
      <c r="B7410" s="831"/>
      <c r="C7410" s="831"/>
      <c r="F7410" s="831"/>
      <c r="G7410" s="831"/>
      <c r="H7410" s="831"/>
    </row>
    <row r="7411" spans="2:8">
      <c r="B7411" s="831"/>
      <c r="C7411" s="831"/>
      <c r="F7411" s="831"/>
      <c r="G7411" s="831"/>
      <c r="H7411" s="831"/>
    </row>
    <row r="7412" spans="2:8">
      <c r="B7412" s="831"/>
      <c r="C7412" s="831"/>
      <c r="F7412" s="831"/>
      <c r="G7412" s="831"/>
      <c r="H7412" s="831"/>
    </row>
    <row r="7413" spans="2:8">
      <c r="B7413" s="831"/>
      <c r="C7413" s="831"/>
      <c r="F7413" s="831"/>
      <c r="G7413" s="831"/>
      <c r="H7413" s="831"/>
    </row>
    <row r="7414" spans="2:8">
      <c r="B7414" s="831"/>
      <c r="C7414" s="831"/>
      <c r="F7414" s="831"/>
      <c r="G7414" s="831"/>
      <c r="H7414" s="831"/>
    </row>
    <row r="7415" spans="2:8">
      <c r="B7415" s="831"/>
      <c r="C7415" s="831"/>
      <c r="F7415" s="831"/>
      <c r="G7415" s="831"/>
      <c r="H7415" s="831"/>
    </row>
    <row r="7416" spans="2:8">
      <c r="B7416" s="831"/>
      <c r="C7416" s="831"/>
      <c r="F7416" s="831"/>
      <c r="G7416" s="831"/>
      <c r="H7416" s="831"/>
    </row>
    <row r="7417" spans="2:8">
      <c r="B7417" s="831"/>
      <c r="C7417" s="831"/>
      <c r="F7417" s="831"/>
      <c r="G7417" s="831"/>
      <c r="H7417" s="831"/>
    </row>
    <row r="7418" spans="2:8">
      <c r="B7418" s="831"/>
      <c r="C7418" s="831"/>
      <c r="F7418" s="831"/>
      <c r="G7418" s="831"/>
      <c r="H7418" s="831"/>
    </row>
    <row r="7419" spans="2:8">
      <c r="B7419" s="831"/>
      <c r="C7419" s="831"/>
      <c r="F7419" s="831"/>
      <c r="G7419" s="831"/>
      <c r="H7419" s="831"/>
    </row>
    <row r="7420" spans="2:8">
      <c r="B7420" s="831"/>
      <c r="C7420" s="831"/>
      <c r="F7420" s="831"/>
      <c r="G7420" s="831"/>
      <c r="H7420" s="831"/>
    </row>
    <row r="7421" spans="2:8">
      <c r="B7421" s="831"/>
      <c r="C7421" s="831"/>
      <c r="F7421" s="831"/>
      <c r="G7421" s="831"/>
      <c r="H7421" s="831"/>
    </row>
    <row r="7422" spans="2:8">
      <c r="B7422" s="831"/>
      <c r="C7422" s="831"/>
      <c r="F7422" s="831"/>
      <c r="G7422" s="831"/>
      <c r="H7422" s="831"/>
    </row>
    <row r="7423" spans="2:8">
      <c r="B7423" s="831"/>
      <c r="C7423" s="831"/>
      <c r="F7423" s="831"/>
      <c r="G7423" s="831"/>
      <c r="H7423" s="831"/>
    </row>
    <row r="7424" spans="2:8">
      <c r="B7424" s="831"/>
      <c r="C7424" s="831"/>
      <c r="F7424" s="831"/>
      <c r="G7424" s="831"/>
      <c r="H7424" s="831"/>
    </row>
    <row r="7425" spans="2:8">
      <c r="B7425" s="831"/>
      <c r="C7425" s="831"/>
      <c r="F7425" s="831"/>
      <c r="G7425" s="831"/>
      <c r="H7425" s="831"/>
    </row>
    <row r="7426" spans="2:8">
      <c r="B7426" s="831"/>
      <c r="C7426" s="831"/>
      <c r="F7426" s="831"/>
      <c r="G7426" s="831"/>
      <c r="H7426" s="831"/>
    </row>
    <row r="7427" spans="2:8">
      <c r="B7427" s="831"/>
      <c r="C7427" s="831"/>
      <c r="F7427" s="831"/>
      <c r="G7427" s="831"/>
      <c r="H7427" s="831"/>
    </row>
    <row r="7428" spans="2:8">
      <c r="B7428" s="831"/>
      <c r="C7428" s="831"/>
      <c r="F7428" s="831"/>
      <c r="G7428" s="831"/>
      <c r="H7428" s="831"/>
    </row>
    <row r="7429" spans="2:8">
      <c r="B7429" s="831"/>
      <c r="C7429" s="831"/>
      <c r="F7429" s="831"/>
      <c r="G7429" s="831"/>
      <c r="H7429" s="831"/>
    </row>
    <row r="7430" spans="2:8">
      <c r="B7430" s="831"/>
      <c r="C7430" s="831"/>
      <c r="F7430" s="831"/>
      <c r="G7430" s="831"/>
      <c r="H7430" s="831"/>
    </row>
    <row r="7431" spans="2:8">
      <c r="B7431" s="831"/>
      <c r="C7431" s="831"/>
      <c r="F7431" s="831"/>
      <c r="G7431" s="831"/>
      <c r="H7431" s="831"/>
    </row>
    <row r="7432" spans="2:8">
      <c r="B7432" s="831"/>
      <c r="C7432" s="831"/>
      <c r="F7432" s="831"/>
      <c r="G7432" s="831"/>
      <c r="H7432" s="831"/>
    </row>
    <row r="7433" spans="2:8">
      <c r="B7433" s="831"/>
      <c r="C7433" s="831"/>
      <c r="F7433" s="831"/>
      <c r="G7433" s="831"/>
      <c r="H7433" s="831"/>
    </row>
    <row r="7434" spans="2:8">
      <c r="B7434" s="831"/>
      <c r="C7434" s="831"/>
      <c r="F7434" s="831"/>
      <c r="G7434" s="831"/>
      <c r="H7434" s="831"/>
    </row>
    <row r="7435" spans="2:8">
      <c r="B7435" s="831"/>
      <c r="C7435" s="831"/>
      <c r="F7435" s="831"/>
      <c r="G7435" s="831"/>
      <c r="H7435" s="831"/>
    </row>
    <row r="7436" spans="2:8">
      <c r="B7436" s="831"/>
      <c r="C7436" s="831"/>
      <c r="F7436" s="831"/>
      <c r="G7436" s="831"/>
      <c r="H7436" s="831"/>
    </row>
    <row r="7437" spans="2:8">
      <c r="B7437" s="831"/>
      <c r="C7437" s="831"/>
      <c r="F7437" s="831"/>
      <c r="G7437" s="831"/>
      <c r="H7437" s="831"/>
    </row>
    <row r="7438" spans="2:8">
      <c r="B7438" s="831"/>
      <c r="C7438" s="831"/>
      <c r="F7438" s="831"/>
      <c r="G7438" s="831"/>
      <c r="H7438" s="831"/>
    </row>
    <row r="7439" spans="2:8">
      <c r="B7439" s="831"/>
      <c r="C7439" s="831"/>
      <c r="F7439" s="831"/>
      <c r="G7439" s="831"/>
      <c r="H7439" s="831"/>
    </row>
    <row r="7440" spans="2:8">
      <c r="B7440" s="831"/>
      <c r="C7440" s="831"/>
      <c r="F7440" s="831"/>
      <c r="G7440" s="831"/>
      <c r="H7440" s="831"/>
    </row>
    <row r="7441" spans="2:8">
      <c r="B7441" s="831"/>
      <c r="C7441" s="831"/>
      <c r="F7441" s="831"/>
      <c r="G7441" s="831"/>
      <c r="H7441" s="831"/>
    </row>
    <row r="7442" spans="2:8">
      <c r="B7442" s="831"/>
      <c r="C7442" s="831"/>
      <c r="F7442" s="831"/>
      <c r="G7442" s="831"/>
      <c r="H7442" s="831"/>
    </row>
    <row r="7443" spans="2:8">
      <c r="B7443" s="831"/>
      <c r="C7443" s="831"/>
      <c r="F7443" s="831"/>
      <c r="G7443" s="831"/>
      <c r="H7443" s="831"/>
    </row>
    <row r="7444" spans="2:8">
      <c r="B7444" s="831"/>
      <c r="C7444" s="831"/>
      <c r="F7444" s="831"/>
      <c r="G7444" s="831"/>
      <c r="H7444" s="831"/>
    </row>
    <row r="7445" spans="2:8">
      <c r="B7445" s="831"/>
      <c r="C7445" s="831"/>
      <c r="F7445" s="831"/>
      <c r="G7445" s="831"/>
      <c r="H7445" s="831"/>
    </row>
    <row r="7446" spans="2:8">
      <c r="B7446" s="831"/>
      <c r="C7446" s="831"/>
      <c r="F7446" s="831"/>
      <c r="G7446" s="831"/>
      <c r="H7446" s="831"/>
    </row>
    <row r="7447" spans="2:8">
      <c r="B7447" s="831"/>
      <c r="C7447" s="831"/>
      <c r="F7447" s="831"/>
      <c r="G7447" s="831"/>
      <c r="H7447" s="831"/>
    </row>
    <row r="7448" spans="2:8">
      <c r="B7448" s="831"/>
      <c r="C7448" s="831"/>
      <c r="F7448" s="831"/>
      <c r="G7448" s="831"/>
      <c r="H7448" s="831"/>
    </row>
    <row r="7449" spans="2:8">
      <c r="B7449" s="831"/>
      <c r="C7449" s="831"/>
      <c r="F7449" s="831"/>
      <c r="G7449" s="831"/>
      <c r="H7449" s="831"/>
    </row>
    <row r="7450" spans="2:8">
      <c r="B7450" s="831"/>
      <c r="C7450" s="831"/>
      <c r="F7450" s="831"/>
      <c r="G7450" s="831"/>
      <c r="H7450" s="831"/>
    </row>
    <row r="7451" spans="2:8">
      <c r="B7451" s="831"/>
      <c r="C7451" s="831"/>
      <c r="F7451" s="831"/>
      <c r="G7451" s="831"/>
      <c r="H7451" s="831"/>
    </row>
    <row r="7452" spans="2:8">
      <c r="B7452" s="831"/>
      <c r="C7452" s="831"/>
      <c r="F7452" s="831"/>
      <c r="G7452" s="831"/>
      <c r="H7452" s="831"/>
    </row>
    <row r="7453" spans="2:8">
      <c r="B7453" s="831"/>
      <c r="C7453" s="831"/>
      <c r="F7453" s="831"/>
      <c r="G7453" s="831"/>
      <c r="H7453" s="831"/>
    </row>
    <row r="7454" spans="2:8">
      <c r="B7454" s="831"/>
      <c r="C7454" s="831"/>
      <c r="F7454" s="831"/>
      <c r="G7454" s="831"/>
      <c r="H7454" s="831"/>
    </row>
    <row r="7455" spans="2:8">
      <c r="B7455" s="831"/>
      <c r="C7455" s="831"/>
      <c r="F7455" s="831"/>
      <c r="G7455" s="831"/>
      <c r="H7455" s="831"/>
    </row>
    <row r="7456" spans="2:8">
      <c r="B7456" s="831"/>
      <c r="C7456" s="831"/>
      <c r="F7456" s="831"/>
      <c r="G7456" s="831"/>
      <c r="H7456" s="831"/>
    </row>
    <row r="7457" spans="2:8">
      <c r="B7457" s="831"/>
      <c r="C7457" s="831"/>
      <c r="F7457" s="831"/>
      <c r="G7457" s="831"/>
      <c r="H7457" s="831"/>
    </row>
    <row r="7458" spans="2:8">
      <c r="B7458" s="831"/>
      <c r="C7458" s="831"/>
      <c r="F7458" s="831"/>
      <c r="G7458" s="831"/>
      <c r="H7458" s="831"/>
    </row>
    <row r="7459" spans="2:8">
      <c r="B7459" s="831"/>
      <c r="C7459" s="831"/>
      <c r="F7459" s="831"/>
      <c r="G7459" s="831"/>
      <c r="H7459" s="831"/>
    </row>
    <row r="7460" spans="2:8">
      <c r="B7460" s="831"/>
      <c r="C7460" s="831"/>
      <c r="F7460" s="831"/>
      <c r="G7460" s="831"/>
      <c r="H7460" s="831"/>
    </row>
    <row r="7461" spans="2:8">
      <c r="B7461" s="831"/>
      <c r="C7461" s="831"/>
      <c r="F7461" s="831"/>
      <c r="G7461" s="831"/>
      <c r="H7461" s="831"/>
    </row>
    <row r="7462" spans="2:8">
      <c r="B7462" s="831"/>
      <c r="C7462" s="831"/>
      <c r="F7462" s="831"/>
      <c r="G7462" s="831"/>
      <c r="H7462" s="831"/>
    </row>
    <row r="7463" spans="2:8">
      <c r="B7463" s="831"/>
      <c r="C7463" s="831"/>
      <c r="F7463" s="831"/>
      <c r="G7463" s="831"/>
      <c r="H7463" s="831"/>
    </row>
    <row r="7464" spans="2:8">
      <c r="B7464" s="831"/>
      <c r="C7464" s="831"/>
      <c r="F7464" s="831"/>
      <c r="G7464" s="831"/>
      <c r="H7464" s="831"/>
    </row>
    <row r="7465" spans="2:8">
      <c r="B7465" s="831"/>
      <c r="C7465" s="831"/>
      <c r="F7465" s="831"/>
      <c r="G7465" s="831"/>
      <c r="H7465" s="831"/>
    </row>
    <row r="7466" spans="2:8">
      <c r="B7466" s="831"/>
      <c r="C7466" s="831"/>
      <c r="F7466" s="831"/>
      <c r="G7466" s="831"/>
      <c r="H7466" s="831"/>
    </row>
    <row r="7467" spans="2:8">
      <c r="B7467" s="831"/>
      <c r="C7467" s="831"/>
      <c r="F7467" s="831"/>
      <c r="G7467" s="831"/>
      <c r="H7467" s="831"/>
    </row>
    <row r="7468" spans="2:8">
      <c r="B7468" s="831"/>
      <c r="C7468" s="831"/>
      <c r="F7468" s="831"/>
      <c r="G7468" s="831"/>
      <c r="H7468" s="831"/>
    </row>
    <row r="7469" spans="2:8">
      <c r="B7469" s="831"/>
      <c r="C7469" s="831"/>
      <c r="F7469" s="831"/>
      <c r="G7469" s="831"/>
      <c r="H7469" s="831"/>
    </row>
    <row r="7470" spans="2:8">
      <c r="B7470" s="831"/>
      <c r="C7470" s="831"/>
      <c r="F7470" s="831"/>
      <c r="G7470" s="831"/>
      <c r="H7470" s="831"/>
    </row>
    <row r="7471" spans="2:8">
      <c r="B7471" s="831"/>
      <c r="C7471" s="831"/>
      <c r="F7471" s="831"/>
      <c r="G7471" s="831"/>
      <c r="H7471" s="831"/>
    </row>
    <row r="7472" spans="2:8">
      <c r="B7472" s="831"/>
      <c r="C7472" s="831"/>
      <c r="F7472" s="831"/>
      <c r="G7472" s="831"/>
      <c r="H7472" s="831"/>
    </row>
    <row r="7473" spans="2:8">
      <c r="B7473" s="831"/>
      <c r="C7473" s="831"/>
      <c r="F7473" s="831"/>
      <c r="G7473" s="831"/>
      <c r="H7473" s="831"/>
    </row>
    <row r="7474" spans="2:8">
      <c r="B7474" s="831"/>
      <c r="C7474" s="831"/>
      <c r="F7474" s="831"/>
      <c r="G7474" s="831"/>
      <c r="H7474" s="831"/>
    </row>
    <row r="7475" spans="2:8">
      <c r="B7475" s="831"/>
      <c r="C7475" s="831"/>
      <c r="F7475" s="831"/>
      <c r="G7475" s="831"/>
      <c r="H7475" s="831"/>
    </row>
    <row r="7476" spans="2:8">
      <c r="B7476" s="831"/>
      <c r="C7476" s="831"/>
      <c r="F7476" s="831"/>
      <c r="G7476" s="831"/>
      <c r="H7476" s="831"/>
    </row>
    <row r="7477" spans="2:8">
      <c r="B7477" s="831"/>
      <c r="C7477" s="831"/>
      <c r="F7477" s="831"/>
      <c r="G7477" s="831"/>
      <c r="H7477" s="831"/>
    </row>
    <row r="7478" spans="2:8">
      <c r="B7478" s="831"/>
      <c r="C7478" s="831"/>
      <c r="F7478" s="831"/>
      <c r="G7478" s="831"/>
      <c r="H7478" s="831"/>
    </row>
    <row r="7479" spans="2:8">
      <c r="B7479" s="831"/>
      <c r="C7479" s="831"/>
      <c r="F7479" s="831"/>
      <c r="G7479" s="831"/>
      <c r="H7479" s="831"/>
    </row>
    <row r="7480" spans="2:8">
      <c r="B7480" s="831"/>
      <c r="C7480" s="831"/>
      <c r="F7480" s="831"/>
      <c r="G7480" s="831"/>
      <c r="H7480" s="831"/>
    </row>
    <row r="7481" spans="2:8">
      <c r="B7481" s="831"/>
      <c r="C7481" s="831"/>
      <c r="F7481" s="831"/>
      <c r="G7481" s="831"/>
      <c r="H7481" s="831"/>
    </row>
    <row r="7482" spans="2:8">
      <c r="B7482" s="831"/>
      <c r="C7482" s="831"/>
      <c r="F7482" s="831"/>
      <c r="G7482" s="831"/>
      <c r="H7482" s="831"/>
    </row>
    <row r="7483" spans="2:8">
      <c r="B7483" s="831"/>
      <c r="C7483" s="831"/>
      <c r="F7483" s="831"/>
      <c r="G7483" s="831"/>
      <c r="H7483" s="831"/>
    </row>
    <row r="7484" spans="2:8">
      <c r="B7484" s="831"/>
      <c r="C7484" s="831"/>
      <c r="F7484" s="831"/>
      <c r="G7484" s="831"/>
      <c r="H7484" s="831"/>
    </row>
    <row r="7485" spans="2:8">
      <c r="B7485" s="831"/>
      <c r="C7485" s="831"/>
      <c r="F7485" s="831"/>
      <c r="G7485" s="831"/>
      <c r="H7485" s="831"/>
    </row>
    <row r="7486" spans="2:8">
      <c r="B7486" s="831"/>
      <c r="C7486" s="831"/>
      <c r="F7486" s="831"/>
      <c r="G7486" s="831"/>
      <c r="H7486" s="831"/>
    </row>
    <row r="7487" spans="2:8">
      <c r="B7487" s="831"/>
      <c r="C7487" s="831"/>
      <c r="F7487" s="831"/>
      <c r="G7487" s="831"/>
      <c r="H7487" s="831"/>
    </row>
    <row r="7488" spans="2:8">
      <c r="B7488" s="831"/>
      <c r="C7488" s="831"/>
      <c r="F7488" s="831"/>
      <c r="G7488" s="831"/>
      <c r="H7488" s="831"/>
    </row>
    <row r="7489" spans="2:8">
      <c r="B7489" s="831"/>
      <c r="C7489" s="831"/>
      <c r="F7489" s="831"/>
      <c r="G7489" s="831"/>
      <c r="H7489" s="831"/>
    </row>
    <row r="7490" spans="2:8">
      <c r="B7490" s="831"/>
      <c r="C7490" s="831"/>
      <c r="F7490" s="831"/>
      <c r="G7490" s="831"/>
      <c r="H7490" s="831"/>
    </row>
    <row r="7491" spans="2:8">
      <c r="B7491" s="831"/>
      <c r="C7491" s="831"/>
      <c r="F7491" s="831"/>
      <c r="G7491" s="831"/>
      <c r="H7491" s="831"/>
    </row>
    <row r="7492" spans="2:8">
      <c r="B7492" s="831"/>
      <c r="C7492" s="831"/>
      <c r="F7492" s="831"/>
      <c r="G7492" s="831"/>
      <c r="H7492" s="831"/>
    </row>
    <row r="7493" spans="2:8">
      <c r="B7493" s="831"/>
      <c r="C7493" s="831"/>
      <c r="F7493" s="831"/>
      <c r="G7493" s="831"/>
      <c r="H7493" s="831"/>
    </row>
    <row r="7494" spans="2:8">
      <c r="B7494" s="831"/>
      <c r="C7494" s="831"/>
      <c r="F7494" s="831"/>
      <c r="G7494" s="831"/>
      <c r="H7494" s="831"/>
    </row>
    <row r="7495" spans="2:8">
      <c r="B7495" s="831"/>
      <c r="C7495" s="831"/>
      <c r="F7495" s="831"/>
      <c r="G7495" s="831"/>
      <c r="H7495" s="831"/>
    </row>
    <row r="7496" spans="2:8">
      <c r="B7496" s="831"/>
      <c r="C7496" s="831"/>
      <c r="F7496" s="831"/>
      <c r="G7496" s="831"/>
      <c r="H7496" s="831"/>
    </row>
    <row r="7497" spans="2:8">
      <c r="B7497" s="831"/>
      <c r="C7497" s="831"/>
      <c r="F7497" s="831"/>
      <c r="G7497" s="831"/>
      <c r="H7497" s="831"/>
    </row>
    <row r="7498" spans="2:8">
      <c r="B7498" s="831"/>
      <c r="C7498" s="831"/>
      <c r="F7498" s="831"/>
      <c r="G7498" s="831"/>
      <c r="H7498" s="831"/>
    </row>
    <row r="7499" spans="2:8">
      <c r="B7499" s="831"/>
      <c r="C7499" s="831"/>
      <c r="F7499" s="831"/>
      <c r="G7499" s="831"/>
      <c r="H7499" s="831"/>
    </row>
    <row r="7500" spans="2:8">
      <c r="B7500" s="831"/>
      <c r="C7500" s="831"/>
      <c r="F7500" s="831"/>
      <c r="G7500" s="831"/>
      <c r="H7500" s="831"/>
    </row>
    <row r="7501" spans="2:8">
      <c r="B7501" s="831"/>
      <c r="C7501" s="831"/>
      <c r="F7501" s="831"/>
      <c r="G7501" s="831"/>
      <c r="H7501" s="831"/>
    </row>
    <row r="7502" spans="2:8">
      <c r="B7502" s="831"/>
      <c r="C7502" s="831"/>
      <c r="F7502" s="831"/>
      <c r="G7502" s="831"/>
      <c r="H7502" s="831"/>
    </row>
    <row r="7503" spans="2:8">
      <c r="B7503" s="831"/>
      <c r="C7503" s="831"/>
      <c r="F7503" s="831"/>
      <c r="G7503" s="831"/>
      <c r="H7503" s="831"/>
    </row>
    <row r="7504" spans="2:8">
      <c r="B7504" s="831"/>
      <c r="C7504" s="831"/>
      <c r="F7504" s="831"/>
      <c r="G7504" s="831"/>
      <c r="H7504" s="831"/>
    </row>
    <row r="7505" spans="2:8">
      <c r="B7505" s="831"/>
      <c r="C7505" s="831"/>
      <c r="F7505" s="831"/>
      <c r="G7505" s="831"/>
      <c r="H7505" s="831"/>
    </row>
    <row r="7506" spans="2:8">
      <c r="B7506" s="831"/>
      <c r="C7506" s="831"/>
      <c r="F7506" s="831"/>
      <c r="G7506" s="831"/>
      <c r="H7506" s="831"/>
    </row>
    <row r="7507" spans="2:8">
      <c r="B7507" s="831"/>
      <c r="C7507" s="831"/>
      <c r="F7507" s="831"/>
      <c r="G7507" s="831"/>
      <c r="H7507" s="831"/>
    </row>
    <row r="7508" spans="2:8">
      <c r="B7508" s="831"/>
      <c r="C7508" s="831"/>
      <c r="F7508" s="831"/>
      <c r="G7508" s="831"/>
      <c r="H7508" s="831"/>
    </row>
    <row r="7509" spans="2:8">
      <c r="B7509" s="831"/>
      <c r="C7509" s="831"/>
      <c r="F7509" s="831"/>
      <c r="G7509" s="831"/>
      <c r="H7509" s="831"/>
    </row>
    <row r="7510" spans="2:8">
      <c r="B7510" s="831"/>
      <c r="C7510" s="831"/>
      <c r="F7510" s="831"/>
      <c r="G7510" s="831"/>
      <c r="H7510" s="831"/>
    </row>
    <row r="7511" spans="2:8">
      <c r="B7511" s="831"/>
      <c r="C7511" s="831"/>
      <c r="F7511" s="831"/>
      <c r="G7511" s="831"/>
      <c r="H7511" s="831"/>
    </row>
    <row r="7512" spans="2:8">
      <c r="B7512" s="831"/>
      <c r="C7512" s="831"/>
      <c r="F7512" s="831"/>
      <c r="G7512" s="831"/>
      <c r="H7512" s="831"/>
    </row>
    <row r="7513" spans="2:8">
      <c r="B7513" s="831"/>
      <c r="C7513" s="831"/>
      <c r="F7513" s="831"/>
      <c r="G7513" s="831"/>
      <c r="H7513" s="831"/>
    </row>
    <row r="7514" spans="2:8">
      <c r="B7514" s="831"/>
      <c r="C7514" s="831"/>
      <c r="F7514" s="831"/>
      <c r="G7514" s="831"/>
      <c r="H7514" s="831"/>
    </row>
    <row r="7515" spans="2:8">
      <c r="B7515" s="831"/>
      <c r="C7515" s="831"/>
      <c r="F7515" s="831"/>
      <c r="G7515" s="831"/>
      <c r="H7515" s="831"/>
    </row>
    <row r="7516" spans="2:8">
      <c r="B7516" s="831"/>
      <c r="C7516" s="831"/>
      <c r="F7516" s="831"/>
      <c r="G7516" s="831"/>
      <c r="H7516" s="831"/>
    </row>
    <row r="7517" spans="2:8">
      <c r="B7517" s="831"/>
      <c r="C7517" s="831"/>
      <c r="F7517" s="831"/>
      <c r="G7517" s="831"/>
      <c r="H7517" s="831"/>
    </row>
    <row r="7518" spans="2:8">
      <c r="B7518" s="831"/>
      <c r="C7518" s="831"/>
      <c r="F7518" s="831"/>
      <c r="G7518" s="831"/>
      <c r="H7518" s="831"/>
    </row>
    <row r="7519" spans="2:8">
      <c r="B7519" s="831"/>
      <c r="C7519" s="831"/>
      <c r="F7519" s="831"/>
      <c r="G7519" s="831"/>
      <c r="H7519" s="831"/>
    </row>
    <row r="7520" spans="2:8">
      <c r="B7520" s="831"/>
      <c r="C7520" s="831"/>
      <c r="F7520" s="831"/>
      <c r="G7520" s="831"/>
      <c r="H7520" s="831"/>
    </row>
    <row r="7521" spans="2:8">
      <c r="B7521" s="831"/>
      <c r="C7521" s="831"/>
      <c r="F7521" s="831"/>
      <c r="G7521" s="831"/>
      <c r="H7521" s="831"/>
    </row>
    <row r="7522" spans="2:8">
      <c r="B7522" s="831"/>
      <c r="C7522" s="831"/>
      <c r="F7522" s="831"/>
      <c r="G7522" s="831"/>
      <c r="H7522" s="831"/>
    </row>
    <row r="7523" spans="2:8">
      <c r="B7523" s="831"/>
      <c r="C7523" s="831"/>
      <c r="F7523" s="831"/>
      <c r="G7523" s="831"/>
      <c r="H7523" s="831"/>
    </row>
    <row r="7524" spans="2:8">
      <c r="B7524" s="831"/>
      <c r="C7524" s="831"/>
      <c r="F7524" s="831"/>
      <c r="G7524" s="831"/>
      <c r="H7524" s="831"/>
    </row>
    <row r="7525" spans="2:8">
      <c r="B7525" s="831"/>
      <c r="C7525" s="831"/>
      <c r="F7525" s="831"/>
      <c r="G7525" s="831"/>
      <c r="H7525" s="831"/>
    </row>
    <row r="7526" spans="2:8">
      <c r="B7526" s="831"/>
      <c r="C7526" s="831"/>
      <c r="F7526" s="831"/>
      <c r="G7526" s="831"/>
      <c r="H7526" s="831"/>
    </row>
    <row r="7527" spans="2:8">
      <c r="B7527" s="831"/>
      <c r="C7527" s="831"/>
      <c r="F7527" s="831"/>
      <c r="G7527" s="831"/>
      <c r="H7527" s="831"/>
    </row>
    <row r="7528" spans="2:8">
      <c r="B7528" s="831"/>
      <c r="C7528" s="831"/>
      <c r="F7528" s="831"/>
      <c r="G7528" s="831"/>
      <c r="H7528" s="831"/>
    </row>
    <row r="7529" spans="2:8">
      <c r="B7529" s="831"/>
      <c r="C7529" s="831"/>
      <c r="F7529" s="831"/>
      <c r="G7529" s="831"/>
      <c r="H7529" s="831"/>
    </row>
    <row r="7530" spans="2:8">
      <c r="B7530" s="831"/>
      <c r="C7530" s="831"/>
      <c r="F7530" s="831"/>
      <c r="G7530" s="831"/>
      <c r="H7530" s="831"/>
    </row>
    <row r="7531" spans="2:8">
      <c r="B7531" s="831"/>
      <c r="C7531" s="831"/>
      <c r="F7531" s="831"/>
      <c r="G7531" s="831"/>
      <c r="H7531" s="831"/>
    </row>
    <row r="7532" spans="2:8">
      <c r="B7532" s="831"/>
      <c r="C7532" s="831"/>
      <c r="F7532" s="831"/>
      <c r="G7532" s="831"/>
      <c r="H7532" s="831"/>
    </row>
    <row r="7533" spans="2:8">
      <c r="B7533" s="831"/>
      <c r="C7533" s="831"/>
      <c r="F7533" s="831"/>
      <c r="G7533" s="831"/>
      <c r="H7533" s="831"/>
    </row>
    <row r="7534" spans="2:8">
      <c r="B7534" s="831"/>
      <c r="C7534" s="831"/>
      <c r="F7534" s="831"/>
      <c r="G7534" s="831"/>
      <c r="H7534" s="831"/>
    </row>
    <row r="7535" spans="2:8">
      <c r="B7535" s="831"/>
      <c r="C7535" s="831"/>
      <c r="F7535" s="831"/>
      <c r="G7535" s="831"/>
      <c r="H7535" s="831"/>
    </row>
    <row r="7536" spans="2:8">
      <c r="B7536" s="831"/>
      <c r="C7536" s="831"/>
      <c r="F7536" s="831"/>
      <c r="G7536" s="831"/>
      <c r="H7536" s="831"/>
    </row>
    <row r="7537" spans="2:8">
      <c r="B7537" s="831"/>
      <c r="C7537" s="831"/>
      <c r="F7537" s="831"/>
      <c r="G7537" s="831"/>
      <c r="H7537" s="831"/>
    </row>
    <row r="7538" spans="2:8">
      <c r="B7538" s="831"/>
      <c r="C7538" s="831"/>
      <c r="F7538" s="831"/>
      <c r="G7538" s="831"/>
      <c r="H7538" s="831"/>
    </row>
    <row r="7539" spans="2:8">
      <c r="B7539" s="831"/>
      <c r="C7539" s="831"/>
      <c r="F7539" s="831"/>
      <c r="G7539" s="831"/>
      <c r="H7539" s="831"/>
    </row>
    <row r="7540" spans="2:8">
      <c r="B7540" s="831"/>
      <c r="C7540" s="831"/>
      <c r="F7540" s="831"/>
      <c r="G7540" s="831"/>
      <c r="H7540" s="831"/>
    </row>
    <row r="7541" spans="2:8">
      <c r="B7541" s="831"/>
      <c r="C7541" s="831"/>
      <c r="F7541" s="831"/>
      <c r="G7541" s="831"/>
      <c r="H7541" s="831"/>
    </row>
    <row r="7542" spans="2:8">
      <c r="B7542" s="831"/>
      <c r="C7542" s="831"/>
      <c r="F7542" s="831"/>
      <c r="G7542" s="831"/>
      <c r="H7542" s="831"/>
    </row>
    <row r="7543" spans="2:8">
      <c r="B7543" s="831"/>
      <c r="C7543" s="831"/>
      <c r="F7543" s="831"/>
      <c r="G7543" s="831"/>
      <c r="H7543" s="831"/>
    </row>
    <row r="7544" spans="2:8">
      <c r="B7544" s="831"/>
      <c r="C7544" s="831"/>
      <c r="F7544" s="831"/>
      <c r="G7544" s="831"/>
      <c r="H7544" s="831"/>
    </row>
    <row r="7545" spans="2:8">
      <c r="B7545" s="831"/>
      <c r="C7545" s="831"/>
      <c r="F7545" s="831"/>
      <c r="G7545" s="831"/>
      <c r="H7545" s="831"/>
    </row>
    <row r="7546" spans="2:8">
      <c r="B7546" s="831"/>
      <c r="C7546" s="831"/>
      <c r="F7546" s="831"/>
      <c r="G7546" s="831"/>
      <c r="H7546" s="831"/>
    </row>
    <row r="7547" spans="2:8">
      <c r="B7547" s="831"/>
      <c r="C7547" s="831"/>
      <c r="F7547" s="831"/>
      <c r="G7547" s="831"/>
      <c r="H7547" s="831"/>
    </row>
    <row r="7548" spans="2:8">
      <c r="B7548" s="831"/>
      <c r="C7548" s="831"/>
      <c r="F7548" s="831"/>
      <c r="G7548" s="831"/>
      <c r="H7548" s="831"/>
    </row>
    <row r="7549" spans="2:8">
      <c r="B7549" s="831"/>
      <c r="C7549" s="831"/>
      <c r="F7549" s="831"/>
      <c r="G7549" s="831"/>
      <c r="H7549" s="831"/>
    </row>
    <row r="7550" spans="2:8">
      <c r="B7550" s="831"/>
      <c r="C7550" s="831"/>
      <c r="F7550" s="831"/>
      <c r="G7550" s="831"/>
      <c r="H7550" s="831"/>
    </row>
    <row r="7551" spans="2:8">
      <c r="B7551" s="831"/>
      <c r="C7551" s="831"/>
      <c r="F7551" s="831"/>
      <c r="G7551" s="831"/>
      <c r="H7551" s="831"/>
    </row>
    <row r="7552" spans="2:8">
      <c r="B7552" s="831"/>
      <c r="C7552" s="831"/>
      <c r="F7552" s="831"/>
      <c r="G7552" s="831"/>
      <c r="H7552" s="831"/>
    </row>
    <row r="7553" spans="2:8">
      <c r="B7553" s="831"/>
      <c r="C7553" s="831"/>
      <c r="F7553" s="831"/>
      <c r="G7553" s="831"/>
      <c r="H7553" s="831"/>
    </row>
    <row r="7554" spans="2:8">
      <c r="B7554" s="831"/>
      <c r="C7554" s="831"/>
      <c r="F7554" s="831"/>
      <c r="G7554" s="831"/>
      <c r="H7554" s="831"/>
    </row>
    <row r="7555" spans="2:8">
      <c r="B7555" s="831"/>
      <c r="C7555" s="831"/>
      <c r="F7555" s="831"/>
      <c r="G7555" s="831"/>
      <c r="H7555" s="831"/>
    </row>
    <row r="7556" spans="2:8">
      <c r="B7556" s="831"/>
      <c r="C7556" s="831"/>
      <c r="F7556" s="831"/>
      <c r="G7556" s="831"/>
      <c r="H7556" s="831"/>
    </row>
    <row r="7557" spans="2:8">
      <c r="B7557" s="831"/>
      <c r="C7557" s="831"/>
      <c r="F7557" s="831"/>
      <c r="G7557" s="831"/>
      <c r="H7557" s="831"/>
    </row>
    <row r="7558" spans="2:8">
      <c r="B7558" s="831"/>
      <c r="C7558" s="831"/>
      <c r="F7558" s="831"/>
      <c r="G7558" s="831"/>
      <c r="H7558" s="831"/>
    </row>
    <row r="7559" spans="2:8">
      <c r="B7559" s="831"/>
      <c r="C7559" s="831"/>
      <c r="F7559" s="831"/>
      <c r="G7559" s="831"/>
      <c r="H7559" s="831"/>
    </row>
    <row r="7560" spans="2:8">
      <c r="B7560" s="831"/>
      <c r="C7560" s="831"/>
      <c r="F7560" s="831"/>
      <c r="G7560" s="831"/>
      <c r="H7560" s="831"/>
    </row>
    <row r="7561" spans="2:8">
      <c r="B7561" s="831"/>
      <c r="C7561" s="831"/>
      <c r="F7561" s="831"/>
      <c r="G7561" s="831"/>
      <c r="H7561" s="831"/>
    </row>
    <row r="7562" spans="2:8">
      <c r="B7562" s="831"/>
      <c r="C7562" s="831"/>
      <c r="F7562" s="831"/>
      <c r="G7562" s="831"/>
      <c r="H7562" s="831"/>
    </row>
    <row r="7563" spans="2:8">
      <c r="B7563" s="831"/>
      <c r="C7563" s="831"/>
      <c r="F7563" s="831"/>
      <c r="G7563" s="831"/>
      <c r="H7563" s="831"/>
    </row>
    <row r="7564" spans="2:8">
      <c r="B7564" s="831"/>
      <c r="C7564" s="831"/>
      <c r="F7564" s="831"/>
      <c r="G7564" s="831"/>
      <c r="H7564" s="831"/>
    </row>
    <row r="7565" spans="2:8">
      <c r="B7565" s="831"/>
      <c r="C7565" s="831"/>
      <c r="F7565" s="831"/>
      <c r="G7565" s="831"/>
      <c r="H7565" s="831"/>
    </row>
    <row r="7566" spans="2:8">
      <c r="B7566" s="831"/>
      <c r="C7566" s="831"/>
      <c r="F7566" s="831"/>
      <c r="G7566" s="831"/>
      <c r="H7566" s="831"/>
    </row>
    <row r="7567" spans="2:8">
      <c r="B7567" s="831"/>
      <c r="C7567" s="831"/>
      <c r="F7567" s="831"/>
      <c r="G7567" s="831"/>
      <c r="H7567" s="831"/>
    </row>
    <row r="7568" spans="2:8">
      <c r="B7568" s="831"/>
      <c r="C7568" s="831"/>
      <c r="F7568" s="831"/>
      <c r="G7568" s="831"/>
      <c r="H7568" s="831"/>
    </row>
    <row r="7569" spans="2:8">
      <c r="B7569" s="831"/>
      <c r="C7569" s="831"/>
      <c r="F7569" s="831"/>
      <c r="G7569" s="831"/>
      <c r="H7569" s="831"/>
    </row>
    <row r="7570" spans="2:8">
      <c r="B7570" s="831"/>
      <c r="C7570" s="831"/>
      <c r="F7570" s="831"/>
      <c r="G7570" s="831"/>
      <c r="H7570" s="831"/>
    </row>
    <row r="7571" spans="2:8">
      <c r="B7571" s="831"/>
      <c r="C7571" s="831"/>
      <c r="F7571" s="831"/>
      <c r="G7571" s="831"/>
      <c r="H7571" s="831"/>
    </row>
    <row r="7572" spans="2:8">
      <c r="B7572" s="831"/>
      <c r="C7572" s="831"/>
      <c r="F7572" s="831"/>
      <c r="G7572" s="831"/>
      <c r="H7572" s="831"/>
    </row>
    <row r="7573" spans="2:8">
      <c r="B7573" s="831"/>
      <c r="C7573" s="831"/>
      <c r="F7573" s="831"/>
      <c r="G7573" s="831"/>
      <c r="H7573" s="831"/>
    </row>
    <row r="7574" spans="2:8">
      <c r="B7574" s="831"/>
      <c r="C7574" s="831"/>
      <c r="F7574" s="831"/>
      <c r="G7574" s="831"/>
      <c r="H7574" s="831"/>
    </row>
    <row r="7575" spans="2:8">
      <c r="B7575" s="831"/>
      <c r="C7575" s="831"/>
      <c r="F7575" s="831"/>
      <c r="G7575" s="831"/>
      <c r="H7575" s="831"/>
    </row>
    <row r="7576" spans="2:8">
      <c r="B7576" s="831"/>
      <c r="C7576" s="831"/>
      <c r="F7576" s="831"/>
      <c r="G7576" s="831"/>
      <c r="H7576" s="831"/>
    </row>
    <row r="7577" spans="2:8">
      <c r="B7577" s="831"/>
      <c r="C7577" s="831"/>
      <c r="F7577" s="831"/>
      <c r="G7577" s="831"/>
      <c r="H7577" s="831"/>
    </row>
    <row r="7578" spans="2:8">
      <c r="B7578" s="831"/>
      <c r="C7578" s="831"/>
      <c r="F7578" s="831"/>
      <c r="G7578" s="831"/>
      <c r="H7578" s="831"/>
    </row>
    <row r="7579" spans="2:8">
      <c r="B7579" s="831"/>
      <c r="C7579" s="831"/>
      <c r="F7579" s="831"/>
      <c r="G7579" s="831"/>
      <c r="H7579" s="831"/>
    </row>
    <row r="7580" spans="2:8">
      <c r="B7580" s="831"/>
      <c r="C7580" s="831"/>
      <c r="F7580" s="831"/>
      <c r="G7580" s="831"/>
      <c r="H7580" s="831"/>
    </row>
    <row r="7581" spans="2:8">
      <c r="B7581" s="831"/>
      <c r="C7581" s="831"/>
      <c r="F7581" s="831"/>
      <c r="G7581" s="831"/>
      <c r="H7581" s="831"/>
    </row>
    <row r="7582" spans="2:8">
      <c r="B7582" s="831"/>
      <c r="C7582" s="831"/>
      <c r="F7582" s="831"/>
      <c r="G7582" s="831"/>
      <c r="H7582" s="831"/>
    </row>
    <row r="7583" spans="2:8">
      <c r="B7583" s="831"/>
      <c r="C7583" s="831"/>
      <c r="F7583" s="831"/>
      <c r="G7583" s="831"/>
      <c r="H7583" s="831"/>
    </row>
    <row r="7584" spans="2:8">
      <c r="B7584" s="831"/>
      <c r="C7584" s="831"/>
      <c r="F7584" s="831"/>
      <c r="G7584" s="831"/>
      <c r="H7584" s="831"/>
    </row>
    <row r="7585" spans="2:8">
      <c r="B7585" s="831"/>
      <c r="C7585" s="831"/>
      <c r="F7585" s="831"/>
      <c r="G7585" s="831"/>
      <c r="H7585" s="831"/>
    </row>
    <row r="7586" spans="2:8">
      <c r="B7586" s="831"/>
      <c r="C7586" s="831"/>
      <c r="F7586" s="831"/>
      <c r="G7586" s="831"/>
      <c r="H7586" s="831"/>
    </row>
    <row r="7587" spans="2:8">
      <c r="B7587" s="831"/>
      <c r="C7587" s="831"/>
      <c r="F7587" s="831"/>
      <c r="G7587" s="831"/>
      <c r="H7587" s="831"/>
    </row>
    <row r="7588" spans="2:8">
      <c r="B7588" s="831"/>
      <c r="C7588" s="831"/>
      <c r="F7588" s="831"/>
      <c r="G7588" s="831"/>
      <c r="H7588" s="831"/>
    </row>
    <row r="7589" spans="2:8">
      <c r="B7589" s="831"/>
      <c r="C7589" s="831"/>
      <c r="F7589" s="831"/>
      <c r="G7589" s="831"/>
      <c r="H7589" s="831"/>
    </row>
    <row r="7590" spans="2:8">
      <c r="B7590" s="831"/>
      <c r="C7590" s="831"/>
      <c r="F7590" s="831"/>
      <c r="G7590" s="831"/>
      <c r="H7590" s="831"/>
    </row>
    <row r="7591" spans="2:8">
      <c r="B7591" s="831"/>
      <c r="C7591" s="831"/>
      <c r="F7591" s="831"/>
      <c r="G7591" s="831"/>
      <c r="H7591" s="831"/>
    </row>
    <row r="7592" spans="2:8">
      <c r="B7592" s="831"/>
      <c r="C7592" s="831"/>
      <c r="F7592" s="831"/>
      <c r="G7592" s="831"/>
      <c r="H7592" s="831"/>
    </row>
    <row r="7593" spans="2:8">
      <c r="B7593" s="831"/>
      <c r="C7593" s="831"/>
      <c r="F7593" s="831"/>
      <c r="G7593" s="831"/>
      <c r="H7593" s="831"/>
    </row>
    <row r="7594" spans="2:8">
      <c r="B7594" s="831"/>
      <c r="C7594" s="831"/>
      <c r="F7594" s="831"/>
      <c r="G7594" s="831"/>
      <c r="H7594" s="831"/>
    </row>
    <row r="7595" spans="2:8">
      <c r="B7595" s="831"/>
      <c r="C7595" s="831"/>
      <c r="F7595" s="831"/>
      <c r="G7595" s="831"/>
      <c r="H7595" s="831"/>
    </row>
    <row r="7596" spans="2:8">
      <c r="B7596" s="831"/>
      <c r="C7596" s="831"/>
      <c r="F7596" s="831"/>
      <c r="G7596" s="831"/>
      <c r="H7596" s="831"/>
    </row>
    <row r="7597" spans="2:8">
      <c r="B7597" s="831"/>
      <c r="C7597" s="831"/>
      <c r="F7597" s="831"/>
      <c r="G7597" s="831"/>
      <c r="H7597" s="831"/>
    </row>
    <row r="7598" spans="2:8">
      <c r="B7598" s="831"/>
      <c r="C7598" s="831"/>
      <c r="F7598" s="831"/>
      <c r="G7598" s="831"/>
      <c r="H7598" s="831"/>
    </row>
    <row r="7599" spans="2:8">
      <c r="B7599" s="831"/>
      <c r="C7599" s="831"/>
      <c r="F7599" s="831"/>
      <c r="G7599" s="831"/>
      <c r="H7599" s="831"/>
    </row>
    <row r="7600" spans="2:8">
      <c r="B7600" s="831"/>
      <c r="C7600" s="831"/>
      <c r="F7600" s="831"/>
      <c r="G7600" s="831"/>
      <c r="H7600" s="831"/>
    </row>
    <row r="7601" spans="2:8">
      <c r="B7601" s="831"/>
      <c r="C7601" s="831"/>
      <c r="F7601" s="831"/>
      <c r="G7601" s="831"/>
      <c r="H7601" s="831"/>
    </row>
    <row r="7602" spans="2:8">
      <c r="B7602" s="831"/>
      <c r="C7602" s="831"/>
      <c r="F7602" s="831"/>
      <c r="G7602" s="831"/>
      <c r="H7602" s="831"/>
    </row>
    <row r="7603" spans="2:8">
      <c r="B7603" s="831"/>
      <c r="C7603" s="831"/>
      <c r="F7603" s="831"/>
      <c r="G7603" s="831"/>
      <c r="H7603" s="831"/>
    </row>
    <row r="7604" spans="2:8">
      <c r="B7604" s="831"/>
      <c r="C7604" s="831"/>
      <c r="F7604" s="831"/>
      <c r="G7604" s="831"/>
      <c r="H7604" s="831"/>
    </row>
    <row r="7605" spans="2:8">
      <c r="B7605" s="831"/>
      <c r="C7605" s="831"/>
      <c r="F7605" s="831"/>
      <c r="G7605" s="831"/>
      <c r="H7605" s="831"/>
    </row>
    <row r="7606" spans="2:8">
      <c r="B7606" s="831"/>
      <c r="C7606" s="831"/>
      <c r="F7606" s="831"/>
      <c r="G7606" s="831"/>
      <c r="H7606" s="831"/>
    </row>
    <row r="7607" spans="2:8">
      <c r="B7607" s="831"/>
      <c r="C7607" s="831"/>
      <c r="F7607" s="831"/>
      <c r="G7607" s="831"/>
      <c r="H7607" s="831"/>
    </row>
    <row r="7608" spans="2:8">
      <c r="B7608" s="831"/>
      <c r="C7608" s="831"/>
      <c r="F7608" s="831"/>
      <c r="G7608" s="831"/>
      <c r="H7608" s="831"/>
    </row>
    <row r="7609" spans="2:8">
      <c r="B7609" s="831"/>
      <c r="C7609" s="831"/>
      <c r="F7609" s="831"/>
      <c r="G7609" s="831"/>
      <c r="H7609" s="831"/>
    </row>
    <row r="7610" spans="2:8">
      <c r="B7610" s="831"/>
      <c r="C7610" s="831"/>
      <c r="F7610" s="831"/>
      <c r="G7610" s="831"/>
      <c r="H7610" s="831"/>
    </row>
    <row r="7611" spans="2:8">
      <c r="B7611" s="831"/>
      <c r="C7611" s="831"/>
      <c r="F7611" s="831"/>
      <c r="G7611" s="831"/>
      <c r="H7611" s="831"/>
    </row>
    <row r="7612" spans="2:8">
      <c r="B7612" s="831"/>
      <c r="C7612" s="831"/>
      <c r="F7612" s="831"/>
      <c r="G7612" s="831"/>
      <c r="H7612" s="831"/>
    </row>
    <row r="7613" spans="2:8">
      <c r="B7613" s="831"/>
      <c r="C7613" s="831"/>
      <c r="F7613" s="831"/>
      <c r="G7613" s="831"/>
      <c r="H7613" s="831"/>
    </row>
    <row r="7614" spans="2:8">
      <c r="B7614" s="831"/>
      <c r="C7614" s="831"/>
      <c r="F7614" s="831"/>
      <c r="G7614" s="831"/>
      <c r="H7614" s="831"/>
    </row>
    <row r="7615" spans="2:8">
      <c r="B7615" s="831"/>
      <c r="C7615" s="831"/>
      <c r="F7615" s="831"/>
      <c r="G7615" s="831"/>
      <c r="H7615" s="831"/>
    </row>
    <row r="7616" spans="2:8">
      <c r="B7616" s="831"/>
      <c r="C7616" s="831"/>
      <c r="F7616" s="831"/>
      <c r="G7616" s="831"/>
      <c r="H7616" s="831"/>
    </row>
    <row r="7617" spans="2:8">
      <c r="B7617" s="831"/>
      <c r="C7617" s="831"/>
      <c r="F7617" s="831"/>
      <c r="G7617" s="831"/>
      <c r="H7617" s="831"/>
    </row>
    <row r="7618" spans="2:8">
      <c r="B7618" s="831"/>
      <c r="C7618" s="831"/>
      <c r="F7618" s="831"/>
      <c r="G7618" s="831"/>
      <c r="H7618" s="831"/>
    </row>
    <row r="7619" spans="2:8">
      <c r="B7619" s="831"/>
      <c r="C7619" s="831"/>
      <c r="F7619" s="831"/>
      <c r="G7619" s="831"/>
      <c r="H7619" s="831"/>
    </row>
    <row r="7620" spans="2:8">
      <c r="B7620" s="831"/>
      <c r="C7620" s="831"/>
      <c r="F7620" s="831"/>
      <c r="G7620" s="831"/>
      <c r="H7620" s="831"/>
    </row>
    <row r="7621" spans="2:8">
      <c r="B7621" s="831"/>
      <c r="C7621" s="831"/>
      <c r="F7621" s="831"/>
      <c r="G7621" s="831"/>
      <c r="H7621" s="831"/>
    </row>
    <row r="7622" spans="2:8">
      <c r="B7622" s="831"/>
      <c r="C7622" s="831"/>
      <c r="F7622" s="831"/>
      <c r="G7622" s="831"/>
      <c r="H7622" s="831"/>
    </row>
    <row r="7623" spans="2:8">
      <c r="B7623" s="831"/>
      <c r="C7623" s="831"/>
      <c r="F7623" s="831"/>
      <c r="G7623" s="831"/>
      <c r="H7623" s="831"/>
    </row>
    <row r="7624" spans="2:8">
      <c r="B7624" s="831"/>
      <c r="C7624" s="831"/>
      <c r="F7624" s="831"/>
      <c r="G7624" s="831"/>
      <c r="H7624" s="831"/>
    </row>
    <row r="7625" spans="2:8">
      <c r="B7625" s="831"/>
      <c r="C7625" s="831"/>
      <c r="F7625" s="831"/>
      <c r="G7625" s="831"/>
      <c r="H7625" s="831"/>
    </row>
    <row r="7626" spans="2:8">
      <c r="B7626" s="831"/>
      <c r="C7626" s="831"/>
      <c r="F7626" s="831"/>
      <c r="G7626" s="831"/>
      <c r="H7626" s="831"/>
    </row>
    <row r="7627" spans="2:8">
      <c r="B7627" s="831"/>
      <c r="C7627" s="831"/>
      <c r="F7627" s="831"/>
      <c r="G7627" s="831"/>
      <c r="H7627" s="831"/>
    </row>
    <row r="7628" spans="2:8">
      <c r="B7628" s="831"/>
      <c r="C7628" s="831"/>
      <c r="F7628" s="831"/>
      <c r="G7628" s="831"/>
      <c r="H7628" s="831"/>
    </row>
    <row r="7629" spans="2:8">
      <c r="B7629" s="831"/>
      <c r="C7629" s="831"/>
      <c r="F7629" s="831"/>
      <c r="G7629" s="831"/>
      <c r="H7629" s="831"/>
    </row>
    <row r="7630" spans="2:8">
      <c r="B7630" s="831"/>
      <c r="C7630" s="831"/>
      <c r="F7630" s="831"/>
      <c r="G7630" s="831"/>
      <c r="H7630" s="831"/>
    </row>
    <row r="7631" spans="2:8">
      <c r="B7631" s="831"/>
      <c r="C7631" s="831"/>
      <c r="F7631" s="831"/>
      <c r="G7631" s="831"/>
      <c r="H7631" s="831"/>
    </row>
    <row r="7632" spans="2:8">
      <c r="B7632" s="831"/>
      <c r="C7632" s="831"/>
      <c r="F7632" s="831"/>
      <c r="G7632" s="831"/>
      <c r="H7632" s="831"/>
    </row>
    <row r="7633" spans="2:8">
      <c r="B7633" s="831"/>
      <c r="C7633" s="831"/>
      <c r="F7633" s="831"/>
      <c r="G7633" s="831"/>
      <c r="H7633" s="831"/>
    </row>
    <row r="7634" spans="2:8">
      <c r="B7634" s="831"/>
      <c r="C7634" s="831"/>
      <c r="F7634" s="831"/>
      <c r="G7634" s="831"/>
      <c r="H7634" s="831"/>
    </row>
    <row r="7635" spans="2:8">
      <c r="B7635" s="831"/>
      <c r="C7635" s="831"/>
      <c r="F7635" s="831"/>
      <c r="G7635" s="831"/>
      <c r="H7635" s="831"/>
    </row>
    <row r="7636" spans="2:8">
      <c r="B7636" s="831"/>
      <c r="C7636" s="831"/>
      <c r="F7636" s="831"/>
      <c r="G7636" s="831"/>
      <c r="H7636" s="831"/>
    </row>
    <row r="7637" spans="2:8">
      <c r="B7637" s="831"/>
      <c r="C7637" s="831"/>
      <c r="F7637" s="831"/>
      <c r="G7637" s="831"/>
      <c r="H7637" s="831"/>
    </row>
    <row r="7638" spans="2:8">
      <c r="B7638" s="831"/>
      <c r="C7638" s="831"/>
      <c r="F7638" s="831"/>
      <c r="G7638" s="831"/>
      <c r="H7638" s="831"/>
    </row>
    <row r="7639" spans="2:8">
      <c r="B7639" s="831"/>
      <c r="C7639" s="831"/>
      <c r="F7639" s="831"/>
      <c r="G7639" s="831"/>
      <c r="H7639" s="831"/>
    </row>
    <row r="7640" spans="2:8">
      <c r="B7640" s="831"/>
      <c r="C7640" s="831"/>
      <c r="F7640" s="831"/>
      <c r="G7640" s="831"/>
      <c r="H7640" s="831"/>
    </row>
    <row r="7641" spans="2:8">
      <c r="B7641" s="831"/>
      <c r="C7641" s="831"/>
      <c r="F7641" s="831"/>
      <c r="G7641" s="831"/>
      <c r="H7641" s="831"/>
    </row>
    <row r="7642" spans="2:8">
      <c r="B7642" s="831"/>
      <c r="C7642" s="831"/>
      <c r="F7642" s="831"/>
      <c r="G7642" s="831"/>
      <c r="H7642" s="831"/>
    </row>
    <row r="7643" spans="2:8">
      <c r="B7643" s="831"/>
      <c r="C7643" s="831"/>
      <c r="F7643" s="831"/>
      <c r="G7643" s="831"/>
      <c r="H7643" s="831"/>
    </row>
    <row r="7644" spans="2:8">
      <c r="B7644" s="831"/>
      <c r="C7644" s="831"/>
      <c r="F7644" s="831"/>
      <c r="G7644" s="831"/>
      <c r="H7644" s="831"/>
    </row>
    <row r="7645" spans="2:8">
      <c r="B7645" s="831"/>
      <c r="C7645" s="831"/>
      <c r="F7645" s="831"/>
      <c r="G7645" s="831"/>
      <c r="H7645" s="831"/>
    </row>
    <row r="7646" spans="2:8">
      <c r="B7646" s="831"/>
      <c r="C7646" s="831"/>
      <c r="F7646" s="831"/>
      <c r="G7646" s="831"/>
      <c r="H7646" s="831"/>
    </row>
    <row r="7647" spans="2:8">
      <c r="B7647" s="831"/>
      <c r="C7647" s="831"/>
      <c r="F7647" s="831"/>
      <c r="G7647" s="831"/>
      <c r="H7647" s="831"/>
    </row>
    <row r="7648" spans="2:8">
      <c r="B7648" s="831"/>
      <c r="C7648" s="831"/>
      <c r="F7648" s="831"/>
      <c r="G7648" s="831"/>
      <c r="H7648" s="831"/>
    </row>
    <row r="7649" spans="2:8">
      <c r="B7649" s="831"/>
      <c r="C7649" s="831"/>
      <c r="F7649" s="831"/>
      <c r="G7649" s="831"/>
      <c r="H7649" s="831"/>
    </row>
    <row r="7650" spans="2:8">
      <c r="B7650" s="831"/>
      <c r="C7650" s="831"/>
      <c r="F7650" s="831"/>
      <c r="G7650" s="831"/>
      <c r="H7650" s="831"/>
    </row>
    <row r="7651" spans="2:8">
      <c r="B7651" s="831"/>
      <c r="C7651" s="831"/>
      <c r="F7651" s="831"/>
      <c r="G7651" s="831"/>
      <c r="H7651" s="831"/>
    </row>
    <row r="7652" spans="2:8">
      <c r="B7652" s="831"/>
      <c r="C7652" s="831"/>
      <c r="F7652" s="831"/>
      <c r="G7652" s="831"/>
      <c r="H7652" s="831"/>
    </row>
    <row r="7653" spans="2:8">
      <c r="B7653" s="831"/>
      <c r="C7653" s="831"/>
      <c r="F7653" s="831"/>
      <c r="G7653" s="831"/>
      <c r="H7653" s="831"/>
    </row>
    <row r="7654" spans="2:8">
      <c r="B7654" s="831"/>
      <c r="C7654" s="831"/>
      <c r="F7654" s="831"/>
      <c r="G7654" s="831"/>
      <c r="H7654" s="831"/>
    </row>
    <row r="7655" spans="2:8">
      <c r="B7655" s="831"/>
      <c r="C7655" s="831"/>
      <c r="F7655" s="831"/>
      <c r="G7655" s="831"/>
      <c r="H7655" s="831"/>
    </row>
    <row r="7656" spans="2:8">
      <c r="B7656" s="831"/>
      <c r="C7656" s="831"/>
      <c r="F7656" s="831"/>
      <c r="G7656" s="831"/>
      <c r="H7656" s="831"/>
    </row>
    <row r="7657" spans="2:8">
      <c r="B7657" s="831"/>
      <c r="C7657" s="831"/>
      <c r="F7657" s="831"/>
      <c r="G7657" s="831"/>
      <c r="H7657" s="831"/>
    </row>
    <row r="7658" spans="2:8">
      <c r="B7658" s="831"/>
      <c r="C7658" s="831"/>
      <c r="F7658" s="831"/>
      <c r="G7658" s="831"/>
      <c r="H7658" s="831"/>
    </row>
    <row r="7659" spans="2:8">
      <c r="B7659" s="831"/>
      <c r="C7659" s="831"/>
      <c r="F7659" s="831"/>
      <c r="G7659" s="831"/>
      <c r="H7659" s="831"/>
    </row>
    <row r="7660" spans="2:8">
      <c r="B7660" s="831"/>
      <c r="C7660" s="831"/>
      <c r="F7660" s="831"/>
      <c r="G7660" s="831"/>
      <c r="H7660" s="831"/>
    </row>
    <row r="7661" spans="2:8">
      <c r="B7661" s="831"/>
      <c r="C7661" s="831"/>
      <c r="F7661" s="831"/>
      <c r="G7661" s="831"/>
      <c r="H7661" s="831"/>
    </row>
    <row r="7662" spans="2:8">
      <c r="B7662" s="831"/>
      <c r="C7662" s="831"/>
      <c r="F7662" s="831"/>
      <c r="G7662" s="831"/>
      <c r="H7662" s="831"/>
    </row>
    <row r="7663" spans="2:8">
      <c r="B7663" s="831"/>
      <c r="C7663" s="831"/>
      <c r="F7663" s="831"/>
      <c r="G7663" s="831"/>
      <c r="H7663" s="831"/>
    </row>
    <row r="7664" spans="2:8">
      <c r="B7664" s="831"/>
      <c r="C7664" s="831"/>
      <c r="F7664" s="831"/>
      <c r="G7664" s="831"/>
      <c r="H7664" s="831"/>
    </row>
    <row r="7665" spans="2:8">
      <c r="B7665" s="831"/>
      <c r="C7665" s="831"/>
      <c r="F7665" s="831"/>
      <c r="G7665" s="831"/>
      <c r="H7665" s="831"/>
    </row>
    <row r="7666" spans="2:8">
      <c r="B7666" s="831"/>
      <c r="C7666" s="831"/>
      <c r="F7666" s="831"/>
      <c r="G7666" s="831"/>
      <c r="H7666" s="831"/>
    </row>
    <row r="7667" spans="2:8">
      <c r="B7667" s="831"/>
      <c r="C7667" s="831"/>
      <c r="F7667" s="831"/>
      <c r="G7667" s="831"/>
      <c r="H7667" s="831"/>
    </row>
    <row r="7668" spans="2:8">
      <c r="B7668" s="831"/>
      <c r="C7668" s="831"/>
      <c r="F7668" s="831"/>
      <c r="G7668" s="831"/>
      <c r="H7668" s="831"/>
    </row>
    <row r="7669" spans="2:8">
      <c r="B7669" s="831"/>
      <c r="C7669" s="831"/>
      <c r="F7669" s="831"/>
      <c r="G7669" s="831"/>
      <c r="H7669" s="831"/>
    </row>
    <row r="7670" spans="2:8">
      <c r="B7670" s="831"/>
      <c r="C7670" s="831"/>
      <c r="F7670" s="831"/>
      <c r="G7670" s="831"/>
      <c r="H7670" s="831"/>
    </row>
    <row r="7671" spans="2:8">
      <c r="B7671" s="831"/>
      <c r="C7671" s="831"/>
      <c r="F7671" s="831"/>
      <c r="G7671" s="831"/>
      <c r="H7671" s="831"/>
    </row>
    <row r="7672" spans="2:8">
      <c r="B7672" s="831"/>
      <c r="C7672" s="831"/>
      <c r="F7672" s="831"/>
      <c r="G7672" s="831"/>
      <c r="H7672" s="831"/>
    </row>
    <row r="7673" spans="2:8">
      <c r="B7673" s="831"/>
      <c r="C7673" s="831"/>
      <c r="F7673" s="831"/>
      <c r="G7673" s="831"/>
      <c r="H7673" s="831"/>
    </row>
    <row r="7674" spans="2:8">
      <c r="B7674" s="831"/>
      <c r="C7674" s="831"/>
      <c r="F7674" s="831"/>
      <c r="G7674" s="831"/>
      <c r="H7674" s="831"/>
    </row>
    <row r="7675" spans="2:8">
      <c r="B7675" s="831"/>
      <c r="C7675" s="831"/>
      <c r="F7675" s="831"/>
      <c r="G7675" s="831"/>
      <c r="H7675" s="831"/>
    </row>
    <row r="7676" spans="2:8">
      <c r="B7676" s="831"/>
      <c r="C7676" s="831"/>
      <c r="F7676" s="831"/>
      <c r="G7676" s="831"/>
      <c r="H7676" s="831"/>
    </row>
    <row r="7677" spans="2:8">
      <c r="B7677" s="831"/>
      <c r="C7677" s="831"/>
      <c r="F7677" s="831"/>
      <c r="G7677" s="831"/>
      <c r="H7677" s="831"/>
    </row>
    <row r="7678" spans="2:8">
      <c r="B7678" s="831"/>
      <c r="C7678" s="831"/>
      <c r="F7678" s="831"/>
      <c r="G7678" s="831"/>
      <c r="H7678" s="831"/>
    </row>
    <row r="7679" spans="2:8">
      <c r="B7679" s="831"/>
      <c r="C7679" s="831"/>
      <c r="F7679" s="831"/>
      <c r="G7679" s="831"/>
      <c r="H7679" s="831"/>
    </row>
    <row r="7680" spans="2:8">
      <c r="B7680" s="831"/>
      <c r="C7680" s="831"/>
      <c r="F7680" s="831"/>
      <c r="G7680" s="831"/>
      <c r="H7680" s="831"/>
    </row>
    <row r="7681" spans="2:8">
      <c r="B7681" s="831"/>
      <c r="C7681" s="831"/>
      <c r="F7681" s="831"/>
      <c r="G7681" s="831"/>
      <c r="H7681" s="831"/>
    </row>
    <row r="7682" spans="2:8">
      <c r="B7682" s="831"/>
      <c r="C7682" s="831"/>
      <c r="F7682" s="831"/>
      <c r="G7682" s="831"/>
      <c r="H7682" s="831"/>
    </row>
    <row r="7683" spans="2:8">
      <c r="B7683" s="831"/>
      <c r="C7683" s="831"/>
      <c r="F7683" s="831"/>
      <c r="G7683" s="831"/>
      <c r="H7683" s="831"/>
    </row>
    <row r="7684" spans="2:8">
      <c r="B7684" s="831"/>
      <c r="C7684" s="831"/>
      <c r="F7684" s="831"/>
      <c r="G7684" s="831"/>
      <c r="H7684" s="831"/>
    </row>
    <row r="7685" spans="2:8">
      <c r="B7685" s="831"/>
      <c r="C7685" s="831"/>
      <c r="F7685" s="831"/>
      <c r="G7685" s="831"/>
      <c r="H7685" s="831"/>
    </row>
    <row r="7686" spans="2:8">
      <c r="B7686" s="831"/>
      <c r="C7686" s="831"/>
      <c r="F7686" s="831"/>
      <c r="G7686" s="831"/>
      <c r="H7686" s="831"/>
    </row>
    <row r="7687" spans="2:8">
      <c r="B7687" s="831"/>
      <c r="C7687" s="831"/>
      <c r="F7687" s="831"/>
      <c r="G7687" s="831"/>
      <c r="H7687" s="831"/>
    </row>
    <row r="7688" spans="2:8">
      <c r="B7688" s="831"/>
      <c r="C7688" s="831"/>
      <c r="F7688" s="831"/>
      <c r="G7688" s="831"/>
      <c r="H7688" s="831"/>
    </row>
    <row r="7689" spans="2:8">
      <c r="B7689" s="831"/>
      <c r="C7689" s="831"/>
      <c r="F7689" s="831"/>
      <c r="G7689" s="831"/>
      <c r="H7689" s="831"/>
    </row>
    <row r="7690" spans="2:8">
      <c r="B7690" s="831"/>
      <c r="C7690" s="831"/>
      <c r="F7690" s="831"/>
      <c r="G7690" s="831"/>
      <c r="H7690" s="831"/>
    </row>
    <row r="7691" spans="2:8">
      <c r="B7691" s="831"/>
      <c r="C7691" s="831"/>
      <c r="F7691" s="831"/>
      <c r="G7691" s="831"/>
      <c r="H7691" s="831"/>
    </row>
    <row r="7692" spans="2:8">
      <c r="B7692" s="831"/>
      <c r="C7692" s="831"/>
      <c r="F7692" s="831"/>
      <c r="G7692" s="831"/>
      <c r="H7692" s="831"/>
    </row>
    <row r="7693" spans="2:8">
      <c r="B7693" s="831"/>
      <c r="C7693" s="831"/>
      <c r="F7693" s="831"/>
      <c r="G7693" s="831"/>
      <c r="H7693" s="831"/>
    </row>
    <row r="7694" spans="2:8">
      <c r="B7694" s="831"/>
      <c r="C7694" s="831"/>
      <c r="F7694" s="831"/>
      <c r="G7694" s="831"/>
      <c r="H7694" s="831"/>
    </row>
    <row r="7695" spans="2:8">
      <c r="B7695" s="831"/>
      <c r="C7695" s="831"/>
      <c r="F7695" s="831"/>
      <c r="G7695" s="831"/>
      <c r="H7695" s="831"/>
    </row>
    <row r="7696" spans="2:8">
      <c r="B7696" s="831"/>
      <c r="C7696" s="831"/>
      <c r="F7696" s="831"/>
      <c r="G7696" s="831"/>
      <c r="H7696" s="831"/>
    </row>
    <row r="7697" spans="2:8">
      <c r="B7697" s="831"/>
      <c r="C7697" s="831"/>
      <c r="F7697" s="831"/>
      <c r="G7697" s="831"/>
      <c r="H7697" s="831"/>
    </row>
    <row r="7698" spans="2:8">
      <c r="B7698" s="831"/>
      <c r="C7698" s="831"/>
      <c r="F7698" s="831"/>
      <c r="G7698" s="831"/>
      <c r="H7698" s="831"/>
    </row>
    <row r="7699" spans="2:8">
      <c r="B7699" s="831"/>
      <c r="C7699" s="831"/>
      <c r="F7699" s="831"/>
      <c r="G7699" s="831"/>
      <c r="H7699" s="831"/>
    </row>
    <row r="7700" spans="2:8">
      <c r="B7700" s="831"/>
      <c r="C7700" s="831"/>
      <c r="F7700" s="831"/>
      <c r="G7700" s="831"/>
      <c r="H7700" s="831"/>
    </row>
    <row r="7701" spans="2:8">
      <c r="B7701" s="831"/>
      <c r="C7701" s="831"/>
      <c r="F7701" s="831"/>
      <c r="G7701" s="831"/>
      <c r="H7701" s="831"/>
    </row>
    <row r="7702" spans="2:8">
      <c r="B7702" s="831"/>
      <c r="C7702" s="831"/>
      <c r="F7702" s="831"/>
      <c r="G7702" s="831"/>
      <c r="H7702" s="831"/>
    </row>
    <row r="7703" spans="2:8">
      <c r="B7703" s="831"/>
      <c r="C7703" s="831"/>
      <c r="F7703" s="831"/>
      <c r="G7703" s="831"/>
      <c r="H7703" s="831"/>
    </row>
    <row r="7704" spans="2:8">
      <c r="B7704" s="831"/>
      <c r="C7704" s="831"/>
      <c r="F7704" s="831"/>
      <c r="G7704" s="831"/>
      <c r="H7704" s="831"/>
    </row>
    <row r="7705" spans="2:8">
      <c r="B7705" s="831"/>
      <c r="C7705" s="831"/>
      <c r="F7705" s="831"/>
      <c r="G7705" s="831"/>
      <c r="H7705" s="831"/>
    </row>
    <row r="7706" spans="2:8">
      <c r="B7706" s="831"/>
      <c r="C7706" s="831"/>
      <c r="F7706" s="831"/>
      <c r="G7706" s="831"/>
      <c r="H7706" s="831"/>
    </row>
    <row r="7707" spans="2:8">
      <c r="B7707" s="831"/>
      <c r="C7707" s="831"/>
      <c r="F7707" s="831"/>
      <c r="G7707" s="831"/>
      <c r="H7707" s="831"/>
    </row>
    <row r="7708" spans="2:8">
      <c r="B7708" s="831"/>
      <c r="C7708" s="831"/>
      <c r="F7708" s="831"/>
      <c r="G7708" s="831"/>
      <c r="H7708" s="831"/>
    </row>
    <row r="7709" spans="2:8">
      <c r="B7709" s="831"/>
      <c r="C7709" s="831"/>
      <c r="F7709" s="831"/>
      <c r="G7709" s="831"/>
      <c r="H7709" s="831"/>
    </row>
    <row r="7710" spans="2:8">
      <c r="B7710" s="831"/>
      <c r="C7710" s="831"/>
      <c r="F7710" s="831"/>
      <c r="G7710" s="831"/>
      <c r="H7710" s="831"/>
    </row>
    <row r="7711" spans="2:8">
      <c r="B7711" s="831"/>
      <c r="C7711" s="831"/>
      <c r="F7711" s="831"/>
      <c r="G7711" s="831"/>
      <c r="H7711" s="831"/>
    </row>
    <row r="7712" spans="2:8">
      <c r="B7712" s="831"/>
      <c r="C7712" s="831"/>
      <c r="F7712" s="831"/>
      <c r="G7712" s="831"/>
      <c r="H7712" s="831"/>
    </row>
    <row r="7713" spans="2:8">
      <c r="B7713" s="831"/>
      <c r="C7713" s="831"/>
      <c r="F7713" s="831"/>
      <c r="G7713" s="831"/>
      <c r="H7713" s="831"/>
    </row>
    <row r="7714" spans="2:8">
      <c r="B7714" s="831"/>
      <c r="C7714" s="831"/>
      <c r="F7714" s="831"/>
      <c r="G7714" s="831"/>
      <c r="H7714" s="831"/>
    </row>
    <row r="7715" spans="2:8">
      <c r="B7715" s="831"/>
      <c r="C7715" s="831"/>
      <c r="F7715" s="831"/>
      <c r="G7715" s="831"/>
      <c r="H7715" s="831"/>
    </row>
    <row r="7716" spans="2:8">
      <c r="B7716" s="831"/>
      <c r="C7716" s="831"/>
      <c r="F7716" s="831"/>
      <c r="G7716" s="831"/>
      <c r="H7716" s="831"/>
    </row>
    <row r="7717" spans="2:8">
      <c r="B7717" s="831"/>
      <c r="C7717" s="831"/>
      <c r="F7717" s="831"/>
      <c r="G7717" s="831"/>
      <c r="H7717" s="831"/>
    </row>
    <row r="7718" spans="2:8">
      <c r="B7718" s="831"/>
      <c r="C7718" s="831"/>
      <c r="F7718" s="831"/>
      <c r="G7718" s="831"/>
      <c r="H7718" s="831"/>
    </row>
    <row r="7719" spans="2:8">
      <c r="B7719" s="831"/>
      <c r="C7719" s="831"/>
      <c r="F7719" s="831"/>
      <c r="G7719" s="831"/>
      <c r="H7719" s="831"/>
    </row>
    <row r="7720" spans="2:8">
      <c r="B7720" s="831"/>
      <c r="C7720" s="831"/>
      <c r="F7720" s="831"/>
      <c r="G7720" s="831"/>
      <c r="H7720" s="831"/>
    </row>
    <row r="7721" spans="2:8">
      <c r="B7721" s="831"/>
      <c r="C7721" s="831"/>
      <c r="F7721" s="831"/>
      <c r="G7721" s="831"/>
      <c r="H7721" s="831"/>
    </row>
    <row r="7722" spans="2:8">
      <c r="B7722" s="831"/>
      <c r="C7722" s="831"/>
      <c r="F7722" s="831"/>
      <c r="G7722" s="831"/>
      <c r="H7722" s="831"/>
    </row>
    <row r="7723" spans="2:8">
      <c r="B7723" s="831"/>
      <c r="C7723" s="831"/>
      <c r="F7723" s="831"/>
      <c r="G7723" s="831"/>
      <c r="H7723" s="831"/>
    </row>
    <row r="7724" spans="2:8">
      <c r="B7724" s="831"/>
      <c r="C7724" s="831"/>
      <c r="F7724" s="831"/>
      <c r="G7724" s="831"/>
      <c r="H7724" s="831"/>
    </row>
    <row r="7725" spans="2:8">
      <c r="B7725" s="831"/>
      <c r="C7725" s="831"/>
      <c r="F7725" s="831"/>
      <c r="G7725" s="831"/>
      <c r="H7725" s="831"/>
    </row>
    <row r="7726" spans="2:8">
      <c r="B7726" s="831"/>
      <c r="C7726" s="831"/>
      <c r="F7726" s="831"/>
      <c r="G7726" s="831"/>
      <c r="H7726" s="831"/>
    </row>
    <row r="7727" spans="2:8">
      <c r="B7727" s="831"/>
      <c r="C7727" s="831"/>
      <c r="F7727" s="831"/>
      <c r="G7727" s="831"/>
      <c r="H7727" s="831"/>
    </row>
    <row r="7728" spans="2:8">
      <c r="B7728" s="831"/>
      <c r="C7728" s="831"/>
      <c r="F7728" s="831"/>
      <c r="G7728" s="831"/>
      <c r="H7728" s="831"/>
    </row>
    <row r="7729" spans="2:8">
      <c r="B7729" s="831"/>
      <c r="C7729" s="831"/>
      <c r="F7729" s="831"/>
      <c r="G7729" s="831"/>
      <c r="H7729" s="831"/>
    </row>
    <row r="7730" spans="2:8">
      <c r="B7730" s="831"/>
      <c r="C7730" s="831"/>
      <c r="F7730" s="831"/>
      <c r="G7730" s="831"/>
      <c r="H7730" s="831"/>
    </row>
    <row r="7731" spans="2:8">
      <c r="B7731" s="831"/>
      <c r="C7731" s="831"/>
      <c r="F7731" s="831"/>
      <c r="G7731" s="831"/>
      <c r="H7731" s="831"/>
    </row>
    <row r="7732" spans="2:8">
      <c r="B7732" s="831"/>
      <c r="C7732" s="831"/>
      <c r="F7732" s="831"/>
      <c r="G7732" s="831"/>
      <c r="H7732" s="831"/>
    </row>
    <row r="7733" spans="2:8">
      <c r="B7733" s="831"/>
      <c r="C7733" s="831"/>
      <c r="F7733" s="831"/>
      <c r="G7733" s="831"/>
      <c r="H7733" s="831"/>
    </row>
    <row r="7734" spans="2:8">
      <c r="B7734" s="831"/>
      <c r="C7734" s="831"/>
      <c r="F7734" s="831"/>
      <c r="G7734" s="831"/>
      <c r="H7734" s="831"/>
    </row>
    <row r="7735" spans="2:8">
      <c r="B7735" s="831"/>
      <c r="C7735" s="831"/>
      <c r="F7735" s="831"/>
      <c r="G7735" s="831"/>
      <c r="H7735" s="831"/>
    </row>
    <row r="7736" spans="2:8">
      <c r="B7736" s="831"/>
      <c r="C7736" s="831"/>
      <c r="F7736" s="831"/>
      <c r="G7736" s="831"/>
      <c r="H7736" s="831"/>
    </row>
    <row r="7737" spans="2:8">
      <c r="B7737" s="831"/>
      <c r="C7737" s="831"/>
      <c r="F7737" s="831"/>
      <c r="G7737" s="831"/>
      <c r="H7737" s="831"/>
    </row>
    <row r="7738" spans="2:8">
      <c r="B7738" s="831"/>
      <c r="C7738" s="831"/>
      <c r="F7738" s="831"/>
      <c r="G7738" s="831"/>
      <c r="H7738" s="831"/>
    </row>
    <row r="7739" spans="2:8">
      <c r="B7739" s="831"/>
      <c r="C7739" s="831"/>
      <c r="F7739" s="831"/>
      <c r="G7739" s="831"/>
      <c r="H7739" s="831"/>
    </row>
    <row r="7740" spans="2:8">
      <c r="B7740" s="831"/>
      <c r="C7740" s="831"/>
      <c r="F7740" s="831"/>
      <c r="G7740" s="831"/>
      <c r="H7740" s="831"/>
    </row>
    <row r="7741" spans="2:8">
      <c r="B7741" s="831"/>
      <c r="C7741" s="831"/>
      <c r="F7741" s="831"/>
      <c r="G7741" s="831"/>
      <c r="H7741" s="831"/>
    </row>
    <row r="7742" spans="2:8">
      <c r="B7742" s="831"/>
      <c r="C7742" s="831"/>
      <c r="F7742" s="831"/>
      <c r="G7742" s="831"/>
      <c r="H7742" s="831"/>
    </row>
    <row r="7743" spans="2:8">
      <c r="B7743" s="831"/>
      <c r="C7743" s="831"/>
      <c r="F7743" s="831"/>
      <c r="G7743" s="831"/>
      <c r="H7743" s="831"/>
    </row>
    <row r="7744" spans="2:8">
      <c r="B7744" s="831"/>
      <c r="C7744" s="831"/>
      <c r="F7744" s="831"/>
      <c r="G7744" s="831"/>
      <c r="H7744" s="831"/>
    </row>
    <row r="7745" spans="2:8">
      <c r="B7745" s="831"/>
      <c r="C7745" s="831"/>
      <c r="F7745" s="831"/>
      <c r="G7745" s="831"/>
      <c r="H7745" s="831"/>
    </row>
    <row r="7746" spans="2:8">
      <c r="B7746" s="831"/>
      <c r="C7746" s="831"/>
      <c r="F7746" s="831"/>
      <c r="G7746" s="831"/>
      <c r="H7746" s="831"/>
    </row>
    <row r="7747" spans="2:8">
      <c r="B7747" s="831"/>
      <c r="C7747" s="831"/>
      <c r="F7747" s="831"/>
      <c r="G7747" s="831"/>
      <c r="H7747" s="831"/>
    </row>
    <row r="7748" spans="2:8">
      <c r="B7748" s="831"/>
      <c r="C7748" s="831"/>
      <c r="F7748" s="831"/>
      <c r="G7748" s="831"/>
      <c r="H7748" s="831"/>
    </row>
    <row r="7749" spans="2:8">
      <c r="B7749" s="831"/>
      <c r="C7749" s="831"/>
      <c r="F7749" s="831"/>
      <c r="G7749" s="831"/>
      <c r="H7749" s="831"/>
    </row>
    <row r="7750" spans="2:8">
      <c r="B7750" s="831"/>
      <c r="C7750" s="831"/>
      <c r="F7750" s="831"/>
      <c r="G7750" s="831"/>
      <c r="H7750" s="831"/>
    </row>
    <row r="7751" spans="2:8">
      <c r="B7751" s="831"/>
      <c r="C7751" s="831"/>
      <c r="F7751" s="831"/>
      <c r="G7751" s="831"/>
      <c r="H7751" s="831"/>
    </row>
    <row r="7752" spans="2:8">
      <c r="B7752" s="831"/>
      <c r="C7752" s="831"/>
      <c r="F7752" s="831"/>
      <c r="G7752" s="831"/>
      <c r="H7752" s="831"/>
    </row>
    <row r="7753" spans="2:8">
      <c r="B7753" s="831"/>
      <c r="C7753" s="831"/>
      <c r="F7753" s="831"/>
      <c r="G7753" s="831"/>
      <c r="H7753" s="831"/>
    </row>
    <row r="7754" spans="2:8">
      <c r="B7754" s="831"/>
      <c r="C7754" s="831"/>
      <c r="F7754" s="831"/>
      <c r="G7754" s="831"/>
      <c r="H7754" s="831"/>
    </row>
    <row r="7755" spans="2:8">
      <c r="B7755" s="831"/>
      <c r="C7755" s="831"/>
      <c r="F7755" s="831"/>
      <c r="G7755" s="831"/>
      <c r="H7755" s="831"/>
    </row>
    <row r="7756" spans="2:8">
      <c r="B7756" s="831"/>
      <c r="C7756" s="831"/>
      <c r="F7756" s="831"/>
      <c r="G7756" s="831"/>
      <c r="H7756" s="831"/>
    </row>
    <row r="7757" spans="2:8">
      <c r="B7757" s="831"/>
      <c r="C7757" s="831"/>
      <c r="F7757" s="831"/>
      <c r="G7757" s="831"/>
      <c r="H7757" s="831"/>
    </row>
    <row r="7758" spans="2:8">
      <c r="B7758" s="831"/>
      <c r="C7758" s="831"/>
      <c r="F7758" s="831"/>
      <c r="G7758" s="831"/>
      <c r="H7758" s="831"/>
    </row>
    <row r="7759" spans="2:8">
      <c r="B7759" s="831"/>
      <c r="C7759" s="831"/>
      <c r="F7759" s="831"/>
      <c r="G7759" s="831"/>
      <c r="H7759" s="831"/>
    </row>
    <row r="7760" spans="2:8">
      <c r="B7760" s="831"/>
      <c r="C7760" s="831"/>
      <c r="F7760" s="831"/>
      <c r="G7760" s="831"/>
      <c r="H7760" s="831"/>
    </row>
    <row r="7761" spans="2:8">
      <c r="B7761" s="831"/>
      <c r="C7761" s="831"/>
      <c r="F7761" s="831"/>
      <c r="G7761" s="831"/>
      <c r="H7761" s="831"/>
    </row>
    <row r="7762" spans="2:8">
      <c r="B7762" s="831"/>
      <c r="C7762" s="831"/>
      <c r="F7762" s="831"/>
      <c r="G7762" s="831"/>
      <c r="H7762" s="831"/>
    </row>
    <row r="7763" spans="2:8">
      <c r="B7763" s="831"/>
      <c r="C7763" s="831"/>
      <c r="F7763" s="831"/>
      <c r="G7763" s="831"/>
      <c r="H7763" s="831"/>
    </row>
    <row r="7764" spans="2:8">
      <c r="B7764" s="831"/>
      <c r="C7764" s="831"/>
      <c r="F7764" s="831"/>
      <c r="G7764" s="831"/>
      <c r="H7764" s="831"/>
    </row>
    <row r="7765" spans="2:8">
      <c r="B7765" s="831"/>
      <c r="C7765" s="831"/>
      <c r="F7765" s="831"/>
      <c r="G7765" s="831"/>
      <c r="H7765" s="831"/>
    </row>
    <row r="7766" spans="2:8">
      <c r="B7766" s="831"/>
      <c r="C7766" s="831"/>
      <c r="F7766" s="831"/>
      <c r="G7766" s="831"/>
      <c r="H7766" s="831"/>
    </row>
    <row r="7767" spans="2:8">
      <c r="B7767" s="831"/>
      <c r="C7767" s="831"/>
      <c r="F7767" s="831"/>
      <c r="G7767" s="831"/>
      <c r="H7767" s="831"/>
    </row>
    <row r="7768" spans="2:8">
      <c r="B7768" s="831"/>
      <c r="C7768" s="831"/>
      <c r="F7768" s="831"/>
      <c r="G7768" s="831"/>
      <c r="H7768" s="831"/>
    </row>
    <row r="7769" spans="2:8">
      <c r="B7769" s="831"/>
      <c r="C7769" s="831"/>
      <c r="F7769" s="831"/>
      <c r="G7769" s="831"/>
      <c r="H7769" s="831"/>
    </row>
    <row r="7770" spans="2:8">
      <c r="B7770" s="831"/>
      <c r="C7770" s="831"/>
      <c r="F7770" s="831"/>
      <c r="G7770" s="831"/>
      <c r="H7770" s="831"/>
    </row>
    <row r="7771" spans="2:8">
      <c r="B7771" s="831"/>
      <c r="C7771" s="831"/>
      <c r="F7771" s="831"/>
      <c r="G7771" s="831"/>
      <c r="H7771" s="831"/>
    </row>
    <row r="7772" spans="2:8">
      <c r="B7772" s="831"/>
      <c r="C7772" s="831"/>
      <c r="F7772" s="831"/>
      <c r="G7772" s="831"/>
      <c r="H7772" s="831"/>
    </row>
    <row r="7773" spans="2:8">
      <c r="B7773" s="831"/>
      <c r="C7773" s="831"/>
      <c r="F7773" s="831"/>
      <c r="G7773" s="831"/>
      <c r="H7773" s="831"/>
    </row>
    <row r="7774" spans="2:8">
      <c r="B7774" s="831"/>
      <c r="C7774" s="831"/>
      <c r="F7774" s="831"/>
      <c r="G7774" s="831"/>
      <c r="H7774" s="831"/>
    </row>
    <row r="7775" spans="2:8">
      <c r="B7775" s="831"/>
      <c r="C7775" s="831"/>
      <c r="F7775" s="831"/>
      <c r="G7775" s="831"/>
      <c r="H7775" s="831"/>
    </row>
    <row r="7776" spans="2:8">
      <c r="B7776" s="831"/>
      <c r="C7776" s="831"/>
      <c r="F7776" s="831"/>
      <c r="G7776" s="831"/>
      <c r="H7776" s="831"/>
    </row>
    <row r="7777" spans="2:8">
      <c r="B7777" s="831"/>
      <c r="C7777" s="831"/>
      <c r="F7777" s="831"/>
      <c r="G7777" s="831"/>
      <c r="H7777" s="831"/>
    </row>
    <row r="7778" spans="2:8">
      <c r="B7778" s="831"/>
      <c r="C7778" s="831"/>
      <c r="F7778" s="831"/>
      <c r="G7778" s="831"/>
      <c r="H7778" s="831"/>
    </row>
    <row r="7779" spans="2:8">
      <c r="B7779" s="831"/>
      <c r="C7779" s="831"/>
      <c r="F7779" s="831"/>
      <c r="G7779" s="831"/>
      <c r="H7779" s="831"/>
    </row>
    <row r="7780" spans="2:8">
      <c r="B7780" s="831"/>
      <c r="C7780" s="831"/>
      <c r="F7780" s="831"/>
      <c r="G7780" s="831"/>
      <c r="H7780" s="831"/>
    </row>
    <row r="7781" spans="2:8">
      <c r="B7781" s="831"/>
      <c r="C7781" s="831"/>
      <c r="F7781" s="831"/>
      <c r="G7781" s="831"/>
      <c r="H7781" s="831"/>
    </row>
    <row r="7782" spans="2:8">
      <c r="B7782" s="831"/>
      <c r="C7782" s="831"/>
      <c r="F7782" s="831"/>
      <c r="G7782" s="831"/>
      <c r="H7782" s="831"/>
    </row>
    <row r="7783" spans="2:8">
      <c r="B7783" s="831"/>
      <c r="C7783" s="831"/>
      <c r="F7783" s="831"/>
      <c r="G7783" s="831"/>
      <c r="H7783" s="831"/>
    </row>
    <row r="7784" spans="2:8">
      <c r="B7784" s="831"/>
      <c r="C7784" s="831"/>
      <c r="F7784" s="831"/>
      <c r="G7784" s="831"/>
      <c r="H7784" s="831"/>
    </row>
    <row r="7785" spans="2:8">
      <c r="B7785" s="831"/>
      <c r="C7785" s="831"/>
      <c r="F7785" s="831"/>
      <c r="G7785" s="831"/>
      <c r="H7785" s="831"/>
    </row>
    <row r="7786" spans="2:8">
      <c r="B7786" s="831"/>
      <c r="C7786" s="831"/>
      <c r="F7786" s="831"/>
      <c r="G7786" s="831"/>
      <c r="H7786" s="831"/>
    </row>
    <row r="7787" spans="2:8">
      <c r="B7787" s="831"/>
      <c r="C7787" s="831"/>
      <c r="F7787" s="831"/>
      <c r="G7787" s="831"/>
      <c r="H7787" s="831"/>
    </row>
    <row r="7788" spans="2:8">
      <c r="B7788" s="831"/>
      <c r="C7788" s="831"/>
      <c r="F7788" s="831"/>
      <c r="G7788" s="831"/>
      <c r="H7788" s="831"/>
    </row>
    <row r="7789" spans="2:8">
      <c r="B7789" s="831"/>
      <c r="C7789" s="831"/>
      <c r="F7789" s="831"/>
      <c r="G7789" s="831"/>
      <c r="H7789" s="831"/>
    </row>
    <row r="7790" spans="2:8">
      <c r="B7790" s="831"/>
      <c r="C7790" s="831"/>
      <c r="F7790" s="831"/>
      <c r="G7790" s="831"/>
      <c r="H7790" s="831"/>
    </row>
    <row r="7791" spans="2:8">
      <c r="B7791" s="831"/>
      <c r="C7791" s="831"/>
      <c r="F7791" s="831"/>
      <c r="G7791" s="831"/>
      <c r="H7791" s="831"/>
    </row>
    <row r="7792" spans="2:8">
      <c r="B7792" s="831"/>
      <c r="C7792" s="831"/>
      <c r="F7792" s="831"/>
      <c r="G7792" s="831"/>
      <c r="H7792" s="831"/>
    </row>
    <row r="7793" spans="2:8">
      <c r="B7793" s="831"/>
      <c r="C7793" s="831"/>
      <c r="F7793" s="831"/>
      <c r="G7793" s="831"/>
      <c r="H7793" s="831"/>
    </row>
    <row r="7794" spans="2:8">
      <c r="B7794" s="831"/>
      <c r="C7794" s="831"/>
      <c r="F7794" s="831"/>
      <c r="G7794" s="831"/>
      <c r="H7794" s="831"/>
    </row>
    <row r="7795" spans="2:8">
      <c r="B7795" s="831"/>
      <c r="C7795" s="831"/>
      <c r="F7795" s="831"/>
      <c r="G7795" s="831"/>
      <c r="H7795" s="831"/>
    </row>
    <row r="7796" spans="2:8">
      <c r="B7796" s="831"/>
      <c r="C7796" s="831"/>
      <c r="F7796" s="831"/>
      <c r="G7796" s="831"/>
      <c r="H7796" s="831"/>
    </row>
    <row r="7797" spans="2:8">
      <c r="B7797" s="831"/>
      <c r="C7797" s="831"/>
      <c r="F7797" s="831"/>
      <c r="G7797" s="831"/>
      <c r="H7797" s="831"/>
    </row>
    <row r="7798" spans="2:8">
      <c r="B7798" s="831"/>
      <c r="C7798" s="831"/>
      <c r="F7798" s="831"/>
      <c r="G7798" s="831"/>
      <c r="H7798" s="831"/>
    </row>
    <row r="7799" spans="2:8">
      <c r="B7799" s="831"/>
      <c r="C7799" s="831"/>
      <c r="F7799" s="831"/>
      <c r="G7799" s="831"/>
      <c r="H7799" s="831"/>
    </row>
    <row r="7800" spans="2:8">
      <c r="B7800" s="831"/>
      <c r="C7800" s="831"/>
      <c r="F7800" s="831"/>
      <c r="G7800" s="831"/>
      <c r="H7800" s="831"/>
    </row>
    <row r="7801" spans="2:8">
      <c r="B7801" s="831"/>
      <c r="C7801" s="831"/>
      <c r="F7801" s="831"/>
      <c r="G7801" s="831"/>
      <c r="H7801" s="831"/>
    </row>
    <row r="7802" spans="2:8">
      <c r="B7802" s="831"/>
      <c r="C7802" s="831"/>
      <c r="F7802" s="831"/>
      <c r="G7802" s="831"/>
      <c r="H7802" s="831"/>
    </row>
    <row r="7803" spans="2:8">
      <c r="B7803" s="831"/>
      <c r="C7803" s="831"/>
      <c r="F7803" s="831"/>
      <c r="G7803" s="831"/>
      <c r="H7803" s="831"/>
    </row>
    <row r="7804" spans="2:8">
      <c r="B7804" s="831"/>
      <c r="C7804" s="831"/>
      <c r="F7804" s="831"/>
      <c r="G7804" s="831"/>
      <c r="H7804" s="831"/>
    </row>
    <row r="7805" spans="2:8">
      <c r="B7805" s="831"/>
      <c r="C7805" s="831"/>
      <c r="F7805" s="831"/>
      <c r="G7805" s="831"/>
      <c r="H7805" s="831"/>
    </row>
    <row r="7806" spans="2:8">
      <c r="B7806" s="831"/>
      <c r="C7806" s="831"/>
      <c r="F7806" s="831"/>
      <c r="G7806" s="831"/>
      <c r="H7806" s="831"/>
    </row>
    <row r="7807" spans="2:8">
      <c r="B7807" s="831"/>
      <c r="C7807" s="831"/>
      <c r="F7807" s="831"/>
      <c r="G7807" s="831"/>
      <c r="H7807" s="831"/>
    </row>
    <row r="7808" spans="2:8">
      <c r="B7808" s="831"/>
      <c r="C7808" s="831"/>
      <c r="F7808" s="831"/>
      <c r="G7808" s="831"/>
      <c r="H7808" s="831"/>
    </row>
    <row r="7809" spans="2:8">
      <c r="B7809" s="831"/>
      <c r="C7809" s="831"/>
      <c r="F7809" s="831"/>
      <c r="G7809" s="831"/>
      <c r="H7809" s="831"/>
    </row>
    <row r="7810" spans="2:8">
      <c r="B7810" s="831"/>
      <c r="C7810" s="831"/>
      <c r="F7810" s="831"/>
      <c r="G7810" s="831"/>
      <c r="H7810" s="831"/>
    </row>
    <row r="7811" spans="2:8">
      <c r="B7811" s="831"/>
      <c r="C7811" s="831"/>
      <c r="F7811" s="831"/>
      <c r="G7811" s="831"/>
      <c r="H7811" s="831"/>
    </row>
    <row r="7812" spans="2:8">
      <c r="B7812" s="831"/>
      <c r="C7812" s="831"/>
      <c r="F7812" s="831"/>
      <c r="G7812" s="831"/>
      <c r="H7812" s="831"/>
    </row>
    <row r="7813" spans="2:8">
      <c r="B7813" s="831"/>
      <c r="C7813" s="831"/>
      <c r="F7813" s="831"/>
      <c r="G7813" s="831"/>
      <c r="H7813" s="831"/>
    </row>
    <row r="7814" spans="2:8">
      <c r="B7814" s="831"/>
      <c r="C7814" s="831"/>
      <c r="F7814" s="831"/>
      <c r="G7814" s="831"/>
      <c r="H7814" s="831"/>
    </row>
    <row r="7815" spans="2:8">
      <c r="B7815" s="831"/>
      <c r="C7815" s="831"/>
      <c r="F7815" s="831"/>
      <c r="G7815" s="831"/>
      <c r="H7815" s="831"/>
    </row>
    <row r="7816" spans="2:8">
      <c r="B7816" s="831"/>
      <c r="C7816" s="831"/>
      <c r="F7816" s="831"/>
      <c r="G7816" s="831"/>
      <c r="H7816" s="831"/>
    </row>
    <row r="7817" spans="2:8">
      <c r="B7817" s="831"/>
      <c r="C7817" s="831"/>
      <c r="F7817" s="831"/>
      <c r="G7817" s="831"/>
      <c r="H7817" s="831"/>
    </row>
    <row r="7818" spans="2:8">
      <c r="B7818" s="831"/>
      <c r="C7818" s="831"/>
      <c r="F7818" s="831"/>
      <c r="G7818" s="831"/>
      <c r="H7818" s="831"/>
    </row>
    <row r="7819" spans="2:8">
      <c r="B7819" s="831"/>
      <c r="C7819" s="831"/>
      <c r="F7819" s="831"/>
      <c r="G7819" s="831"/>
      <c r="H7819" s="831"/>
    </row>
    <row r="7820" spans="2:8">
      <c r="B7820" s="831"/>
      <c r="C7820" s="831"/>
      <c r="F7820" s="831"/>
      <c r="G7820" s="831"/>
      <c r="H7820" s="831"/>
    </row>
    <row r="7821" spans="2:8">
      <c r="B7821" s="831"/>
      <c r="C7821" s="831"/>
      <c r="F7821" s="831"/>
      <c r="G7821" s="831"/>
      <c r="H7821" s="831"/>
    </row>
    <row r="7822" spans="2:8">
      <c r="B7822" s="831"/>
      <c r="C7822" s="831"/>
      <c r="F7822" s="831"/>
      <c r="G7822" s="831"/>
      <c r="H7822" s="831"/>
    </row>
    <row r="7823" spans="2:8">
      <c r="B7823" s="831"/>
      <c r="C7823" s="831"/>
      <c r="F7823" s="831"/>
      <c r="G7823" s="831"/>
      <c r="H7823" s="831"/>
    </row>
    <row r="7824" spans="2:8">
      <c r="B7824" s="831"/>
      <c r="C7824" s="831"/>
      <c r="F7824" s="831"/>
      <c r="G7824" s="831"/>
      <c r="H7824" s="831"/>
    </row>
    <row r="7825" spans="2:8">
      <c r="B7825" s="831"/>
      <c r="C7825" s="831"/>
      <c r="F7825" s="831"/>
      <c r="G7825" s="831"/>
      <c r="H7825" s="831"/>
    </row>
    <row r="7826" spans="2:8">
      <c r="B7826" s="831"/>
      <c r="C7826" s="831"/>
      <c r="F7826" s="831"/>
      <c r="G7826" s="831"/>
      <c r="H7826" s="831"/>
    </row>
    <row r="7827" spans="2:8">
      <c r="B7827" s="831"/>
      <c r="C7827" s="831"/>
      <c r="F7827" s="831"/>
      <c r="G7827" s="831"/>
      <c r="H7827" s="831"/>
    </row>
    <row r="7828" spans="2:8">
      <c r="B7828" s="831"/>
      <c r="C7828" s="831"/>
      <c r="F7828" s="831"/>
      <c r="G7828" s="831"/>
      <c r="H7828" s="831"/>
    </row>
    <row r="7829" spans="2:8">
      <c r="B7829" s="831"/>
      <c r="C7829" s="831"/>
      <c r="F7829" s="831"/>
      <c r="G7829" s="831"/>
      <c r="H7829" s="831"/>
    </row>
    <row r="7830" spans="2:8">
      <c r="B7830" s="831"/>
      <c r="C7830" s="831"/>
      <c r="F7830" s="831"/>
      <c r="G7830" s="831"/>
      <c r="H7830" s="831"/>
    </row>
    <row r="7831" spans="2:8">
      <c r="B7831" s="831"/>
      <c r="C7831" s="831"/>
      <c r="F7831" s="831"/>
      <c r="G7831" s="831"/>
      <c r="H7831" s="831"/>
    </row>
    <row r="7832" spans="2:8">
      <c r="B7832" s="831"/>
      <c r="C7832" s="831"/>
      <c r="F7832" s="831"/>
      <c r="G7832" s="831"/>
      <c r="H7832" s="831"/>
    </row>
    <row r="7833" spans="2:8">
      <c r="B7833" s="831"/>
      <c r="C7833" s="831"/>
      <c r="F7833" s="831"/>
      <c r="G7833" s="831"/>
      <c r="H7833" s="831"/>
    </row>
    <row r="7834" spans="2:8">
      <c r="B7834" s="831"/>
      <c r="C7834" s="831"/>
      <c r="F7834" s="831"/>
      <c r="G7834" s="831"/>
      <c r="H7834" s="831"/>
    </row>
    <row r="7835" spans="2:8">
      <c r="B7835" s="831"/>
      <c r="C7835" s="831"/>
      <c r="F7835" s="831"/>
      <c r="G7835" s="831"/>
      <c r="H7835" s="831"/>
    </row>
    <row r="7836" spans="2:8">
      <c r="B7836" s="831"/>
      <c r="C7836" s="831"/>
      <c r="F7836" s="831"/>
      <c r="G7836" s="831"/>
      <c r="H7836" s="831"/>
    </row>
    <row r="7837" spans="2:8">
      <c r="B7837" s="831"/>
      <c r="C7837" s="831"/>
      <c r="F7837" s="831"/>
      <c r="G7837" s="831"/>
      <c r="H7837" s="831"/>
    </row>
    <row r="7838" spans="2:8">
      <c r="B7838" s="831"/>
      <c r="C7838" s="831"/>
      <c r="F7838" s="831"/>
      <c r="G7838" s="831"/>
      <c r="H7838" s="831"/>
    </row>
    <row r="7839" spans="2:8">
      <c r="B7839" s="831"/>
      <c r="C7839" s="831"/>
      <c r="F7839" s="831"/>
      <c r="G7839" s="831"/>
      <c r="H7839" s="831"/>
    </row>
    <row r="7840" spans="2:8">
      <c r="B7840" s="831"/>
      <c r="C7840" s="831"/>
      <c r="F7840" s="831"/>
      <c r="G7840" s="831"/>
      <c r="H7840" s="831"/>
    </row>
    <row r="7841" spans="2:8">
      <c r="B7841" s="831"/>
      <c r="C7841" s="831"/>
      <c r="F7841" s="831"/>
      <c r="G7841" s="831"/>
      <c r="H7841" s="831"/>
    </row>
    <row r="7842" spans="2:8">
      <c r="B7842" s="831"/>
      <c r="C7842" s="831"/>
      <c r="F7842" s="831"/>
      <c r="G7842" s="831"/>
      <c r="H7842" s="831"/>
    </row>
    <row r="7843" spans="2:8">
      <c r="B7843" s="831"/>
      <c r="C7843" s="831"/>
      <c r="F7843" s="831"/>
      <c r="G7843" s="831"/>
      <c r="H7843" s="831"/>
    </row>
    <row r="7844" spans="2:8">
      <c r="B7844" s="831"/>
      <c r="C7844" s="831"/>
      <c r="F7844" s="831"/>
      <c r="G7844" s="831"/>
      <c r="H7844" s="831"/>
    </row>
    <row r="7845" spans="2:8">
      <c r="B7845" s="831"/>
      <c r="C7845" s="831"/>
      <c r="F7845" s="831"/>
      <c r="G7845" s="831"/>
      <c r="H7845" s="831"/>
    </row>
    <row r="7846" spans="2:8">
      <c r="B7846" s="831"/>
      <c r="C7846" s="831"/>
      <c r="F7846" s="831"/>
      <c r="G7846" s="831"/>
      <c r="H7846" s="831"/>
    </row>
    <row r="7847" spans="2:8">
      <c r="B7847" s="831"/>
      <c r="C7847" s="831"/>
      <c r="F7847" s="831"/>
      <c r="G7847" s="831"/>
      <c r="H7847" s="831"/>
    </row>
    <row r="7848" spans="2:8">
      <c r="B7848" s="831"/>
      <c r="C7848" s="831"/>
      <c r="F7848" s="831"/>
      <c r="G7848" s="831"/>
      <c r="H7848" s="831"/>
    </row>
    <row r="7849" spans="2:8">
      <c r="B7849" s="831"/>
      <c r="C7849" s="831"/>
      <c r="F7849" s="831"/>
      <c r="G7849" s="831"/>
      <c r="H7849" s="831"/>
    </row>
    <row r="7850" spans="2:8">
      <c r="B7850" s="831"/>
      <c r="C7850" s="831"/>
      <c r="F7850" s="831"/>
      <c r="G7850" s="831"/>
      <c r="H7850" s="831"/>
    </row>
    <row r="7851" spans="2:8">
      <c r="B7851" s="831"/>
      <c r="C7851" s="831"/>
      <c r="F7851" s="831"/>
      <c r="G7851" s="831"/>
      <c r="H7851" s="831"/>
    </row>
    <row r="7852" spans="2:8">
      <c r="B7852" s="831"/>
      <c r="C7852" s="831"/>
      <c r="F7852" s="831"/>
      <c r="G7852" s="831"/>
      <c r="H7852" s="831"/>
    </row>
    <row r="7853" spans="2:8">
      <c r="B7853" s="831"/>
      <c r="C7853" s="831"/>
      <c r="F7853" s="831"/>
      <c r="G7853" s="831"/>
      <c r="H7853" s="831"/>
    </row>
    <row r="7854" spans="2:8">
      <c r="B7854" s="831"/>
      <c r="C7854" s="831"/>
      <c r="F7854" s="831"/>
      <c r="G7854" s="831"/>
      <c r="H7854" s="831"/>
    </row>
    <row r="7855" spans="2:8">
      <c r="B7855" s="831"/>
      <c r="C7855" s="831"/>
      <c r="F7855" s="831"/>
      <c r="G7855" s="831"/>
      <c r="H7855" s="831"/>
    </row>
    <row r="7856" spans="2:8">
      <c r="B7856" s="831"/>
      <c r="C7856" s="831"/>
      <c r="F7856" s="831"/>
      <c r="G7856" s="831"/>
      <c r="H7856" s="831"/>
    </row>
    <row r="7857" spans="2:8">
      <c r="B7857" s="831"/>
      <c r="C7857" s="831"/>
      <c r="F7857" s="831"/>
      <c r="G7857" s="831"/>
      <c r="H7857" s="831"/>
    </row>
    <row r="7858" spans="2:8">
      <c r="B7858" s="831"/>
      <c r="C7858" s="831"/>
      <c r="F7858" s="831"/>
      <c r="G7858" s="831"/>
      <c r="H7858" s="831"/>
    </row>
    <row r="7859" spans="2:8">
      <c r="B7859" s="831"/>
      <c r="C7859" s="831"/>
      <c r="F7859" s="831"/>
      <c r="G7859" s="831"/>
      <c r="H7859" s="831"/>
    </row>
    <row r="7860" spans="2:8">
      <c r="B7860" s="831"/>
      <c r="C7860" s="831"/>
      <c r="F7860" s="831"/>
      <c r="G7860" s="831"/>
      <c r="H7860" s="831"/>
    </row>
    <row r="7861" spans="2:8">
      <c r="B7861" s="831"/>
      <c r="C7861" s="831"/>
      <c r="F7861" s="831"/>
      <c r="G7861" s="831"/>
      <c r="H7861" s="831"/>
    </row>
    <row r="7862" spans="2:8">
      <c r="B7862" s="831"/>
      <c r="C7862" s="831"/>
      <c r="F7862" s="831"/>
      <c r="G7862" s="831"/>
      <c r="H7862" s="831"/>
    </row>
    <row r="7863" spans="2:8">
      <c r="B7863" s="831"/>
      <c r="C7863" s="831"/>
      <c r="F7863" s="831"/>
      <c r="G7863" s="831"/>
      <c r="H7863" s="831"/>
    </row>
    <row r="7864" spans="2:8">
      <c r="B7864" s="831"/>
      <c r="C7864" s="831"/>
      <c r="F7864" s="831"/>
      <c r="G7864" s="831"/>
      <c r="H7864" s="831"/>
    </row>
    <row r="7865" spans="2:8">
      <c r="B7865" s="831"/>
      <c r="C7865" s="831"/>
      <c r="F7865" s="831"/>
      <c r="G7865" s="831"/>
      <c r="H7865" s="831"/>
    </row>
    <row r="7866" spans="2:8">
      <c r="B7866" s="831"/>
      <c r="C7866" s="831"/>
      <c r="F7866" s="831"/>
      <c r="G7866" s="831"/>
      <c r="H7866" s="831"/>
    </row>
    <row r="7867" spans="2:8">
      <c r="B7867" s="831"/>
      <c r="C7867" s="831"/>
      <c r="F7867" s="831"/>
      <c r="G7867" s="831"/>
      <c r="H7867" s="831"/>
    </row>
    <row r="7868" spans="2:8">
      <c r="B7868" s="831"/>
      <c r="C7868" s="831"/>
      <c r="F7868" s="831"/>
      <c r="G7868" s="831"/>
      <c r="H7868" s="831"/>
    </row>
    <row r="7869" spans="2:8">
      <c r="B7869" s="831"/>
      <c r="C7869" s="831"/>
      <c r="F7869" s="831"/>
      <c r="G7869" s="831"/>
      <c r="H7869" s="831"/>
    </row>
    <row r="7870" spans="2:8">
      <c r="B7870" s="831"/>
      <c r="C7870" s="831"/>
      <c r="F7870" s="831"/>
      <c r="G7870" s="831"/>
      <c r="H7870" s="831"/>
    </row>
    <row r="7871" spans="2:8">
      <c r="B7871" s="831"/>
      <c r="C7871" s="831"/>
      <c r="F7871" s="831"/>
      <c r="G7871" s="831"/>
      <c r="H7871" s="831"/>
    </row>
    <row r="7872" spans="2:8">
      <c r="B7872" s="831"/>
      <c r="C7872" s="831"/>
      <c r="F7872" s="831"/>
      <c r="G7872" s="831"/>
      <c r="H7872" s="831"/>
    </row>
    <row r="7873" spans="2:8">
      <c r="B7873" s="831"/>
      <c r="C7873" s="831"/>
      <c r="F7873" s="831"/>
      <c r="G7873" s="831"/>
      <c r="H7873" s="831"/>
    </row>
    <row r="7874" spans="2:8">
      <c r="B7874" s="831"/>
      <c r="C7874" s="831"/>
      <c r="F7874" s="831"/>
      <c r="G7874" s="831"/>
      <c r="H7874" s="831"/>
    </row>
    <row r="7875" spans="2:8">
      <c r="B7875" s="831"/>
      <c r="C7875" s="831"/>
      <c r="F7875" s="831"/>
      <c r="G7875" s="831"/>
      <c r="H7875" s="831"/>
    </row>
    <row r="7876" spans="2:8">
      <c r="B7876" s="831"/>
      <c r="C7876" s="831"/>
      <c r="F7876" s="831"/>
      <c r="G7876" s="831"/>
      <c r="H7876" s="831"/>
    </row>
    <row r="7877" spans="2:8">
      <c r="B7877" s="831"/>
      <c r="C7877" s="831"/>
      <c r="F7877" s="831"/>
      <c r="G7877" s="831"/>
      <c r="H7877" s="831"/>
    </row>
    <row r="7878" spans="2:8">
      <c r="B7878" s="831"/>
      <c r="C7878" s="831"/>
      <c r="F7878" s="831"/>
      <c r="G7878" s="831"/>
      <c r="H7878" s="831"/>
    </row>
    <row r="7879" spans="2:8">
      <c r="B7879" s="831"/>
      <c r="C7879" s="831"/>
      <c r="F7879" s="831"/>
      <c r="G7879" s="831"/>
      <c r="H7879" s="831"/>
    </row>
    <row r="7880" spans="2:8">
      <c r="B7880" s="831"/>
      <c r="C7880" s="831"/>
      <c r="F7880" s="831"/>
      <c r="G7880" s="831"/>
      <c r="H7880" s="831"/>
    </row>
    <row r="7881" spans="2:8">
      <c r="B7881" s="831"/>
      <c r="C7881" s="831"/>
      <c r="F7881" s="831"/>
      <c r="G7881" s="831"/>
      <c r="H7881" s="831"/>
    </row>
    <row r="7882" spans="2:8">
      <c r="B7882" s="831"/>
      <c r="C7882" s="831"/>
      <c r="F7882" s="831"/>
      <c r="G7882" s="831"/>
      <c r="H7882" s="831"/>
    </row>
    <row r="7883" spans="2:8">
      <c r="B7883" s="831"/>
      <c r="C7883" s="831"/>
      <c r="F7883" s="831"/>
      <c r="G7883" s="831"/>
      <c r="H7883" s="831"/>
    </row>
    <row r="7884" spans="2:8">
      <c r="B7884" s="831"/>
      <c r="C7884" s="831"/>
      <c r="F7884" s="831"/>
      <c r="G7884" s="831"/>
      <c r="H7884" s="831"/>
    </row>
    <row r="7885" spans="2:8">
      <c r="B7885" s="831"/>
      <c r="C7885" s="831"/>
      <c r="F7885" s="831"/>
      <c r="G7885" s="831"/>
      <c r="H7885" s="831"/>
    </row>
    <row r="7886" spans="2:8">
      <c r="B7886" s="831"/>
      <c r="C7886" s="831"/>
      <c r="F7886" s="831"/>
      <c r="G7886" s="831"/>
      <c r="H7886" s="831"/>
    </row>
    <row r="7887" spans="2:8">
      <c r="B7887" s="831"/>
      <c r="C7887" s="831"/>
      <c r="F7887" s="831"/>
      <c r="G7887" s="831"/>
      <c r="H7887" s="831"/>
    </row>
    <row r="7888" spans="2:8">
      <c r="B7888" s="831"/>
      <c r="C7888" s="831"/>
      <c r="F7888" s="831"/>
      <c r="G7888" s="831"/>
      <c r="H7888" s="831"/>
    </row>
    <row r="7889" spans="2:8">
      <c r="B7889" s="831"/>
      <c r="C7889" s="831"/>
      <c r="F7889" s="831"/>
      <c r="G7889" s="831"/>
      <c r="H7889" s="831"/>
    </row>
    <row r="7890" spans="2:8">
      <c r="B7890" s="831"/>
      <c r="C7890" s="831"/>
      <c r="F7890" s="831"/>
      <c r="G7890" s="831"/>
      <c r="H7890" s="831"/>
    </row>
    <row r="7891" spans="2:8">
      <c r="B7891" s="831"/>
      <c r="C7891" s="831"/>
      <c r="F7891" s="831"/>
      <c r="G7891" s="831"/>
      <c r="H7891" s="831"/>
    </row>
    <row r="7892" spans="2:8">
      <c r="B7892" s="831"/>
      <c r="C7892" s="831"/>
      <c r="F7892" s="831"/>
      <c r="G7892" s="831"/>
      <c r="H7892" s="831"/>
    </row>
    <row r="7893" spans="2:8">
      <c r="B7893" s="831"/>
      <c r="C7893" s="831"/>
      <c r="F7893" s="831"/>
      <c r="G7893" s="831"/>
      <c r="H7893" s="831"/>
    </row>
    <row r="7894" spans="2:8">
      <c r="B7894" s="831"/>
      <c r="C7894" s="831"/>
      <c r="F7894" s="831"/>
      <c r="G7894" s="831"/>
      <c r="H7894" s="831"/>
    </row>
    <row r="7895" spans="2:8">
      <c r="B7895" s="831"/>
      <c r="C7895" s="831"/>
      <c r="F7895" s="831"/>
      <c r="G7895" s="831"/>
      <c r="H7895" s="831"/>
    </row>
    <row r="7896" spans="2:8">
      <c r="B7896" s="831"/>
      <c r="C7896" s="831"/>
      <c r="F7896" s="831"/>
      <c r="G7896" s="831"/>
      <c r="H7896" s="831"/>
    </row>
    <row r="7897" spans="2:8">
      <c r="B7897" s="831"/>
      <c r="C7897" s="831"/>
      <c r="F7897" s="831"/>
      <c r="G7897" s="831"/>
      <c r="H7897" s="831"/>
    </row>
    <row r="7898" spans="2:8">
      <c r="B7898" s="831"/>
      <c r="C7898" s="831"/>
      <c r="F7898" s="831"/>
      <c r="G7898" s="831"/>
      <c r="H7898" s="831"/>
    </row>
    <row r="7899" spans="2:8">
      <c r="B7899" s="831"/>
      <c r="C7899" s="831"/>
      <c r="F7899" s="831"/>
      <c r="G7899" s="831"/>
      <c r="H7899" s="831"/>
    </row>
    <row r="7900" spans="2:8">
      <c r="B7900" s="831"/>
      <c r="C7900" s="831"/>
      <c r="F7900" s="831"/>
      <c r="G7900" s="831"/>
      <c r="H7900" s="831"/>
    </row>
    <row r="7901" spans="2:8">
      <c r="B7901" s="831"/>
      <c r="C7901" s="831"/>
      <c r="F7901" s="831"/>
      <c r="G7901" s="831"/>
      <c r="H7901" s="831"/>
    </row>
    <row r="7902" spans="2:8">
      <c r="B7902" s="831"/>
      <c r="C7902" s="831"/>
      <c r="F7902" s="831"/>
      <c r="G7902" s="831"/>
      <c r="H7902" s="831"/>
    </row>
    <row r="7903" spans="2:8">
      <c r="B7903" s="831"/>
      <c r="C7903" s="831"/>
      <c r="F7903" s="831"/>
      <c r="G7903" s="831"/>
      <c r="H7903" s="831"/>
    </row>
    <row r="7904" spans="2:8">
      <c r="B7904" s="831"/>
      <c r="C7904" s="831"/>
      <c r="F7904" s="831"/>
      <c r="G7904" s="831"/>
      <c r="H7904" s="831"/>
    </row>
    <row r="7905" spans="2:8">
      <c r="B7905" s="831"/>
      <c r="C7905" s="831"/>
      <c r="F7905" s="831"/>
      <c r="G7905" s="831"/>
      <c r="H7905" s="831"/>
    </row>
    <row r="7906" spans="2:8">
      <c r="B7906" s="831"/>
      <c r="C7906" s="831"/>
      <c r="F7906" s="831"/>
      <c r="G7906" s="831"/>
      <c r="H7906" s="831"/>
    </row>
    <row r="7907" spans="2:8">
      <c r="B7907" s="831"/>
      <c r="C7907" s="831"/>
      <c r="F7907" s="831"/>
      <c r="G7907" s="831"/>
      <c r="H7907" s="831"/>
    </row>
    <row r="7908" spans="2:8">
      <c r="B7908" s="831"/>
      <c r="C7908" s="831"/>
      <c r="F7908" s="831"/>
      <c r="G7908" s="831"/>
      <c r="H7908" s="831"/>
    </row>
    <row r="7909" spans="2:8">
      <c r="B7909" s="831"/>
      <c r="C7909" s="831"/>
      <c r="F7909" s="831"/>
      <c r="G7909" s="831"/>
      <c r="H7909" s="831"/>
    </row>
    <row r="7910" spans="2:8">
      <c r="B7910" s="831"/>
      <c r="C7910" s="831"/>
      <c r="F7910" s="831"/>
      <c r="G7910" s="831"/>
      <c r="H7910" s="831"/>
    </row>
    <row r="7911" spans="2:8">
      <c r="B7911" s="831"/>
      <c r="C7911" s="831"/>
      <c r="F7911" s="831"/>
      <c r="G7911" s="831"/>
      <c r="H7911" s="831"/>
    </row>
    <row r="7912" spans="2:8">
      <c r="B7912" s="831"/>
      <c r="C7912" s="831"/>
      <c r="F7912" s="831"/>
      <c r="G7912" s="831"/>
      <c r="H7912" s="831"/>
    </row>
    <row r="7913" spans="2:8">
      <c r="B7913" s="831"/>
      <c r="C7913" s="831"/>
      <c r="F7913" s="831"/>
      <c r="G7913" s="831"/>
      <c r="H7913" s="831"/>
    </row>
    <row r="7914" spans="2:8">
      <c r="B7914" s="831"/>
      <c r="C7914" s="831"/>
      <c r="F7914" s="831"/>
      <c r="G7914" s="831"/>
      <c r="H7914" s="831"/>
    </row>
    <row r="7915" spans="2:8">
      <c r="B7915" s="831"/>
      <c r="C7915" s="831"/>
      <c r="F7915" s="831"/>
      <c r="G7915" s="831"/>
      <c r="H7915" s="831"/>
    </row>
    <row r="7916" spans="2:8">
      <c r="B7916" s="831"/>
      <c r="C7916" s="831"/>
      <c r="F7916" s="831"/>
      <c r="G7916" s="831"/>
      <c r="H7916" s="831"/>
    </row>
    <row r="7917" spans="2:8">
      <c r="B7917" s="831"/>
      <c r="C7917" s="831"/>
      <c r="F7917" s="831"/>
      <c r="G7917" s="831"/>
      <c r="H7917" s="831"/>
    </row>
    <row r="7918" spans="2:8">
      <c r="B7918" s="831"/>
      <c r="C7918" s="831"/>
      <c r="F7918" s="831"/>
      <c r="G7918" s="831"/>
      <c r="H7918" s="831"/>
    </row>
    <row r="7919" spans="2:8">
      <c r="B7919" s="831"/>
      <c r="C7919" s="831"/>
      <c r="F7919" s="831"/>
      <c r="G7919" s="831"/>
      <c r="H7919" s="831"/>
    </row>
    <row r="7920" spans="2:8">
      <c r="B7920" s="831"/>
      <c r="C7920" s="831"/>
      <c r="F7920" s="831"/>
      <c r="G7920" s="831"/>
      <c r="H7920" s="831"/>
    </row>
    <row r="7921" spans="2:8">
      <c r="B7921" s="831"/>
      <c r="C7921" s="831"/>
      <c r="F7921" s="831"/>
      <c r="G7921" s="831"/>
      <c r="H7921" s="831"/>
    </row>
    <row r="7922" spans="2:8">
      <c r="B7922" s="831"/>
      <c r="C7922" s="831"/>
      <c r="F7922" s="831"/>
      <c r="G7922" s="831"/>
      <c r="H7922" s="831"/>
    </row>
    <row r="7923" spans="2:8">
      <c r="B7923" s="831"/>
      <c r="C7923" s="831"/>
      <c r="F7923" s="831"/>
      <c r="G7923" s="831"/>
      <c r="H7923" s="831"/>
    </row>
    <row r="7924" spans="2:8">
      <c r="B7924" s="831"/>
      <c r="C7924" s="831"/>
      <c r="F7924" s="831"/>
      <c r="G7924" s="831"/>
      <c r="H7924" s="831"/>
    </row>
    <row r="7925" spans="2:8">
      <c r="B7925" s="831"/>
      <c r="C7925" s="831"/>
      <c r="F7925" s="831"/>
      <c r="G7925" s="831"/>
      <c r="H7925" s="831"/>
    </row>
    <row r="7926" spans="2:8">
      <c r="B7926" s="831"/>
      <c r="C7926" s="831"/>
      <c r="F7926" s="831"/>
      <c r="G7926" s="831"/>
      <c r="H7926" s="831"/>
    </row>
    <row r="7927" spans="2:8">
      <c r="B7927" s="831"/>
      <c r="C7927" s="831"/>
      <c r="F7927" s="831"/>
      <c r="G7927" s="831"/>
      <c r="H7927" s="831"/>
    </row>
    <row r="7928" spans="2:8">
      <c r="B7928" s="831"/>
      <c r="C7928" s="831"/>
      <c r="F7928" s="831"/>
      <c r="G7928" s="831"/>
      <c r="H7928" s="831"/>
    </row>
    <row r="7929" spans="2:8">
      <c r="B7929" s="831"/>
      <c r="C7929" s="831"/>
      <c r="F7929" s="831"/>
      <c r="G7929" s="831"/>
      <c r="H7929" s="831"/>
    </row>
    <row r="7930" spans="2:8">
      <c r="B7930" s="831"/>
      <c r="C7930" s="831"/>
      <c r="F7930" s="831"/>
      <c r="G7930" s="831"/>
      <c r="H7930" s="831"/>
    </row>
    <row r="7931" spans="2:8">
      <c r="B7931" s="831"/>
      <c r="C7931" s="831"/>
      <c r="F7931" s="831"/>
      <c r="G7931" s="831"/>
      <c r="H7931" s="831"/>
    </row>
    <row r="7932" spans="2:8">
      <c r="B7932" s="831"/>
      <c r="C7932" s="831"/>
      <c r="F7932" s="831"/>
      <c r="G7932" s="831"/>
      <c r="H7932" s="831"/>
    </row>
    <row r="7933" spans="2:8">
      <c r="B7933" s="831"/>
      <c r="C7933" s="831"/>
      <c r="F7933" s="831"/>
      <c r="G7933" s="831"/>
      <c r="H7933" s="831"/>
    </row>
    <row r="7934" spans="2:8">
      <c r="B7934" s="831"/>
      <c r="C7934" s="831"/>
      <c r="F7934" s="831"/>
      <c r="G7934" s="831"/>
      <c r="H7934" s="831"/>
    </row>
    <row r="7935" spans="2:8">
      <c r="B7935" s="831"/>
      <c r="C7935" s="831"/>
      <c r="F7935" s="831"/>
      <c r="G7935" s="831"/>
      <c r="H7935" s="831"/>
    </row>
    <row r="7936" spans="2:8">
      <c r="B7936" s="831"/>
      <c r="C7936" s="831"/>
      <c r="F7936" s="831"/>
      <c r="G7936" s="831"/>
      <c r="H7936" s="831"/>
    </row>
    <row r="7937" spans="2:8">
      <c r="B7937" s="831"/>
      <c r="C7937" s="831"/>
      <c r="F7937" s="831"/>
      <c r="G7937" s="831"/>
      <c r="H7937" s="831"/>
    </row>
    <row r="7938" spans="2:8">
      <c r="B7938" s="831"/>
      <c r="C7938" s="831"/>
      <c r="F7938" s="831"/>
      <c r="G7938" s="831"/>
      <c r="H7938" s="831"/>
    </row>
    <row r="7939" spans="2:8">
      <c r="B7939" s="831"/>
      <c r="C7939" s="831"/>
      <c r="F7939" s="831"/>
      <c r="G7939" s="831"/>
      <c r="H7939" s="831"/>
    </row>
    <row r="7940" spans="2:8">
      <c r="B7940" s="831"/>
      <c r="C7940" s="831"/>
      <c r="F7940" s="831"/>
      <c r="G7940" s="831"/>
      <c r="H7940" s="831"/>
    </row>
    <row r="7941" spans="2:8">
      <c r="B7941" s="831"/>
      <c r="C7941" s="831"/>
      <c r="F7941" s="831"/>
      <c r="G7941" s="831"/>
      <c r="H7941" s="831"/>
    </row>
    <row r="7942" spans="2:8">
      <c r="B7942" s="831"/>
      <c r="C7942" s="831"/>
      <c r="F7942" s="831"/>
      <c r="G7942" s="831"/>
      <c r="H7942" s="831"/>
    </row>
    <row r="7943" spans="2:8">
      <c r="B7943" s="831"/>
      <c r="C7943" s="831"/>
      <c r="F7943" s="831"/>
      <c r="G7943" s="831"/>
      <c r="H7943" s="831"/>
    </row>
    <row r="7944" spans="2:8">
      <c r="B7944" s="831"/>
      <c r="C7944" s="831"/>
      <c r="F7944" s="831"/>
      <c r="G7944" s="831"/>
      <c r="H7944" s="831"/>
    </row>
    <row r="7945" spans="2:8">
      <c r="B7945" s="831"/>
      <c r="C7945" s="831"/>
      <c r="F7945" s="831"/>
      <c r="G7945" s="831"/>
      <c r="H7945" s="831"/>
    </row>
    <row r="7946" spans="2:8">
      <c r="B7946" s="831"/>
      <c r="C7946" s="831"/>
      <c r="F7946" s="831"/>
      <c r="G7946" s="831"/>
      <c r="H7946" s="831"/>
    </row>
    <row r="7947" spans="2:8">
      <c r="B7947" s="831"/>
      <c r="C7947" s="831"/>
      <c r="F7947" s="831"/>
      <c r="G7947" s="831"/>
      <c r="H7947" s="831"/>
    </row>
    <row r="7948" spans="2:8">
      <c r="B7948" s="831"/>
      <c r="C7948" s="831"/>
      <c r="F7948" s="831"/>
      <c r="G7948" s="831"/>
      <c r="H7948" s="831"/>
    </row>
    <row r="7949" spans="2:8">
      <c r="B7949" s="831"/>
      <c r="C7949" s="831"/>
      <c r="F7949" s="831"/>
      <c r="G7949" s="831"/>
      <c r="H7949" s="831"/>
    </row>
    <row r="7950" spans="2:8">
      <c r="B7950" s="831"/>
      <c r="C7950" s="831"/>
      <c r="F7950" s="831"/>
      <c r="G7950" s="831"/>
      <c r="H7950" s="831"/>
    </row>
    <row r="7951" spans="2:8">
      <c r="B7951" s="831"/>
      <c r="C7951" s="831"/>
      <c r="F7951" s="831"/>
      <c r="G7951" s="831"/>
      <c r="H7951" s="831"/>
    </row>
    <row r="7952" spans="2:8">
      <c r="B7952" s="831"/>
      <c r="C7952" s="831"/>
      <c r="F7952" s="831"/>
      <c r="G7952" s="831"/>
      <c r="H7952" s="831"/>
    </row>
    <row r="7953" spans="2:8">
      <c r="B7953" s="831"/>
      <c r="C7953" s="831"/>
      <c r="F7953" s="831"/>
      <c r="G7953" s="831"/>
      <c r="H7953" s="831"/>
    </row>
    <row r="7954" spans="2:8">
      <c r="B7954" s="831"/>
      <c r="C7954" s="831"/>
      <c r="F7954" s="831"/>
      <c r="G7954" s="831"/>
      <c r="H7954" s="831"/>
    </row>
    <row r="7955" spans="2:8">
      <c r="B7955" s="831"/>
      <c r="C7955" s="831"/>
      <c r="F7955" s="831"/>
      <c r="G7955" s="831"/>
      <c r="H7955" s="831"/>
    </row>
    <row r="7956" spans="2:8">
      <c r="B7956" s="831"/>
      <c r="C7956" s="831"/>
      <c r="F7956" s="831"/>
      <c r="G7956" s="831"/>
      <c r="H7956" s="831"/>
    </row>
    <row r="7957" spans="2:8">
      <c r="B7957" s="831"/>
      <c r="C7957" s="831"/>
      <c r="F7957" s="831"/>
      <c r="G7957" s="831"/>
      <c r="H7957" s="831"/>
    </row>
    <row r="7958" spans="2:8">
      <c r="B7958" s="831"/>
      <c r="C7958" s="831"/>
      <c r="F7958" s="831"/>
      <c r="G7958" s="831"/>
      <c r="H7958" s="831"/>
    </row>
    <row r="7959" spans="2:8">
      <c r="B7959" s="831"/>
      <c r="C7959" s="831"/>
      <c r="F7959" s="831"/>
      <c r="G7959" s="831"/>
      <c r="H7959" s="831"/>
    </row>
    <row r="7960" spans="2:8">
      <c r="B7960" s="831"/>
      <c r="C7960" s="831"/>
      <c r="F7960" s="831"/>
      <c r="G7960" s="831"/>
      <c r="H7960" s="831"/>
    </row>
    <row r="7961" spans="2:8">
      <c r="B7961" s="831"/>
      <c r="C7961" s="831"/>
      <c r="F7961" s="831"/>
      <c r="G7961" s="831"/>
      <c r="H7961" s="831"/>
    </row>
    <row r="7962" spans="2:8">
      <c r="B7962" s="831"/>
      <c r="C7962" s="831"/>
      <c r="F7962" s="831"/>
      <c r="G7962" s="831"/>
      <c r="H7962" s="831"/>
    </row>
    <row r="7963" spans="2:8">
      <c r="B7963" s="831"/>
      <c r="C7963" s="831"/>
      <c r="F7963" s="831"/>
      <c r="G7963" s="831"/>
      <c r="H7963" s="831"/>
    </row>
    <row r="7964" spans="2:8">
      <c r="B7964" s="831"/>
      <c r="C7964" s="831"/>
      <c r="F7964" s="831"/>
      <c r="G7964" s="831"/>
      <c r="H7964" s="831"/>
    </row>
    <row r="7965" spans="2:8">
      <c r="B7965" s="831"/>
      <c r="C7965" s="831"/>
      <c r="F7965" s="831"/>
      <c r="G7965" s="831"/>
      <c r="H7965" s="831"/>
    </row>
    <row r="7966" spans="2:8">
      <c r="B7966" s="831"/>
      <c r="C7966" s="831"/>
      <c r="F7966" s="831"/>
      <c r="G7966" s="831"/>
      <c r="H7966" s="831"/>
    </row>
    <row r="7967" spans="2:8">
      <c r="B7967" s="831"/>
      <c r="C7967" s="831"/>
      <c r="F7967" s="831"/>
      <c r="G7967" s="831"/>
      <c r="H7967" s="831"/>
    </row>
    <row r="7968" spans="2:8">
      <c r="B7968" s="831"/>
      <c r="C7968" s="831"/>
      <c r="F7968" s="831"/>
      <c r="G7968" s="831"/>
      <c r="H7968" s="831"/>
    </row>
    <row r="7969" spans="2:8">
      <c r="B7969" s="831"/>
      <c r="C7969" s="831"/>
      <c r="F7969" s="831"/>
      <c r="G7969" s="831"/>
      <c r="H7969" s="831"/>
    </row>
    <row r="7970" spans="2:8">
      <c r="B7970" s="831"/>
      <c r="C7970" s="831"/>
      <c r="F7970" s="831"/>
      <c r="G7970" s="831"/>
      <c r="H7970" s="831"/>
    </row>
    <row r="7971" spans="2:8">
      <c r="B7971" s="831"/>
      <c r="C7971" s="831"/>
      <c r="F7971" s="831"/>
      <c r="G7971" s="831"/>
      <c r="H7971" s="831"/>
    </row>
    <row r="7972" spans="2:8">
      <c r="B7972" s="831"/>
      <c r="C7972" s="831"/>
      <c r="F7972" s="831"/>
      <c r="G7972" s="831"/>
      <c r="H7972" s="831"/>
    </row>
    <row r="7973" spans="2:8">
      <c r="B7973" s="831"/>
      <c r="C7973" s="831"/>
      <c r="F7973" s="831"/>
      <c r="G7973" s="831"/>
      <c r="H7973" s="831"/>
    </row>
    <row r="7974" spans="2:8">
      <c r="B7974" s="831"/>
      <c r="C7974" s="831"/>
      <c r="F7974" s="831"/>
      <c r="G7974" s="831"/>
      <c r="H7974" s="831"/>
    </row>
    <row r="7975" spans="2:8">
      <c r="B7975" s="831"/>
      <c r="C7975" s="831"/>
      <c r="F7975" s="831"/>
      <c r="G7975" s="831"/>
      <c r="H7975" s="831"/>
    </row>
    <row r="7976" spans="2:8">
      <c r="B7976" s="831"/>
      <c r="C7976" s="831"/>
      <c r="F7976" s="831"/>
      <c r="G7976" s="831"/>
      <c r="H7976" s="831"/>
    </row>
    <row r="7977" spans="2:8">
      <c r="B7977" s="831"/>
      <c r="C7977" s="831"/>
      <c r="F7977" s="831"/>
      <c r="G7977" s="831"/>
      <c r="H7977" s="831"/>
    </row>
    <row r="7978" spans="2:8">
      <c r="B7978" s="831"/>
      <c r="C7978" s="831"/>
      <c r="F7978" s="831"/>
      <c r="G7978" s="831"/>
      <c r="H7978" s="831"/>
    </row>
    <row r="7979" spans="2:8">
      <c r="B7979" s="831"/>
      <c r="C7979" s="831"/>
      <c r="F7979" s="831"/>
      <c r="G7979" s="831"/>
      <c r="H7979" s="831"/>
    </row>
    <row r="7980" spans="2:8">
      <c r="B7980" s="831"/>
      <c r="C7980" s="831"/>
      <c r="F7980" s="831"/>
      <c r="G7980" s="831"/>
      <c r="H7980" s="831"/>
    </row>
    <row r="7981" spans="2:8">
      <c r="B7981" s="831"/>
      <c r="C7981" s="831"/>
      <c r="F7981" s="831"/>
      <c r="G7981" s="831"/>
      <c r="H7981" s="831"/>
    </row>
    <row r="7982" spans="2:8">
      <c r="B7982" s="831"/>
      <c r="C7982" s="831"/>
      <c r="F7982" s="831"/>
      <c r="G7982" s="831"/>
      <c r="H7982" s="831"/>
    </row>
    <row r="7983" spans="2:8">
      <c r="B7983" s="831"/>
      <c r="C7983" s="831"/>
      <c r="F7983" s="831"/>
      <c r="G7983" s="831"/>
      <c r="H7983" s="831"/>
    </row>
    <row r="7984" spans="2:8">
      <c r="B7984" s="831"/>
      <c r="C7984" s="831"/>
      <c r="F7984" s="831"/>
      <c r="G7984" s="831"/>
      <c r="H7984" s="831"/>
    </row>
    <row r="7985" spans="2:8">
      <c r="B7985" s="831"/>
      <c r="C7985" s="831"/>
      <c r="F7985" s="831"/>
      <c r="G7985" s="831"/>
      <c r="H7985" s="831"/>
    </row>
    <row r="7986" spans="2:8">
      <c r="B7986" s="831"/>
      <c r="C7986" s="831"/>
      <c r="F7986" s="831"/>
      <c r="G7986" s="831"/>
      <c r="H7986" s="831"/>
    </row>
    <row r="7987" spans="2:8">
      <c r="B7987" s="831"/>
      <c r="C7987" s="831"/>
      <c r="F7987" s="831"/>
      <c r="G7987" s="831"/>
      <c r="H7987" s="831"/>
    </row>
    <row r="7988" spans="2:8">
      <c r="B7988" s="831"/>
      <c r="C7988" s="831"/>
      <c r="F7988" s="831"/>
      <c r="G7988" s="831"/>
      <c r="H7988" s="831"/>
    </row>
    <row r="7989" spans="2:8">
      <c r="B7989" s="831"/>
      <c r="C7989" s="831"/>
      <c r="F7989" s="831"/>
      <c r="G7989" s="831"/>
      <c r="H7989" s="831"/>
    </row>
    <row r="7990" spans="2:8">
      <c r="B7990" s="831"/>
      <c r="C7990" s="831"/>
      <c r="F7990" s="831"/>
      <c r="G7990" s="831"/>
      <c r="H7990" s="831"/>
    </row>
    <row r="7991" spans="2:8">
      <c r="B7991" s="831"/>
      <c r="C7991" s="831"/>
      <c r="F7991" s="831"/>
      <c r="G7991" s="831"/>
      <c r="H7991" s="831"/>
    </row>
    <row r="7992" spans="2:8">
      <c r="B7992" s="831"/>
      <c r="C7992" s="831"/>
      <c r="F7992" s="831"/>
      <c r="G7992" s="831"/>
      <c r="H7992" s="831"/>
    </row>
    <row r="7993" spans="2:8">
      <c r="B7993" s="831"/>
      <c r="C7993" s="831"/>
      <c r="F7993" s="831"/>
      <c r="G7993" s="831"/>
      <c r="H7993" s="831"/>
    </row>
    <row r="7994" spans="2:8">
      <c r="B7994" s="831"/>
      <c r="C7994" s="831"/>
      <c r="F7994" s="831"/>
      <c r="G7994" s="831"/>
      <c r="H7994" s="831"/>
    </row>
    <row r="7995" spans="2:8">
      <c r="B7995" s="831"/>
      <c r="C7995" s="831"/>
      <c r="F7995" s="831"/>
      <c r="G7995" s="831"/>
      <c r="H7995" s="831"/>
    </row>
    <row r="7996" spans="2:8">
      <c r="B7996" s="831"/>
      <c r="C7996" s="831"/>
      <c r="F7996" s="831"/>
      <c r="G7996" s="831"/>
      <c r="H7996" s="831"/>
    </row>
    <row r="7997" spans="2:8">
      <c r="B7997" s="831"/>
      <c r="C7997" s="831"/>
      <c r="F7997" s="831"/>
      <c r="G7997" s="831"/>
      <c r="H7997" s="831"/>
    </row>
    <row r="7998" spans="2:8">
      <c r="B7998" s="831"/>
      <c r="C7998" s="831"/>
      <c r="F7998" s="831"/>
      <c r="G7998" s="831"/>
      <c r="H7998" s="831"/>
    </row>
    <row r="7999" spans="2:8">
      <c r="B7999" s="831"/>
      <c r="C7999" s="831"/>
      <c r="F7999" s="831"/>
      <c r="G7999" s="831"/>
      <c r="H7999" s="831"/>
    </row>
    <row r="8000" spans="2:8">
      <c r="B8000" s="831"/>
      <c r="C8000" s="831"/>
      <c r="F8000" s="831"/>
      <c r="G8000" s="831"/>
      <c r="H8000" s="831"/>
    </row>
    <row r="8001" spans="2:8">
      <c r="B8001" s="831"/>
      <c r="C8001" s="831"/>
      <c r="F8001" s="831"/>
      <c r="G8001" s="831"/>
      <c r="H8001" s="831"/>
    </row>
    <row r="8002" spans="2:8">
      <c r="B8002" s="831"/>
      <c r="C8002" s="831"/>
      <c r="F8002" s="831"/>
      <c r="G8002" s="831"/>
      <c r="H8002" s="831"/>
    </row>
    <row r="8003" spans="2:8">
      <c r="B8003" s="831"/>
      <c r="C8003" s="831"/>
      <c r="F8003" s="831"/>
      <c r="G8003" s="831"/>
      <c r="H8003" s="831"/>
    </row>
    <row r="8004" spans="2:8">
      <c r="B8004" s="831"/>
      <c r="C8004" s="831"/>
      <c r="F8004" s="831"/>
      <c r="G8004" s="831"/>
      <c r="H8004" s="831"/>
    </row>
    <row r="8005" spans="2:8">
      <c r="B8005" s="831"/>
      <c r="C8005" s="831"/>
      <c r="F8005" s="831"/>
      <c r="G8005" s="831"/>
      <c r="H8005" s="831"/>
    </row>
    <row r="8006" spans="2:8">
      <c r="B8006" s="831"/>
      <c r="C8006" s="831"/>
      <c r="F8006" s="831"/>
      <c r="G8006" s="831"/>
      <c r="H8006" s="831"/>
    </row>
    <row r="8007" spans="2:8">
      <c r="B8007" s="831"/>
      <c r="C8007" s="831"/>
      <c r="F8007" s="831"/>
      <c r="G8007" s="831"/>
      <c r="H8007" s="831"/>
    </row>
    <row r="8008" spans="2:8">
      <c r="B8008" s="831"/>
      <c r="C8008" s="831"/>
      <c r="F8008" s="831"/>
      <c r="G8008" s="831"/>
      <c r="H8008" s="831"/>
    </row>
    <row r="8009" spans="2:8">
      <c r="B8009" s="831"/>
      <c r="C8009" s="831"/>
      <c r="F8009" s="831"/>
      <c r="G8009" s="831"/>
      <c r="H8009" s="831"/>
    </row>
    <row r="8010" spans="2:8">
      <c r="B8010" s="831"/>
      <c r="C8010" s="831"/>
      <c r="F8010" s="831"/>
      <c r="G8010" s="831"/>
      <c r="H8010" s="831"/>
    </row>
    <row r="8011" spans="2:8">
      <c r="B8011" s="831"/>
      <c r="C8011" s="831"/>
      <c r="F8011" s="831"/>
      <c r="G8011" s="831"/>
      <c r="H8011" s="831"/>
    </row>
    <row r="8012" spans="2:8">
      <c r="B8012" s="831"/>
      <c r="C8012" s="831"/>
      <c r="F8012" s="831"/>
      <c r="G8012" s="831"/>
      <c r="H8012" s="831"/>
    </row>
    <row r="8013" spans="2:8">
      <c r="B8013" s="831"/>
      <c r="C8013" s="831"/>
      <c r="F8013" s="831"/>
      <c r="G8013" s="831"/>
      <c r="H8013" s="831"/>
    </row>
    <row r="8014" spans="2:8">
      <c r="B8014" s="831"/>
      <c r="C8014" s="831"/>
      <c r="F8014" s="831"/>
      <c r="G8014" s="831"/>
      <c r="H8014" s="831"/>
    </row>
    <row r="8015" spans="2:8">
      <c r="B8015" s="831"/>
      <c r="C8015" s="831"/>
      <c r="F8015" s="831"/>
      <c r="G8015" s="831"/>
      <c r="H8015" s="831"/>
    </row>
    <row r="8016" spans="2:8">
      <c r="B8016" s="831"/>
      <c r="C8016" s="831"/>
      <c r="F8016" s="831"/>
      <c r="G8016" s="831"/>
      <c r="H8016" s="831"/>
    </row>
    <row r="8017" spans="2:8">
      <c r="B8017" s="831"/>
      <c r="C8017" s="831"/>
      <c r="F8017" s="831"/>
      <c r="G8017" s="831"/>
      <c r="H8017" s="831"/>
    </row>
    <row r="8018" spans="2:8">
      <c r="B8018" s="831"/>
      <c r="C8018" s="831"/>
      <c r="F8018" s="831"/>
      <c r="G8018" s="831"/>
      <c r="H8018" s="831"/>
    </row>
    <row r="8019" spans="2:8">
      <c r="B8019" s="831"/>
      <c r="C8019" s="831"/>
      <c r="F8019" s="831"/>
      <c r="G8019" s="831"/>
      <c r="H8019" s="831"/>
    </row>
    <row r="8020" spans="2:8">
      <c r="B8020" s="831"/>
      <c r="C8020" s="831"/>
      <c r="F8020" s="831"/>
      <c r="G8020" s="831"/>
      <c r="H8020" s="831"/>
    </row>
    <row r="8021" spans="2:8">
      <c r="B8021" s="831"/>
      <c r="C8021" s="831"/>
      <c r="F8021" s="831"/>
      <c r="G8021" s="831"/>
      <c r="H8021" s="831"/>
    </row>
    <row r="8022" spans="2:8">
      <c r="B8022" s="831"/>
      <c r="C8022" s="831"/>
      <c r="F8022" s="831"/>
      <c r="G8022" s="831"/>
      <c r="H8022" s="831"/>
    </row>
    <row r="8023" spans="2:8">
      <c r="B8023" s="831"/>
      <c r="C8023" s="831"/>
      <c r="F8023" s="831"/>
      <c r="G8023" s="831"/>
      <c r="H8023" s="831"/>
    </row>
    <row r="8024" spans="2:8">
      <c r="B8024" s="831"/>
      <c r="C8024" s="831"/>
      <c r="F8024" s="831"/>
      <c r="G8024" s="831"/>
      <c r="H8024" s="831"/>
    </row>
    <row r="8025" spans="2:8">
      <c r="B8025" s="831"/>
      <c r="C8025" s="831"/>
      <c r="F8025" s="831"/>
      <c r="G8025" s="831"/>
      <c r="H8025" s="831"/>
    </row>
    <row r="8026" spans="2:8">
      <c r="B8026" s="831"/>
      <c r="C8026" s="831"/>
      <c r="F8026" s="831"/>
      <c r="G8026" s="831"/>
      <c r="H8026" s="831"/>
    </row>
    <row r="8027" spans="2:8">
      <c r="B8027" s="831"/>
      <c r="C8027" s="831"/>
      <c r="F8027" s="831"/>
      <c r="G8027" s="831"/>
      <c r="H8027" s="831"/>
    </row>
    <row r="8028" spans="2:8">
      <c r="B8028" s="831"/>
      <c r="C8028" s="831"/>
      <c r="F8028" s="831"/>
      <c r="G8028" s="831"/>
      <c r="H8028" s="831"/>
    </row>
    <row r="8029" spans="2:8">
      <c r="B8029" s="831"/>
      <c r="C8029" s="831"/>
      <c r="F8029" s="831"/>
      <c r="G8029" s="831"/>
      <c r="H8029" s="831"/>
    </row>
    <row r="8030" spans="2:8">
      <c r="B8030" s="831"/>
      <c r="C8030" s="831"/>
      <c r="F8030" s="831"/>
      <c r="G8030" s="831"/>
      <c r="H8030" s="831"/>
    </row>
    <row r="8031" spans="2:8">
      <c r="B8031" s="831"/>
      <c r="C8031" s="831"/>
      <c r="F8031" s="831"/>
      <c r="G8031" s="831"/>
      <c r="H8031" s="831"/>
    </row>
    <row r="8032" spans="2:8">
      <c r="B8032" s="831"/>
      <c r="C8032" s="831"/>
      <c r="F8032" s="831"/>
      <c r="G8032" s="831"/>
      <c r="H8032" s="831"/>
    </row>
    <row r="8033" spans="2:8">
      <c r="B8033" s="831"/>
      <c r="C8033" s="831"/>
      <c r="F8033" s="831"/>
      <c r="G8033" s="831"/>
      <c r="H8033" s="831"/>
    </row>
    <row r="8034" spans="2:8">
      <c r="B8034" s="831"/>
      <c r="C8034" s="831"/>
      <c r="F8034" s="831"/>
      <c r="G8034" s="831"/>
      <c r="H8034" s="831"/>
    </row>
    <row r="8035" spans="2:8">
      <c r="B8035" s="831"/>
      <c r="C8035" s="831"/>
      <c r="F8035" s="831"/>
      <c r="G8035" s="831"/>
      <c r="H8035" s="831"/>
    </row>
    <row r="8036" spans="2:8">
      <c r="B8036" s="831"/>
      <c r="C8036" s="831"/>
      <c r="F8036" s="831"/>
      <c r="G8036" s="831"/>
      <c r="H8036" s="831"/>
    </row>
    <row r="8037" spans="2:8">
      <c r="B8037" s="831"/>
      <c r="C8037" s="831"/>
      <c r="F8037" s="831"/>
      <c r="G8037" s="831"/>
      <c r="H8037" s="831"/>
    </row>
    <row r="8038" spans="2:8">
      <c r="B8038" s="831"/>
      <c r="C8038" s="831"/>
      <c r="F8038" s="831"/>
      <c r="G8038" s="831"/>
      <c r="H8038" s="831"/>
    </row>
    <row r="8039" spans="2:8">
      <c r="B8039" s="831"/>
      <c r="C8039" s="831"/>
      <c r="F8039" s="831"/>
      <c r="G8039" s="831"/>
      <c r="H8039" s="831"/>
    </row>
    <row r="8040" spans="2:8">
      <c r="B8040" s="831"/>
      <c r="C8040" s="831"/>
      <c r="F8040" s="831"/>
      <c r="G8040" s="831"/>
      <c r="H8040" s="831"/>
    </row>
    <row r="8041" spans="2:8">
      <c r="B8041" s="831"/>
      <c r="C8041" s="831"/>
      <c r="F8041" s="831"/>
      <c r="G8041" s="831"/>
      <c r="H8041" s="831"/>
    </row>
    <row r="8042" spans="2:8">
      <c r="B8042" s="831"/>
      <c r="C8042" s="831"/>
      <c r="F8042" s="831"/>
      <c r="G8042" s="831"/>
      <c r="H8042" s="831"/>
    </row>
    <row r="8043" spans="2:8">
      <c r="B8043" s="831"/>
      <c r="C8043" s="831"/>
      <c r="F8043" s="831"/>
      <c r="G8043" s="831"/>
      <c r="H8043" s="831"/>
    </row>
    <row r="8044" spans="2:8">
      <c r="B8044" s="831"/>
      <c r="C8044" s="831"/>
      <c r="F8044" s="831"/>
      <c r="G8044" s="831"/>
      <c r="H8044" s="831"/>
    </row>
    <row r="8045" spans="2:8">
      <c r="B8045" s="831"/>
      <c r="C8045" s="831"/>
      <c r="F8045" s="831"/>
      <c r="G8045" s="831"/>
      <c r="H8045" s="831"/>
    </row>
    <row r="8046" spans="2:8">
      <c r="B8046" s="831"/>
      <c r="C8046" s="831"/>
      <c r="F8046" s="831"/>
      <c r="G8046" s="831"/>
      <c r="H8046" s="831"/>
    </row>
    <row r="8047" spans="2:8">
      <c r="B8047" s="831"/>
      <c r="C8047" s="831"/>
      <c r="F8047" s="831"/>
      <c r="G8047" s="831"/>
      <c r="H8047" s="831"/>
    </row>
    <row r="8048" spans="2:8">
      <c r="B8048" s="831"/>
      <c r="C8048" s="831"/>
      <c r="F8048" s="831"/>
      <c r="G8048" s="831"/>
      <c r="H8048" s="831"/>
    </row>
    <row r="8049" spans="2:8">
      <c r="B8049" s="831"/>
      <c r="C8049" s="831"/>
      <c r="F8049" s="831"/>
      <c r="G8049" s="831"/>
      <c r="H8049" s="831"/>
    </row>
    <row r="8050" spans="2:8">
      <c r="B8050" s="831"/>
      <c r="C8050" s="831"/>
      <c r="F8050" s="831"/>
      <c r="G8050" s="831"/>
      <c r="H8050" s="831"/>
    </row>
    <row r="8051" spans="2:8">
      <c r="B8051" s="831"/>
      <c r="C8051" s="831"/>
      <c r="F8051" s="831"/>
      <c r="G8051" s="831"/>
      <c r="H8051" s="831"/>
    </row>
    <row r="8052" spans="2:8">
      <c r="B8052" s="831"/>
      <c r="C8052" s="831"/>
      <c r="F8052" s="831"/>
      <c r="G8052" s="831"/>
      <c r="H8052" s="831"/>
    </row>
    <row r="8053" spans="2:8">
      <c r="B8053" s="831"/>
      <c r="C8053" s="831"/>
      <c r="F8053" s="831"/>
      <c r="G8053" s="831"/>
      <c r="H8053" s="831"/>
    </row>
    <row r="8054" spans="2:8">
      <c r="B8054" s="831"/>
      <c r="C8054" s="831"/>
      <c r="F8054" s="831"/>
      <c r="G8054" s="831"/>
      <c r="H8054" s="831"/>
    </row>
    <row r="8055" spans="2:8">
      <c r="B8055" s="831"/>
      <c r="C8055" s="831"/>
      <c r="F8055" s="831"/>
      <c r="G8055" s="831"/>
      <c r="H8055" s="831"/>
    </row>
    <row r="8056" spans="2:8">
      <c r="B8056" s="831"/>
      <c r="C8056" s="831"/>
      <c r="F8056" s="831"/>
      <c r="G8056" s="831"/>
      <c r="H8056" s="831"/>
    </row>
    <row r="8057" spans="2:8">
      <c r="B8057" s="831"/>
      <c r="C8057" s="831"/>
      <c r="F8057" s="831"/>
      <c r="G8057" s="831"/>
      <c r="H8057" s="831"/>
    </row>
    <row r="8058" spans="2:8">
      <c r="B8058" s="831"/>
      <c r="C8058" s="831"/>
      <c r="F8058" s="831"/>
      <c r="G8058" s="831"/>
      <c r="H8058" s="831"/>
    </row>
    <row r="8059" spans="2:8">
      <c r="B8059" s="831"/>
      <c r="C8059" s="831"/>
      <c r="F8059" s="831"/>
      <c r="G8059" s="831"/>
      <c r="H8059" s="831"/>
    </row>
    <row r="8060" spans="2:8">
      <c r="B8060" s="831"/>
      <c r="C8060" s="831"/>
      <c r="F8060" s="831"/>
      <c r="G8060" s="831"/>
      <c r="H8060" s="831"/>
    </row>
    <row r="8061" spans="2:8">
      <c r="B8061" s="831"/>
      <c r="C8061" s="831"/>
      <c r="F8061" s="831"/>
      <c r="G8061" s="831"/>
      <c r="H8061" s="831"/>
    </row>
    <row r="8062" spans="2:8">
      <c r="B8062" s="831"/>
      <c r="C8062" s="831"/>
      <c r="F8062" s="831"/>
      <c r="G8062" s="831"/>
      <c r="H8062" s="831"/>
    </row>
    <row r="8063" spans="2:8">
      <c r="B8063" s="831"/>
      <c r="C8063" s="831"/>
      <c r="F8063" s="831"/>
      <c r="G8063" s="831"/>
      <c r="H8063" s="831"/>
    </row>
    <row r="8064" spans="2:8">
      <c r="B8064" s="831"/>
      <c r="C8064" s="831"/>
      <c r="F8064" s="831"/>
      <c r="G8064" s="831"/>
      <c r="H8064" s="831"/>
    </row>
    <row r="8065" spans="2:8">
      <c r="B8065" s="831"/>
      <c r="C8065" s="831"/>
      <c r="F8065" s="831"/>
      <c r="G8065" s="831"/>
      <c r="H8065" s="831"/>
    </row>
    <row r="8066" spans="2:8">
      <c r="B8066" s="831"/>
      <c r="C8066" s="831"/>
      <c r="F8066" s="831"/>
      <c r="G8066" s="831"/>
      <c r="H8066" s="831"/>
    </row>
    <row r="8067" spans="2:8">
      <c r="B8067" s="831"/>
      <c r="C8067" s="831"/>
      <c r="F8067" s="831"/>
      <c r="G8067" s="831"/>
      <c r="H8067" s="831"/>
    </row>
    <row r="8068" spans="2:8">
      <c r="B8068" s="831"/>
      <c r="C8068" s="831"/>
      <c r="F8068" s="831"/>
      <c r="G8068" s="831"/>
      <c r="H8068" s="831"/>
    </row>
    <row r="8069" spans="2:8">
      <c r="B8069" s="831"/>
      <c r="C8069" s="831"/>
      <c r="F8069" s="831"/>
      <c r="G8069" s="831"/>
      <c r="H8069" s="831"/>
    </row>
    <row r="8070" spans="2:8">
      <c r="B8070" s="831"/>
      <c r="C8070" s="831"/>
      <c r="F8070" s="831"/>
      <c r="G8070" s="831"/>
      <c r="H8070" s="831"/>
    </row>
    <row r="8071" spans="2:8">
      <c r="B8071" s="831"/>
      <c r="C8071" s="831"/>
      <c r="F8071" s="831"/>
      <c r="G8071" s="831"/>
      <c r="H8071" s="831"/>
    </row>
    <row r="8072" spans="2:8">
      <c r="B8072" s="831"/>
      <c r="C8072" s="831"/>
      <c r="F8072" s="831"/>
      <c r="G8072" s="831"/>
      <c r="H8072" s="831"/>
    </row>
    <row r="8073" spans="2:8">
      <c r="B8073" s="831"/>
      <c r="C8073" s="831"/>
      <c r="F8073" s="831"/>
      <c r="G8073" s="831"/>
      <c r="H8073" s="831"/>
    </row>
    <row r="8074" spans="2:8">
      <c r="B8074" s="831"/>
      <c r="C8074" s="831"/>
      <c r="F8074" s="831"/>
      <c r="G8074" s="831"/>
      <c r="H8074" s="831"/>
    </row>
    <row r="8075" spans="2:8">
      <c r="B8075" s="831"/>
      <c r="C8075" s="831"/>
      <c r="F8075" s="831"/>
      <c r="G8075" s="831"/>
      <c r="H8075" s="831"/>
    </row>
    <row r="8076" spans="2:8">
      <c r="B8076" s="831"/>
      <c r="C8076" s="831"/>
      <c r="F8076" s="831"/>
      <c r="G8076" s="831"/>
      <c r="H8076" s="831"/>
    </row>
    <row r="8077" spans="2:8">
      <c r="B8077" s="831"/>
      <c r="C8077" s="831"/>
      <c r="F8077" s="831"/>
      <c r="G8077" s="831"/>
      <c r="H8077" s="831"/>
    </row>
    <row r="8078" spans="2:8">
      <c r="B8078" s="831"/>
      <c r="C8078" s="831"/>
      <c r="F8078" s="831"/>
      <c r="G8078" s="831"/>
      <c r="H8078" s="831"/>
    </row>
    <row r="8079" spans="2:8">
      <c r="B8079" s="831"/>
      <c r="C8079" s="831"/>
      <c r="F8079" s="831"/>
      <c r="G8079" s="831"/>
      <c r="H8079" s="831"/>
    </row>
    <row r="8080" spans="2:8">
      <c r="B8080" s="831"/>
      <c r="C8080" s="831"/>
      <c r="F8080" s="831"/>
      <c r="G8080" s="831"/>
      <c r="H8080" s="831"/>
    </row>
    <row r="8081" spans="2:8">
      <c r="B8081" s="831"/>
      <c r="C8081" s="831"/>
      <c r="F8081" s="831"/>
      <c r="G8081" s="831"/>
      <c r="H8081" s="831"/>
    </row>
    <row r="8082" spans="2:8">
      <c r="B8082" s="831"/>
      <c r="C8082" s="831"/>
      <c r="F8082" s="831"/>
      <c r="G8082" s="831"/>
      <c r="H8082" s="831"/>
    </row>
    <row r="8083" spans="2:8">
      <c r="B8083" s="831"/>
      <c r="C8083" s="831"/>
      <c r="F8083" s="831"/>
      <c r="G8083" s="831"/>
      <c r="H8083" s="831"/>
    </row>
    <row r="8084" spans="2:8">
      <c r="B8084" s="831"/>
      <c r="C8084" s="831"/>
      <c r="F8084" s="831"/>
      <c r="G8084" s="831"/>
      <c r="H8084" s="831"/>
    </row>
    <row r="8085" spans="2:8">
      <c r="B8085" s="831"/>
      <c r="C8085" s="831"/>
      <c r="F8085" s="831"/>
      <c r="G8085" s="831"/>
      <c r="H8085" s="831"/>
    </row>
    <row r="8086" spans="2:8">
      <c r="B8086" s="831"/>
      <c r="C8086" s="831"/>
      <c r="F8086" s="831"/>
      <c r="G8086" s="831"/>
      <c r="H8086" s="831"/>
    </row>
    <row r="8087" spans="2:8">
      <c r="B8087" s="831"/>
      <c r="C8087" s="831"/>
      <c r="F8087" s="831"/>
      <c r="G8087" s="831"/>
      <c r="H8087" s="831"/>
    </row>
    <row r="8088" spans="2:8">
      <c r="B8088" s="831"/>
      <c r="C8088" s="831"/>
      <c r="F8088" s="831"/>
      <c r="G8088" s="831"/>
      <c r="H8088" s="831"/>
    </row>
    <row r="8089" spans="2:8">
      <c r="B8089" s="831"/>
      <c r="C8089" s="831"/>
      <c r="F8089" s="831"/>
      <c r="G8089" s="831"/>
      <c r="H8089" s="831"/>
    </row>
    <row r="8090" spans="2:8">
      <c r="B8090" s="831"/>
      <c r="C8090" s="831"/>
      <c r="F8090" s="831"/>
      <c r="G8090" s="831"/>
      <c r="H8090" s="831"/>
    </row>
    <row r="8091" spans="2:8">
      <c r="B8091" s="831"/>
      <c r="C8091" s="831"/>
      <c r="F8091" s="831"/>
      <c r="G8091" s="831"/>
      <c r="H8091" s="831"/>
    </row>
    <row r="8092" spans="2:8">
      <c r="B8092" s="831"/>
      <c r="C8092" s="831"/>
      <c r="F8092" s="831"/>
      <c r="G8092" s="831"/>
      <c r="H8092" s="831"/>
    </row>
    <row r="8093" spans="2:8">
      <c r="B8093" s="831"/>
      <c r="C8093" s="831"/>
      <c r="F8093" s="831"/>
      <c r="G8093" s="831"/>
      <c r="H8093" s="831"/>
    </row>
    <row r="8094" spans="2:8">
      <c r="B8094" s="831"/>
      <c r="C8094" s="831"/>
      <c r="F8094" s="831"/>
      <c r="G8094" s="831"/>
      <c r="H8094" s="831"/>
    </row>
    <row r="8095" spans="2:8">
      <c r="B8095" s="831"/>
      <c r="C8095" s="831"/>
      <c r="F8095" s="831"/>
      <c r="G8095" s="831"/>
      <c r="H8095" s="831"/>
    </row>
    <row r="8096" spans="2:8">
      <c r="B8096" s="831"/>
      <c r="C8096" s="831"/>
      <c r="F8096" s="831"/>
      <c r="G8096" s="831"/>
      <c r="H8096" s="831"/>
    </row>
    <row r="8097" spans="2:8">
      <c r="B8097" s="831"/>
      <c r="C8097" s="831"/>
      <c r="F8097" s="831"/>
      <c r="G8097" s="831"/>
      <c r="H8097" s="831"/>
    </row>
    <row r="8098" spans="2:8">
      <c r="B8098" s="831"/>
      <c r="C8098" s="831"/>
      <c r="F8098" s="831"/>
      <c r="G8098" s="831"/>
      <c r="H8098" s="831"/>
    </row>
    <row r="8099" spans="2:8">
      <c r="B8099" s="831"/>
      <c r="C8099" s="831"/>
      <c r="F8099" s="831"/>
      <c r="G8099" s="831"/>
      <c r="H8099" s="831"/>
    </row>
    <row r="8100" spans="2:8">
      <c r="B8100" s="831"/>
      <c r="C8100" s="831"/>
      <c r="F8100" s="831"/>
      <c r="G8100" s="831"/>
      <c r="H8100" s="831"/>
    </row>
    <row r="8101" spans="2:8">
      <c r="B8101" s="831"/>
      <c r="C8101" s="831"/>
      <c r="F8101" s="831"/>
      <c r="G8101" s="831"/>
      <c r="H8101" s="831"/>
    </row>
    <row r="8102" spans="2:8">
      <c r="B8102" s="831"/>
      <c r="C8102" s="831"/>
      <c r="F8102" s="831"/>
      <c r="G8102" s="831"/>
      <c r="H8102" s="831"/>
    </row>
    <row r="8103" spans="2:8">
      <c r="B8103" s="831"/>
      <c r="C8103" s="831"/>
      <c r="F8103" s="831"/>
      <c r="G8103" s="831"/>
      <c r="H8103" s="831"/>
    </row>
    <row r="8104" spans="2:8">
      <c r="B8104" s="831"/>
      <c r="C8104" s="831"/>
      <c r="F8104" s="831"/>
      <c r="G8104" s="831"/>
      <c r="H8104" s="831"/>
    </row>
    <row r="8105" spans="2:8">
      <c r="B8105" s="831"/>
      <c r="C8105" s="831"/>
      <c r="F8105" s="831"/>
      <c r="G8105" s="831"/>
      <c r="H8105" s="831"/>
    </row>
    <row r="8106" spans="2:8">
      <c r="B8106" s="831"/>
      <c r="C8106" s="831"/>
      <c r="F8106" s="831"/>
      <c r="G8106" s="831"/>
      <c r="H8106" s="831"/>
    </row>
    <row r="8107" spans="2:8">
      <c r="B8107" s="831"/>
      <c r="C8107" s="831"/>
      <c r="F8107" s="831"/>
      <c r="G8107" s="831"/>
      <c r="H8107" s="831"/>
    </row>
    <row r="8108" spans="2:8">
      <c r="B8108" s="831"/>
      <c r="C8108" s="831"/>
      <c r="F8108" s="831"/>
      <c r="G8108" s="831"/>
      <c r="H8108" s="831"/>
    </row>
    <row r="8109" spans="2:8">
      <c r="B8109" s="831"/>
      <c r="C8109" s="831"/>
      <c r="F8109" s="831"/>
      <c r="G8109" s="831"/>
      <c r="H8109" s="831"/>
    </row>
    <row r="8110" spans="2:8">
      <c r="B8110" s="831"/>
      <c r="C8110" s="831"/>
      <c r="F8110" s="831"/>
      <c r="G8110" s="831"/>
      <c r="H8110" s="831"/>
    </row>
    <row r="8111" spans="2:8">
      <c r="B8111" s="831"/>
      <c r="C8111" s="831"/>
      <c r="F8111" s="831"/>
      <c r="G8111" s="831"/>
      <c r="H8111" s="831"/>
    </row>
    <row r="8112" spans="2:8">
      <c r="B8112" s="831"/>
      <c r="C8112" s="831"/>
      <c r="F8112" s="831"/>
      <c r="G8112" s="831"/>
      <c r="H8112" s="831"/>
    </row>
    <row r="8113" spans="2:8">
      <c r="B8113" s="831"/>
      <c r="C8113" s="831"/>
      <c r="F8113" s="831"/>
      <c r="G8113" s="831"/>
      <c r="H8113" s="831"/>
    </row>
    <row r="8114" spans="2:8">
      <c r="B8114" s="831"/>
      <c r="C8114" s="831"/>
      <c r="F8114" s="831"/>
      <c r="G8114" s="831"/>
      <c r="H8114" s="831"/>
    </row>
    <row r="8115" spans="2:8">
      <c r="B8115" s="831"/>
      <c r="C8115" s="831"/>
      <c r="F8115" s="831"/>
      <c r="G8115" s="831"/>
      <c r="H8115" s="831"/>
    </row>
    <row r="8116" spans="2:8">
      <c r="B8116" s="831"/>
      <c r="C8116" s="831"/>
      <c r="F8116" s="831"/>
      <c r="G8116" s="831"/>
      <c r="H8116" s="831"/>
    </row>
    <row r="8117" spans="2:8">
      <c r="B8117" s="831"/>
      <c r="C8117" s="831"/>
      <c r="F8117" s="831"/>
      <c r="G8117" s="831"/>
      <c r="H8117" s="831"/>
    </row>
    <row r="8118" spans="2:8">
      <c r="B8118" s="831"/>
      <c r="C8118" s="831"/>
      <c r="F8118" s="831"/>
      <c r="G8118" s="831"/>
      <c r="H8118" s="831"/>
    </row>
    <row r="8119" spans="2:8">
      <c r="B8119" s="831"/>
      <c r="C8119" s="831"/>
      <c r="F8119" s="831"/>
      <c r="G8119" s="831"/>
      <c r="H8119" s="831"/>
    </row>
    <row r="8120" spans="2:8">
      <c r="B8120" s="831"/>
      <c r="C8120" s="831"/>
      <c r="F8120" s="831"/>
      <c r="G8120" s="831"/>
      <c r="H8120" s="831"/>
    </row>
    <row r="8121" spans="2:8">
      <c r="B8121" s="831"/>
      <c r="C8121" s="831"/>
      <c r="F8121" s="831"/>
      <c r="G8121" s="831"/>
      <c r="H8121" s="831"/>
    </row>
    <row r="8122" spans="2:8">
      <c r="B8122" s="831"/>
      <c r="C8122" s="831"/>
      <c r="F8122" s="831"/>
      <c r="G8122" s="831"/>
      <c r="H8122" s="831"/>
    </row>
    <row r="8123" spans="2:8">
      <c r="B8123" s="831"/>
      <c r="C8123" s="831"/>
      <c r="F8123" s="831"/>
      <c r="G8123" s="831"/>
      <c r="H8123" s="831"/>
    </row>
    <row r="8124" spans="2:8">
      <c r="B8124" s="831"/>
      <c r="C8124" s="831"/>
      <c r="F8124" s="831"/>
      <c r="G8124" s="831"/>
      <c r="H8124" s="831"/>
    </row>
    <row r="8125" spans="2:8">
      <c r="B8125" s="831"/>
      <c r="C8125" s="831"/>
      <c r="F8125" s="831"/>
      <c r="G8125" s="831"/>
      <c r="H8125" s="831"/>
    </row>
    <row r="8126" spans="2:8">
      <c r="B8126" s="831"/>
      <c r="C8126" s="831"/>
      <c r="F8126" s="831"/>
      <c r="G8126" s="831"/>
      <c r="H8126" s="831"/>
    </row>
    <row r="8127" spans="2:8">
      <c r="B8127" s="831"/>
      <c r="C8127" s="831"/>
      <c r="F8127" s="831"/>
      <c r="G8127" s="831"/>
      <c r="H8127" s="831"/>
    </row>
    <row r="8128" spans="2:8">
      <c r="B8128" s="831"/>
      <c r="C8128" s="831"/>
      <c r="F8128" s="831"/>
      <c r="G8128" s="831"/>
      <c r="H8128" s="831"/>
    </row>
    <row r="8129" spans="2:8">
      <c r="B8129" s="831"/>
      <c r="C8129" s="831"/>
      <c r="F8129" s="831"/>
      <c r="G8129" s="831"/>
      <c r="H8129" s="831"/>
    </row>
    <row r="8130" spans="2:8">
      <c r="B8130" s="831"/>
      <c r="C8130" s="831"/>
      <c r="F8130" s="831"/>
      <c r="G8130" s="831"/>
      <c r="H8130" s="831"/>
    </row>
    <row r="8131" spans="2:8">
      <c r="B8131" s="831"/>
      <c r="C8131" s="831"/>
      <c r="F8131" s="831"/>
      <c r="G8131" s="831"/>
      <c r="H8131" s="831"/>
    </row>
    <row r="8132" spans="2:8">
      <c r="B8132" s="831"/>
      <c r="C8132" s="831"/>
      <c r="F8132" s="831"/>
      <c r="G8132" s="831"/>
      <c r="H8132" s="831"/>
    </row>
    <row r="8133" spans="2:8">
      <c r="B8133" s="831"/>
      <c r="C8133" s="831"/>
      <c r="F8133" s="831"/>
      <c r="G8133" s="831"/>
      <c r="H8133" s="831"/>
    </row>
    <row r="8134" spans="2:8">
      <c r="B8134" s="831"/>
      <c r="C8134" s="831"/>
      <c r="F8134" s="831"/>
      <c r="G8134" s="831"/>
      <c r="H8134" s="831"/>
    </row>
    <row r="8135" spans="2:8">
      <c r="B8135" s="831"/>
      <c r="C8135" s="831"/>
      <c r="F8135" s="831"/>
      <c r="G8135" s="831"/>
      <c r="H8135" s="831"/>
    </row>
    <row r="8136" spans="2:8">
      <c r="B8136" s="831"/>
      <c r="C8136" s="831"/>
      <c r="F8136" s="831"/>
      <c r="G8136" s="831"/>
      <c r="H8136" s="831"/>
    </row>
    <row r="8137" spans="2:8">
      <c r="B8137" s="831"/>
      <c r="C8137" s="831"/>
      <c r="F8137" s="831"/>
      <c r="G8137" s="831"/>
      <c r="H8137" s="831"/>
    </row>
    <row r="8138" spans="2:8">
      <c r="B8138" s="831"/>
      <c r="C8138" s="831"/>
      <c r="F8138" s="831"/>
      <c r="G8138" s="831"/>
      <c r="H8138" s="831"/>
    </row>
    <row r="8139" spans="2:8">
      <c r="B8139" s="831"/>
      <c r="C8139" s="831"/>
      <c r="F8139" s="831"/>
      <c r="G8139" s="831"/>
      <c r="H8139" s="831"/>
    </row>
    <row r="8140" spans="2:8">
      <c r="B8140" s="831"/>
      <c r="C8140" s="831"/>
      <c r="F8140" s="831"/>
      <c r="G8140" s="831"/>
      <c r="H8140" s="831"/>
    </row>
    <row r="8141" spans="2:8">
      <c r="B8141" s="831"/>
      <c r="C8141" s="831"/>
      <c r="F8141" s="831"/>
      <c r="G8141" s="831"/>
      <c r="H8141" s="831"/>
    </row>
    <row r="8142" spans="2:8">
      <c r="B8142" s="831"/>
      <c r="C8142" s="831"/>
      <c r="F8142" s="831"/>
      <c r="G8142" s="831"/>
      <c r="H8142" s="831"/>
    </row>
    <row r="8143" spans="2:8">
      <c r="B8143" s="831"/>
      <c r="C8143" s="831"/>
      <c r="F8143" s="831"/>
      <c r="G8143" s="831"/>
      <c r="H8143" s="831"/>
    </row>
    <row r="8144" spans="2:8">
      <c r="B8144" s="831"/>
      <c r="C8144" s="831"/>
      <c r="F8144" s="831"/>
      <c r="G8144" s="831"/>
      <c r="H8144" s="831"/>
    </row>
    <row r="8145" spans="2:8">
      <c r="B8145" s="831"/>
      <c r="C8145" s="831"/>
      <c r="F8145" s="831"/>
      <c r="G8145" s="831"/>
      <c r="H8145" s="831"/>
    </row>
    <row r="8146" spans="2:8">
      <c r="B8146" s="831"/>
      <c r="C8146" s="831"/>
      <c r="F8146" s="831"/>
      <c r="G8146" s="831"/>
      <c r="H8146" s="831"/>
    </row>
    <row r="8147" spans="2:8">
      <c r="B8147" s="831"/>
      <c r="C8147" s="831"/>
      <c r="F8147" s="831"/>
      <c r="G8147" s="831"/>
      <c r="H8147" s="831"/>
    </row>
    <row r="8148" spans="2:8">
      <c r="B8148" s="831"/>
      <c r="C8148" s="831"/>
      <c r="F8148" s="831"/>
      <c r="G8148" s="831"/>
      <c r="H8148" s="831"/>
    </row>
    <row r="8149" spans="2:8">
      <c r="B8149" s="831"/>
      <c r="C8149" s="831"/>
      <c r="F8149" s="831"/>
      <c r="G8149" s="831"/>
      <c r="H8149" s="831"/>
    </row>
    <row r="8150" spans="2:8">
      <c r="B8150" s="831"/>
      <c r="C8150" s="831"/>
      <c r="F8150" s="831"/>
      <c r="G8150" s="831"/>
      <c r="H8150" s="831"/>
    </row>
    <row r="8151" spans="2:8">
      <c r="B8151" s="831"/>
      <c r="C8151" s="831"/>
      <c r="F8151" s="831"/>
      <c r="G8151" s="831"/>
      <c r="H8151" s="831"/>
    </row>
    <row r="8152" spans="2:8">
      <c r="B8152" s="831"/>
      <c r="C8152" s="831"/>
      <c r="F8152" s="831"/>
      <c r="G8152" s="831"/>
      <c r="H8152" s="831"/>
    </row>
    <row r="8153" spans="2:8">
      <c r="B8153" s="831"/>
      <c r="C8153" s="831"/>
      <c r="F8153" s="831"/>
      <c r="G8153" s="831"/>
      <c r="H8153" s="831"/>
    </row>
    <row r="8154" spans="2:8">
      <c r="B8154" s="831"/>
      <c r="C8154" s="831"/>
      <c r="F8154" s="831"/>
      <c r="G8154" s="831"/>
      <c r="H8154" s="831"/>
    </row>
    <row r="8155" spans="2:8">
      <c r="B8155" s="831"/>
      <c r="C8155" s="831"/>
      <c r="F8155" s="831"/>
      <c r="G8155" s="831"/>
      <c r="H8155" s="831"/>
    </row>
    <row r="8156" spans="2:8">
      <c r="B8156" s="831"/>
      <c r="C8156" s="831"/>
      <c r="F8156" s="831"/>
      <c r="G8156" s="831"/>
      <c r="H8156" s="831"/>
    </row>
    <row r="8157" spans="2:8">
      <c r="B8157" s="831"/>
      <c r="C8157" s="831"/>
      <c r="F8157" s="831"/>
      <c r="G8157" s="831"/>
      <c r="H8157" s="831"/>
    </row>
    <row r="8158" spans="2:8">
      <c r="B8158" s="831"/>
      <c r="C8158" s="831"/>
      <c r="F8158" s="831"/>
      <c r="G8158" s="831"/>
      <c r="H8158" s="831"/>
    </row>
    <row r="8159" spans="2:8">
      <c r="B8159" s="831"/>
      <c r="C8159" s="831"/>
      <c r="F8159" s="831"/>
      <c r="G8159" s="831"/>
      <c r="H8159" s="831"/>
    </row>
    <row r="8160" spans="2:8">
      <c r="B8160" s="831"/>
      <c r="C8160" s="831"/>
      <c r="F8160" s="831"/>
      <c r="G8160" s="831"/>
      <c r="H8160" s="831"/>
    </row>
    <row r="8161" spans="2:8">
      <c r="B8161" s="831"/>
      <c r="C8161" s="831"/>
      <c r="F8161" s="831"/>
      <c r="G8161" s="831"/>
      <c r="H8161" s="831"/>
    </row>
    <row r="8162" spans="2:8">
      <c r="B8162" s="831"/>
      <c r="C8162" s="831"/>
      <c r="F8162" s="831"/>
      <c r="G8162" s="831"/>
      <c r="H8162" s="831"/>
    </row>
    <row r="8163" spans="2:8">
      <c r="B8163" s="831"/>
      <c r="C8163" s="831"/>
      <c r="F8163" s="831"/>
      <c r="G8163" s="831"/>
      <c r="H8163" s="831"/>
    </row>
    <row r="8164" spans="2:8">
      <c r="B8164" s="831"/>
      <c r="C8164" s="831"/>
      <c r="F8164" s="831"/>
      <c r="G8164" s="831"/>
      <c r="H8164" s="831"/>
    </row>
    <row r="8165" spans="2:8">
      <c r="B8165" s="831"/>
      <c r="C8165" s="831"/>
      <c r="F8165" s="831"/>
      <c r="G8165" s="831"/>
      <c r="H8165" s="831"/>
    </row>
    <row r="8166" spans="2:8">
      <c r="B8166" s="831"/>
      <c r="C8166" s="831"/>
      <c r="F8166" s="831"/>
      <c r="G8166" s="831"/>
      <c r="H8166" s="831"/>
    </row>
    <row r="8167" spans="2:8">
      <c r="B8167" s="831"/>
      <c r="C8167" s="831"/>
      <c r="F8167" s="831"/>
      <c r="G8167" s="831"/>
      <c r="H8167" s="831"/>
    </row>
    <row r="8168" spans="2:8">
      <c r="B8168" s="831"/>
      <c r="C8168" s="831"/>
      <c r="F8168" s="831"/>
      <c r="G8168" s="831"/>
      <c r="H8168" s="831"/>
    </row>
    <row r="8169" spans="2:8">
      <c r="B8169" s="831"/>
      <c r="C8169" s="831"/>
      <c r="F8169" s="831"/>
      <c r="G8169" s="831"/>
      <c r="H8169" s="831"/>
    </row>
    <row r="8170" spans="2:8">
      <c r="B8170" s="831"/>
      <c r="C8170" s="831"/>
      <c r="F8170" s="831"/>
      <c r="G8170" s="831"/>
      <c r="H8170" s="831"/>
    </row>
    <row r="8171" spans="2:8">
      <c r="B8171" s="831"/>
      <c r="C8171" s="831"/>
      <c r="F8171" s="831"/>
      <c r="G8171" s="831"/>
      <c r="H8171" s="831"/>
    </row>
    <row r="8172" spans="2:8">
      <c r="B8172" s="831"/>
      <c r="C8172" s="831"/>
      <c r="F8172" s="831"/>
      <c r="G8172" s="831"/>
      <c r="H8172" s="831"/>
    </row>
    <row r="8173" spans="2:8">
      <c r="B8173" s="831"/>
      <c r="C8173" s="831"/>
      <c r="F8173" s="831"/>
      <c r="G8173" s="831"/>
      <c r="H8173" s="831"/>
    </row>
    <row r="8174" spans="2:8">
      <c r="B8174" s="831"/>
      <c r="C8174" s="831"/>
      <c r="F8174" s="831"/>
      <c r="G8174" s="831"/>
      <c r="H8174" s="831"/>
    </row>
    <row r="8175" spans="2:8">
      <c r="B8175" s="831"/>
      <c r="C8175" s="831"/>
      <c r="F8175" s="831"/>
      <c r="G8175" s="831"/>
      <c r="H8175" s="831"/>
    </row>
    <row r="8176" spans="2:8">
      <c r="B8176" s="831"/>
      <c r="C8176" s="831"/>
      <c r="F8176" s="831"/>
      <c r="G8176" s="831"/>
      <c r="H8176" s="831"/>
    </row>
    <row r="8177" spans="2:8">
      <c r="B8177" s="831"/>
      <c r="C8177" s="831"/>
      <c r="F8177" s="831"/>
      <c r="G8177" s="831"/>
      <c r="H8177" s="831"/>
    </row>
    <row r="8178" spans="2:8">
      <c r="B8178" s="831"/>
      <c r="C8178" s="831"/>
      <c r="F8178" s="831"/>
      <c r="G8178" s="831"/>
      <c r="H8178" s="831"/>
    </row>
    <row r="8179" spans="2:8">
      <c r="B8179" s="831"/>
      <c r="C8179" s="831"/>
      <c r="F8179" s="831"/>
      <c r="G8179" s="831"/>
      <c r="H8179" s="831"/>
    </row>
    <row r="8180" spans="2:8">
      <c r="B8180" s="831"/>
      <c r="C8180" s="831"/>
      <c r="F8180" s="831"/>
      <c r="G8180" s="831"/>
      <c r="H8180" s="831"/>
    </row>
    <row r="8181" spans="2:8">
      <c r="B8181" s="831"/>
      <c r="C8181" s="831"/>
      <c r="F8181" s="831"/>
      <c r="G8181" s="831"/>
      <c r="H8181" s="831"/>
    </row>
    <row r="8182" spans="2:8">
      <c r="B8182" s="831"/>
      <c r="C8182" s="831"/>
      <c r="F8182" s="831"/>
      <c r="G8182" s="831"/>
      <c r="H8182" s="831"/>
    </row>
    <row r="8183" spans="2:8">
      <c r="B8183" s="831"/>
      <c r="C8183" s="831"/>
      <c r="F8183" s="831"/>
      <c r="G8183" s="831"/>
      <c r="H8183" s="831"/>
    </row>
    <row r="8184" spans="2:8">
      <c r="B8184" s="831"/>
      <c r="C8184" s="831"/>
      <c r="F8184" s="831"/>
      <c r="G8184" s="831"/>
      <c r="H8184" s="831"/>
    </row>
    <row r="8185" spans="2:8">
      <c r="B8185" s="831"/>
      <c r="C8185" s="831"/>
      <c r="F8185" s="831"/>
      <c r="G8185" s="831"/>
      <c r="H8185" s="831"/>
    </row>
    <row r="8186" spans="2:8">
      <c r="B8186" s="831"/>
      <c r="C8186" s="831"/>
      <c r="F8186" s="831"/>
      <c r="G8186" s="831"/>
      <c r="H8186" s="831"/>
    </row>
    <row r="8187" spans="2:8">
      <c r="B8187" s="831"/>
      <c r="C8187" s="831"/>
      <c r="F8187" s="831"/>
      <c r="G8187" s="831"/>
      <c r="H8187" s="831"/>
    </row>
    <row r="8188" spans="2:8">
      <c r="B8188" s="831"/>
      <c r="C8188" s="831"/>
      <c r="F8188" s="831"/>
      <c r="G8188" s="831"/>
      <c r="H8188" s="831"/>
    </row>
    <row r="8189" spans="2:8">
      <c r="B8189" s="831"/>
      <c r="C8189" s="831"/>
      <c r="F8189" s="831"/>
      <c r="G8189" s="831"/>
      <c r="H8189" s="831"/>
    </row>
    <row r="8190" spans="2:8">
      <c r="B8190" s="831"/>
      <c r="C8190" s="831"/>
      <c r="F8190" s="831"/>
      <c r="G8190" s="831"/>
      <c r="H8190" s="831"/>
    </row>
    <row r="8191" spans="2:8">
      <c r="B8191" s="831"/>
      <c r="C8191" s="831"/>
      <c r="F8191" s="831"/>
      <c r="G8191" s="831"/>
      <c r="H8191" s="831"/>
    </row>
    <row r="8192" spans="2:8">
      <c r="B8192" s="831"/>
      <c r="C8192" s="831"/>
      <c r="F8192" s="831"/>
      <c r="G8192" s="831"/>
      <c r="H8192" s="831"/>
    </row>
    <row r="8193" spans="2:8">
      <c r="B8193" s="831"/>
      <c r="C8193" s="831"/>
      <c r="F8193" s="831"/>
      <c r="G8193" s="831"/>
      <c r="H8193" s="831"/>
    </row>
    <row r="8194" spans="2:8">
      <c r="B8194" s="831"/>
      <c r="C8194" s="831"/>
      <c r="F8194" s="831"/>
      <c r="G8194" s="831"/>
      <c r="H8194" s="831"/>
    </row>
    <row r="8195" spans="2:8">
      <c r="B8195" s="831"/>
      <c r="C8195" s="831"/>
      <c r="F8195" s="831"/>
      <c r="G8195" s="831"/>
      <c r="H8195" s="831"/>
    </row>
    <row r="8196" spans="2:8">
      <c r="B8196" s="831"/>
      <c r="C8196" s="831"/>
      <c r="F8196" s="831"/>
      <c r="G8196" s="831"/>
      <c r="H8196" s="831"/>
    </row>
    <row r="8197" spans="2:8">
      <c r="B8197" s="831"/>
      <c r="C8197" s="831"/>
      <c r="F8197" s="831"/>
      <c r="G8197" s="831"/>
      <c r="H8197" s="831"/>
    </row>
    <row r="8198" spans="2:8">
      <c r="B8198" s="831"/>
      <c r="C8198" s="831"/>
      <c r="F8198" s="831"/>
      <c r="G8198" s="831"/>
      <c r="H8198" s="831"/>
    </row>
    <row r="8199" spans="2:8">
      <c r="B8199" s="831"/>
      <c r="C8199" s="831"/>
      <c r="F8199" s="831"/>
      <c r="G8199" s="831"/>
      <c r="H8199" s="831"/>
    </row>
    <row r="8200" spans="2:8">
      <c r="B8200" s="831"/>
      <c r="C8200" s="831"/>
      <c r="F8200" s="831"/>
      <c r="G8200" s="831"/>
      <c r="H8200" s="831"/>
    </row>
    <row r="8201" spans="2:8">
      <c r="B8201" s="831"/>
      <c r="C8201" s="831"/>
      <c r="F8201" s="831"/>
      <c r="G8201" s="831"/>
      <c r="H8201" s="831"/>
    </row>
    <row r="8202" spans="2:8">
      <c r="B8202" s="831"/>
      <c r="C8202" s="831"/>
      <c r="F8202" s="831"/>
      <c r="G8202" s="831"/>
      <c r="H8202" s="831"/>
    </row>
    <row r="8203" spans="2:8">
      <c r="B8203" s="831"/>
      <c r="C8203" s="831"/>
      <c r="F8203" s="831"/>
      <c r="G8203" s="831"/>
      <c r="H8203" s="831"/>
    </row>
    <row r="8204" spans="2:8">
      <c r="B8204" s="831"/>
      <c r="C8204" s="831"/>
      <c r="F8204" s="831"/>
      <c r="G8204" s="831"/>
      <c r="H8204" s="831"/>
    </row>
    <row r="8205" spans="2:8">
      <c r="B8205" s="831"/>
      <c r="C8205" s="831"/>
      <c r="F8205" s="831"/>
      <c r="G8205" s="831"/>
      <c r="H8205" s="831"/>
    </row>
    <row r="8206" spans="2:8">
      <c r="B8206" s="831"/>
      <c r="C8206" s="831"/>
      <c r="F8206" s="831"/>
      <c r="G8206" s="831"/>
      <c r="H8206" s="831"/>
    </row>
    <row r="8207" spans="2:8">
      <c r="B8207" s="831"/>
      <c r="C8207" s="831"/>
      <c r="F8207" s="831"/>
      <c r="G8207" s="831"/>
      <c r="H8207" s="831"/>
    </row>
    <row r="8208" spans="2:8">
      <c r="B8208" s="831"/>
      <c r="C8208" s="831"/>
      <c r="F8208" s="831"/>
      <c r="G8208" s="831"/>
      <c r="H8208" s="831"/>
    </row>
    <row r="8209" spans="2:8">
      <c r="B8209" s="831"/>
      <c r="C8209" s="831"/>
      <c r="F8209" s="831"/>
      <c r="G8209" s="831"/>
      <c r="H8209" s="831"/>
    </row>
    <row r="8210" spans="2:8">
      <c r="B8210" s="831"/>
      <c r="C8210" s="831"/>
      <c r="F8210" s="831"/>
      <c r="G8210" s="831"/>
      <c r="H8210" s="831"/>
    </row>
    <row r="8211" spans="2:8">
      <c r="B8211" s="831"/>
      <c r="C8211" s="831"/>
      <c r="F8211" s="831"/>
      <c r="G8211" s="831"/>
      <c r="H8211" s="831"/>
    </row>
    <row r="8212" spans="2:8">
      <c r="B8212" s="831"/>
      <c r="C8212" s="831"/>
      <c r="F8212" s="831"/>
      <c r="G8212" s="831"/>
      <c r="H8212" s="831"/>
    </row>
    <row r="8213" spans="2:8">
      <c r="B8213" s="831"/>
      <c r="C8213" s="831"/>
      <c r="F8213" s="831"/>
      <c r="G8213" s="831"/>
      <c r="H8213" s="831"/>
    </row>
    <row r="8214" spans="2:8">
      <c r="B8214" s="831"/>
      <c r="C8214" s="831"/>
      <c r="F8214" s="831"/>
      <c r="G8214" s="831"/>
      <c r="H8214" s="831"/>
    </row>
    <row r="8215" spans="2:8">
      <c r="B8215" s="831"/>
      <c r="C8215" s="831"/>
      <c r="F8215" s="831"/>
      <c r="G8215" s="831"/>
      <c r="H8215" s="831"/>
    </row>
    <row r="8216" spans="2:8">
      <c r="B8216" s="831"/>
      <c r="C8216" s="831"/>
      <c r="F8216" s="831"/>
      <c r="G8216" s="831"/>
      <c r="H8216" s="831"/>
    </row>
    <row r="8217" spans="2:8">
      <c r="B8217" s="831"/>
      <c r="C8217" s="831"/>
      <c r="F8217" s="831"/>
      <c r="G8217" s="831"/>
      <c r="H8217" s="831"/>
    </row>
    <row r="8218" spans="2:8">
      <c r="B8218" s="831"/>
      <c r="C8218" s="831"/>
      <c r="F8218" s="831"/>
      <c r="G8218" s="831"/>
      <c r="H8218" s="831"/>
    </row>
    <row r="8219" spans="2:8">
      <c r="B8219" s="831"/>
      <c r="C8219" s="831"/>
      <c r="F8219" s="831"/>
      <c r="G8219" s="831"/>
      <c r="H8219" s="831"/>
    </row>
    <row r="8220" spans="2:8">
      <c r="B8220" s="831"/>
      <c r="C8220" s="831"/>
      <c r="F8220" s="831"/>
      <c r="G8220" s="831"/>
      <c r="H8220" s="831"/>
    </row>
    <row r="8221" spans="2:8">
      <c r="B8221" s="831"/>
      <c r="C8221" s="831"/>
      <c r="F8221" s="831"/>
      <c r="G8221" s="831"/>
      <c r="H8221" s="831"/>
    </row>
    <row r="8222" spans="2:8">
      <c r="B8222" s="831"/>
      <c r="C8222" s="831"/>
      <c r="F8222" s="831"/>
      <c r="G8222" s="831"/>
      <c r="H8222" s="831"/>
    </row>
    <row r="8223" spans="2:8">
      <c r="B8223" s="831"/>
      <c r="C8223" s="831"/>
      <c r="F8223" s="831"/>
      <c r="G8223" s="831"/>
      <c r="H8223" s="831"/>
    </row>
    <row r="8224" spans="2:8">
      <c r="B8224" s="831"/>
      <c r="C8224" s="831"/>
      <c r="F8224" s="831"/>
      <c r="G8224" s="831"/>
      <c r="H8224" s="831"/>
    </row>
    <row r="8225" spans="2:8">
      <c r="B8225" s="831"/>
      <c r="C8225" s="831"/>
      <c r="F8225" s="831"/>
      <c r="G8225" s="831"/>
      <c r="H8225" s="831"/>
    </row>
    <row r="8226" spans="2:8">
      <c r="B8226" s="831"/>
      <c r="C8226" s="831"/>
      <c r="F8226" s="831"/>
      <c r="G8226" s="831"/>
      <c r="H8226" s="831"/>
    </row>
    <row r="8227" spans="2:8">
      <c r="B8227" s="831"/>
      <c r="C8227" s="831"/>
      <c r="F8227" s="831"/>
      <c r="G8227" s="831"/>
      <c r="H8227" s="831"/>
    </row>
    <row r="8228" spans="2:8">
      <c r="B8228" s="831"/>
      <c r="C8228" s="831"/>
      <c r="F8228" s="831"/>
      <c r="G8228" s="831"/>
      <c r="H8228" s="831"/>
    </row>
    <row r="8229" spans="2:8">
      <c r="B8229" s="831"/>
      <c r="C8229" s="831"/>
      <c r="F8229" s="831"/>
      <c r="G8229" s="831"/>
      <c r="H8229" s="831"/>
    </row>
    <row r="8230" spans="2:8">
      <c r="B8230" s="831"/>
      <c r="C8230" s="831"/>
      <c r="F8230" s="831"/>
      <c r="G8230" s="831"/>
      <c r="H8230" s="831"/>
    </row>
    <row r="8231" spans="2:8">
      <c r="B8231" s="831"/>
      <c r="C8231" s="831"/>
      <c r="F8231" s="831"/>
      <c r="G8231" s="831"/>
      <c r="H8231" s="831"/>
    </row>
    <row r="8232" spans="2:8">
      <c r="B8232" s="831"/>
      <c r="C8232" s="831"/>
      <c r="F8232" s="831"/>
      <c r="G8232" s="831"/>
      <c r="H8232" s="831"/>
    </row>
    <row r="8233" spans="2:8">
      <c r="B8233" s="831"/>
      <c r="C8233" s="831"/>
      <c r="F8233" s="831"/>
      <c r="G8233" s="831"/>
      <c r="H8233" s="831"/>
    </row>
    <row r="8234" spans="2:8">
      <c r="B8234" s="831"/>
      <c r="C8234" s="831"/>
      <c r="F8234" s="831"/>
      <c r="G8234" s="831"/>
      <c r="H8234" s="831"/>
    </row>
    <row r="8235" spans="2:8">
      <c r="B8235" s="831"/>
      <c r="C8235" s="831"/>
      <c r="F8235" s="831"/>
      <c r="G8235" s="831"/>
      <c r="H8235" s="831"/>
    </row>
    <row r="8236" spans="2:8">
      <c r="B8236" s="831"/>
      <c r="C8236" s="831"/>
      <c r="F8236" s="831"/>
      <c r="G8236" s="831"/>
      <c r="H8236" s="831"/>
    </row>
    <row r="8237" spans="2:8">
      <c r="B8237" s="831"/>
      <c r="C8237" s="831"/>
      <c r="F8237" s="831"/>
      <c r="G8237" s="831"/>
      <c r="H8237" s="831"/>
    </row>
    <row r="8238" spans="2:8">
      <c r="B8238" s="831"/>
      <c r="C8238" s="831"/>
      <c r="F8238" s="831"/>
      <c r="G8238" s="831"/>
      <c r="H8238" s="831"/>
    </row>
    <row r="8239" spans="2:8">
      <c r="B8239" s="831"/>
      <c r="C8239" s="831"/>
      <c r="F8239" s="831"/>
      <c r="G8239" s="831"/>
      <c r="H8239" s="831"/>
    </row>
    <row r="8240" spans="2:8">
      <c r="B8240" s="831"/>
      <c r="C8240" s="831"/>
      <c r="F8240" s="831"/>
      <c r="G8240" s="831"/>
      <c r="H8240" s="831"/>
    </row>
    <row r="8241" spans="2:8">
      <c r="B8241" s="831"/>
      <c r="C8241" s="831"/>
      <c r="F8241" s="831"/>
      <c r="G8241" s="831"/>
      <c r="H8241" s="831"/>
    </row>
    <row r="8242" spans="2:8">
      <c r="B8242" s="831"/>
      <c r="C8242" s="831"/>
      <c r="F8242" s="831"/>
      <c r="G8242" s="831"/>
      <c r="H8242" s="831"/>
    </row>
    <row r="8243" spans="2:8">
      <c r="B8243" s="831"/>
      <c r="C8243" s="831"/>
      <c r="F8243" s="831"/>
      <c r="G8243" s="831"/>
      <c r="H8243" s="831"/>
    </row>
    <row r="8244" spans="2:8">
      <c r="B8244" s="831"/>
      <c r="C8244" s="831"/>
      <c r="F8244" s="831"/>
      <c r="G8244" s="831"/>
      <c r="H8244" s="831"/>
    </row>
    <row r="8245" spans="2:8">
      <c r="B8245" s="831"/>
      <c r="C8245" s="831"/>
      <c r="F8245" s="831"/>
      <c r="G8245" s="831"/>
      <c r="H8245" s="831"/>
    </row>
    <row r="8246" spans="2:8">
      <c r="B8246" s="831"/>
      <c r="C8246" s="831"/>
      <c r="F8246" s="831"/>
      <c r="G8246" s="831"/>
      <c r="H8246" s="831"/>
    </row>
    <row r="8247" spans="2:8">
      <c r="B8247" s="831"/>
      <c r="C8247" s="831"/>
      <c r="F8247" s="831"/>
      <c r="G8247" s="831"/>
      <c r="H8247" s="831"/>
    </row>
    <row r="8248" spans="2:8">
      <c r="B8248" s="831"/>
      <c r="C8248" s="831"/>
      <c r="F8248" s="831"/>
      <c r="G8248" s="831"/>
      <c r="H8248" s="831"/>
    </row>
    <row r="8249" spans="2:8">
      <c r="B8249" s="831"/>
      <c r="C8249" s="831"/>
      <c r="F8249" s="831"/>
      <c r="G8249" s="831"/>
      <c r="H8249" s="831"/>
    </row>
    <row r="8250" spans="2:8">
      <c r="B8250" s="831"/>
      <c r="C8250" s="831"/>
      <c r="F8250" s="831"/>
      <c r="G8250" s="831"/>
      <c r="H8250" s="831"/>
    </row>
    <row r="8251" spans="2:8">
      <c r="B8251" s="831"/>
      <c r="C8251" s="831"/>
      <c r="F8251" s="831"/>
      <c r="G8251" s="831"/>
      <c r="H8251" s="831"/>
    </row>
    <row r="8252" spans="2:8">
      <c r="B8252" s="831"/>
      <c r="C8252" s="831"/>
      <c r="F8252" s="831"/>
      <c r="G8252" s="831"/>
      <c r="H8252" s="831"/>
    </row>
    <row r="8253" spans="2:8">
      <c r="B8253" s="831"/>
      <c r="C8253" s="831"/>
      <c r="F8253" s="831"/>
      <c r="G8253" s="831"/>
      <c r="H8253" s="831"/>
    </row>
    <row r="8254" spans="2:8">
      <c r="B8254" s="831"/>
      <c r="C8254" s="831"/>
      <c r="F8254" s="831"/>
      <c r="G8254" s="831"/>
      <c r="H8254" s="831"/>
    </row>
    <row r="8255" spans="2:8">
      <c r="B8255" s="831"/>
      <c r="C8255" s="831"/>
      <c r="F8255" s="831"/>
      <c r="G8255" s="831"/>
      <c r="H8255" s="831"/>
    </row>
    <row r="8256" spans="2:8">
      <c r="B8256" s="831"/>
      <c r="C8256" s="831"/>
      <c r="F8256" s="831"/>
      <c r="G8256" s="831"/>
      <c r="H8256" s="831"/>
    </row>
    <row r="8257" spans="2:8">
      <c r="B8257" s="831"/>
      <c r="C8257" s="831"/>
      <c r="F8257" s="831"/>
      <c r="G8257" s="831"/>
      <c r="H8257" s="831"/>
    </row>
    <row r="8258" spans="2:8">
      <c r="B8258" s="831"/>
      <c r="C8258" s="831"/>
      <c r="F8258" s="831"/>
      <c r="G8258" s="831"/>
      <c r="H8258" s="831"/>
    </row>
    <row r="8259" spans="2:8">
      <c r="B8259" s="831"/>
      <c r="C8259" s="831"/>
      <c r="F8259" s="831"/>
      <c r="G8259" s="831"/>
      <c r="H8259" s="831"/>
    </row>
    <row r="8260" spans="2:8">
      <c r="B8260" s="831"/>
      <c r="C8260" s="831"/>
      <c r="F8260" s="831"/>
      <c r="G8260" s="831"/>
      <c r="H8260" s="831"/>
    </row>
    <row r="8261" spans="2:8">
      <c r="B8261" s="831"/>
      <c r="C8261" s="831"/>
      <c r="F8261" s="831"/>
      <c r="G8261" s="831"/>
      <c r="H8261" s="831"/>
    </row>
    <row r="8262" spans="2:8">
      <c r="B8262" s="831"/>
      <c r="C8262" s="831"/>
      <c r="F8262" s="831"/>
      <c r="G8262" s="831"/>
      <c r="H8262" s="831"/>
    </row>
    <row r="8263" spans="2:8">
      <c r="B8263" s="831"/>
      <c r="C8263" s="831"/>
      <c r="F8263" s="831"/>
      <c r="G8263" s="831"/>
      <c r="H8263" s="831"/>
    </row>
    <row r="8264" spans="2:8">
      <c r="B8264" s="831"/>
      <c r="C8264" s="831"/>
      <c r="F8264" s="831"/>
      <c r="G8264" s="831"/>
      <c r="H8264" s="831"/>
    </row>
    <row r="8265" spans="2:8">
      <c r="B8265" s="831"/>
      <c r="C8265" s="831"/>
      <c r="F8265" s="831"/>
      <c r="G8265" s="831"/>
      <c r="H8265" s="831"/>
    </row>
    <row r="8266" spans="2:8">
      <c r="B8266" s="831"/>
      <c r="C8266" s="831"/>
      <c r="F8266" s="831"/>
      <c r="G8266" s="831"/>
      <c r="H8266" s="831"/>
    </row>
    <row r="8267" spans="2:8">
      <c r="B8267" s="831"/>
      <c r="C8267" s="831"/>
      <c r="F8267" s="831"/>
      <c r="G8267" s="831"/>
      <c r="H8267" s="831"/>
    </row>
    <row r="8268" spans="2:8">
      <c r="B8268" s="831"/>
      <c r="C8268" s="831"/>
      <c r="F8268" s="831"/>
      <c r="G8268" s="831"/>
      <c r="H8268" s="831"/>
    </row>
    <row r="8269" spans="2:8">
      <c r="B8269" s="831"/>
      <c r="C8269" s="831"/>
      <c r="F8269" s="831"/>
      <c r="G8269" s="831"/>
      <c r="H8269" s="831"/>
    </row>
    <row r="8270" spans="2:8">
      <c r="B8270" s="831"/>
      <c r="C8270" s="831"/>
      <c r="F8270" s="831"/>
      <c r="G8270" s="831"/>
      <c r="H8270" s="831"/>
    </row>
    <row r="8271" spans="2:8">
      <c r="B8271" s="831"/>
      <c r="C8271" s="831"/>
      <c r="F8271" s="831"/>
      <c r="G8271" s="831"/>
      <c r="H8271" s="831"/>
    </row>
    <row r="8272" spans="2:8">
      <c r="B8272" s="831"/>
      <c r="C8272" s="831"/>
      <c r="F8272" s="831"/>
      <c r="G8272" s="831"/>
      <c r="H8272" s="831"/>
    </row>
    <row r="8273" spans="2:8">
      <c r="B8273" s="831"/>
      <c r="C8273" s="831"/>
      <c r="F8273" s="831"/>
      <c r="G8273" s="831"/>
      <c r="H8273" s="831"/>
    </row>
    <row r="8274" spans="2:8">
      <c r="B8274" s="831"/>
      <c r="C8274" s="831"/>
      <c r="F8274" s="831"/>
      <c r="G8274" s="831"/>
      <c r="H8274" s="831"/>
    </row>
    <row r="8275" spans="2:8">
      <c r="B8275" s="831"/>
      <c r="C8275" s="831"/>
      <c r="F8275" s="831"/>
      <c r="G8275" s="831"/>
      <c r="H8275" s="831"/>
    </row>
    <row r="8276" spans="2:8">
      <c r="B8276" s="831"/>
      <c r="C8276" s="831"/>
      <c r="F8276" s="831"/>
      <c r="G8276" s="831"/>
      <c r="H8276" s="831"/>
    </row>
    <row r="8277" spans="2:8">
      <c r="B8277" s="831"/>
      <c r="C8277" s="831"/>
      <c r="F8277" s="831"/>
      <c r="G8277" s="831"/>
      <c r="H8277" s="831"/>
    </row>
    <row r="8278" spans="2:8">
      <c r="B8278" s="831"/>
      <c r="C8278" s="831"/>
      <c r="F8278" s="831"/>
      <c r="G8278" s="831"/>
      <c r="H8278" s="831"/>
    </row>
    <row r="8279" spans="2:8">
      <c r="B8279" s="831"/>
      <c r="C8279" s="831"/>
      <c r="F8279" s="831"/>
      <c r="G8279" s="831"/>
      <c r="H8279" s="831"/>
    </row>
    <row r="8280" spans="2:8">
      <c r="B8280" s="831"/>
      <c r="C8280" s="831"/>
      <c r="F8280" s="831"/>
      <c r="G8280" s="831"/>
      <c r="H8280" s="831"/>
    </row>
    <row r="8281" spans="2:8">
      <c r="B8281" s="831"/>
      <c r="C8281" s="831"/>
      <c r="F8281" s="831"/>
      <c r="G8281" s="831"/>
      <c r="H8281" s="831"/>
    </row>
    <row r="8282" spans="2:8">
      <c r="B8282" s="831"/>
      <c r="C8282" s="831"/>
      <c r="F8282" s="831"/>
      <c r="G8282" s="831"/>
      <c r="H8282" s="831"/>
    </row>
    <row r="8283" spans="2:8">
      <c r="B8283" s="831"/>
      <c r="C8283" s="831"/>
      <c r="F8283" s="831"/>
      <c r="G8283" s="831"/>
      <c r="H8283" s="831"/>
    </row>
    <row r="8284" spans="2:8">
      <c r="B8284" s="831"/>
      <c r="C8284" s="831"/>
      <c r="F8284" s="831"/>
      <c r="G8284" s="831"/>
      <c r="H8284" s="831"/>
    </row>
    <row r="8285" spans="2:8">
      <c r="B8285" s="831"/>
      <c r="C8285" s="831"/>
      <c r="F8285" s="831"/>
      <c r="G8285" s="831"/>
      <c r="H8285" s="831"/>
    </row>
    <row r="8286" spans="2:8">
      <c r="B8286" s="831"/>
      <c r="C8286" s="831"/>
      <c r="F8286" s="831"/>
      <c r="G8286" s="831"/>
      <c r="H8286" s="831"/>
    </row>
    <row r="8287" spans="2:8">
      <c r="B8287" s="831"/>
      <c r="C8287" s="831"/>
      <c r="F8287" s="831"/>
      <c r="G8287" s="831"/>
      <c r="H8287" s="831"/>
    </row>
    <row r="8288" spans="2:8">
      <c r="B8288" s="831"/>
      <c r="C8288" s="831"/>
      <c r="F8288" s="831"/>
      <c r="G8288" s="831"/>
      <c r="H8288" s="831"/>
    </row>
    <row r="8289" spans="2:8">
      <c r="B8289" s="831"/>
      <c r="C8289" s="831"/>
      <c r="F8289" s="831"/>
      <c r="G8289" s="831"/>
      <c r="H8289" s="831"/>
    </row>
    <row r="8290" spans="2:8">
      <c r="B8290" s="831"/>
      <c r="C8290" s="831"/>
      <c r="F8290" s="831"/>
      <c r="G8290" s="831"/>
      <c r="H8290" s="831"/>
    </row>
    <row r="8291" spans="2:8">
      <c r="B8291" s="831"/>
      <c r="C8291" s="831"/>
      <c r="F8291" s="831"/>
      <c r="G8291" s="831"/>
      <c r="H8291" s="831"/>
    </row>
    <row r="8292" spans="2:8">
      <c r="B8292" s="831"/>
      <c r="C8292" s="831"/>
      <c r="F8292" s="831"/>
      <c r="G8292" s="831"/>
      <c r="H8292" s="831"/>
    </row>
    <row r="8293" spans="2:8">
      <c r="B8293" s="831"/>
      <c r="C8293" s="831"/>
      <c r="F8293" s="831"/>
      <c r="G8293" s="831"/>
      <c r="H8293" s="831"/>
    </row>
    <row r="8294" spans="2:8">
      <c r="B8294" s="831"/>
      <c r="C8294" s="831"/>
      <c r="F8294" s="831"/>
      <c r="G8294" s="831"/>
      <c r="H8294" s="831"/>
    </row>
    <row r="8295" spans="2:8">
      <c r="B8295" s="831"/>
      <c r="C8295" s="831"/>
      <c r="F8295" s="831"/>
      <c r="G8295" s="831"/>
      <c r="H8295" s="831"/>
    </row>
    <row r="8296" spans="2:8">
      <c r="B8296" s="831"/>
      <c r="C8296" s="831"/>
      <c r="F8296" s="831"/>
      <c r="G8296" s="831"/>
      <c r="H8296" s="831"/>
    </row>
    <row r="8297" spans="2:8">
      <c r="B8297" s="831"/>
      <c r="C8297" s="831"/>
      <c r="F8297" s="831"/>
      <c r="G8297" s="831"/>
      <c r="H8297" s="831"/>
    </row>
    <row r="8298" spans="2:8">
      <c r="B8298" s="831"/>
      <c r="C8298" s="831"/>
      <c r="F8298" s="831"/>
      <c r="G8298" s="831"/>
      <c r="H8298" s="831"/>
    </row>
    <row r="8299" spans="2:8">
      <c r="B8299" s="831"/>
      <c r="C8299" s="831"/>
      <c r="F8299" s="831"/>
      <c r="G8299" s="831"/>
      <c r="H8299" s="831"/>
    </row>
    <row r="8300" spans="2:8">
      <c r="B8300" s="831"/>
      <c r="C8300" s="831"/>
      <c r="F8300" s="831"/>
      <c r="G8300" s="831"/>
      <c r="H8300" s="831"/>
    </row>
    <row r="8301" spans="2:8">
      <c r="B8301" s="831"/>
      <c r="C8301" s="831"/>
      <c r="F8301" s="831"/>
      <c r="G8301" s="831"/>
      <c r="H8301" s="831"/>
    </row>
    <row r="8302" spans="2:8">
      <c r="B8302" s="831"/>
      <c r="C8302" s="831"/>
      <c r="F8302" s="831"/>
      <c r="G8302" s="831"/>
      <c r="H8302" s="831"/>
    </row>
    <row r="8303" spans="2:8">
      <c r="B8303" s="831"/>
      <c r="C8303" s="831"/>
      <c r="F8303" s="831"/>
      <c r="G8303" s="831"/>
      <c r="H8303" s="831"/>
    </row>
    <row r="8304" spans="2:8">
      <c r="B8304" s="831"/>
      <c r="C8304" s="831"/>
      <c r="F8304" s="831"/>
      <c r="G8304" s="831"/>
      <c r="H8304" s="831"/>
    </row>
    <row r="8305" spans="2:8">
      <c r="B8305" s="831"/>
      <c r="C8305" s="831"/>
      <c r="F8305" s="831"/>
      <c r="G8305" s="831"/>
      <c r="H8305" s="831"/>
    </row>
    <row r="8306" spans="2:8">
      <c r="B8306" s="831"/>
      <c r="C8306" s="831"/>
      <c r="F8306" s="831"/>
      <c r="G8306" s="831"/>
      <c r="H8306" s="831"/>
    </row>
    <row r="8307" spans="2:8">
      <c r="B8307" s="831"/>
      <c r="C8307" s="831"/>
      <c r="F8307" s="831"/>
      <c r="G8307" s="831"/>
      <c r="H8307" s="831"/>
    </row>
    <row r="8308" spans="2:8">
      <c r="B8308" s="831"/>
      <c r="C8308" s="831"/>
      <c r="F8308" s="831"/>
      <c r="G8308" s="831"/>
      <c r="H8308" s="831"/>
    </row>
    <row r="8309" spans="2:8">
      <c r="B8309" s="831"/>
      <c r="C8309" s="831"/>
      <c r="F8309" s="831"/>
      <c r="G8309" s="831"/>
      <c r="H8309" s="831"/>
    </row>
    <row r="8310" spans="2:8">
      <c r="B8310" s="831"/>
      <c r="C8310" s="831"/>
      <c r="F8310" s="831"/>
      <c r="G8310" s="831"/>
      <c r="H8310" s="831"/>
    </row>
    <row r="8311" spans="2:8">
      <c r="B8311" s="831"/>
      <c r="C8311" s="831"/>
      <c r="F8311" s="831"/>
      <c r="G8311" s="831"/>
      <c r="H8311" s="831"/>
    </row>
    <row r="8312" spans="2:8">
      <c r="B8312" s="831"/>
      <c r="C8312" s="831"/>
      <c r="F8312" s="831"/>
      <c r="G8312" s="831"/>
      <c r="H8312" s="831"/>
    </row>
    <row r="8313" spans="2:8">
      <c r="B8313" s="831"/>
      <c r="C8313" s="831"/>
      <c r="F8313" s="831"/>
      <c r="G8313" s="831"/>
      <c r="H8313" s="831"/>
    </row>
    <row r="8314" spans="2:8">
      <c r="B8314" s="831"/>
      <c r="C8314" s="831"/>
      <c r="F8314" s="831"/>
      <c r="G8314" s="831"/>
      <c r="H8314" s="831"/>
    </row>
    <row r="8315" spans="2:8">
      <c r="B8315" s="831"/>
      <c r="C8315" s="831"/>
      <c r="F8315" s="831"/>
      <c r="G8315" s="831"/>
      <c r="H8315" s="831"/>
    </row>
    <row r="8316" spans="2:8">
      <c r="B8316" s="831"/>
      <c r="C8316" s="831"/>
      <c r="F8316" s="831"/>
      <c r="G8316" s="831"/>
      <c r="H8316" s="831"/>
    </row>
    <row r="8317" spans="2:8">
      <c r="B8317" s="831"/>
      <c r="C8317" s="831"/>
      <c r="F8317" s="831"/>
      <c r="G8317" s="831"/>
      <c r="H8317" s="831"/>
    </row>
    <row r="8318" spans="2:8">
      <c r="B8318" s="831"/>
      <c r="C8318" s="831"/>
      <c r="F8318" s="831"/>
      <c r="G8318" s="831"/>
      <c r="H8318" s="831"/>
    </row>
    <row r="8319" spans="2:8">
      <c r="B8319" s="831"/>
      <c r="C8319" s="831"/>
      <c r="F8319" s="831"/>
      <c r="G8319" s="831"/>
      <c r="H8319" s="831"/>
    </row>
    <row r="8320" spans="2:8">
      <c r="B8320" s="831"/>
      <c r="C8320" s="831"/>
      <c r="F8320" s="831"/>
      <c r="G8320" s="831"/>
      <c r="H8320" s="831"/>
    </row>
    <row r="8321" spans="2:8">
      <c r="B8321" s="831"/>
      <c r="C8321" s="831"/>
      <c r="F8321" s="831"/>
      <c r="G8321" s="831"/>
      <c r="H8321" s="831"/>
    </row>
    <row r="8322" spans="2:8">
      <c r="B8322" s="831"/>
      <c r="C8322" s="831"/>
      <c r="F8322" s="831"/>
      <c r="G8322" s="831"/>
      <c r="H8322" s="831"/>
    </row>
    <row r="8323" spans="2:8">
      <c r="B8323" s="831"/>
      <c r="C8323" s="831"/>
      <c r="F8323" s="831"/>
      <c r="G8323" s="831"/>
      <c r="H8323" s="831"/>
    </row>
    <row r="8324" spans="2:8">
      <c r="B8324" s="831"/>
      <c r="C8324" s="831"/>
      <c r="F8324" s="831"/>
      <c r="G8324" s="831"/>
      <c r="H8324" s="831"/>
    </row>
    <row r="8325" spans="2:8">
      <c r="B8325" s="831"/>
      <c r="C8325" s="831"/>
      <c r="F8325" s="831"/>
      <c r="G8325" s="831"/>
      <c r="H8325" s="831"/>
    </row>
    <row r="8326" spans="2:8">
      <c r="B8326" s="831"/>
      <c r="C8326" s="831"/>
      <c r="F8326" s="831"/>
      <c r="G8326" s="831"/>
      <c r="H8326" s="831"/>
    </row>
    <row r="8327" spans="2:8">
      <c r="B8327" s="831"/>
      <c r="C8327" s="831"/>
      <c r="F8327" s="831"/>
      <c r="G8327" s="831"/>
      <c r="H8327" s="831"/>
    </row>
    <row r="8328" spans="2:8">
      <c r="B8328" s="831"/>
      <c r="C8328" s="831"/>
      <c r="F8328" s="831"/>
      <c r="G8328" s="831"/>
      <c r="H8328" s="831"/>
    </row>
    <row r="8329" spans="2:8">
      <c r="B8329" s="831"/>
      <c r="C8329" s="831"/>
      <c r="F8329" s="831"/>
      <c r="G8329" s="831"/>
      <c r="H8329" s="831"/>
    </row>
    <row r="8330" spans="2:8">
      <c r="B8330" s="831"/>
      <c r="C8330" s="831"/>
      <c r="F8330" s="831"/>
      <c r="G8330" s="831"/>
      <c r="H8330" s="831"/>
    </row>
    <row r="8331" spans="2:8">
      <c r="B8331" s="831"/>
      <c r="C8331" s="831"/>
      <c r="F8331" s="831"/>
      <c r="G8331" s="831"/>
      <c r="H8331" s="831"/>
    </row>
    <row r="8332" spans="2:8">
      <c r="B8332" s="831"/>
      <c r="C8332" s="831"/>
      <c r="F8332" s="831"/>
      <c r="G8332" s="831"/>
      <c r="H8332" s="831"/>
    </row>
    <row r="8333" spans="2:8">
      <c r="B8333" s="831"/>
      <c r="C8333" s="831"/>
      <c r="F8333" s="831"/>
      <c r="G8333" s="831"/>
      <c r="H8333" s="831"/>
    </row>
    <row r="8334" spans="2:8">
      <c r="B8334" s="831"/>
      <c r="C8334" s="831"/>
      <c r="F8334" s="831"/>
      <c r="G8334" s="831"/>
      <c r="H8334" s="831"/>
    </row>
    <row r="8335" spans="2:8">
      <c r="B8335" s="831"/>
      <c r="C8335" s="831"/>
      <c r="F8335" s="831"/>
      <c r="G8335" s="831"/>
      <c r="H8335" s="831"/>
    </row>
    <row r="8336" spans="2:8">
      <c r="B8336" s="831"/>
      <c r="C8336" s="831"/>
      <c r="F8336" s="831"/>
      <c r="G8336" s="831"/>
      <c r="H8336" s="831"/>
    </row>
    <row r="8337" spans="2:8">
      <c r="B8337" s="831"/>
      <c r="C8337" s="831"/>
      <c r="F8337" s="831"/>
      <c r="G8337" s="831"/>
      <c r="H8337" s="831"/>
    </row>
    <row r="8338" spans="2:8">
      <c r="B8338" s="831"/>
      <c r="C8338" s="831"/>
      <c r="F8338" s="831"/>
      <c r="G8338" s="831"/>
      <c r="H8338" s="831"/>
    </row>
    <row r="8339" spans="2:8">
      <c r="B8339" s="831"/>
      <c r="C8339" s="831"/>
      <c r="F8339" s="831"/>
      <c r="G8339" s="831"/>
      <c r="H8339" s="831"/>
    </row>
    <row r="8340" spans="2:8">
      <c r="B8340" s="831"/>
      <c r="C8340" s="831"/>
      <c r="F8340" s="831"/>
      <c r="G8340" s="831"/>
      <c r="H8340" s="831"/>
    </row>
    <row r="8341" spans="2:8">
      <c r="B8341" s="831"/>
      <c r="C8341" s="831"/>
      <c r="F8341" s="831"/>
      <c r="G8341" s="831"/>
      <c r="H8341" s="831"/>
    </row>
    <row r="8342" spans="2:8">
      <c r="B8342" s="831"/>
      <c r="C8342" s="831"/>
      <c r="F8342" s="831"/>
      <c r="G8342" s="831"/>
      <c r="H8342" s="831"/>
    </row>
    <row r="8343" spans="2:8">
      <c r="B8343" s="831"/>
      <c r="C8343" s="831"/>
      <c r="F8343" s="831"/>
      <c r="G8343" s="831"/>
      <c r="H8343" s="831"/>
    </row>
    <row r="8344" spans="2:8">
      <c r="B8344" s="831"/>
      <c r="C8344" s="831"/>
      <c r="F8344" s="831"/>
      <c r="G8344" s="831"/>
      <c r="H8344" s="831"/>
    </row>
    <row r="8345" spans="2:8">
      <c r="B8345" s="831"/>
      <c r="C8345" s="831"/>
      <c r="F8345" s="831"/>
      <c r="G8345" s="831"/>
      <c r="H8345" s="831"/>
    </row>
    <row r="8346" spans="2:8">
      <c r="B8346" s="831"/>
      <c r="C8346" s="831"/>
      <c r="F8346" s="831"/>
      <c r="G8346" s="831"/>
      <c r="H8346" s="831"/>
    </row>
    <row r="8347" spans="2:8">
      <c r="B8347" s="831"/>
      <c r="C8347" s="831"/>
      <c r="F8347" s="831"/>
      <c r="G8347" s="831"/>
      <c r="H8347" s="831"/>
    </row>
    <row r="8348" spans="2:8">
      <c r="B8348" s="831"/>
      <c r="C8348" s="831"/>
      <c r="F8348" s="831"/>
      <c r="G8348" s="831"/>
      <c r="H8348" s="831"/>
    </row>
    <row r="8349" spans="2:8">
      <c r="B8349" s="831"/>
      <c r="C8349" s="831"/>
      <c r="F8349" s="831"/>
      <c r="G8349" s="831"/>
      <c r="H8349" s="831"/>
    </row>
    <row r="8350" spans="2:8">
      <c r="B8350" s="831"/>
      <c r="C8350" s="831"/>
      <c r="F8350" s="831"/>
      <c r="G8350" s="831"/>
      <c r="H8350" s="831"/>
    </row>
    <row r="8351" spans="2:8">
      <c r="B8351" s="831"/>
      <c r="C8351" s="831"/>
      <c r="F8351" s="831"/>
      <c r="G8351" s="831"/>
      <c r="H8351" s="831"/>
    </row>
    <row r="8352" spans="2:8">
      <c r="B8352" s="831"/>
      <c r="C8352" s="831"/>
      <c r="F8352" s="831"/>
      <c r="G8352" s="831"/>
      <c r="H8352" s="831"/>
    </row>
    <row r="8353" spans="2:8">
      <c r="B8353" s="831"/>
      <c r="C8353" s="831"/>
      <c r="F8353" s="831"/>
      <c r="G8353" s="831"/>
      <c r="H8353" s="831"/>
    </row>
    <row r="8354" spans="2:8">
      <c r="B8354" s="831"/>
      <c r="C8354" s="831"/>
      <c r="F8354" s="831"/>
      <c r="G8354" s="831"/>
      <c r="H8354" s="831"/>
    </row>
    <row r="8355" spans="2:8">
      <c r="B8355" s="831"/>
      <c r="C8355" s="831"/>
      <c r="F8355" s="831"/>
      <c r="G8355" s="831"/>
      <c r="H8355" s="831"/>
    </row>
    <row r="8356" spans="2:8">
      <c r="B8356" s="831"/>
      <c r="C8356" s="831"/>
      <c r="F8356" s="831"/>
      <c r="G8356" s="831"/>
      <c r="H8356" s="831"/>
    </row>
    <row r="8357" spans="2:8">
      <c r="B8357" s="831"/>
      <c r="C8357" s="831"/>
      <c r="F8357" s="831"/>
      <c r="G8357" s="831"/>
      <c r="H8357" s="831"/>
    </row>
    <row r="8358" spans="2:8">
      <c r="B8358" s="831"/>
      <c r="C8358" s="831"/>
      <c r="F8358" s="831"/>
      <c r="G8358" s="831"/>
      <c r="H8358" s="831"/>
    </row>
    <row r="8359" spans="2:8">
      <c r="B8359" s="831"/>
      <c r="C8359" s="831"/>
      <c r="F8359" s="831"/>
      <c r="G8359" s="831"/>
      <c r="H8359" s="831"/>
    </row>
    <row r="8360" spans="2:8">
      <c r="B8360" s="831"/>
      <c r="C8360" s="831"/>
      <c r="F8360" s="831"/>
      <c r="G8360" s="831"/>
      <c r="H8360" s="831"/>
    </row>
    <row r="8361" spans="2:8">
      <c r="B8361" s="831"/>
      <c r="C8361" s="831"/>
      <c r="F8361" s="831"/>
      <c r="G8361" s="831"/>
      <c r="H8361" s="831"/>
    </row>
    <row r="8362" spans="2:8">
      <c r="B8362" s="831"/>
      <c r="C8362" s="831"/>
      <c r="F8362" s="831"/>
      <c r="G8362" s="831"/>
      <c r="H8362" s="831"/>
    </row>
    <row r="8363" spans="2:8">
      <c r="B8363" s="831"/>
      <c r="C8363" s="831"/>
      <c r="F8363" s="831"/>
      <c r="G8363" s="831"/>
      <c r="H8363" s="831"/>
    </row>
    <row r="8364" spans="2:8">
      <c r="B8364" s="831"/>
      <c r="C8364" s="831"/>
      <c r="F8364" s="831"/>
      <c r="G8364" s="831"/>
      <c r="H8364" s="831"/>
    </row>
    <row r="8365" spans="2:8">
      <c r="B8365" s="831"/>
      <c r="C8365" s="831"/>
      <c r="F8365" s="831"/>
      <c r="G8365" s="831"/>
      <c r="H8365" s="831"/>
    </row>
    <row r="8366" spans="2:8">
      <c r="B8366" s="831"/>
      <c r="C8366" s="831"/>
      <c r="F8366" s="831"/>
      <c r="G8366" s="831"/>
      <c r="H8366" s="831"/>
    </row>
    <row r="8367" spans="2:8">
      <c r="B8367" s="831"/>
      <c r="C8367" s="831"/>
      <c r="F8367" s="831"/>
      <c r="G8367" s="831"/>
      <c r="H8367" s="831"/>
    </row>
    <row r="8368" spans="2:8">
      <c r="B8368" s="831"/>
      <c r="C8368" s="831"/>
      <c r="F8368" s="831"/>
      <c r="G8368" s="831"/>
      <c r="H8368" s="831"/>
    </row>
    <row r="8369" spans="2:8">
      <c r="B8369" s="831"/>
      <c r="C8369" s="831"/>
      <c r="F8369" s="831"/>
      <c r="G8369" s="831"/>
      <c r="H8369" s="831"/>
    </row>
    <row r="8370" spans="2:8">
      <c r="B8370" s="831"/>
      <c r="C8370" s="831"/>
      <c r="F8370" s="831"/>
      <c r="G8370" s="831"/>
      <c r="H8370" s="831"/>
    </row>
    <row r="8371" spans="2:8">
      <c r="B8371" s="831"/>
      <c r="C8371" s="831"/>
      <c r="F8371" s="831"/>
      <c r="G8371" s="831"/>
      <c r="H8371" s="831"/>
    </row>
    <row r="8372" spans="2:8">
      <c r="B8372" s="831"/>
      <c r="C8372" s="831"/>
      <c r="F8372" s="831"/>
      <c r="G8372" s="831"/>
      <c r="H8372" s="831"/>
    </row>
    <row r="8373" spans="2:8">
      <c r="B8373" s="831"/>
      <c r="C8373" s="831"/>
      <c r="F8373" s="831"/>
      <c r="G8373" s="831"/>
      <c r="H8373" s="831"/>
    </row>
    <row r="8374" spans="2:8">
      <c r="B8374" s="831"/>
      <c r="C8374" s="831"/>
      <c r="F8374" s="831"/>
      <c r="G8374" s="831"/>
      <c r="H8374" s="831"/>
    </row>
    <row r="8375" spans="2:8">
      <c r="B8375" s="831"/>
      <c r="C8375" s="831"/>
      <c r="F8375" s="831"/>
      <c r="G8375" s="831"/>
      <c r="H8375" s="831"/>
    </row>
    <row r="8376" spans="2:8">
      <c r="B8376" s="831"/>
      <c r="C8376" s="831"/>
      <c r="F8376" s="831"/>
      <c r="G8376" s="831"/>
      <c r="H8376" s="831"/>
    </row>
    <row r="8377" spans="2:8">
      <c r="B8377" s="831"/>
      <c r="C8377" s="831"/>
      <c r="F8377" s="831"/>
      <c r="G8377" s="831"/>
      <c r="H8377" s="831"/>
    </row>
    <row r="8378" spans="2:8">
      <c r="B8378" s="831"/>
      <c r="C8378" s="831"/>
      <c r="F8378" s="831"/>
      <c r="G8378" s="831"/>
      <c r="H8378" s="831"/>
    </row>
    <row r="8379" spans="2:8">
      <c r="B8379" s="831"/>
      <c r="C8379" s="831"/>
      <c r="F8379" s="831"/>
      <c r="G8379" s="831"/>
      <c r="H8379" s="831"/>
    </row>
    <row r="8380" spans="2:8">
      <c r="B8380" s="831"/>
      <c r="C8380" s="831"/>
      <c r="F8380" s="831"/>
      <c r="G8380" s="831"/>
      <c r="H8380" s="831"/>
    </row>
    <row r="8381" spans="2:8">
      <c r="B8381" s="831"/>
      <c r="C8381" s="831"/>
      <c r="F8381" s="831"/>
      <c r="G8381" s="831"/>
      <c r="H8381" s="831"/>
    </row>
    <row r="8382" spans="2:8">
      <c r="B8382" s="831"/>
      <c r="C8382" s="831"/>
      <c r="F8382" s="831"/>
      <c r="G8382" s="831"/>
      <c r="H8382" s="831"/>
    </row>
    <row r="8383" spans="2:8">
      <c r="B8383" s="831"/>
      <c r="C8383" s="831"/>
      <c r="F8383" s="831"/>
      <c r="G8383" s="831"/>
      <c r="H8383" s="831"/>
    </row>
    <row r="8384" spans="2:8">
      <c r="B8384" s="831"/>
      <c r="C8384" s="831"/>
      <c r="F8384" s="831"/>
      <c r="G8384" s="831"/>
      <c r="H8384" s="831"/>
    </row>
    <row r="8385" spans="2:8">
      <c r="B8385" s="831"/>
      <c r="C8385" s="831"/>
      <c r="F8385" s="831"/>
      <c r="G8385" s="831"/>
      <c r="H8385" s="831"/>
    </row>
    <row r="8386" spans="2:8">
      <c r="B8386" s="831"/>
      <c r="C8386" s="831"/>
      <c r="F8386" s="831"/>
      <c r="G8386" s="831"/>
      <c r="H8386" s="831"/>
    </row>
    <row r="8387" spans="2:8">
      <c r="B8387" s="831"/>
      <c r="C8387" s="831"/>
      <c r="F8387" s="831"/>
      <c r="G8387" s="831"/>
      <c r="H8387" s="831"/>
    </row>
    <row r="8388" spans="2:8">
      <c r="B8388" s="831"/>
      <c r="C8388" s="831"/>
      <c r="F8388" s="831"/>
      <c r="G8388" s="831"/>
      <c r="H8388" s="831"/>
    </row>
    <row r="8389" spans="2:8">
      <c r="B8389" s="831"/>
      <c r="C8389" s="831"/>
      <c r="F8389" s="831"/>
      <c r="G8389" s="831"/>
      <c r="H8389" s="831"/>
    </row>
    <row r="8390" spans="2:8">
      <c r="B8390" s="831"/>
      <c r="C8390" s="831"/>
      <c r="F8390" s="831"/>
      <c r="G8390" s="831"/>
      <c r="H8390" s="831"/>
    </row>
    <row r="8391" spans="2:8">
      <c r="B8391" s="831"/>
      <c r="C8391" s="831"/>
      <c r="F8391" s="831"/>
      <c r="G8391" s="831"/>
      <c r="H8391" s="831"/>
    </row>
    <row r="8392" spans="2:8">
      <c r="B8392" s="831"/>
      <c r="C8392" s="831"/>
      <c r="F8392" s="831"/>
      <c r="G8392" s="831"/>
      <c r="H8392" s="831"/>
    </row>
    <row r="8393" spans="2:8">
      <c r="B8393" s="831"/>
      <c r="C8393" s="831"/>
      <c r="F8393" s="831"/>
      <c r="G8393" s="831"/>
      <c r="H8393" s="831"/>
    </row>
    <row r="8394" spans="2:8">
      <c r="B8394" s="831"/>
      <c r="C8394" s="831"/>
      <c r="F8394" s="831"/>
      <c r="G8394" s="831"/>
      <c r="H8394" s="831"/>
    </row>
    <row r="8395" spans="2:8">
      <c r="B8395" s="831"/>
      <c r="C8395" s="831"/>
      <c r="F8395" s="831"/>
      <c r="G8395" s="831"/>
      <c r="H8395" s="831"/>
    </row>
    <row r="8396" spans="2:8">
      <c r="B8396" s="831"/>
      <c r="C8396" s="831"/>
      <c r="F8396" s="831"/>
      <c r="G8396" s="831"/>
      <c r="H8396" s="831"/>
    </row>
    <row r="8397" spans="2:8">
      <c r="B8397" s="831"/>
      <c r="C8397" s="831"/>
      <c r="F8397" s="831"/>
      <c r="G8397" s="831"/>
      <c r="H8397" s="831"/>
    </row>
    <row r="8398" spans="2:8">
      <c r="B8398" s="831"/>
      <c r="C8398" s="831"/>
      <c r="F8398" s="831"/>
      <c r="G8398" s="831"/>
      <c r="H8398" s="831"/>
    </row>
    <row r="8399" spans="2:8">
      <c r="B8399" s="831"/>
      <c r="C8399" s="831"/>
      <c r="F8399" s="831"/>
      <c r="G8399" s="831"/>
      <c r="H8399" s="831"/>
    </row>
    <row r="8400" spans="2:8">
      <c r="B8400" s="831"/>
      <c r="C8400" s="831"/>
      <c r="F8400" s="831"/>
      <c r="G8400" s="831"/>
      <c r="H8400" s="831"/>
    </row>
    <row r="8401" spans="2:8">
      <c r="B8401" s="831"/>
      <c r="C8401" s="831"/>
      <c r="F8401" s="831"/>
      <c r="G8401" s="831"/>
      <c r="H8401" s="831"/>
    </row>
    <row r="8402" spans="2:8">
      <c r="B8402" s="831"/>
      <c r="C8402" s="831"/>
      <c r="F8402" s="831"/>
      <c r="G8402" s="831"/>
      <c r="H8402" s="831"/>
    </row>
    <row r="8403" spans="2:8">
      <c r="B8403" s="831"/>
      <c r="C8403" s="831"/>
      <c r="F8403" s="831"/>
      <c r="G8403" s="831"/>
      <c r="H8403" s="831"/>
    </row>
    <row r="8404" spans="2:8">
      <c r="B8404" s="831"/>
      <c r="C8404" s="831"/>
      <c r="F8404" s="831"/>
      <c r="G8404" s="831"/>
      <c r="H8404" s="831"/>
    </row>
    <row r="8405" spans="2:8">
      <c r="B8405" s="831"/>
      <c r="C8405" s="831"/>
      <c r="F8405" s="831"/>
      <c r="G8405" s="831"/>
      <c r="H8405" s="831"/>
    </row>
    <row r="8406" spans="2:8">
      <c r="B8406" s="831"/>
      <c r="C8406" s="831"/>
      <c r="F8406" s="831"/>
      <c r="G8406" s="831"/>
      <c r="H8406" s="831"/>
    </row>
    <row r="8407" spans="2:8">
      <c r="B8407" s="831"/>
      <c r="C8407" s="831"/>
      <c r="F8407" s="831"/>
      <c r="G8407" s="831"/>
      <c r="H8407" s="831"/>
    </row>
    <row r="8408" spans="2:8">
      <c r="B8408" s="831"/>
      <c r="C8408" s="831"/>
      <c r="F8408" s="831"/>
      <c r="G8408" s="831"/>
      <c r="H8408" s="831"/>
    </row>
    <row r="8409" spans="2:8">
      <c r="B8409" s="831"/>
      <c r="C8409" s="831"/>
      <c r="F8409" s="831"/>
      <c r="G8409" s="831"/>
      <c r="H8409" s="831"/>
    </row>
    <row r="8410" spans="2:8">
      <c r="B8410" s="831"/>
      <c r="C8410" s="831"/>
      <c r="F8410" s="831"/>
      <c r="G8410" s="831"/>
      <c r="H8410" s="831"/>
    </row>
    <row r="8411" spans="2:8">
      <c r="B8411" s="831"/>
      <c r="C8411" s="831"/>
      <c r="F8411" s="831"/>
      <c r="G8411" s="831"/>
      <c r="H8411" s="831"/>
    </row>
    <row r="8412" spans="2:8">
      <c r="B8412" s="831"/>
      <c r="C8412" s="831"/>
      <c r="F8412" s="831"/>
      <c r="G8412" s="831"/>
      <c r="H8412" s="831"/>
    </row>
    <row r="8413" spans="2:8">
      <c r="B8413" s="831"/>
      <c r="C8413" s="831"/>
      <c r="F8413" s="831"/>
      <c r="G8413" s="831"/>
      <c r="H8413" s="831"/>
    </row>
    <row r="8414" spans="2:8">
      <c r="B8414" s="831"/>
      <c r="C8414" s="831"/>
      <c r="F8414" s="831"/>
      <c r="G8414" s="831"/>
      <c r="H8414" s="831"/>
    </row>
    <row r="8415" spans="2:8">
      <c r="B8415" s="831"/>
      <c r="C8415" s="831"/>
      <c r="F8415" s="831"/>
      <c r="G8415" s="831"/>
      <c r="H8415" s="831"/>
    </row>
    <row r="8416" spans="2:8">
      <c r="B8416" s="831"/>
      <c r="C8416" s="831"/>
      <c r="F8416" s="831"/>
      <c r="G8416" s="831"/>
      <c r="H8416" s="831"/>
    </row>
    <row r="8417" spans="2:8">
      <c r="B8417" s="831"/>
      <c r="C8417" s="831"/>
      <c r="F8417" s="831"/>
      <c r="G8417" s="831"/>
      <c r="H8417" s="831"/>
    </row>
    <row r="8418" spans="2:8">
      <c r="B8418" s="831"/>
      <c r="C8418" s="831"/>
      <c r="F8418" s="831"/>
      <c r="G8418" s="831"/>
      <c r="H8418" s="831"/>
    </row>
    <row r="8419" spans="2:8">
      <c r="B8419" s="831"/>
      <c r="C8419" s="831"/>
      <c r="F8419" s="831"/>
      <c r="G8419" s="831"/>
      <c r="H8419" s="831"/>
    </row>
    <row r="8420" spans="2:8">
      <c r="B8420" s="831"/>
      <c r="C8420" s="831"/>
      <c r="F8420" s="831"/>
      <c r="G8420" s="831"/>
      <c r="H8420" s="831"/>
    </row>
    <row r="8421" spans="2:8">
      <c r="B8421" s="831"/>
      <c r="C8421" s="831"/>
      <c r="F8421" s="831"/>
      <c r="G8421" s="831"/>
      <c r="H8421" s="831"/>
    </row>
    <row r="8422" spans="2:8">
      <c r="B8422" s="831"/>
      <c r="C8422" s="831"/>
      <c r="F8422" s="831"/>
      <c r="G8422" s="831"/>
      <c r="H8422" s="831"/>
    </row>
    <row r="8423" spans="2:8">
      <c r="B8423" s="831"/>
      <c r="C8423" s="831"/>
      <c r="F8423" s="831"/>
      <c r="G8423" s="831"/>
      <c r="H8423" s="831"/>
    </row>
    <row r="8424" spans="2:8">
      <c r="B8424" s="831"/>
      <c r="C8424" s="831"/>
      <c r="F8424" s="831"/>
      <c r="G8424" s="831"/>
      <c r="H8424" s="831"/>
    </row>
    <row r="8425" spans="2:8">
      <c r="B8425" s="831"/>
      <c r="C8425" s="831"/>
      <c r="F8425" s="831"/>
      <c r="G8425" s="831"/>
      <c r="H8425" s="831"/>
    </row>
    <row r="8426" spans="2:8">
      <c r="B8426" s="831"/>
      <c r="C8426" s="831"/>
      <c r="F8426" s="831"/>
      <c r="G8426" s="831"/>
      <c r="H8426" s="831"/>
    </row>
    <row r="8427" spans="2:8">
      <c r="B8427" s="831"/>
      <c r="C8427" s="831"/>
      <c r="F8427" s="831"/>
      <c r="G8427" s="831"/>
      <c r="H8427" s="831"/>
    </row>
    <row r="8428" spans="2:8">
      <c r="B8428" s="831"/>
      <c r="C8428" s="831"/>
      <c r="F8428" s="831"/>
      <c r="G8428" s="831"/>
      <c r="H8428" s="831"/>
    </row>
    <row r="8429" spans="2:8">
      <c r="B8429" s="831"/>
      <c r="C8429" s="831"/>
      <c r="F8429" s="831"/>
      <c r="G8429" s="831"/>
      <c r="H8429" s="831"/>
    </row>
    <row r="8430" spans="2:8">
      <c r="B8430" s="831"/>
      <c r="C8430" s="831"/>
      <c r="F8430" s="831"/>
      <c r="G8430" s="831"/>
      <c r="H8430" s="831"/>
    </row>
    <row r="8431" spans="2:8">
      <c r="B8431" s="831"/>
      <c r="C8431" s="831"/>
      <c r="F8431" s="831"/>
      <c r="G8431" s="831"/>
      <c r="H8431" s="831"/>
    </row>
    <row r="8432" spans="2:8">
      <c r="B8432" s="831"/>
      <c r="C8432" s="831"/>
      <c r="F8432" s="831"/>
      <c r="G8432" s="831"/>
      <c r="H8432" s="831"/>
    </row>
    <row r="8433" spans="2:8">
      <c r="B8433" s="831"/>
      <c r="C8433" s="831"/>
      <c r="F8433" s="831"/>
      <c r="G8433" s="831"/>
      <c r="H8433" s="831"/>
    </row>
    <row r="8434" spans="2:8">
      <c r="B8434" s="831"/>
      <c r="C8434" s="831"/>
      <c r="F8434" s="831"/>
      <c r="G8434" s="831"/>
      <c r="H8434" s="831"/>
    </row>
    <row r="8435" spans="2:8">
      <c r="B8435" s="831"/>
      <c r="C8435" s="831"/>
      <c r="F8435" s="831"/>
      <c r="G8435" s="831"/>
      <c r="H8435" s="831"/>
    </row>
    <row r="8436" spans="2:8">
      <c r="B8436" s="831"/>
      <c r="C8436" s="831"/>
      <c r="F8436" s="831"/>
      <c r="G8436" s="831"/>
      <c r="H8436" s="831"/>
    </row>
    <row r="8437" spans="2:8">
      <c r="B8437" s="831"/>
      <c r="C8437" s="831"/>
      <c r="F8437" s="831"/>
      <c r="G8437" s="831"/>
      <c r="H8437" s="831"/>
    </row>
    <row r="8438" spans="2:8">
      <c r="B8438" s="831"/>
      <c r="C8438" s="831"/>
      <c r="F8438" s="831"/>
      <c r="G8438" s="831"/>
      <c r="H8438" s="831"/>
    </row>
    <row r="8439" spans="2:8">
      <c r="B8439" s="831"/>
      <c r="C8439" s="831"/>
      <c r="F8439" s="831"/>
      <c r="G8439" s="831"/>
      <c r="H8439" s="831"/>
    </row>
    <row r="8440" spans="2:8">
      <c r="B8440" s="831"/>
      <c r="C8440" s="831"/>
      <c r="F8440" s="831"/>
      <c r="G8440" s="831"/>
      <c r="H8440" s="831"/>
    </row>
    <row r="8441" spans="2:8">
      <c r="B8441" s="831"/>
      <c r="C8441" s="831"/>
      <c r="F8441" s="831"/>
      <c r="G8441" s="831"/>
      <c r="H8441" s="831"/>
    </row>
    <row r="8442" spans="2:8">
      <c r="B8442" s="831"/>
      <c r="C8442" s="831"/>
      <c r="F8442" s="831"/>
      <c r="G8442" s="831"/>
      <c r="H8442" s="831"/>
    </row>
    <row r="8443" spans="2:8">
      <c r="B8443" s="831"/>
      <c r="C8443" s="831"/>
      <c r="F8443" s="831"/>
      <c r="G8443" s="831"/>
      <c r="H8443" s="831"/>
    </row>
    <row r="8444" spans="2:8">
      <c r="B8444" s="831"/>
      <c r="C8444" s="831"/>
      <c r="F8444" s="831"/>
      <c r="G8444" s="831"/>
      <c r="H8444" s="831"/>
    </row>
    <row r="8445" spans="2:8">
      <c r="B8445" s="831"/>
      <c r="C8445" s="831"/>
      <c r="F8445" s="831"/>
      <c r="G8445" s="831"/>
      <c r="H8445" s="831"/>
    </row>
    <row r="8446" spans="2:8">
      <c r="B8446" s="831"/>
      <c r="C8446" s="831"/>
      <c r="F8446" s="831"/>
      <c r="G8446" s="831"/>
      <c r="H8446" s="831"/>
    </row>
    <row r="8447" spans="2:8">
      <c r="B8447" s="831"/>
      <c r="C8447" s="831"/>
      <c r="F8447" s="831"/>
      <c r="G8447" s="831"/>
      <c r="H8447" s="831"/>
    </row>
    <row r="8448" spans="2:8">
      <c r="B8448" s="831"/>
      <c r="C8448" s="831"/>
      <c r="F8448" s="831"/>
      <c r="G8448" s="831"/>
      <c r="H8448" s="831"/>
    </row>
    <row r="8449" spans="2:8">
      <c r="B8449" s="831"/>
      <c r="C8449" s="831"/>
      <c r="F8449" s="831"/>
      <c r="G8449" s="831"/>
      <c r="H8449" s="831"/>
    </row>
    <row r="8450" spans="2:8">
      <c r="B8450" s="831"/>
      <c r="C8450" s="831"/>
      <c r="F8450" s="831"/>
      <c r="G8450" s="831"/>
      <c r="H8450" s="831"/>
    </row>
    <row r="8451" spans="2:8">
      <c r="B8451" s="831"/>
      <c r="C8451" s="831"/>
      <c r="F8451" s="831"/>
      <c r="G8451" s="831"/>
      <c r="H8451" s="831"/>
    </row>
    <row r="8452" spans="2:8">
      <c r="B8452" s="831"/>
      <c r="C8452" s="831"/>
      <c r="F8452" s="831"/>
      <c r="G8452" s="831"/>
      <c r="H8452" s="831"/>
    </row>
    <row r="8453" spans="2:8">
      <c r="B8453" s="831"/>
      <c r="C8453" s="831"/>
      <c r="F8453" s="831"/>
      <c r="G8453" s="831"/>
      <c r="H8453" s="831"/>
    </row>
    <row r="8454" spans="2:8">
      <c r="B8454" s="831"/>
      <c r="C8454" s="831"/>
      <c r="F8454" s="831"/>
      <c r="G8454" s="831"/>
      <c r="H8454" s="831"/>
    </row>
    <row r="8455" spans="2:8">
      <c r="B8455" s="831"/>
      <c r="C8455" s="831"/>
      <c r="F8455" s="831"/>
      <c r="G8455" s="831"/>
      <c r="H8455" s="831"/>
    </row>
    <row r="8456" spans="2:8">
      <c r="B8456" s="831"/>
      <c r="C8456" s="831"/>
      <c r="F8456" s="831"/>
      <c r="G8456" s="831"/>
      <c r="H8456" s="831"/>
    </row>
    <row r="8457" spans="2:8">
      <c r="B8457" s="831"/>
      <c r="C8457" s="831"/>
      <c r="F8457" s="831"/>
      <c r="G8457" s="831"/>
      <c r="H8457" s="831"/>
    </row>
    <row r="8458" spans="2:8">
      <c r="B8458" s="831"/>
      <c r="C8458" s="831"/>
      <c r="F8458" s="831"/>
      <c r="G8458" s="831"/>
      <c r="H8458" s="831"/>
    </row>
    <row r="8459" spans="2:8">
      <c r="B8459" s="831"/>
      <c r="C8459" s="831"/>
      <c r="F8459" s="831"/>
      <c r="G8459" s="831"/>
      <c r="H8459" s="831"/>
    </row>
    <row r="8460" spans="2:8">
      <c r="B8460" s="831"/>
      <c r="C8460" s="831"/>
      <c r="F8460" s="831"/>
      <c r="G8460" s="831"/>
      <c r="H8460" s="831"/>
    </row>
    <row r="8461" spans="2:8">
      <c r="B8461" s="831"/>
      <c r="C8461" s="831"/>
      <c r="F8461" s="831"/>
      <c r="G8461" s="831"/>
      <c r="H8461" s="831"/>
    </row>
    <row r="8462" spans="2:8">
      <c r="B8462" s="831"/>
      <c r="C8462" s="831"/>
      <c r="F8462" s="831"/>
      <c r="G8462" s="831"/>
      <c r="H8462" s="831"/>
    </row>
    <row r="8463" spans="2:8">
      <c r="B8463" s="831"/>
      <c r="C8463" s="831"/>
      <c r="F8463" s="831"/>
      <c r="G8463" s="831"/>
      <c r="H8463" s="831"/>
    </row>
    <row r="8464" spans="2:8">
      <c r="B8464" s="831"/>
      <c r="C8464" s="831"/>
      <c r="F8464" s="831"/>
      <c r="G8464" s="831"/>
      <c r="H8464" s="831"/>
    </row>
    <row r="8465" spans="2:8">
      <c r="B8465" s="831"/>
      <c r="C8465" s="831"/>
      <c r="F8465" s="831"/>
      <c r="G8465" s="831"/>
      <c r="H8465" s="831"/>
    </row>
    <row r="8466" spans="2:8">
      <c r="B8466" s="831"/>
      <c r="C8466" s="831"/>
      <c r="F8466" s="831"/>
      <c r="G8466" s="831"/>
      <c r="H8466" s="831"/>
    </row>
    <row r="8467" spans="2:8">
      <c r="B8467" s="831"/>
      <c r="C8467" s="831"/>
      <c r="F8467" s="831"/>
      <c r="G8467" s="831"/>
      <c r="H8467" s="831"/>
    </row>
    <row r="8468" spans="2:8">
      <c r="B8468" s="831"/>
      <c r="C8468" s="831"/>
      <c r="F8468" s="831"/>
      <c r="G8468" s="831"/>
      <c r="H8468" s="831"/>
    </row>
    <row r="8469" spans="2:8">
      <c r="B8469" s="831"/>
      <c r="C8469" s="831"/>
      <c r="F8469" s="831"/>
      <c r="G8469" s="831"/>
      <c r="H8469" s="831"/>
    </row>
    <row r="8470" spans="2:8">
      <c r="B8470" s="831"/>
      <c r="C8470" s="831"/>
      <c r="F8470" s="831"/>
      <c r="G8470" s="831"/>
      <c r="H8470" s="831"/>
    </row>
    <row r="8471" spans="2:8">
      <c r="B8471" s="831"/>
      <c r="C8471" s="831"/>
      <c r="F8471" s="831"/>
      <c r="G8471" s="831"/>
      <c r="H8471" s="831"/>
    </row>
    <row r="8472" spans="2:8">
      <c r="B8472" s="831"/>
      <c r="C8472" s="831"/>
      <c r="F8472" s="831"/>
      <c r="G8472" s="831"/>
      <c r="H8472" s="831"/>
    </row>
    <row r="8473" spans="2:8">
      <c r="B8473" s="831"/>
      <c r="C8473" s="831"/>
      <c r="F8473" s="831"/>
      <c r="G8473" s="831"/>
      <c r="H8473" s="831"/>
    </row>
    <row r="8474" spans="2:8">
      <c r="B8474" s="831"/>
      <c r="C8474" s="831"/>
      <c r="F8474" s="831"/>
      <c r="G8474" s="831"/>
      <c r="H8474" s="831"/>
    </row>
    <row r="8475" spans="2:8">
      <c r="B8475" s="831"/>
      <c r="C8475" s="831"/>
      <c r="F8475" s="831"/>
      <c r="G8475" s="831"/>
      <c r="H8475" s="831"/>
    </row>
    <row r="8476" spans="2:8">
      <c r="B8476" s="831"/>
      <c r="C8476" s="831"/>
      <c r="F8476" s="831"/>
      <c r="G8476" s="831"/>
      <c r="H8476" s="831"/>
    </row>
    <row r="8477" spans="2:8">
      <c r="B8477" s="831"/>
      <c r="C8477" s="831"/>
      <c r="F8477" s="831"/>
      <c r="G8477" s="831"/>
      <c r="H8477" s="831"/>
    </row>
    <row r="8478" spans="2:8">
      <c r="B8478" s="831"/>
      <c r="C8478" s="831"/>
      <c r="F8478" s="831"/>
      <c r="G8478" s="831"/>
      <c r="H8478" s="831"/>
    </row>
    <row r="8479" spans="2:8">
      <c r="B8479" s="831"/>
      <c r="C8479" s="831"/>
      <c r="F8479" s="831"/>
      <c r="G8479" s="831"/>
      <c r="H8479" s="831"/>
    </row>
    <row r="8480" spans="2:8">
      <c r="B8480" s="831"/>
      <c r="C8480" s="831"/>
      <c r="F8480" s="831"/>
      <c r="G8480" s="831"/>
      <c r="H8480" s="831"/>
    </row>
    <row r="8481" spans="2:8">
      <c r="B8481" s="831"/>
      <c r="C8481" s="831"/>
      <c r="F8481" s="831"/>
      <c r="G8481" s="831"/>
      <c r="H8481" s="831"/>
    </row>
    <row r="8482" spans="2:8">
      <c r="B8482" s="831"/>
      <c r="C8482" s="831"/>
      <c r="F8482" s="831"/>
      <c r="G8482" s="831"/>
      <c r="H8482" s="831"/>
    </row>
    <row r="8483" spans="2:8">
      <c r="B8483" s="831"/>
      <c r="C8483" s="831"/>
      <c r="F8483" s="831"/>
      <c r="G8483" s="831"/>
      <c r="H8483" s="831"/>
    </row>
    <row r="8484" spans="2:8">
      <c r="B8484" s="831"/>
      <c r="C8484" s="831"/>
      <c r="F8484" s="831"/>
      <c r="G8484" s="831"/>
      <c r="H8484" s="831"/>
    </row>
    <row r="8485" spans="2:8">
      <c r="B8485" s="831"/>
      <c r="C8485" s="831"/>
      <c r="F8485" s="831"/>
      <c r="G8485" s="831"/>
      <c r="H8485" s="831"/>
    </row>
    <row r="8486" spans="2:8">
      <c r="B8486" s="831"/>
      <c r="C8486" s="831"/>
      <c r="F8486" s="831"/>
      <c r="G8486" s="831"/>
      <c r="H8486" s="831"/>
    </row>
    <row r="8487" spans="2:8">
      <c r="B8487" s="831"/>
      <c r="C8487" s="831"/>
      <c r="F8487" s="831"/>
      <c r="G8487" s="831"/>
      <c r="H8487" s="831"/>
    </row>
    <row r="8488" spans="2:8">
      <c r="B8488" s="831"/>
      <c r="C8488" s="831"/>
      <c r="F8488" s="831"/>
      <c r="G8488" s="831"/>
      <c r="H8488" s="831"/>
    </row>
    <row r="8489" spans="2:8">
      <c r="B8489" s="831"/>
      <c r="C8489" s="831"/>
      <c r="F8489" s="831"/>
      <c r="G8489" s="831"/>
      <c r="H8489" s="831"/>
    </row>
    <row r="8490" spans="2:8">
      <c r="B8490" s="831"/>
      <c r="C8490" s="831"/>
      <c r="F8490" s="831"/>
      <c r="G8490" s="831"/>
      <c r="H8490" s="831"/>
    </row>
    <row r="8491" spans="2:8">
      <c r="B8491" s="831"/>
      <c r="C8491" s="831"/>
      <c r="F8491" s="831"/>
      <c r="G8491" s="831"/>
      <c r="H8491" s="831"/>
    </row>
    <row r="8492" spans="2:8">
      <c r="B8492" s="831"/>
      <c r="C8492" s="831"/>
      <c r="F8492" s="831"/>
      <c r="G8492" s="831"/>
      <c r="H8492" s="831"/>
    </row>
    <row r="8493" spans="2:8">
      <c r="B8493" s="831"/>
      <c r="C8493" s="831"/>
      <c r="F8493" s="831"/>
      <c r="G8493" s="831"/>
      <c r="H8493" s="831"/>
    </row>
    <row r="8494" spans="2:8">
      <c r="B8494" s="831"/>
      <c r="C8494" s="831"/>
      <c r="F8494" s="831"/>
      <c r="G8494" s="831"/>
      <c r="H8494" s="831"/>
    </row>
    <row r="8495" spans="2:8">
      <c r="B8495" s="831"/>
      <c r="C8495" s="831"/>
      <c r="F8495" s="831"/>
      <c r="G8495" s="831"/>
      <c r="H8495" s="831"/>
    </row>
    <row r="8496" spans="2:8">
      <c r="B8496" s="831"/>
      <c r="C8496" s="831"/>
      <c r="F8496" s="831"/>
      <c r="G8496" s="831"/>
      <c r="H8496" s="831"/>
    </row>
    <row r="8497" spans="2:8">
      <c r="B8497" s="831"/>
      <c r="C8497" s="831"/>
      <c r="F8497" s="831"/>
      <c r="G8497" s="831"/>
      <c r="H8497" s="831"/>
    </row>
    <row r="8498" spans="2:8">
      <c r="B8498" s="831"/>
      <c r="C8498" s="831"/>
      <c r="F8498" s="831"/>
      <c r="G8498" s="831"/>
      <c r="H8498" s="831"/>
    </row>
    <row r="8499" spans="2:8">
      <c r="B8499" s="831"/>
      <c r="C8499" s="831"/>
      <c r="F8499" s="831"/>
      <c r="G8499" s="831"/>
      <c r="H8499" s="831"/>
    </row>
    <row r="8500" spans="2:8">
      <c r="B8500" s="831"/>
      <c r="C8500" s="831"/>
      <c r="F8500" s="831"/>
      <c r="G8500" s="831"/>
      <c r="H8500" s="831"/>
    </row>
    <row r="8501" spans="2:8">
      <c r="B8501" s="831"/>
      <c r="C8501" s="831"/>
      <c r="F8501" s="831"/>
      <c r="G8501" s="831"/>
      <c r="H8501" s="831"/>
    </row>
    <row r="8502" spans="2:8">
      <c r="B8502" s="831"/>
      <c r="C8502" s="831"/>
      <c r="F8502" s="831"/>
      <c r="G8502" s="831"/>
      <c r="H8502" s="831"/>
    </row>
    <row r="8503" spans="2:8">
      <c r="B8503" s="831"/>
      <c r="C8503" s="831"/>
      <c r="F8503" s="831"/>
      <c r="G8503" s="831"/>
      <c r="H8503" s="831"/>
    </row>
    <row r="8504" spans="2:8">
      <c r="B8504" s="831"/>
      <c r="C8504" s="831"/>
      <c r="F8504" s="831"/>
      <c r="G8504" s="831"/>
      <c r="H8504" s="831"/>
    </row>
    <row r="8505" spans="2:8">
      <c r="B8505" s="831"/>
      <c r="C8505" s="831"/>
      <c r="F8505" s="831"/>
      <c r="G8505" s="831"/>
      <c r="H8505" s="831"/>
    </row>
    <row r="8506" spans="2:8">
      <c r="B8506" s="831"/>
      <c r="C8506" s="831"/>
      <c r="F8506" s="831"/>
      <c r="G8506" s="831"/>
      <c r="H8506" s="831"/>
    </row>
    <row r="8507" spans="2:8">
      <c r="B8507" s="831"/>
      <c r="C8507" s="831"/>
      <c r="F8507" s="831"/>
      <c r="G8507" s="831"/>
      <c r="H8507" s="831"/>
    </row>
    <row r="8508" spans="2:8">
      <c r="B8508" s="831"/>
      <c r="C8508" s="831"/>
      <c r="F8508" s="831"/>
      <c r="G8508" s="831"/>
      <c r="H8508" s="831"/>
    </row>
    <row r="8509" spans="2:8">
      <c r="B8509" s="831"/>
      <c r="C8509" s="831"/>
      <c r="F8509" s="831"/>
      <c r="G8509" s="831"/>
      <c r="H8509" s="831"/>
    </row>
    <row r="8510" spans="2:8">
      <c r="B8510" s="831"/>
      <c r="C8510" s="831"/>
      <c r="F8510" s="831"/>
      <c r="G8510" s="831"/>
      <c r="H8510" s="831"/>
    </row>
    <row r="8511" spans="2:8">
      <c r="B8511" s="831"/>
      <c r="C8511" s="831"/>
      <c r="F8511" s="831"/>
      <c r="G8511" s="831"/>
      <c r="H8511" s="831"/>
    </row>
    <row r="8512" spans="2:8">
      <c r="B8512" s="831"/>
      <c r="C8512" s="831"/>
      <c r="F8512" s="831"/>
      <c r="G8512" s="831"/>
      <c r="H8512" s="831"/>
    </row>
    <row r="8513" spans="2:8">
      <c r="B8513" s="831"/>
      <c r="C8513" s="831"/>
      <c r="F8513" s="831"/>
      <c r="G8513" s="831"/>
      <c r="H8513" s="831"/>
    </row>
    <row r="8514" spans="2:8">
      <c r="B8514" s="831"/>
      <c r="C8514" s="831"/>
      <c r="F8514" s="831"/>
      <c r="G8514" s="831"/>
      <c r="H8514" s="831"/>
    </row>
    <row r="8515" spans="2:8">
      <c r="B8515" s="831"/>
      <c r="C8515" s="831"/>
      <c r="F8515" s="831"/>
      <c r="G8515" s="831"/>
      <c r="H8515" s="831"/>
    </row>
    <row r="8516" spans="2:8">
      <c r="B8516" s="831"/>
      <c r="C8516" s="831"/>
      <c r="F8516" s="831"/>
      <c r="G8516" s="831"/>
      <c r="H8516" s="831"/>
    </row>
    <row r="8517" spans="2:8">
      <c r="B8517" s="831"/>
      <c r="C8517" s="831"/>
      <c r="F8517" s="831"/>
      <c r="G8517" s="831"/>
      <c r="H8517" s="831"/>
    </row>
    <row r="8518" spans="2:8">
      <c r="B8518" s="831"/>
      <c r="C8518" s="831"/>
      <c r="F8518" s="831"/>
      <c r="G8518" s="831"/>
      <c r="H8518" s="831"/>
    </row>
    <row r="8519" spans="2:8">
      <c r="B8519" s="831"/>
      <c r="C8519" s="831"/>
      <c r="F8519" s="831"/>
      <c r="G8519" s="831"/>
      <c r="H8519" s="831"/>
    </row>
    <row r="8520" spans="2:8">
      <c r="B8520" s="831"/>
      <c r="C8520" s="831"/>
      <c r="F8520" s="831"/>
      <c r="G8520" s="831"/>
      <c r="H8520" s="831"/>
    </row>
    <row r="8521" spans="2:8">
      <c r="B8521" s="831"/>
      <c r="C8521" s="831"/>
      <c r="F8521" s="831"/>
      <c r="G8521" s="831"/>
      <c r="H8521" s="831"/>
    </row>
    <row r="8522" spans="2:8">
      <c r="B8522" s="831"/>
      <c r="C8522" s="831"/>
      <c r="F8522" s="831"/>
      <c r="G8522" s="831"/>
      <c r="H8522" s="831"/>
    </row>
    <row r="8523" spans="2:8">
      <c r="B8523" s="831"/>
      <c r="C8523" s="831"/>
      <c r="F8523" s="831"/>
      <c r="G8523" s="831"/>
      <c r="H8523" s="831"/>
    </row>
    <row r="8524" spans="2:8">
      <c r="B8524" s="831"/>
      <c r="C8524" s="831"/>
      <c r="F8524" s="831"/>
      <c r="G8524" s="831"/>
      <c r="H8524" s="831"/>
    </row>
    <row r="8525" spans="2:8">
      <c r="B8525" s="831"/>
      <c r="C8525" s="831"/>
      <c r="F8525" s="831"/>
      <c r="G8525" s="831"/>
      <c r="H8525" s="831"/>
    </row>
    <row r="8526" spans="2:8">
      <c r="B8526" s="831"/>
      <c r="C8526" s="831"/>
      <c r="F8526" s="831"/>
      <c r="G8526" s="831"/>
      <c r="H8526" s="831"/>
    </row>
    <row r="8527" spans="2:8">
      <c r="B8527" s="831"/>
      <c r="C8527" s="831"/>
      <c r="F8527" s="831"/>
      <c r="G8527" s="831"/>
      <c r="H8527" s="831"/>
    </row>
    <row r="8528" spans="2:8">
      <c r="B8528" s="831"/>
      <c r="C8528" s="831"/>
      <c r="F8528" s="831"/>
      <c r="G8528" s="831"/>
      <c r="H8528" s="831"/>
    </row>
    <row r="8529" spans="2:8">
      <c r="B8529" s="831"/>
      <c r="C8529" s="831"/>
      <c r="F8529" s="831"/>
      <c r="G8529" s="831"/>
      <c r="H8529" s="831"/>
    </row>
    <row r="8530" spans="2:8">
      <c r="B8530" s="831"/>
      <c r="C8530" s="831"/>
      <c r="F8530" s="831"/>
      <c r="G8530" s="831"/>
      <c r="H8530" s="831"/>
    </row>
    <row r="8531" spans="2:8">
      <c r="B8531" s="831"/>
      <c r="C8531" s="831"/>
      <c r="F8531" s="831"/>
      <c r="G8531" s="831"/>
      <c r="H8531" s="831"/>
    </row>
    <row r="8532" spans="2:8">
      <c r="B8532" s="831"/>
      <c r="C8532" s="831"/>
      <c r="F8532" s="831"/>
      <c r="G8532" s="831"/>
      <c r="H8532" s="831"/>
    </row>
    <row r="8533" spans="2:8">
      <c r="B8533" s="831"/>
      <c r="C8533" s="831"/>
      <c r="F8533" s="831"/>
      <c r="G8533" s="831"/>
      <c r="H8533" s="831"/>
    </row>
    <row r="8534" spans="2:8">
      <c r="B8534" s="831"/>
      <c r="C8534" s="831"/>
      <c r="F8534" s="831"/>
      <c r="G8534" s="831"/>
      <c r="H8534" s="831"/>
    </row>
    <row r="8535" spans="2:8">
      <c r="B8535" s="831"/>
      <c r="C8535" s="831"/>
      <c r="F8535" s="831"/>
      <c r="G8535" s="831"/>
      <c r="H8535" s="831"/>
    </row>
    <row r="8536" spans="2:8">
      <c r="B8536" s="831"/>
      <c r="C8536" s="831"/>
      <c r="F8536" s="831"/>
      <c r="G8536" s="831"/>
      <c r="H8536" s="831"/>
    </row>
    <row r="8537" spans="2:8">
      <c r="B8537" s="831"/>
      <c r="C8537" s="831"/>
      <c r="F8537" s="831"/>
      <c r="G8537" s="831"/>
      <c r="H8537" s="831"/>
    </row>
    <row r="8538" spans="2:8">
      <c r="B8538" s="831"/>
      <c r="C8538" s="831"/>
      <c r="F8538" s="831"/>
      <c r="G8538" s="831"/>
      <c r="H8538" s="831"/>
    </row>
    <row r="8539" spans="2:8">
      <c r="B8539" s="831"/>
      <c r="C8539" s="831"/>
      <c r="F8539" s="831"/>
      <c r="G8539" s="831"/>
      <c r="H8539" s="831"/>
    </row>
    <row r="8540" spans="2:8">
      <c r="B8540" s="831"/>
      <c r="C8540" s="831"/>
      <c r="F8540" s="831"/>
      <c r="G8540" s="831"/>
      <c r="H8540" s="831"/>
    </row>
    <row r="8541" spans="2:8">
      <c r="B8541" s="831"/>
      <c r="C8541" s="831"/>
      <c r="F8541" s="831"/>
      <c r="G8541" s="831"/>
      <c r="H8541" s="831"/>
    </row>
    <row r="8542" spans="2:8">
      <c r="B8542" s="831"/>
      <c r="C8542" s="831"/>
      <c r="F8542" s="831"/>
      <c r="G8542" s="831"/>
      <c r="H8542" s="831"/>
    </row>
    <row r="8543" spans="2:8">
      <c r="B8543" s="831"/>
      <c r="C8543" s="831"/>
      <c r="F8543" s="831"/>
      <c r="G8543" s="831"/>
      <c r="H8543" s="831"/>
    </row>
    <row r="8544" spans="2:8">
      <c r="B8544" s="831"/>
      <c r="C8544" s="831"/>
      <c r="F8544" s="831"/>
      <c r="G8544" s="831"/>
      <c r="H8544" s="831"/>
    </row>
    <row r="8545" spans="2:8">
      <c r="B8545" s="831"/>
      <c r="C8545" s="831"/>
      <c r="F8545" s="831"/>
      <c r="G8545" s="831"/>
      <c r="H8545" s="831"/>
    </row>
    <row r="8546" spans="2:8">
      <c r="B8546" s="831"/>
      <c r="C8546" s="831"/>
      <c r="F8546" s="831"/>
      <c r="G8546" s="831"/>
      <c r="H8546" s="831"/>
    </row>
    <row r="8547" spans="2:8">
      <c r="B8547" s="831"/>
      <c r="C8547" s="831"/>
      <c r="F8547" s="831"/>
      <c r="G8547" s="831"/>
      <c r="H8547" s="831"/>
    </row>
    <row r="8548" spans="2:8">
      <c r="B8548" s="831"/>
      <c r="C8548" s="831"/>
      <c r="F8548" s="831"/>
      <c r="G8548" s="831"/>
      <c r="H8548" s="831"/>
    </row>
    <row r="8549" spans="2:8">
      <c r="B8549" s="831"/>
      <c r="C8549" s="831"/>
      <c r="F8549" s="831"/>
      <c r="G8549" s="831"/>
      <c r="H8549" s="831"/>
    </row>
    <row r="8550" spans="2:8">
      <c r="B8550" s="831"/>
      <c r="C8550" s="831"/>
      <c r="F8550" s="831"/>
      <c r="G8550" s="831"/>
      <c r="H8550" s="831"/>
    </row>
    <row r="8551" spans="2:8">
      <c r="B8551" s="831"/>
      <c r="C8551" s="831"/>
      <c r="F8551" s="831"/>
      <c r="G8551" s="831"/>
      <c r="H8551" s="831"/>
    </row>
    <row r="8552" spans="2:8">
      <c r="B8552" s="831"/>
      <c r="C8552" s="831"/>
      <c r="F8552" s="831"/>
      <c r="G8552" s="831"/>
      <c r="H8552" s="831"/>
    </row>
    <row r="8553" spans="2:8">
      <c r="B8553" s="831"/>
      <c r="C8553" s="831"/>
      <c r="F8553" s="831"/>
      <c r="G8553" s="831"/>
      <c r="H8553" s="831"/>
    </row>
    <row r="8554" spans="2:8">
      <c r="B8554" s="831"/>
      <c r="C8554" s="831"/>
      <c r="F8554" s="831"/>
      <c r="G8554" s="831"/>
      <c r="H8554" s="831"/>
    </row>
    <row r="8555" spans="2:8">
      <c r="B8555" s="831"/>
      <c r="C8555" s="831"/>
      <c r="F8555" s="831"/>
      <c r="G8555" s="831"/>
      <c r="H8555" s="831"/>
    </row>
    <row r="8556" spans="2:8">
      <c r="B8556" s="831"/>
      <c r="C8556" s="831"/>
      <c r="F8556" s="831"/>
      <c r="G8556" s="831"/>
      <c r="H8556" s="831"/>
    </row>
    <row r="8557" spans="2:8">
      <c r="B8557" s="831"/>
      <c r="C8557" s="831"/>
      <c r="F8557" s="831"/>
      <c r="G8557" s="831"/>
      <c r="H8557" s="831"/>
    </row>
    <row r="8558" spans="2:8">
      <c r="B8558" s="831"/>
      <c r="C8558" s="831"/>
      <c r="F8558" s="831"/>
      <c r="G8558" s="831"/>
      <c r="H8558" s="831"/>
    </row>
    <row r="8559" spans="2:8">
      <c r="B8559" s="831"/>
      <c r="C8559" s="831"/>
      <c r="F8559" s="831"/>
      <c r="G8559" s="831"/>
      <c r="H8559" s="831"/>
    </row>
    <row r="8560" spans="2:8">
      <c r="B8560" s="831"/>
      <c r="C8560" s="831"/>
      <c r="F8560" s="831"/>
      <c r="G8560" s="831"/>
      <c r="H8560" s="831"/>
    </row>
    <row r="8561" spans="2:8">
      <c r="B8561" s="831"/>
      <c r="C8561" s="831"/>
      <c r="F8561" s="831"/>
      <c r="G8561" s="831"/>
      <c r="H8561" s="831"/>
    </row>
    <row r="8562" spans="2:8">
      <c r="B8562" s="831"/>
      <c r="C8562" s="831"/>
      <c r="F8562" s="831"/>
      <c r="G8562" s="831"/>
      <c r="H8562" s="831"/>
    </row>
    <row r="8563" spans="2:8">
      <c r="B8563" s="831"/>
      <c r="C8563" s="831"/>
      <c r="F8563" s="831"/>
      <c r="G8563" s="831"/>
      <c r="H8563" s="831"/>
    </row>
    <row r="8564" spans="2:8">
      <c r="B8564" s="831"/>
      <c r="C8564" s="831"/>
      <c r="F8564" s="831"/>
      <c r="G8564" s="831"/>
      <c r="H8564" s="831"/>
    </row>
    <row r="8565" spans="2:8">
      <c r="B8565" s="831"/>
      <c r="C8565" s="831"/>
      <c r="F8565" s="831"/>
      <c r="G8565" s="831"/>
      <c r="H8565" s="831"/>
    </row>
    <row r="8566" spans="2:8">
      <c r="B8566" s="831"/>
      <c r="C8566" s="831"/>
      <c r="F8566" s="831"/>
      <c r="G8566" s="831"/>
      <c r="H8566" s="831"/>
    </row>
    <row r="8567" spans="2:8">
      <c r="B8567" s="831"/>
      <c r="C8567" s="831"/>
      <c r="F8567" s="831"/>
      <c r="G8567" s="831"/>
      <c r="H8567" s="831"/>
    </row>
    <row r="8568" spans="2:8">
      <c r="B8568" s="831"/>
      <c r="C8568" s="831"/>
      <c r="F8568" s="831"/>
      <c r="G8568" s="831"/>
      <c r="H8568" s="831"/>
    </row>
    <row r="8569" spans="2:8">
      <c r="B8569" s="831"/>
      <c r="C8569" s="831"/>
      <c r="F8569" s="831"/>
      <c r="G8569" s="831"/>
      <c r="H8569" s="831"/>
    </row>
    <row r="8570" spans="2:8">
      <c r="B8570" s="831"/>
      <c r="C8570" s="831"/>
      <c r="F8570" s="831"/>
      <c r="G8570" s="831"/>
      <c r="H8570" s="831"/>
    </row>
    <row r="8571" spans="2:8">
      <c r="B8571" s="831"/>
      <c r="C8571" s="831"/>
      <c r="F8571" s="831"/>
      <c r="G8571" s="831"/>
      <c r="H8571" s="831"/>
    </row>
    <row r="8572" spans="2:8">
      <c r="B8572" s="831"/>
      <c r="C8572" s="831"/>
      <c r="F8572" s="831"/>
      <c r="G8572" s="831"/>
      <c r="H8572" s="831"/>
    </row>
    <row r="8573" spans="2:8">
      <c r="B8573" s="831"/>
      <c r="C8573" s="831"/>
      <c r="F8573" s="831"/>
      <c r="G8573" s="831"/>
      <c r="H8573" s="831"/>
    </row>
    <row r="8574" spans="2:8">
      <c r="B8574" s="831"/>
      <c r="C8574" s="831"/>
      <c r="F8574" s="831"/>
      <c r="G8574" s="831"/>
      <c r="H8574" s="831"/>
    </row>
    <row r="8575" spans="2:8">
      <c r="B8575" s="831"/>
      <c r="C8575" s="831"/>
      <c r="F8575" s="831"/>
      <c r="G8575" s="831"/>
      <c r="H8575" s="831"/>
    </row>
    <row r="8576" spans="2:8">
      <c r="B8576" s="831"/>
      <c r="C8576" s="831"/>
      <c r="F8576" s="831"/>
      <c r="G8576" s="831"/>
      <c r="H8576" s="831"/>
    </row>
    <row r="8577" spans="2:8">
      <c r="B8577" s="831"/>
      <c r="C8577" s="831"/>
      <c r="F8577" s="831"/>
      <c r="G8577" s="831"/>
      <c r="H8577" s="831"/>
    </row>
    <row r="8578" spans="2:8">
      <c r="B8578" s="831"/>
      <c r="C8578" s="831"/>
      <c r="F8578" s="831"/>
      <c r="G8578" s="831"/>
      <c r="H8578" s="831"/>
    </row>
    <row r="8579" spans="2:8">
      <c r="B8579" s="831"/>
      <c r="C8579" s="831"/>
      <c r="F8579" s="831"/>
      <c r="G8579" s="831"/>
      <c r="H8579" s="831"/>
    </row>
    <row r="8580" spans="2:8">
      <c r="B8580" s="831"/>
      <c r="C8580" s="831"/>
      <c r="F8580" s="831"/>
      <c r="G8580" s="831"/>
      <c r="H8580" s="831"/>
    </row>
    <row r="8581" spans="2:8">
      <c r="B8581" s="831"/>
      <c r="C8581" s="831"/>
      <c r="F8581" s="831"/>
      <c r="G8581" s="831"/>
      <c r="H8581" s="831"/>
    </row>
    <row r="8582" spans="2:8">
      <c r="B8582" s="831"/>
      <c r="C8582" s="831"/>
      <c r="F8582" s="831"/>
      <c r="G8582" s="831"/>
      <c r="H8582" s="831"/>
    </row>
    <row r="8583" spans="2:8">
      <c r="B8583" s="831"/>
      <c r="C8583" s="831"/>
      <c r="F8583" s="831"/>
      <c r="G8583" s="831"/>
      <c r="H8583" s="831"/>
    </row>
    <row r="8584" spans="2:8">
      <c r="B8584" s="831"/>
      <c r="C8584" s="831"/>
      <c r="F8584" s="831"/>
      <c r="G8584" s="831"/>
      <c r="H8584" s="831"/>
    </row>
    <row r="8585" spans="2:8">
      <c r="B8585" s="831"/>
      <c r="C8585" s="831"/>
      <c r="F8585" s="831"/>
      <c r="G8585" s="831"/>
      <c r="H8585" s="831"/>
    </row>
    <row r="8586" spans="2:8">
      <c r="B8586" s="831"/>
      <c r="C8586" s="831"/>
      <c r="F8586" s="831"/>
      <c r="G8586" s="831"/>
      <c r="H8586" s="831"/>
    </row>
    <row r="8587" spans="2:8">
      <c r="B8587" s="831"/>
      <c r="C8587" s="831"/>
      <c r="F8587" s="831"/>
      <c r="G8587" s="831"/>
      <c r="H8587" s="831"/>
    </row>
    <row r="8588" spans="2:8">
      <c r="B8588" s="831"/>
      <c r="C8588" s="831"/>
      <c r="F8588" s="831"/>
      <c r="G8588" s="831"/>
      <c r="H8588" s="831"/>
    </row>
    <row r="8589" spans="2:8">
      <c r="B8589" s="831"/>
      <c r="C8589" s="831"/>
      <c r="F8589" s="831"/>
      <c r="G8589" s="831"/>
      <c r="H8589" s="831"/>
    </row>
    <row r="8590" spans="2:8">
      <c r="B8590" s="831"/>
      <c r="C8590" s="831"/>
      <c r="F8590" s="831"/>
      <c r="G8590" s="831"/>
      <c r="H8590" s="831"/>
    </row>
    <row r="8591" spans="2:8">
      <c r="B8591" s="831"/>
      <c r="C8591" s="831"/>
      <c r="F8591" s="831"/>
      <c r="G8591" s="831"/>
      <c r="H8591" s="831"/>
    </row>
    <row r="8592" spans="2:8">
      <c r="B8592" s="831"/>
      <c r="C8592" s="831"/>
      <c r="F8592" s="831"/>
      <c r="G8592" s="831"/>
      <c r="H8592" s="831"/>
    </row>
    <row r="8593" spans="2:8">
      <c r="B8593" s="831"/>
      <c r="C8593" s="831"/>
      <c r="F8593" s="831"/>
      <c r="G8593" s="831"/>
      <c r="H8593" s="831"/>
    </row>
    <row r="8594" spans="2:8">
      <c r="B8594" s="831"/>
      <c r="C8594" s="831"/>
      <c r="F8594" s="831"/>
      <c r="G8594" s="831"/>
      <c r="H8594" s="831"/>
    </row>
    <row r="8595" spans="2:8">
      <c r="B8595" s="831"/>
      <c r="C8595" s="831"/>
      <c r="F8595" s="831"/>
      <c r="G8595" s="831"/>
      <c r="H8595" s="831"/>
    </row>
    <row r="8596" spans="2:8">
      <c r="B8596" s="831"/>
      <c r="C8596" s="831"/>
      <c r="F8596" s="831"/>
      <c r="G8596" s="831"/>
      <c r="H8596" s="831"/>
    </row>
    <row r="8597" spans="2:8">
      <c r="B8597" s="831"/>
      <c r="C8597" s="831"/>
      <c r="F8597" s="831"/>
      <c r="G8597" s="831"/>
      <c r="H8597" s="831"/>
    </row>
    <row r="8598" spans="2:8">
      <c r="B8598" s="831"/>
      <c r="C8598" s="831"/>
      <c r="F8598" s="831"/>
      <c r="G8598" s="831"/>
      <c r="H8598" s="831"/>
    </row>
    <row r="8599" spans="2:8">
      <c r="B8599" s="831"/>
      <c r="C8599" s="831"/>
      <c r="F8599" s="831"/>
      <c r="G8599" s="831"/>
      <c r="H8599" s="831"/>
    </row>
    <row r="8600" spans="2:8">
      <c r="B8600" s="831"/>
      <c r="C8600" s="831"/>
      <c r="F8600" s="831"/>
      <c r="G8600" s="831"/>
      <c r="H8600" s="831"/>
    </row>
    <row r="8601" spans="2:8">
      <c r="B8601" s="831"/>
      <c r="C8601" s="831"/>
      <c r="F8601" s="831"/>
      <c r="G8601" s="831"/>
      <c r="H8601" s="831"/>
    </row>
    <row r="8602" spans="2:8">
      <c r="B8602" s="831"/>
      <c r="C8602" s="831"/>
      <c r="F8602" s="831"/>
      <c r="G8602" s="831"/>
      <c r="H8602" s="831"/>
    </row>
    <row r="8603" spans="2:8">
      <c r="B8603" s="831"/>
      <c r="C8603" s="831"/>
      <c r="F8603" s="831"/>
      <c r="G8603" s="831"/>
      <c r="H8603" s="831"/>
    </row>
    <row r="8604" spans="2:8">
      <c r="B8604" s="831"/>
      <c r="C8604" s="831"/>
      <c r="F8604" s="831"/>
      <c r="G8604" s="831"/>
      <c r="H8604" s="831"/>
    </row>
    <row r="8605" spans="2:8">
      <c r="B8605" s="831"/>
      <c r="C8605" s="831"/>
      <c r="F8605" s="831"/>
      <c r="G8605" s="831"/>
      <c r="H8605" s="831"/>
    </row>
    <row r="8606" spans="2:8">
      <c r="B8606" s="831"/>
      <c r="C8606" s="831"/>
      <c r="F8606" s="831"/>
      <c r="G8606" s="831"/>
      <c r="H8606" s="831"/>
    </row>
    <row r="8607" spans="2:8">
      <c r="B8607" s="831"/>
      <c r="C8607" s="831"/>
      <c r="F8607" s="831"/>
      <c r="G8607" s="831"/>
      <c r="H8607" s="831"/>
    </row>
    <row r="8608" spans="2:8">
      <c r="B8608" s="831"/>
      <c r="C8608" s="831"/>
      <c r="F8608" s="831"/>
      <c r="G8608" s="831"/>
      <c r="H8608" s="831"/>
    </row>
    <row r="8609" spans="2:8">
      <c r="B8609" s="831"/>
      <c r="C8609" s="831"/>
      <c r="F8609" s="831"/>
      <c r="G8609" s="831"/>
      <c r="H8609" s="831"/>
    </row>
    <row r="8610" spans="2:8">
      <c r="B8610" s="831"/>
      <c r="C8610" s="831"/>
      <c r="F8610" s="831"/>
      <c r="G8610" s="831"/>
      <c r="H8610" s="831"/>
    </row>
    <row r="8611" spans="2:8">
      <c r="B8611" s="831"/>
      <c r="C8611" s="831"/>
      <c r="F8611" s="831"/>
      <c r="G8611" s="831"/>
      <c r="H8611" s="831"/>
    </row>
    <row r="8612" spans="2:8">
      <c r="B8612" s="831"/>
      <c r="C8612" s="831"/>
      <c r="F8612" s="831"/>
      <c r="G8612" s="831"/>
      <c r="H8612" s="831"/>
    </row>
    <row r="8613" spans="2:8">
      <c r="B8613" s="831"/>
      <c r="C8613" s="831"/>
      <c r="F8613" s="831"/>
      <c r="G8613" s="831"/>
      <c r="H8613" s="831"/>
    </row>
    <row r="8614" spans="2:8">
      <c r="B8614" s="831"/>
      <c r="C8614" s="831"/>
      <c r="F8614" s="831"/>
      <c r="G8614" s="831"/>
      <c r="H8614" s="831"/>
    </row>
    <row r="8615" spans="2:8">
      <c r="B8615" s="831"/>
      <c r="C8615" s="831"/>
      <c r="F8615" s="831"/>
      <c r="G8615" s="831"/>
      <c r="H8615" s="831"/>
    </row>
    <row r="8616" spans="2:8">
      <c r="B8616" s="831"/>
      <c r="C8616" s="831"/>
      <c r="F8616" s="831"/>
      <c r="G8616" s="831"/>
      <c r="H8616" s="831"/>
    </row>
    <row r="8617" spans="2:8">
      <c r="B8617" s="831"/>
      <c r="C8617" s="831"/>
      <c r="F8617" s="831"/>
      <c r="G8617" s="831"/>
      <c r="H8617" s="831"/>
    </row>
    <row r="8618" spans="2:8">
      <c r="B8618" s="831"/>
      <c r="C8618" s="831"/>
      <c r="F8618" s="831"/>
      <c r="G8618" s="831"/>
      <c r="H8618" s="831"/>
    </row>
    <row r="8619" spans="2:8">
      <c r="B8619" s="831"/>
      <c r="C8619" s="831"/>
      <c r="F8619" s="831"/>
      <c r="G8619" s="831"/>
      <c r="H8619" s="831"/>
    </row>
    <row r="8620" spans="2:8">
      <c r="B8620" s="831"/>
      <c r="C8620" s="831"/>
      <c r="F8620" s="831"/>
      <c r="G8620" s="831"/>
      <c r="H8620" s="831"/>
    </row>
    <row r="8621" spans="2:8">
      <c r="B8621" s="831"/>
      <c r="C8621" s="831"/>
      <c r="F8621" s="831"/>
      <c r="G8621" s="831"/>
      <c r="H8621" s="831"/>
    </row>
    <row r="8622" spans="2:8">
      <c r="B8622" s="831"/>
      <c r="C8622" s="831"/>
      <c r="F8622" s="831"/>
      <c r="G8622" s="831"/>
      <c r="H8622" s="831"/>
    </row>
    <row r="8623" spans="2:8">
      <c r="B8623" s="831"/>
      <c r="C8623" s="831"/>
      <c r="F8623" s="831"/>
      <c r="G8623" s="831"/>
      <c r="H8623" s="831"/>
    </row>
    <row r="8624" spans="2:8">
      <c r="B8624" s="831"/>
      <c r="C8624" s="831"/>
      <c r="F8624" s="831"/>
      <c r="G8624" s="831"/>
      <c r="H8624" s="831"/>
    </row>
    <row r="8625" spans="2:8">
      <c r="B8625" s="831"/>
      <c r="C8625" s="831"/>
      <c r="F8625" s="831"/>
      <c r="G8625" s="831"/>
      <c r="H8625" s="831"/>
    </row>
    <row r="8626" spans="2:8">
      <c r="B8626" s="831"/>
      <c r="C8626" s="831"/>
      <c r="F8626" s="831"/>
      <c r="G8626" s="831"/>
      <c r="H8626" s="831"/>
    </row>
    <row r="8627" spans="2:8">
      <c r="B8627" s="831"/>
      <c r="C8627" s="831"/>
      <c r="F8627" s="831"/>
      <c r="G8627" s="831"/>
      <c r="H8627" s="831"/>
    </row>
    <row r="8628" spans="2:8">
      <c r="B8628" s="831"/>
      <c r="C8628" s="831"/>
      <c r="F8628" s="831"/>
      <c r="G8628" s="831"/>
      <c r="H8628" s="831"/>
    </row>
    <row r="8629" spans="2:8">
      <c r="B8629" s="831"/>
      <c r="C8629" s="831"/>
      <c r="F8629" s="831"/>
      <c r="G8629" s="831"/>
      <c r="H8629" s="831"/>
    </row>
    <row r="8630" spans="2:8">
      <c r="B8630" s="831"/>
      <c r="C8630" s="831"/>
      <c r="F8630" s="831"/>
      <c r="G8630" s="831"/>
      <c r="H8630" s="831"/>
    </row>
    <row r="8631" spans="2:8">
      <c r="B8631" s="831"/>
      <c r="C8631" s="831"/>
      <c r="F8631" s="831"/>
      <c r="G8631" s="831"/>
      <c r="H8631" s="831"/>
    </row>
    <row r="8632" spans="2:8">
      <c r="B8632" s="831"/>
      <c r="C8632" s="831"/>
      <c r="F8632" s="831"/>
      <c r="G8632" s="831"/>
      <c r="H8632" s="831"/>
    </row>
    <row r="8633" spans="2:8">
      <c r="B8633" s="831"/>
      <c r="C8633" s="831"/>
      <c r="F8633" s="831"/>
      <c r="G8633" s="831"/>
      <c r="H8633" s="831"/>
    </row>
    <row r="8634" spans="2:8">
      <c r="B8634" s="831"/>
      <c r="C8634" s="831"/>
      <c r="F8634" s="831"/>
      <c r="G8634" s="831"/>
      <c r="H8634" s="831"/>
    </row>
    <row r="8635" spans="2:8">
      <c r="B8635" s="831"/>
      <c r="C8635" s="831"/>
      <c r="F8635" s="831"/>
      <c r="G8635" s="831"/>
      <c r="H8635" s="831"/>
    </row>
    <row r="8636" spans="2:8">
      <c r="B8636" s="831"/>
      <c r="C8636" s="831"/>
      <c r="F8636" s="831"/>
      <c r="G8636" s="831"/>
      <c r="H8636" s="831"/>
    </row>
    <row r="8637" spans="2:8">
      <c r="B8637" s="831"/>
      <c r="C8637" s="831"/>
      <c r="F8637" s="831"/>
      <c r="G8637" s="831"/>
      <c r="H8637" s="831"/>
    </row>
    <row r="8638" spans="2:8">
      <c r="B8638" s="831"/>
      <c r="C8638" s="831"/>
      <c r="F8638" s="831"/>
      <c r="G8638" s="831"/>
      <c r="H8638" s="831"/>
    </row>
    <row r="8639" spans="2:8">
      <c r="B8639" s="831"/>
      <c r="C8639" s="831"/>
      <c r="F8639" s="831"/>
      <c r="G8639" s="831"/>
      <c r="H8639" s="831"/>
    </row>
    <row r="8640" spans="2:8">
      <c r="B8640" s="831"/>
      <c r="C8640" s="831"/>
      <c r="F8640" s="831"/>
      <c r="G8640" s="831"/>
      <c r="H8640" s="831"/>
    </row>
    <row r="8641" spans="2:8">
      <c r="B8641" s="831"/>
      <c r="C8641" s="831"/>
      <c r="F8641" s="831"/>
      <c r="G8641" s="831"/>
      <c r="H8641" s="831"/>
    </row>
    <row r="8642" spans="2:8">
      <c r="B8642" s="831"/>
      <c r="C8642" s="831"/>
      <c r="F8642" s="831"/>
      <c r="G8642" s="831"/>
      <c r="H8642" s="831"/>
    </row>
    <row r="8643" spans="2:8">
      <c r="B8643" s="831"/>
      <c r="C8643" s="831"/>
      <c r="F8643" s="831"/>
      <c r="G8643" s="831"/>
      <c r="H8643" s="831"/>
    </row>
    <row r="8644" spans="2:8">
      <c r="B8644" s="831"/>
      <c r="C8644" s="831"/>
      <c r="F8644" s="831"/>
      <c r="G8644" s="831"/>
      <c r="H8644" s="831"/>
    </row>
    <row r="8645" spans="2:8">
      <c r="B8645" s="831"/>
      <c r="C8645" s="831"/>
      <c r="F8645" s="831"/>
      <c r="G8645" s="831"/>
      <c r="H8645" s="831"/>
    </row>
    <row r="8646" spans="2:8">
      <c r="B8646" s="831"/>
      <c r="C8646" s="831"/>
      <c r="F8646" s="831"/>
      <c r="G8646" s="831"/>
      <c r="H8646" s="831"/>
    </row>
    <row r="8647" spans="2:8">
      <c r="B8647" s="831"/>
      <c r="C8647" s="831"/>
      <c r="F8647" s="831"/>
      <c r="G8647" s="831"/>
      <c r="H8647" s="831"/>
    </row>
    <row r="8648" spans="2:8">
      <c r="B8648" s="831"/>
      <c r="C8648" s="831"/>
      <c r="F8648" s="831"/>
      <c r="G8648" s="831"/>
      <c r="H8648" s="831"/>
    </row>
    <row r="8649" spans="2:8">
      <c r="B8649" s="831"/>
      <c r="C8649" s="831"/>
      <c r="F8649" s="831"/>
      <c r="G8649" s="831"/>
      <c r="H8649" s="831"/>
    </row>
    <row r="8650" spans="2:8">
      <c r="B8650" s="831"/>
      <c r="C8650" s="831"/>
      <c r="F8650" s="831"/>
      <c r="G8650" s="831"/>
      <c r="H8650" s="831"/>
    </row>
    <row r="8651" spans="2:8">
      <c r="B8651" s="831"/>
      <c r="C8651" s="831"/>
      <c r="F8651" s="831"/>
      <c r="G8651" s="831"/>
      <c r="H8651" s="831"/>
    </row>
    <row r="8652" spans="2:8">
      <c r="B8652" s="831"/>
      <c r="C8652" s="831"/>
      <c r="F8652" s="831"/>
      <c r="G8652" s="831"/>
      <c r="H8652" s="831"/>
    </row>
    <row r="8653" spans="2:8">
      <c r="B8653" s="831"/>
      <c r="C8653" s="831"/>
      <c r="F8653" s="831"/>
      <c r="G8653" s="831"/>
      <c r="H8653" s="831"/>
    </row>
    <row r="8654" spans="2:8">
      <c r="B8654" s="831"/>
      <c r="C8654" s="831"/>
      <c r="F8654" s="831"/>
      <c r="G8654" s="831"/>
      <c r="H8654" s="831"/>
    </row>
    <row r="8655" spans="2:8">
      <c r="B8655" s="831"/>
      <c r="C8655" s="831"/>
      <c r="F8655" s="831"/>
      <c r="G8655" s="831"/>
      <c r="H8655" s="831"/>
    </row>
    <row r="8656" spans="2:8">
      <c r="B8656" s="831"/>
      <c r="C8656" s="831"/>
      <c r="F8656" s="831"/>
      <c r="G8656" s="831"/>
      <c r="H8656" s="831"/>
    </row>
    <row r="8657" spans="2:8">
      <c r="B8657" s="831"/>
      <c r="C8657" s="831"/>
      <c r="F8657" s="831"/>
      <c r="G8657" s="831"/>
      <c r="H8657" s="831"/>
    </row>
    <row r="8658" spans="2:8">
      <c r="B8658" s="831"/>
      <c r="C8658" s="831"/>
      <c r="F8658" s="831"/>
      <c r="G8658" s="831"/>
      <c r="H8658" s="831"/>
    </row>
    <row r="8659" spans="2:8">
      <c r="B8659" s="831"/>
      <c r="C8659" s="831"/>
      <c r="F8659" s="831"/>
      <c r="G8659" s="831"/>
      <c r="H8659" s="831"/>
    </row>
    <row r="8660" spans="2:8">
      <c r="B8660" s="831"/>
      <c r="C8660" s="831"/>
      <c r="F8660" s="831"/>
      <c r="G8660" s="831"/>
      <c r="H8660" s="831"/>
    </row>
    <row r="8661" spans="2:8">
      <c r="B8661" s="831"/>
      <c r="C8661" s="831"/>
      <c r="F8661" s="831"/>
      <c r="G8661" s="831"/>
      <c r="H8661" s="831"/>
    </row>
    <row r="8662" spans="2:8">
      <c r="B8662" s="831"/>
      <c r="C8662" s="831"/>
      <c r="F8662" s="831"/>
      <c r="G8662" s="831"/>
      <c r="H8662" s="831"/>
    </row>
    <row r="8663" spans="2:8">
      <c r="B8663" s="831"/>
      <c r="C8663" s="831"/>
      <c r="F8663" s="831"/>
      <c r="G8663" s="831"/>
      <c r="H8663" s="831"/>
    </row>
    <row r="8664" spans="2:8">
      <c r="B8664" s="831"/>
      <c r="C8664" s="831"/>
      <c r="F8664" s="831"/>
      <c r="G8664" s="831"/>
      <c r="H8664" s="831"/>
    </row>
    <row r="8665" spans="2:8">
      <c r="B8665" s="831"/>
      <c r="C8665" s="831"/>
      <c r="F8665" s="831"/>
      <c r="G8665" s="831"/>
      <c r="H8665" s="831"/>
    </row>
    <row r="8666" spans="2:8">
      <c r="B8666" s="831"/>
      <c r="C8666" s="831"/>
      <c r="F8666" s="831"/>
      <c r="G8666" s="831"/>
      <c r="H8666" s="831"/>
    </row>
    <row r="8667" spans="2:8">
      <c r="B8667" s="831"/>
      <c r="C8667" s="831"/>
      <c r="F8667" s="831"/>
      <c r="G8667" s="831"/>
      <c r="H8667" s="831"/>
    </row>
    <row r="8668" spans="2:8">
      <c r="B8668" s="831"/>
      <c r="C8668" s="831"/>
      <c r="F8668" s="831"/>
      <c r="G8668" s="831"/>
      <c r="H8668" s="831"/>
    </row>
    <row r="8669" spans="2:8">
      <c r="B8669" s="831"/>
      <c r="C8669" s="831"/>
      <c r="F8669" s="831"/>
      <c r="G8669" s="831"/>
      <c r="H8669" s="831"/>
    </row>
    <row r="8670" spans="2:8">
      <c r="B8670" s="831"/>
      <c r="C8670" s="831"/>
      <c r="F8670" s="831"/>
      <c r="G8670" s="831"/>
      <c r="H8670" s="831"/>
    </row>
    <row r="8671" spans="2:8">
      <c r="B8671" s="831"/>
      <c r="C8671" s="831"/>
      <c r="F8671" s="831"/>
      <c r="G8671" s="831"/>
      <c r="H8671" s="831"/>
    </row>
    <row r="8672" spans="2:8">
      <c r="B8672" s="831"/>
      <c r="C8672" s="831"/>
      <c r="F8672" s="831"/>
      <c r="G8672" s="831"/>
      <c r="H8672" s="831"/>
    </row>
    <row r="8673" spans="2:8">
      <c r="B8673" s="831"/>
      <c r="C8673" s="831"/>
      <c r="F8673" s="831"/>
      <c r="G8673" s="831"/>
      <c r="H8673" s="831"/>
    </row>
    <row r="8674" spans="2:8">
      <c r="B8674" s="831"/>
      <c r="C8674" s="831"/>
      <c r="F8674" s="831"/>
      <c r="G8674" s="831"/>
      <c r="H8674" s="831"/>
    </row>
    <row r="8675" spans="2:8">
      <c r="B8675" s="831"/>
      <c r="C8675" s="831"/>
      <c r="F8675" s="831"/>
      <c r="G8675" s="831"/>
      <c r="H8675" s="831"/>
    </row>
    <row r="8676" spans="2:8">
      <c r="B8676" s="831"/>
      <c r="C8676" s="831"/>
      <c r="F8676" s="831"/>
      <c r="G8676" s="831"/>
      <c r="H8676" s="831"/>
    </row>
    <row r="8677" spans="2:8">
      <c r="B8677" s="831"/>
      <c r="C8677" s="831"/>
      <c r="F8677" s="831"/>
      <c r="G8677" s="831"/>
      <c r="H8677" s="831"/>
    </row>
    <row r="8678" spans="2:8">
      <c r="B8678" s="831"/>
      <c r="C8678" s="831"/>
      <c r="F8678" s="831"/>
      <c r="G8678" s="831"/>
      <c r="H8678" s="831"/>
    </row>
    <row r="8679" spans="2:8">
      <c r="B8679" s="831"/>
      <c r="C8679" s="831"/>
      <c r="F8679" s="831"/>
      <c r="G8679" s="831"/>
      <c r="H8679" s="831"/>
    </row>
    <row r="8680" spans="2:8">
      <c r="B8680" s="831"/>
      <c r="C8680" s="831"/>
      <c r="F8680" s="831"/>
      <c r="G8680" s="831"/>
      <c r="H8680" s="831"/>
    </row>
    <row r="8681" spans="2:8">
      <c r="B8681" s="831"/>
      <c r="C8681" s="831"/>
      <c r="F8681" s="831"/>
      <c r="G8681" s="831"/>
      <c r="H8681" s="831"/>
    </row>
    <row r="8682" spans="2:8">
      <c r="B8682" s="831"/>
      <c r="C8682" s="831"/>
      <c r="F8682" s="831"/>
      <c r="G8682" s="831"/>
      <c r="H8682" s="831"/>
    </row>
    <row r="8683" spans="2:8">
      <c r="B8683" s="831"/>
      <c r="C8683" s="831"/>
      <c r="F8683" s="831"/>
      <c r="G8683" s="831"/>
      <c r="H8683" s="831"/>
    </row>
    <row r="8684" spans="2:8">
      <c r="B8684" s="831"/>
      <c r="C8684" s="831"/>
      <c r="F8684" s="831"/>
      <c r="G8684" s="831"/>
      <c r="H8684" s="831"/>
    </row>
    <row r="8685" spans="2:8">
      <c r="B8685" s="831"/>
      <c r="C8685" s="831"/>
      <c r="F8685" s="831"/>
      <c r="G8685" s="831"/>
      <c r="H8685" s="831"/>
    </row>
    <row r="8686" spans="2:8">
      <c r="B8686" s="831"/>
      <c r="C8686" s="831"/>
      <c r="F8686" s="831"/>
      <c r="G8686" s="831"/>
      <c r="H8686" s="831"/>
    </row>
    <row r="8687" spans="2:8">
      <c r="B8687" s="831"/>
      <c r="C8687" s="831"/>
      <c r="F8687" s="831"/>
      <c r="G8687" s="831"/>
      <c r="H8687" s="831"/>
    </row>
    <row r="8688" spans="2:8">
      <c r="B8688" s="831"/>
      <c r="C8688" s="831"/>
      <c r="F8688" s="831"/>
      <c r="G8688" s="831"/>
      <c r="H8688" s="831"/>
    </row>
    <row r="8689" spans="2:8">
      <c r="B8689" s="831"/>
      <c r="C8689" s="831"/>
      <c r="F8689" s="831"/>
      <c r="G8689" s="831"/>
      <c r="H8689" s="831"/>
    </row>
    <row r="8690" spans="2:8">
      <c r="B8690" s="831"/>
      <c r="C8690" s="831"/>
      <c r="F8690" s="831"/>
      <c r="G8690" s="831"/>
      <c r="H8690" s="831"/>
    </row>
    <row r="8691" spans="2:8">
      <c r="B8691" s="831"/>
      <c r="C8691" s="831"/>
      <c r="F8691" s="831"/>
      <c r="G8691" s="831"/>
      <c r="H8691" s="831"/>
    </row>
    <row r="8692" spans="2:8">
      <c r="B8692" s="831"/>
      <c r="C8692" s="831"/>
      <c r="F8692" s="831"/>
      <c r="G8692" s="831"/>
      <c r="H8692" s="831"/>
    </row>
    <row r="8693" spans="2:8">
      <c r="B8693" s="831"/>
      <c r="C8693" s="831"/>
      <c r="F8693" s="831"/>
      <c r="G8693" s="831"/>
      <c r="H8693" s="831"/>
    </row>
    <row r="8694" spans="2:8">
      <c r="B8694" s="831"/>
      <c r="C8694" s="831"/>
      <c r="F8694" s="831"/>
      <c r="G8694" s="831"/>
      <c r="H8694" s="831"/>
    </row>
    <row r="8695" spans="2:8">
      <c r="B8695" s="831"/>
      <c r="C8695" s="831"/>
      <c r="F8695" s="831"/>
      <c r="G8695" s="831"/>
      <c r="H8695" s="831"/>
    </row>
    <row r="8696" spans="2:8">
      <c r="B8696" s="831"/>
      <c r="C8696" s="831"/>
      <c r="F8696" s="831"/>
      <c r="G8696" s="831"/>
      <c r="H8696" s="831"/>
    </row>
    <row r="8697" spans="2:8">
      <c r="B8697" s="831"/>
      <c r="C8697" s="831"/>
      <c r="F8697" s="831"/>
      <c r="G8697" s="831"/>
      <c r="H8697" s="831"/>
    </row>
    <row r="8698" spans="2:8">
      <c r="B8698" s="831"/>
      <c r="C8698" s="831"/>
      <c r="F8698" s="831"/>
      <c r="G8698" s="831"/>
      <c r="H8698" s="831"/>
    </row>
    <row r="8699" spans="2:8">
      <c r="B8699" s="831"/>
      <c r="C8699" s="831"/>
      <c r="F8699" s="831"/>
      <c r="G8699" s="831"/>
      <c r="H8699" s="831"/>
    </row>
    <row r="8700" spans="2:8">
      <c r="B8700" s="831"/>
      <c r="C8700" s="831"/>
      <c r="F8700" s="831"/>
      <c r="G8700" s="831"/>
      <c r="H8700" s="831"/>
    </row>
    <row r="8701" spans="2:8">
      <c r="B8701" s="831"/>
      <c r="C8701" s="831"/>
      <c r="F8701" s="831"/>
      <c r="G8701" s="831"/>
      <c r="H8701" s="831"/>
    </row>
    <row r="8702" spans="2:8">
      <c r="B8702" s="831"/>
      <c r="C8702" s="831"/>
      <c r="F8702" s="831"/>
      <c r="G8702" s="831"/>
      <c r="H8702" s="831"/>
    </row>
    <row r="8703" spans="2:8">
      <c r="B8703" s="831"/>
      <c r="C8703" s="831"/>
      <c r="F8703" s="831"/>
      <c r="G8703" s="831"/>
      <c r="H8703" s="831"/>
    </row>
    <row r="8704" spans="2:8">
      <c r="B8704" s="831"/>
      <c r="C8704" s="831"/>
      <c r="F8704" s="831"/>
      <c r="G8704" s="831"/>
      <c r="H8704" s="831"/>
    </row>
    <row r="8705" spans="2:8">
      <c r="B8705" s="831"/>
      <c r="C8705" s="831"/>
      <c r="F8705" s="831"/>
      <c r="G8705" s="831"/>
      <c r="H8705" s="831"/>
    </row>
    <row r="8706" spans="2:8">
      <c r="B8706" s="831"/>
      <c r="C8706" s="831"/>
      <c r="F8706" s="831"/>
      <c r="G8706" s="831"/>
      <c r="H8706" s="831"/>
    </row>
    <row r="8707" spans="2:8">
      <c r="B8707" s="831"/>
      <c r="C8707" s="831"/>
      <c r="F8707" s="831"/>
      <c r="G8707" s="831"/>
      <c r="H8707" s="831"/>
    </row>
    <row r="8708" spans="2:8">
      <c r="B8708" s="831"/>
      <c r="C8708" s="831"/>
      <c r="F8708" s="831"/>
      <c r="G8708" s="831"/>
      <c r="H8708" s="831"/>
    </row>
    <row r="8709" spans="2:8">
      <c r="B8709" s="831"/>
      <c r="C8709" s="831"/>
      <c r="F8709" s="831"/>
      <c r="G8709" s="831"/>
      <c r="H8709" s="831"/>
    </row>
    <row r="8710" spans="2:8">
      <c r="B8710" s="831"/>
      <c r="C8710" s="831"/>
      <c r="F8710" s="831"/>
      <c r="G8710" s="831"/>
      <c r="H8710" s="831"/>
    </row>
    <row r="8711" spans="2:8">
      <c r="B8711" s="831"/>
      <c r="C8711" s="831"/>
      <c r="F8711" s="831"/>
      <c r="G8711" s="831"/>
      <c r="H8711" s="831"/>
    </row>
    <row r="8712" spans="2:8">
      <c r="B8712" s="831"/>
      <c r="C8712" s="831"/>
      <c r="F8712" s="831"/>
      <c r="G8712" s="831"/>
      <c r="H8712" s="831"/>
    </row>
    <row r="8713" spans="2:8">
      <c r="B8713" s="831"/>
      <c r="C8713" s="831"/>
      <c r="F8713" s="831"/>
      <c r="G8713" s="831"/>
      <c r="H8713" s="831"/>
    </row>
    <row r="8714" spans="2:8">
      <c r="B8714" s="831"/>
      <c r="C8714" s="831"/>
      <c r="F8714" s="831"/>
      <c r="G8714" s="831"/>
      <c r="H8714" s="831"/>
    </row>
    <row r="8715" spans="2:8">
      <c r="B8715" s="831"/>
      <c r="C8715" s="831"/>
      <c r="F8715" s="831"/>
      <c r="G8715" s="831"/>
      <c r="H8715" s="831"/>
    </row>
    <row r="8716" spans="2:8">
      <c r="B8716" s="831"/>
      <c r="C8716" s="831"/>
      <c r="F8716" s="831"/>
      <c r="G8716" s="831"/>
      <c r="H8716" s="831"/>
    </row>
    <row r="8717" spans="2:8">
      <c r="B8717" s="831"/>
      <c r="C8717" s="831"/>
      <c r="F8717" s="831"/>
      <c r="G8717" s="831"/>
      <c r="H8717" s="831"/>
    </row>
    <row r="8718" spans="2:8">
      <c r="B8718" s="831"/>
      <c r="C8718" s="831"/>
      <c r="F8718" s="831"/>
      <c r="G8718" s="831"/>
      <c r="H8718" s="831"/>
    </row>
    <row r="8719" spans="2:8">
      <c r="B8719" s="831"/>
      <c r="C8719" s="831"/>
      <c r="F8719" s="831"/>
      <c r="G8719" s="831"/>
      <c r="H8719" s="831"/>
    </row>
    <row r="8720" spans="2:8">
      <c r="B8720" s="831"/>
      <c r="C8720" s="831"/>
      <c r="F8720" s="831"/>
      <c r="G8720" s="831"/>
      <c r="H8720" s="831"/>
    </row>
    <row r="8721" spans="2:8">
      <c r="B8721" s="831"/>
      <c r="C8721" s="831"/>
      <c r="F8721" s="831"/>
      <c r="G8721" s="831"/>
      <c r="H8721" s="831"/>
    </row>
    <row r="8722" spans="2:8">
      <c r="B8722" s="831"/>
      <c r="C8722" s="831"/>
      <c r="F8722" s="831"/>
      <c r="G8722" s="831"/>
      <c r="H8722" s="831"/>
    </row>
    <row r="8723" spans="2:8">
      <c r="B8723" s="831"/>
      <c r="C8723" s="831"/>
      <c r="F8723" s="831"/>
      <c r="G8723" s="831"/>
      <c r="H8723" s="831"/>
    </row>
    <row r="8724" spans="2:8">
      <c r="B8724" s="831"/>
      <c r="C8724" s="831"/>
      <c r="F8724" s="831"/>
      <c r="G8724" s="831"/>
      <c r="H8724" s="831"/>
    </row>
    <row r="8725" spans="2:8">
      <c r="B8725" s="831"/>
      <c r="C8725" s="831"/>
      <c r="F8725" s="831"/>
      <c r="G8725" s="831"/>
      <c r="H8725" s="831"/>
    </row>
    <row r="8726" spans="2:8">
      <c r="B8726" s="831"/>
      <c r="C8726" s="831"/>
      <c r="F8726" s="831"/>
      <c r="G8726" s="831"/>
      <c r="H8726" s="831"/>
    </row>
    <row r="8727" spans="2:8">
      <c r="B8727" s="831"/>
      <c r="C8727" s="831"/>
      <c r="F8727" s="831"/>
      <c r="G8727" s="831"/>
      <c r="H8727" s="831"/>
    </row>
    <row r="8728" spans="2:8">
      <c r="B8728" s="831"/>
      <c r="C8728" s="831"/>
      <c r="F8728" s="831"/>
      <c r="G8728" s="831"/>
      <c r="H8728" s="831"/>
    </row>
    <row r="8729" spans="2:8">
      <c r="B8729" s="831"/>
      <c r="C8729" s="831"/>
      <c r="F8729" s="831"/>
      <c r="G8729" s="831"/>
      <c r="H8729" s="831"/>
    </row>
    <row r="8730" spans="2:8">
      <c r="B8730" s="831"/>
      <c r="C8730" s="831"/>
      <c r="F8730" s="831"/>
      <c r="G8730" s="831"/>
      <c r="H8730" s="831"/>
    </row>
    <row r="8731" spans="2:8">
      <c r="B8731" s="831"/>
      <c r="C8731" s="831"/>
      <c r="F8731" s="831"/>
      <c r="G8731" s="831"/>
      <c r="H8731" s="831"/>
    </row>
    <row r="8732" spans="2:8">
      <c r="B8732" s="831"/>
      <c r="C8732" s="831"/>
      <c r="F8732" s="831"/>
      <c r="G8732" s="831"/>
      <c r="H8732" s="831"/>
    </row>
    <row r="8733" spans="2:8">
      <c r="B8733" s="831"/>
      <c r="C8733" s="831"/>
      <c r="F8733" s="831"/>
      <c r="G8733" s="831"/>
      <c r="H8733" s="831"/>
    </row>
    <row r="8734" spans="2:8">
      <c r="B8734" s="831"/>
      <c r="C8734" s="831"/>
      <c r="F8734" s="831"/>
      <c r="G8734" s="831"/>
      <c r="H8734" s="831"/>
    </row>
    <row r="8735" spans="2:8">
      <c r="B8735" s="831"/>
      <c r="C8735" s="831"/>
      <c r="F8735" s="831"/>
      <c r="G8735" s="831"/>
      <c r="H8735" s="831"/>
    </row>
    <row r="8736" spans="2:8">
      <c r="B8736" s="831"/>
      <c r="C8736" s="831"/>
      <c r="F8736" s="831"/>
      <c r="G8736" s="831"/>
      <c r="H8736" s="831"/>
    </row>
    <row r="8737" spans="2:8">
      <c r="B8737" s="831"/>
      <c r="C8737" s="831"/>
      <c r="F8737" s="831"/>
      <c r="G8737" s="831"/>
      <c r="H8737" s="831"/>
    </row>
    <row r="8738" spans="2:8">
      <c r="B8738" s="831"/>
      <c r="C8738" s="831"/>
      <c r="F8738" s="831"/>
      <c r="G8738" s="831"/>
      <c r="H8738" s="831"/>
    </row>
    <row r="8739" spans="2:8">
      <c r="B8739" s="831"/>
      <c r="C8739" s="831"/>
      <c r="F8739" s="831"/>
      <c r="G8739" s="831"/>
      <c r="H8739" s="831"/>
    </row>
    <row r="8740" spans="2:8">
      <c r="B8740" s="831"/>
      <c r="C8740" s="831"/>
      <c r="F8740" s="831"/>
      <c r="G8740" s="831"/>
      <c r="H8740" s="831"/>
    </row>
    <row r="8741" spans="2:8">
      <c r="B8741" s="831"/>
      <c r="C8741" s="831"/>
      <c r="F8741" s="831"/>
      <c r="G8741" s="831"/>
      <c r="H8741" s="831"/>
    </row>
    <row r="8742" spans="2:8">
      <c r="B8742" s="831"/>
      <c r="C8742" s="831"/>
      <c r="F8742" s="831"/>
      <c r="G8742" s="831"/>
      <c r="H8742" s="831"/>
    </row>
    <row r="8743" spans="2:8">
      <c r="B8743" s="831"/>
      <c r="C8743" s="831"/>
      <c r="F8743" s="831"/>
      <c r="G8743" s="831"/>
      <c r="H8743" s="831"/>
    </row>
    <row r="8744" spans="2:8">
      <c r="B8744" s="831"/>
      <c r="C8744" s="831"/>
      <c r="F8744" s="831"/>
      <c r="G8744" s="831"/>
      <c r="H8744" s="831"/>
    </row>
    <row r="8745" spans="2:8">
      <c r="B8745" s="831"/>
      <c r="C8745" s="831"/>
      <c r="F8745" s="831"/>
      <c r="G8745" s="831"/>
      <c r="H8745" s="831"/>
    </row>
    <row r="8746" spans="2:8">
      <c r="B8746" s="831"/>
      <c r="C8746" s="831"/>
      <c r="F8746" s="831"/>
      <c r="G8746" s="831"/>
      <c r="H8746" s="831"/>
    </row>
    <row r="8747" spans="2:8">
      <c r="B8747" s="831"/>
      <c r="C8747" s="831"/>
      <c r="F8747" s="831"/>
      <c r="G8747" s="831"/>
      <c r="H8747" s="831"/>
    </row>
    <row r="8748" spans="2:8">
      <c r="B8748" s="831"/>
      <c r="C8748" s="831"/>
      <c r="F8748" s="831"/>
      <c r="G8748" s="831"/>
      <c r="H8748" s="831"/>
    </row>
    <row r="8749" spans="2:8">
      <c r="B8749" s="831"/>
      <c r="C8749" s="831"/>
      <c r="F8749" s="831"/>
      <c r="G8749" s="831"/>
      <c r="H8749" s="831"/>
    </row>
    <row r="8750" spans="2:8">
      <c r="B8750" s="831"/>
      <c r="C8750" s="831"/>
      <c r="F8750" s="831"/>
      <c r="G8750" s="831"/>
      <c r="H8750" s="831"/>
    </row>
    <row r="8751" spans="2:8">
      <c r="B8751" s="831"/>
      <c r="C8751" s="831"/>
      <c r="F8751" s="831"/>
      <c r="G8751" s="831"/>
      <c r="H8751" s="831"/>
    </row>
    <row r="8752" spans="2:8">
      <c r="B8752" s="831"/>
      <c r="C8752" s="831"/>
      <c r="F8752" s="831"/>
      <c r="G8752" s="831"/>
      <c r="H8752" s="831"/>
    </row>
    <row r="8753" spans="2:8">
      <c r="B8753" s="831"/>
      <c r="C8753" s="831"/>
      <c r="F8753" s="831"/>
      <c r="G8753" s="831"/>
      <c r="H8753" s="831"/>
    </row>
    <row r="8754" spans="2:8">
      <c r="B8754" s="831"/>
      <c r="C8754" s="831"/>
      <c r="F8754" s="831"/>
      <c r="G8754" s="831"/>
      <c r="H8754" s="831"/>
    </row>
    <row r="8755" spans="2:8">
      <c r="B8755" s="831"/>
      <c r="C8755" s="831"/>
      <c r="F8755" s="831"/>
      <c r="G8755" s="831"/>
      <c r="H8755" s="831"/>
    </row>
    <row r="8756" spans="2:8">
      <c r="B8756" s="831"/>
      <c r="C8756" s="831"/>
      <c r="F8756" s="831"/>
      <c r="G8756" s="831"/>
      <c r="H8756" s="831"/>
    </row>
    <row r="8757" spans="2:8">
      <c r="B8757" s="831"/>
      <c r="C8757" s="831"/>
      <c r="F8757" s="831"/>
      <c r="G8757" s="831"/>
      <c r="H8757" s="831"/>
    </row>
    <row r="8758" spans="2:8">
      <c r="B8758" s="831"/>
      <c r="C8758" s="831"/>
      <c r="F8758" s="831"/>
      <c r="G8758" s="831"/>
      <c r="H8758" s="831"/>
    </row>
    <row r="8759" spans="2:8">
      <c r="B8759" s="831"/>
      <c r="C8759" s="831"/>
      <c r="F8759" s="831"/>
      <c r="G8759" s="831"/>
      <c r="H8759" s="831"/>
    </row>
    <row r="8760" spans="2:8">
      <c r="B8760" s="831"/>
      <c r="C8760" s="831"/>
      <c r="F8760" s="831"/>
      <c r="G8760" s="831"/>
      <c r="H8760" s="831"/>
    </row>
    <row r="8761" spans="2:8">
      <c r="B8761" s="831"/>
      <c r="C8761" s="831"/>
      <c r="F8761" s="831"/>
      <c r="G8761" s="831"/>
      <c r="H8761" s="831"/>
    </row>
    <row r="8762" spans="2:8">
      <c r="B8762" s="831"/>
      <c r="C8762" s="831"/>
      <c r="F8762" s="831"/>
      <c r="G8762" s="831"/>
      <c r="H8762" s="831"/>
    </row>
    <row r="8763" spans="2:8">
      <c r="B8763" s="831"/>
      <c r="C8763" s="831"/>
      <c r="F8763" s="831"/>
      <c r="G8763" s="831"/>
      <c r="H8763" s="831"/>
    </row>
    <row r="8764" spans="2:8">
      <c r="B8764" s="831"/>
      <c r="C8764" s="831"/>
      <c r="F8764" s="831"/>
      <c r="G8764" s="831"/>
      <c r="H8764" s="831"/>
    </row>
    <row r="8765" spans="2:8">
      <c r="B8765" s="831"/>
      <c r="C8765" s="831"/>
      <c r="F8765" s="831"/>
      <c r="G8765" s="831"/>
      <c r="H8765" s="831"/>
    </row>
    <row r="8766" spans="2:8">
      <c r="B8766" s="831"/>
      <c r="C8766" s="831"/>
      <c r="F8766" s="831"/>
      <c r="G8766" s="831"/>
      <c r="H8766" s="831"/>
    </row>
    <row r="8767" spans="2:8">
      <c r="B8767" s="831"/>
      <c r="C8767" s="831"/>
      <c r="F8767" s="831"/>
      <c r="G8767" s="831"/>
      <c r="H8767" s="831"/>
    </row>
    <row r="8768" spans="2:8">
      <c r="B8768" s="831"/>
      <c r="C8768" s="831"/>
      <c r="F8768" s="831"/>
      <c r="G8768" s="831"/>
      <c r="H8768" s="831"/>
    </row>
    <row r="8769" spans="2:8">
      <c r="B8769" s="831"/>
      <c r="C8769" s="831"/>
      <c r="F8769" s="831"/>
      <c r="G8769" s="831"/>
      <c r="H8769" s="831"/>
    </row>
    <row r="8770" spans="2:8">
      <c r="B8770" s="831"/>
      <c r="C8770" s="831"/>
      <c r="F8770" s="831"/>
      <c r="G8770" s="831"/>
      <c r="H8770" s="831"/>
    </row>
    <row r="8771" spans="2:8">
      <c r="B8771" s="831"/>
      <c r="C8771" s="831"/>
      <c r="F8771" s="831"/>
      <c r="G8771" s="831"/>
      <c r="H8771" s="831"/>
    </row>
    <row r="8772" spans="2:8">
      <c r="B8772" s="831"/>
      <c r="C8772" s="831"/>
      <c r="F8772" s="831"/>
      <c r="G8772" s="831"/>
      <c r="H8772" s="831"/>
    </row>
    <row r="8773" spans="2:8">
      <c r="B8773" s="831"/>
      <c r="C8773" s="831"/>
      <c r="F8773" s="831"/>
      <c r="G8773" s="831"/>
      <c r="H8773" s="831"/>
    </row>
    <row r="8774" spans="2:8">
      <c r="B8774" s="831"/>
      <c r="C8774" s="831"/>
      <c r="F8774" s="831"/>
      <c r="G8774" s="831"/>
      <c r="H8774" s="831"/>
    </row>
    <row r="8775" spans="2:8">
      <c r="B8775" s="831"/>
      <c r="C8775" s="831"/>
      <c r="F8775" s="831"/>
      <c r="G8775" s="831"/>
      <c r="H8775" s="831"/>
    </row>
    <row r="8776" spans="2:8">
      <c r="B8776" s="831"/>
      <c r="C8776" s="831"/>
      <c r="F8776" s="831"/>
      <c r="G8776" s="831"/>
      <c r="H8776" s="831"/>
    </row>
    <row r="8777" spans="2:8">
      <c r="B8777" s="831"/>
      <c r="C8777" s="831"/>
      <c r="F8777" s="831"/>
      <c r="G8777" s="831"/>
      <c r="H8777" s="831"/>
    </row>
    <row r="8778" spans="2:8">
      <c r="B8778" s="831"/>
      <c r="C8778" s="831"/>
      <c r="F8778" s="831"/>
      <c r="G8778" s="831"/>
      <c r="H8778" s="831"/>
    </row>
    <row r="8779" spans="2:8">
      <c r="B8779" s="831"/>
      <c r="C8779" s="831"/>
      <c r="F8779" s="831"/>
      <c r="G8779" s="831"/>
      <c r="H8779" s="831"/>
    </row>
    <row r="8780" spans="2:8">
      <c r="B8780" s="831"/>
      <c r="C8780" s="831"/>
      <c r="F8780" s="831"/>
      <c r="G8780" s="831"/>
      <c r="H8780" s="831"/>
    </row>
    <row r="8781" spans="2:8">
      <c r="B8781" s="831"/>
      <c r="C8781" s="831"/>
      <c r="F8781" s="831"/>
      <c r="G8781" s="831"/>
      <c r="H8781" s="831"/>
    </row>
    <row r="8782" spans="2:8">
      <c r="B8782" s="831"/>
      <c r="C8782" s="831"/>
      <c r="F8782" s="831"/>
      <c r="G8782" s="831"/>
      <c r="H8782" s="831"/>
    </row>
    <row r="8783" spans="2:8">
      <c r="B8783" s="831"/>
      <c r="C8783" s="831"/>
      <c r="F8783" s="831"/>
      <c r="G8783" s="831"/>
      <c r="H8783" s="831"/>
    </row>
    <row r="8784" spans="2:8">
      <c r="B8784" s="831"/>
      <c r="C8784" s="831"/>
      <c r="F8784" s="831"/>
      <c r="G8784" s="831"/>
      <c r="H8784" s="831"/>
    </row>
    <row r="8785" spans="2:8">
      <c r="B8785" s="831"/>
      <c r="C8785" s="831"/>
      <c r="F8785" s="831"/>
      <c r="G8785" s="831"/>
      <c r="H8785" s="831"/>
    </row>
    <row r="8786" spans="2:8">
      <c r="B8786" s="831"/>
      <c r="C8786" s="831"/>
      <c r="F8786" s="831"/>
      <c r="G8786" s="831"/>
      <c r="H8786" s="831"/>
    </row>
    <row r="8787" spans="2:8">
      <c r="B8787" s="831"/>
      <c r="C8787" s="831"/>
      <c r="F8787" s="831"/>
      <c r="G8787" s="831"/>
      <c r="H8787" s="831"/>
    </row>
    <row r="8788" spans="2:8">
      <c r="B8788" s="831"/>
      <c r="C8788" s="831"/>
      <c r="F8788" s="831"/>
      <c r="G8788" s="831"/>
      <c r="H8788" s="831"/>
    </row>
    <row r="8789" spans="2:8">
      <c r="B8789" s="831"/>
      <c r="C8789" s="831"/>
      <c r="F8789" s="831"/>
      <c r="G8789" s="831"/>
      <c r="H8789" s="831"/>
    </row>
    <row r="8790" spans="2:8">
      <c r="B8790" s="831"/>
      <c r="C8790" s="831"/>
      <c r="F8790" s="831"/>
      <c r="G8790" s="831"/>
      <c r="H8790" s="831"/>
    </row>
    <row r="8791" spans="2:8">
      <c r="B8791" s="831"/>
      <c r="C8791" s="831"/>
      <c r="F8791" s="831"/>
      <c r="G8791" s="831"/>
      <c r="H8791" s="831"/>
    </row>
    <row r="8792" spans="2:8">
      <c r="B8792" s="831"/>
      <c r="C8792" s="831"/>
      <c r="F8792" s="831"/>
      <c r="G8792" s="831"/>
      <c r="H8792" s="831"/>
    </row>
    <row r="8793" spans="2:8">
      <c r="B8793" s="831"/>
      <c r="C8793" s="831"/>
      <c r="F8793" s="831"/>
      <c r="G8793" s="831"/>
      <c r="H8793" s="831"/>
    </row>
    <row r="8794" spans="2:8">
      <c r="B8794" s="831"/>
      <c r="C8794" s="831"/>
      <c r="F8794" s="831"/>
      <c r="G8794" s="831"/>
      <c r="H8794" s="831"/>
    </row>
    <row r="8795" spans="2:8">
      <c r="B8795" s="831"/>
      <c r="C8795" s="831"/>
      <c r="F8795" s="831"/>
      <c r="G8795" s="831"/>
      <c r="H8795" s="831"/>
    </row>
    <row r="8796" spans="2:8">
      <c r="B8796" s="831"/>
      <c r="C8796" s="831"/>
      <c r="F8796" s="831"/>
      <c r="G8796" s="831"/>
      <c r="H8796" s="831"/>
    </row>
    <row r="8797" spans="2:8">
      <c r="B8797" s="831"/>
      <c r="C8797" s="831"/>
      <c r="F8797" s="831"/>
      <c r="G8797" s="831"/>
      <c r="H8797" s="831"/>
    </row>
    <row r="8798" spans="2:8">
      <c r="B8798" s="831"/>
      <c r="C8798" s="831"/>
      <c r="F8798" s="831"/>
      <c r="G8798" s="831"/>
      <c r="H8798" s="831"/>
    </row>
    <row r="8799" spans="2:8">
      <c r="B8799" s="831"/>
      <c r="C8799" s="831"/>
      <c r="F8799" s="831"/>
      <c r="G8799" s="831"/>
      <c r="H8799" s="831"/>
    </row>
    <row r="8800" spans="2:8">
      <c r="B8800" s="831"/>
      <c r="C8800" s="831"/>
      <c r="F8800" s="831"/>
      <c r="G8800" s="831"/>
      <c r="H8800" s="831"/>
    </row>
    <row r="8801" spans="2:8">
      <c r="B8801" s="831"/>
      <c r="C8801" s="831"/>
      <c r="F8801" s="831"/>
      <c r="G8801" s="831"/>
      <c r="H8801" s="831"/>
    </row>
    <row r="8802" spans="2:8">
      <c r="B8802" s="831"/>
      <c r="C8802" s="831"/>
      <c r="F8802" s="831"/>
      <c r="G8802" s="831"/>
      <c r="H8802" s="831"/>
    </row>
    <row r="8803" spans="2:8">
      <c r="B8803" s="831"/>
      <c r="C8803" s="831"/>
      <c r="F8803" s="831"/>
      <c r="G8803" s="831"/>
      <c r="H8803" s="831"/>
    </row>
    <row r="8804" spans="2:8">
      <c r="B8804" s="831"/>
      <c r="C8804" s="831"/>
      <c r="F8804" s="831"/>
      <c r="G8804" s="831"/>
      <c r="H8804" s="831"/>
    </row>
    <row r="8805" spans="2:8">
      <c r="B8805" s="831"/>
      <c r="C8805" s="831"/>
      <c r="F8805" s="831"/>
      <c r="G8805" s="831"/>
      <c r="H8805" s="831"/>
    </row>
    <row r="8806" spans="2:8">
      <c r="B8806" s="831"/>
      <c r="C8806" s="831"/>
      <c r="F8806" s="831"/>
      <c r="G8806" s="831"/>
      <c r="H8806" s="831"/>
    </row>
    <row r="8807" spans="2:8">
      <c r="B8807" s="831"/>
      <c r="C8807" s="831"/>
      <c r="F8807" s="831"/>
      <c r="G8807" s="831"/>
      <c r="H8807" s="831"/>
    </row>
    <row r="8808" spans="2:8">
      <c r="B8808" s="831"/>
      <c r="C8808" s="831"/>
      <c r="F8808" s="831"/>
      <c r="G8808" s="831"/>
      <c r="H8808" s="831"/>
    </row>
    <row r="8809" spans="2:8">
      <c r="B8809" s="831"/>
      <c r="C8809" s="831"/>
      <c r="F8809" s="831"/>
      <c r="G8809" s="831"/>
      <c r="H8809" s="831"/>
    </row>
    <row r="8810" spans="2:8">
      <c r="B8810" s="831"/>
      <c r="C8810" s="831"/>
      <c r="F8810" s="831"/>
      <c r="G8810" s="831"/>
      <c r="H8810" s="831"/>
    </row>
    <row r="8811" spans="2:8">
      <c r="B8811" s="831"/>
      <c r="C8811" s="831"/>
      <c r="F8811" s="831"/>
      <c r="G8811" s="831"/>
      <c r="H8811" s="831"/>
    </row>
    <row r="8812" spans="2:8">
      <c r="B8812" s="831"/>
      <c r="C8812" s="831"/>
      <c r="F8812" s="831"/>
      <c r="G8812" s="831"/>
      <c r="H8812" s="831"/>
    </row>
    <row r="8813" spans="2:8">
      <c r="B8813" s="831"/>
      <c r="C8813" s="831"/>
      <c r="F8813" s="831"/>
      <c r="G8813" s="831"/>
      <c r="H8813" s="831"/>
    </row>
    <row r="8814" spans="2:8">
      <c r="B8814" s="831"/>
      <c r="C8814" s="831"/>
      <c r="F8814" s="831"/>
      <c r="G8814" s="831"/>
      <c r="H8814" s="831"/>
    </row>
    <row r="8815" spans="2:8">
      <c r="B8815" s="831"/>
      <c r="C8815" s="831"/>
      <c r="F8815" s="831"/>
      <c r="G8815" s="831"/>
      <c r="H8815" s="831"/>
    </row>
    <row r="8816" spans="2:8">
      <c r="B8816" s="831"/>
      <c r="C8816" s="831"/>
      <c r="F8816" s="831"/>
      <c r="G8816" s="831"/>
      <c r="H8816" s="831"/>
    </row>
    <row r="8817" spans="2:8">
      <c r="B8817" s="831"/>
      <c r="C8817" s="831"/>
      <c r="F8817" s="831"/>
      <c r="G8817" s="831"/>
      <c r="H8817" s="831"/>
    </row>
    <row r="8818" spans="2:8">
      <c r="B8818" s="831"/>
      <c r="C8818" s="831"/>
      <c r="F8818" s="831"/>
      <c r="G8818" s="831"/>
      <c r="H8818" s="831"/>
    </row>
    <row r="8819" spans="2:8">
      <c r="B8819" s="831"/>
      <c r="C8819" s="831"/>
      <c r="F8819" s="831"/>
      <c r="G8819" s="831"/>
      <c r="H8819" s="831"/>
    </row>
    <row r="8820" spans="2:8">
      <c r="B8820" s="831"/>
      <c r="C8820" s="831"/>
      <c r="F8820" s="831"/>
      <c r="G8820" s="831"/>
      <c r="H8820" s="831"/>
    </row>
    <row r="8821" spans="2:8">
      <c r="B8821" s="831"/>
      <c r="C8821" s="831"/>
      <c r="F8821" s="831"/>
      <c r="G8821" s="831"/>
      <c r="H8821" s="831"/>
    </row>
    <row r="8822" spans="2:8">
      <c r="B8822" s="831"/>
      <c r="C8822" s="831"/>
      <c r="F8822" s="831"/>
      <c r="G8822" s="831"/>
      <c r="H8822" s="831"/>
    </row>
    <row r="8823" spans="2:8">
      <c r="B8823" s="831"/>
      <c r="C8823" s="831"/>
      <c r="F8823" s="831"/>
      <c r="G8823" s="831"/>
      <c r="H8823" s="831"/>
    </row>
    <row r="8824" spans="2:8">
      <c r="B8824" s="831"/>
      <c r="C8824" s="831"/>
      <c r="F8824" s="831"/>
      <c r="G8824" s="831"/>
      <c r="H8824" s="831"/>
    </row>
    <row r="8825" spans="2:8">
      <c r="B8825" s="831"/>
      <c r="C8825" s="831"/>
      <c r="F8825" s="831"/>
      <c r="G8825" s="831"/>
      <c r="H8825" s="831"/>
    </row>
    <row r="8826" spans="2:8">
      <c r="B8826" s="831"/>
      <c r="C8826" s="831"/>
      <c r="F8826" s="831"/>
      <c r="G8826" s="831"/>
      <c r="H8826" s="831"/>
    </row>
    <row r="8827" spans="2:8">
      <c r="B8827" s="831"/>
      <c r="C8827" s="831"/>
      <c r="F8827" s="831"/>
      <c r="G8827" s="831"/>
      <c r="H8827" s="831"/>
    </row>
    <row r="8828" spans="2:8">
      <c r="B8828" s="831"/>
      <c r="C8828" s="831"/>
      <c r="F8828" s="831"/>
      <c r="G8828" s="831"/>
      <c r="H8828" s="831"/>
    </row>
    <row r="8829" spans="2:8">
      <c r="B8829" s="831"/>
      <c r="C8829" s="831"/>
      <c r="F8829" s="831"/>
      <c r="G8829" s="831"/>
      <c r="H8829" s="831"/>
    </row>
    <row r="8830" spans="2:8">
      <c r="B8830" s="831"/>
      <c r="C8830" s="831"/>
      <c r="F8830" s="831"/>
      <c r="G8830" s="831"/>
      <c r="H8830" s="831"/>
    </row>
    <row r="8831" spans="2:8">
      <c r="B8831" s="831"/>
      <c r="C8831" s="831"/>
      <c r="F8831" s="831"/>
      <c r="G8831" s="831"/>
      <c r="H8831" s="831"/>
    </row>
    <row r="8832" spans="2:8">
      <c r="B8832" s="831"/>
      <c r="C8832" s="831"/>
      <c r="F8832" s="831"/>
      <c r="G8832" s="831"/>
      <c r="H8832" s="831"/>
    </row>
    <row r="8833" spans="2:8">
      <c r="B8833" s="831"/>
      <c r="C8833" s="831"/>
      <c r="F8833" s="831"/>
      <c r="G8833" s="831"/>
      <c r="H8833" s="831"/>
    </row>
    <row r="8834" spans="2:8">
      <c r="B8834" s="831"/>
      <c r="C8834" s="831"/>
      <c r="F8834" s="831"/>
      <c r="G8834" s="831"/>
      <c r="H8834" s="831"/>
    </row>
    <row r="8835" spans="2:8">
      <c r="B8835" s="831"/>
      <c r="C8835" s="831"/>
      <c r="F8835" s="831"/>
      <c r="G8835" s="831"/>
      <c r="H8835" s="831"/>
    </row>
    <row r="8836" spans="2:8">
      <c r="B8836" s="831"/>
      <c r="C8836" s="831"/>
      <c r="F8836" s="831"/>
      <c r="G8836" s="831"/>
      <c r="H8836" s="831"/>
    </row>
    <row r="8837" spans="2:8">
      <c r="B8837" s="831"/>
      <c r="C8837" s="831"/>
      <c r="F8837" s="831"/>
      <c r="G8837" s="831"/>
      <c r="H8837" s="831"/>
    </row>
    <row r="8838" spans="2:8">
      <c r="B8838" s="831"/>
      <c r="C8838" s="831"/>
      <c r="F8838" s="831"/>
      <c r="G8838" s="831"/>
      <c r="H8838" s="831"/>
    </row>
    <row r="8839" spans="2:8">
      <c r="B8839" s="831"/>
      <c r="C8839" s="831"/>
      <c r="F8839" s="831"/>
      <c r="G8839" s="831"/>
      <c r="H8839" s="831"/>
    </row>
    <row r="8840" spans="2:8">
      <c r="B8840" s="831"/>
      <c r="C8840" s="831"/>
      <c r="F8840" s="831"/>
      <c r="G8840" s="831"/>
      <c r="H8840" s="831"/>
    </row>
    <row r="8841" spans="2:8">
      <c r="B8841" s="831"/>
      <c r="C8841" s="831"/>
      <c r="F8841" s="831"/>
      <c r="G8841" s="831"/>
      <c r="H8841" s="831"/>
    </row>
    <row r="8842" spans="2:8">
      <c r="B8842" s="831"/>
      <c r="C8842" s="831"/>
      <c r="F8842" s="831"/>
      <c r="G8842" s="831"/>
      <c r="H8842" s="831"/>
    </row>
    <row r="8843" spans="2:8">
      <c r="B8843" s="831"/>
      <c r="C8843" s="831"/>
      <c r="F8843" s="831"/>
      <c r="G8843" s="831"/>
      <c r="H8843" s="831"/>
    </row>
    <row r="8844" spans="2:8">
      <c r="B8844" s="831"/>
      <c r="C8844" s="831"/>
      <c r="F8844" s="831"/>
      <c r="G8844" s="831"/>
      <c r="H8844" s="831"/>
    </row>
    <row r="8845" spans="2:8">
      <c r="B8845" s="831"/>
      <c r="C8845" s="831"/>
      <c r="F8845" s="831"/>
      <c r="G8845" s="831"/>
      <c r="H8845" s="831"/>
    </row>
    <row r="8846" spans="2:8">
      <c r="B8846" s="831"/>
      <c r="C8846" s="831"/>
      <c r="F8846" s="831"/>
      <c r="G8846" s="831"/>
      <c r="H8846" s="831"/>
    </row>
    <row r="8847" spans="2:8">
      <c r="B8847" s="831"/>
      <c r="C8847" s="831"/>
      <c r="F8847" s="831"/>
      <c r="G8847" s="831"/>
      <c r="H8847" s="831"/>
    </row>
    <row r="8848" spans="2:8">
      <c r="B8848" s="831"/>
      <c r="C8848" s="831"/>
      <c r="F8848" s="831"/>
      <c r="G8848" s="831"/>
      <c r="H8848" s="831"/>
    </row>
    <row r="8849" spans="2:8">
      <c r="B8849" s="831"/>
      <c r="C8849" s="831"/>
      <c r="F8849" s="831"/>
      <c r="G8849" s="831"/>
      <c r="H8849" s="831"/>
    </row>
    <row r="8850" spans="2:8">
      <c r="B8850" s="831"/>
      <c r="C8850" s="831"/>
      <c r="F8850" s="831"/>
      <c r="G8850" s="831"/>
      <c r="H8850" s="831"/>
    </row>
    <row r="8851" spans="2:8">
      <c r="B8851" s="831"/>
      <c r="C8851" s="831"/>
      <c r="F8851" s="831"/>
      <c r="G8851" s="831"/>
      <c r="H8851" s="831"/>
    </row>
    <row r="8852" spans="2:8">
      <c r="B8852" s="831"/>
      <c r="C8852" s="831"/>
      <c r="F8852" s="831"/>
      <c r="G8852" s="831"/>
      <c r="H8852" s="831"/>
    </row>
    <row r="8853" spans="2:8">
      <c r="B8853" s="831"/>
      <c r="C8853" s="831"/>
      <c r="F8853" s="831"/>
      <c r="G8853" s="831"/>
      <c r="H8853" s="831"/>
    </row>
    <row r="8854" spans="2:8">
      <c r="B8854" s="831"/>
      <c r="C8854" s="831"/>
      <c r="F8854" s="831"/>
      <c r="G8854" s="831"/>
      <c r="H8854" s="831"/>
    </row>
    <row r="8855" spans="2:8">
      <c r="B8855" s="831"/>
      <c r="C8855" s="831"/>
      <c r="F8855" s="831"/>
      <c r="G8855" s="831"/>
      <c r="H8855" s="831"/>
    </row>
    <row r="8856" spans="2:8">
      <c r="B8856" s="831"/>
      <c r="C8856" s="831"/>
      <c r="F8856" s="831"/>
      <c r="G8856" s="831"/>
      <c r="H8856" s="831"/>
    </row>
    <row r="8857" spans="2:8">
      <c r="B8857" s="831"/>
      <c r="C8857" s="831"/>
      <c r="F8857" s="831"/>
      <c r="G8857" s="831"/>
      <c r="H8857" s="831"/>
    </row>
    <row r="8858" spans="2:8">
      <c r="B8858" s="831"/>
      <c r="C8858" s="831"/>
      <c r="F8858" s="831"/>
      <c r="G8858" s="831"/>
      <c r="H8858" s="831"/>
    </row>
    <row r="8859" spans="2:8">
      <c r="B8859" s="831"/>
      <c r="C8859" s="831"/>
      <c r="F8859" s="831"/>
      <c r="G8859" s="831"/>
      <c r="H8859" s="831"/>
    </row>
    <row r="8860" spans="2:8">
      <c r="B8860" s="831"/>
      <c r="C8860" s="831"/>
      <c r="F8860" s="831"/>
      <c r="G8860" s="831"/>
      <c r="H8860" s="831"/>
    </row>
    <row r="8861" spans="2:8">
      <c r="B8861" s="831"/>
      <c r="C8861" s="831"/>
      <c r="F8861" s="831"/>
      <c r="G8861" s="831"/>
      <c r="H8861" s="831"/>
    </row>
    <row r="8862" spans="2:8">
      <c r="B8862" s="831"/>
      <c r="C8862" s="831"/>
      <c r="F8862" s="831"/>
      <c r="G8862" s="831"/>
      <c r="H8862" s="831"/>
    </row>
    <row r="8863" spans="2:8">
      <c r="B8863" s="831"/>
      <c r="C8863" s="831"/>
      <c r="F8863" s="831"/>
      <c r="G8863" s="831"/>
      <c r="H8863" s="831"/>
    </row>
    <row r="8864" spans="2:8">
      <c r="B8864" s="831"/>
      <c r="C8864" s="831"/>
      <c r="F8864" s="831"/>
      <c r="G8864" s="831"/>
      <c r="H8864" s="831"/>
    </row>
    <row r="8865" spans="2:8">
      <c r="B8865" s="831"/>
      <c r="C8865" s="831"/>
      <c r="F8865" s="831"/>
      <c r="G8865" s="831"/>
      <c r="H8865" s="831"/>
    </row>
    <row r="8866" spans="2:8">
      <c r="B8866" s="831"/>
      <c r="C8866" s="831"/>
      <c r="F8866" s="831"/>
      <c r="G8866" s="831"/>
      <c r="H8866" s="831"/>
    </row>
    <row r="8867" spans="2:8">
      <c r="B8867" s="831"/>
      <c r="C8867" s="831"/>
      <c r="F8867" s="831"/>
      <c r="G8867" s="831"/>
      <c r="H8867" s="831"/>
    </row>
    <row r="8868" spans="2:8">
      <c r="B8868" s="831"/>
      <c r="C8868" s="831"/>
      <c r="F8868" s="831"/>
      <c r="G8868" s="831"/>
      <c r="H8868" s="831"/>
    </row>
    <row r="8869" spans="2:8">
      <c r="B8869" s="831"/>
      <c r="C8869" s="831"/>
      <c r="F8869" s="831"/>
      <c r="G8869" s="831"/>
      <c r="H8869" s="831"/>
    </row>
    <row r="8870" spans="2:8">
      <c r="B8870" s="831"/>
      <c r="C8870" s="831"/>
      <c r="F8870" s="831"/>
      <c r="G8870" s="831"/>
      <c r="H8870" s="831"/>
    </row>
    <row r="8871" spans="2:8">
      <c r="B8871" s="831"/>
      <c r="C8871" s="831"/>
      <c r="F8871" s="831"/>
      <c r="G8871" s="831"/>
      <c r="H8871" s="831"/>
    </row>
    <row r="8872" spans="2:8">
      <c r="B8872" s="831"/>
      <c r="C8872" s="831"/>
      <c r="F8872" s="831"/>
      <c r="G8872" s="831"/>
      <c r="H8872" s="831"/>
    </row>
    <row r="8873" spans="2:8">
      <c r="B8873" s="831"/>
      <c r="C8873" s="831"/>
      <c r="F8873" s="831"/>
      <c r="G8873" s="831"/>
      <c r="H8873" s="831"/>
    </row>
    <row r="8874" spans="2:8">
      <c r="B8874" s="831"/>
      <c r="C8874" s="831"/>
      <c r="F8874" s="831"/>
      <c r="G8874" s="831"/>
      <c r="H8874" s="831"/>
    </row>
    <row r="8875" spans="2:8">
      <c r="B8875" s="831"/>
      <c r="C8875" s="831"/>
      <c r="F8875" s="831"/>
      <c r="G8875" s="831"/>
      <c r="H8875" s="831"/>
    </row>
    <row r="8876" spans="2:8">
      <c r="B8876" s="831"/>
      <c r="C8876" s="831"/>
      <c r="F8876" s="831"/>
      <c r="G8876" s="831"/>
      <c r="H8876" s="831"/>
    </row>
    <row r="8877" spans="2:8">
      <c r="B8877" s="831"/>
      <c r="C8877" s="831"/>
      <c r="F8877" s="831"/>
      <c r="G8877" s="831"/>
      <c r="H8877" s="831"/>
    </row>
    <row r="8878" spans="2:8">
      <c r="B8878" s="831"/>
      <c r="C8878" s="831"/>
      <c r="F8878" s="831"/>
      <c r="G8878" s="831"/>
      <c r="H8878" s="831"/>
    </row>
    <row r="8879" spans="2:8">
      <c r="B8879" s="831"/>
      <c r="C8879" s="831"/>
      <c r="F8879" s="831"/>
      <c r="G8879" s="831"/>
      <c r="H8879" s="831"/>
    </row>
    <row r="8880" spans="2:8">
      <c r="B8880" s="831"/>
      <c r="C8880" s="831"/>
      <c r="F8880" s="831"/>
      <c r="G8880" s="831"/>
      <c r="H8880" s="831"/>
    </row>
    <row r="8881" spans="2:8">
      <c r="B8881" s="831"/>
      <c r="C8881" s="831"/>
      <c r="F8881" s="831"/>
      <c r="G8881" s="831"/>
      <c r="H8881" s="831"/>
    </row>
    <row r="8882" spans="2:8">
      <c r="B8882" s="831"/>
      <c r="C8882" s="831"/>
      <c r="F8882" s="831"/>
      <c r="G8882" s="831"/>
      <c r="H8882" s="831"/>
    </row>
    <row r="8883" spans="2:8">
      <c r="B8883" s="831"/>
      <c r="C8883" s="831"/>
      <c r="F8883" s="831"/>
      <c r="G8883" s="831"/>
      <c r="H8883" s="831"/>
    </row>
    <row r="8884" spans="2:8">
      <c r="B8884" s="831"/>
      <c r="C8884" s="831"/>
      <c r="F8884" s="831"/>
      <c r="G8884" s="831"/>
      <c r="H8884" s="831"/>
    </row>
    <row r="8885" spans="2:8">
      <c r="B8885" s="831"/>
      <c r="C8885" s="831"/>
      <c r="F8885" s="831"/>
      <c r="G8885" s="831"/>
      <c r="H8885" s="831"/>
    </row>
    <row r="8886" spans="2:8">
      <c r="B8886" s="831"/>
      <c r="C8886" s="831"/>
      <c r="F8886" s="831"/>
      <c r="G8886" s="831"/>
      <c r="H8886" s="831"/>
    </row>
    <row r="8887" spans="2:8">
      <c r="B8887" s="831"/>
      <c r="C8887" s="831"/>
      <c r="F8887" s="831"/>
      <c r="G8887" s="831"/>
      <c r="H8887" s="831"/>
    </row>
    <row r="8888" spans="2:8">
      <c r="B8888" s="831"/>
      <c r="C8888" s="831"/>
      <c r="F8888" s="831"/>
      <c r="G8888" s="831"/>
      <c r="H8888" s="831"/>
    </row>
    <row r="8889" spans="2:8">
      <c r="B8889" s="831"/>
      <c r="C8889" s="831"/>
      <c r="F8889" s="831"/>
      <c r="G8889" s="831"/>
      <c r="H8889" s="831"/>
    </row>
    <row r="8890" spans="2:8">
      <c r="B8890" s="831"/>
      <c r="C8890" s="831"/>
      <c r="F8890" s="831"/>
      <c r="G8890" s="831"/>
      <c r="H8890" s="831"/>
    </row>
    <row r="8891" spans="2:8">
      <c r="B8891" s="831"/>
      <c r="C8891" s="831"/>
      <c r="F8891" s="831"/>
      <c r="G8891" s="831"/>
      <c r="H8891" s="831"/>
    </row>
    <row r="8892" spans="2:8">
      <c r="B8892" s="831"/>
      <c r="C8892" s="831"/>
      <c r="F8892" s="831"/>
      <c r="G8892" s="831"/>
      <c r="H8892" s="831"/>
    </row>
    <row r="8893" spans="2:8">
      <c r="B8893" s="831"/>
      <c r="C8893" s="831"/>
      <c r="F8893" s="831"/>
      <c r="G8893" s="831"/>
      <c r="H8893" s="831"/>
    </row>
    <row r="8894" spans="2:8">
      <c r="B8894" s="831"/>
      <c r="C8894" s="831"/>
      <c r="F8894" s="831"/>
      <c r="G8894" s="831"/>
      <c r="H8894" s="831"/>
    </row>
    <row r="8895" spans="2:8">
      <c r="B8895" s="831"/>
      <c r="C8895" s="831"/>
      <c r="F8895" s="831"/>
      <c r="G8895" s="831"/>
      <c r="H8895" s="831"/>
    </row>
    <row r="8896" spans="2:8">
      <c r="B8896" s="831"/>
      <c r="C8896" s="831"/>
      <c r="F8896" s="831"/>
      <c r="G8896" s="831"/>
      <c r="H8896" s="831"/>
    </row>
    <row r="8897" spans="2:8">
      <c r="B8897" s="831"/>
      <c r="C8897" s="831"/>
      <c r="F8897" s="831"/>
      <c r="G8897" s="831"/>
      <c r="H8897" s="831"/>
    </row>
    <row r="8898" spans="2:8">
      <c r="B8898" s="831"/>
      <c r="C8898" s="831"/>
      <c r="F8898" s="831"/>
      <c r="G8898" s="831"/>
      <c r="H8898" s="831"/>
    </row>
    <row r="8899" spans="2:8">
      <c r="B8899" s="831"/>
      <c r="C8899" s="831"/>
      <c r="F8899" s="831"/>
      <c r="G8899" s="831"/>
      <c r="H8899" s="831"/>
    </row>
    <row r="8900" spans="2:8">
      <c r="B8900" s="831"/>
      <c r="C8900" s="831"/>
      <c r="F8900" s="831"/>
      <c r="G8900" s="831"/>
      <c r="H8900" s="831"/>
    </row>
    <row r="8901" spans="2:8">
      <c r="B8901" s="831"/>
      <c r="C8901" s="831"/>
      <c r="F8901" s="831"/>
      <c r="G8901" s="831"/>
      <c r="H8901" s="831"/>
    </row>
    <row r="8902" spans="2:8">
      <c r="B8902" s="831"/>
      <c r="C8902" s="831"/>
      <c r="F8902" s="831"/>
      <c r="G8902" s="831"/>
      <c r="H8902" s="831"/>
    </row>
    <row r="8903" spans="2:8">
      <c r="B8903" s="831"/>
      <c r="C8903" s="831"/>
      <c r="F8903" s="831"/>
      <c r="G8903" s="831"/>
      <c r="H8903" s="831"/>
    </row>
    <row r="8904" spans="2:8">
      <c r="B8904" s="831"/>
      <c r="C8904" s="831"/>
      <c r="F8904" s="831"/>
      <c r="G8904" s="831"/>
      <c r="H8904" s="831"/>
    </row>
    <row r="8905" spans="2:8">
      <c r="B8905" s="831"/>
      <c r="C8905" s="831"/>
      <c r="F8905" s="831"/>
      <c r="G8905" s="831"/>
      <c r="H8905" s="831"/>
    </row>
    <row r="8906" spans="2:8">
      <c r="B8906" s="831"/>
      <c r="C8906" s="831"/>
      <c r="F8906" s="831"/>
      <c r="G8906" s="831"/>
      <c r="H8906" s="831"/>
    </row>
    <row r="8907" spans="2:8">
      <c r="B8907" s="831"/>
      <c r="C8907" s="831"/>
      <c r="F8907" s="831"/>
      <c r="G8907" s="831"/>
      <c r="H8907" s="831"/>
    </row>
    <row r="8908" spans="2:8">
      <c r="B8908" s="831"/>
      <c r="C8908" s="831"/>
      <c r="F8908" s="831"/>
      <c r="G8908" s="831"/>
      <c r="H8908" s="831"/>
    </row>
    <row r="8909" spans="2:8">
      <c r="B8909" s="831"/>
      <c r="C8909" s="831"/>
      <c r="F8909" s="831"/>
      <c r="G8909" s="831"/>
      <c r="H8909" s="831"/>
    </row>
    <row r="8910" spans="2:8">
      <c r="B8910" s="831"/>
      <c r="C8910" s="831"/>
      <c r="F8910" s="831"/>
      <c r="G8910" s="831"/>
      <c r="H8910" s="831"/>
    </row>
    <row r="8911" spans="2:8">
      <c r="B8911" s="831"/>
      <c r="C8911" s="831"/>
      <c r="F8911" s="831"/>
      <c r="G8911" s="831"/>
      <c r="H8911" s="831"/>
    </row>
    <row r="8912" spans="2:8">
      <c r="B8912" s="831"/>
      <c r="C8912" s="831"/>
      <c r="F8912" s="831"/>
      <c r="G8912" s="831"/>
      <c r="H8912" s="831"/>
    </row>
    <row r="8913" spans="2:8">
      <c r="B8913" s="831"/>
      <c r="C8913" s="831"/>
      <c r="F8913" s="831"/>
      <c r="G8913" s="831"/>
      <c r="H8913" s="831"/>
    </row>
    <row r="8914" spans="2:8">
      <c r="B8914" s="831"/>
      <c r="C8914" s="831"/>
      <c r="F8914" s="831"/>
      <c r="G8914" s="831"/>
      <c r="H8914" s="831"/>
    </row>
    <row r="8915" spans="2:8">
      <c r="B8915" s="831"/>
      <c r="C8915" s="831"/>
      <c r="F8915" s="831"/>
      <c r="G8915" s="831"/>
      <c r="H8915" s="831"/>
    </row>
    <row r="8916" spans="2:8">
      <c r="B8916" s="831"/>
      <c r="C8916" s="831"/>
      <c r="F8916" s="831"/>
      <c r="G8916" s="831"/>
      <c r="H8916" s="831"/>
    </row>
    <row r="8917" spans="2:8">
      <c r="B8917" s="831"/>
      <c r="C8917" s="831"/>
      <c r="F8917" s="831"/>
      <c r="G8917" s="831"/>
      <c r="H8917" s="831"/>
    </row>
    <row r="8918" spans="2:8">
      <c r="B8918" s="831"/>
      <c r="C8918" s="831"/>
      <c r="F8918" s="831"/>
      <c r="G8918" s="831"/>
      <c r="H8918" s="831"/>
    </row>
    <row r="8919" spans="2:8">
      <c r="B8919" s="831"/>
      <c r="C8919" s="831"/>
      <c r="F8919" s="831"/>
      <c r="G8919" s="831"/>
      <c r="H8919" s="831"/>
    </row>
    <row r="8920" spans="2:8">
      <c r="B8920" s="831"/>
      <c r="C8920" s="831"/>
      <c r="F8920" s="831"/>
      <c r="G8920" s="831"/>
      <c r="H8920" s="831"/>
    </row>
    <row r="8921" spans="2:8">
      <c r="B8921" s="831"/>
      <c r="C8921" s="831"/>
      <c r="F8921" s="831"/>
      <c r="G8921" s="831"/>
      <c r="H8921" s="831"/>
    </row>
    <row r="8922" spans="2:8">
      <c r="B8922" s="831"/>
      <c r="C8922" s="831"/>
      <c r="F8922" s="831"/>
      <c r="G8922" s="831"/>
      <c r="H8922" s="831"/>
    </row>
    <row r="8923" spans="2:8">
      <c r="B8923" s="831"/>
      <c r="C8923" s="831"/>
      <c r="F8923" s="831"/>
      <c r="G8923" s="831"/>
      <c r="H8923" s="831"/>
    </row>
    <row r="8924" spans="2:8">
      <c r="B8924" s="831"/>
      <c r="C8924" s="831"/>
      <c r="F8924" s="831"/>
      <c r="G8924" s="831"/>
      <c r="H8924" s="831"/>
    </row>
    <row r="8925" spans="2:8">
      <c r="B8925" s="831"/>
      <c r="C8925" s="831"/>
      <c r="F8925" s="831"/>
      <c r="G8925" s="831"/>
      <c r="H8925" s="831"/>
    </row>
    <row r="8926" spans="2:8">
      <c r="B8926" s="831"/>
      <c r="C8926" s="831"/>
      <c r="F8926" s="831"/>
      <c r="G8926" s="831"/>
      <c r="H8926" s="831"/>
    </row>
    <row r="8927" spans="2:8">
      <c r="B8927" s="831"/>
      <c r="C8927" s="831"/>
      <c r="F8927" s="831"/>
      <c r="G8927" s="831"/>
      <c r="H8927" s="831"/>
    </row>
    <row r="8928" spans="2:8">
      <c r="B8928" s="831"/>
      <c r="C8928" s="831"/>
      <c r="F8928" s="831"/>
      <c r="G8928" s="831"/>
      <c r="H8928" s="831"/>
    </row>
    <row r="8929" spans="2:8">
      <c r="B8929" s="831"/>
      <c r="C8929" s="831"/>
      <c r="F8929" s="831"/>
      <c r="G8929" s="831"/>
      <c r="H8929" s="831"/>
    </row>
    <row r="8930" spans="2:8">
      <c r="B8930" s="831"/>
      <c r="C8930" s="831"/>
      <c r="F8930" s="831"/>
      <c r="G8930" s="831"/>
      <c r="H8930" s="831"/>
    </row>
    <row r="8931" spans="2:8">
      <c r="B8931" s="831"/>
      <c r="C8931" s="831"/>
      <c r="F8931" s="831"/>
      <c r="G8931" s="831"/>
      <c r="H8931" s="831"/>
    </row>
    <row r="8932" spans="2:8">
      <c r="B8932" s="831"/>
      <c r="C8932" s="831"/>
      <c r="F8932" s="831"/>
      <c r="G8932" s="831"/>
      <c r="H8932" s="831"/>
    </row>
    <row r="8933" spans="2:8">
      <c r="B8933" s="831"/>
      <c r="C8933" s="831"/>
      <c r="F8933" s="831"/>
      <c r="G8933" s="831"/>
      <c r="H8933" s="831"/>
    </row>
    <row r="8934" spans="2:8">
      <c r="B8934" s="831"/>
      <c r="C8934" s="831"/>
      <c r="F8934" s="831"/>
      <c r="G8934" s="831"/>
      <c r="H8934" s="831"/>
    </row>
    <row r="8935" spans="2:8">
      <c r="B8935" s="831"/>
      <c r="C8935" s="831"/>
      <c r="F8935" s="831"/>
      <c r="G8935" s="831"/>
      <c r="H8935" s="831"/>
    </row>
    <row r="8936" spans="2:8">
      <c r="B8936" s="831"/>
      <c r="C8936" s="831"/>
      <c r="F8936" s="831"/>
      <c r="G8936" s="831"/>
      <c r="H8936" s="831"/>
    </row>
    <row r="8937" spans="2:8">
      <c r="B8937" s="831"/>
      <c r="C8937" s="831"/>
      <c r="F8937" s="831"/>
      <c r="G8937" s="831"/>
      <c r="H8937" s="831"/>
    </row>
    <row r="8938" spans="2:8">
      <c r="B8938" s="831"/>
      <c r="C8938" s="831"/>
      <c r="F8938" s="831"/>
      <c r="G8938" s="831"/>
      <c r="H8938" s="831"/>
    </row>
    <row r="8939" spans="2:8">
      <c r="B8939" s="831"/>
      <c r="C8939" s="831"/>
      <c r="F8939" s="831"/>
      <c r="G8939" s="831"/>
      <c r="H8939" s="831"/>
    </row>
    <row r="8940" spans="2:8">
      <c r="B8940" s="831"/>
      <c r="C8940" s="831"/>
      <c r="F8940" s="831"/>
      <c r="G8940" s="831"/>
      <c r="H8940" s="831"/>
    </row>
    <row r="8941" spans="2:8">
      <c r="B8941" s="831"/>
      <c r="C8941" s="831"/>
      <c r="F8941" s="831"/>
      <c r="G8941" s="831"/>
      <c r="H8941" s="831"/>
    </row>
    <row r="8942" spans="2:8">
      <c r="B8942" s="831"/>
      <c r="C8942" s="831"/>
      <c r="F8942" s="831"/>
      <c r="G8942" s="831"/>
      <c r="H8942" s="831"/>
    </row>
    <row r="8943" spans="2:8">
      <c r="B8943" s="831"/>
      <c r="C8943" s="831"/>
      <c r="F8943" s="831"/>
      <c r="G8943" s="831"/>
      <c r="H8943" s="831"/>
    </row>
    <row r="8944" spans="2:8">
      <c r="B8944" s="831"/>
      <c r="C8944" s="831"/>
      <c r="F8944" s="831"/>
      <c r="G8944" s="831"/>
      <c r="H8944" s="831"/>
    </row>
    <row r="8945" spans="2:8">
      <c r="B8945" s="831"/>
      <c r="C8945" s="831"/>
      <c r="F8945" s="831"/>
      <c r="G8945" s="831"/>
      <c r="H8945" s="831"/>
    </row>
    <row r="8946" spans="2:8">
      <c r="B8946" s="831"/>
      <c r="C8946" s="831"/>
      <c r="F8946" s="831"/>
      <c r="G8946" s="831"/>
      <c r="H8946" s="831"/>
    </row>
    <row r="8947" spans="2:8">
      <c r="B8947" s="831"/>
      <c r="C8947" s="831"/>
      <c r="F8947" s="831"/>
      <c r="G8947" s="831"/>
      <c r="H8947" s="831"/>
    </row>
    <row r="8948" spans="2:8">
      <c r="B8948" s="831"/>
      <c r="C8948" s="831"/>
      <c r="F8948" s="831"/>
      <c r="G8948" s="831"/>
      <c r="H8948" s="831"/>
    </row>
    <row r="8949" spans="2:8">
      <c r="B8949" s="831"/>
      <c r="C8949" s="831"/>
      <c r="F8949" s="831"/>
      <c r="G8949" s="831"/>
      <c r="H8949" s="831"/>
    </row>
    <row r="8950" spans="2:8">
      <c r="B8950" s="831"/>
      <c r="C8950" s="831"/>
      <c r="F8950" s="831"/>
      <c r="G8950" s="831"/>
      <c r="H8950" s="831"/>
    </row>
    <row r="8951" spans="2:8">
      <c r="B8951" s="831"/>
      <c r="C8951" s="831"/>
      <c r="F8951" s="831"/>
      <c r="G8951" s="831"/>
      <c r="H8951" s="831"/>
    </row>
    <row r="8952" spans="2:8">
      <c r="B8952" s="831"/>
      <c r="C8952" s="831"/>
      <c r="F8952" s="831"/>
      <c r="G8952" s="831"/>
      <c r="H8952" s="831"/>
    </row>
    <row r="8953" spans="2:8">
      <c r="B8953" s="831"/>
      <c r="C8953" s="831"/>
      <c r="F8953" s="831"/>
      <c r="G8953" s="831"/>
      <c r="H8953" s="831"/>
    </row>
    <row r="8954" spans="2:8">
      <c r="B8954" s="831"/>
      <c r="C8954" s="831"/>
      <c r="F8954" s="831"/>
      <c r="G8954" s="831"/>
      <c r="H8954" s="831"/>
    </row>
    <row r="8955" spans="2:8">
      <c r="B8955" s="831"/>
      <c r="C8955" s="831"/>
      <c r="F8955" s="831"/>
      <c r="G8955" s="831"/>
      <c r="H8955" s="831"/>
    </row>
    <row r="8956" spans="2:8">
      <c r="B8956" s="831"/>
      <c r="C8956" s="831"/>
      <c r="F8956" s="831"/>
      <c r="G8956" s="831"/>
      <c r="H8956" s="831"/>
    </row>
    <row r="8957" spans="2:8">
      <c r="B8957" s="831"/>
      <c r="C8957" s="831"/>
      <c r="F8957" s="831"/>
      <c r="G8957" s="831"/>
      <c r="H8957" s="831"/>
    </row>
    <row r="8958" spans="2:8">
      <c r="B8958" s="831"/>
      <c r="C8958" s="831"/>
      <c r="F8958" s="831"/>
      <c r="G8958" s="831"/>
      <c r="H8958" s="831"/>
    </row>
    <row r="8959" spans="2:8">
      <c r="B8959" s="831"/>
      <c r="C8959" s="831"/>
      <c r="F8959" s="831"/>
      <c r="G8959" s="831"/>
      <c r="H8959" s="831"/>
    </row>
    <row r="8960" spans="2:8">
      <c r="B8960" s="831"/>
      <c r="C8960" s="831"/>
      <c r="F8960" s="831"/>
      <c r="G8960" s="831"/>
      <c r="H8960" s="831"/>
    </row>
    <row r="8961" spans="2:8">
      <c r="B8961" s="831"/>
      <c r="C8961" s="831"/>
      <c r="F8961" s="831"/>
      <c r="G8961" s="831"/>
      <c r="H8961" s="831"/>
    </row>
    <row r="8962" spans="2:8">
      <c r="B8962" s="831"/>
      <c r="C8962" s="831"/>
      <c r="F8962" s="831"/>
      <c r="G8962" s="831"/>
      <c r="H8962" s="831"/>
    </row>
    <row r="8963" spans="2:8">
      <c r="B8963" s="831"/>
      <c r="C8963" s="831"/>
      <c r="F8963" s="831"/>
      <c r="G8963" s="831"/>
      <c r="H8963" s="831"/>
    </row>
    <row r="8964" spans="2:8">
      <c r="B8964" s="831"/>
      <c r="C8964" s="831"/>
      <c r="F8964" s="831"/>
      <c r="G8964" s="831"/>
      <c r="H8964" s="831"/>
    </row>
    <row r="8965" spans="2:8">
      <c r="B8965" s="831"/>
      <c r="C8965" s="831"/>
      <c r="F8965" s="831"/>
      <c r="G8965" s="831"/>
      <c r="H8965" s="831"/>
    </row>
    <row r="8966" spans="2:8">
      <c r="B8966" s="831"/>
      <c r="C8966" s="831"/>
      <c r="F8966" s="831"/>
      <c r="G8966" s="831"/>
      <c r="H8966" s="831"/>
    </row>
    <row r="8967" spans="2:8">
      <c r="B8967" s="831"/>
      <c r="C8967" s="831"/>
      <c r="F8967" s="831"/>
      <c r="G8967" s="831"/>
      <c r="H8967" s="831"/>
    </row>
    <row r="8968" spans="2:8">
      <c r="B8968" s="831"/>
      <c r="C8968" s="831"/>
      <c r="F8968" s="831"/>
      <c r="G8968" s="831"/>
      <c r="H8968" s="831"/>
    </row>
    <row r="8969" spans="2:8">
      <c r="B8969" s="831"/>
      <c r="C8969" s="831"/>
      <c r="F8969" s="831"/>
      <c r="G8969" s="831"/>
      <c r="H8969" s="831"/>
    </row>
    <row r="8970" spans="2:8">
      <c r="B8970" s="831"/>
      <c r="C8970" s="831"/>
      <c r="F8970" s="831"/>
      <c r="G8970" s="831"/>
      <c r="H8970" s="831"/>
    </row>
    <row r="8971" spans="2:8">
      <c r="B8971" s="831"/>
      <c r="C8971" s="831"/>
      <c r="F8971" s="831"/>
      <c r="G8971" s="831"/>
      <c r="H8971" s="831"/>
    </row>
    <row r="8972" spans="2:8">
      <c r="B8972" s="831"/>
      <c r="C8972" s="831"/>
      <c r="F8972" s="831"/>
      <c r="G8972" s="831"/>
      <c r="H8972" s="831"/>
    </row>
    <row r="8973" spans="2:8">
      <c r="B8973" s="831"/>
      <c r="C8973" s="831"/>
      <c r="F8973" s="831"/>
      <c r="G8973" s="831"/>
      <c r="H8973" s="831"/>
    </row>
    <row r="8974" spans="2:8">
      <c r="B8974" s="831"/>
      <c r="C8974" s="831"/>
      <c r="F8974" s="831"/>
      <c r="G8974" s="831"/>
      <c r="H8974" s="831"/>
    </row>
    <row r="8975" spans="2:8">
      <c r="B8975" s="831"/>
      <c r="C8975" s="831"/>
      <c r="F8975" s="831"/>
      <c r="G8975" s="831"/>
      <c r="H8975" s="831"/>
    </row>
    <row r="8976" spans="2:8">
      <c r="B8976" s="831"/>
      <c r="C8976" s="831"/>
      <c r="F8976" s="831"/>
      <c r="G8976" s="831"/>
      <c r="H8976" s="831"/>
    </row>
    <row r="8977" spans="2:8">
      <c r="B8977" s="831"/>
      <c r="C8977" s="831"/>
      <c r="F8977" s="831"/>
      <c r="G8977" s="831"/>
      <c r="H8977" s="831"/>
    </row>
    <row r="8978" spans="2:8">
      <c r="B8978" s="831"/>
      <c r="C8978" s="831"/>
      <c r="F8978" s="831"/>
      <c r="G8978" s="831"/>
      <c r="H8978" s="831"/>
    </row>
    <row r="8979" spans="2:8">
      <c r="B8979" s="831"/>
      <c r="C8979" s="831"/>
      <c r="F8979" s="831"/>
      <c r="G8979" s="831"/>
      <c r="H8979" s="831"/>
    </row>
    <row r="8980" spans="2:8">
      <c r="B8980" s="831"/>
      <c r="C8980" s="831"/>
      <c r="F8980" s="831"/>
      <c r="G8980" s="831"/>
      <c r="H8980" s="831"/>
    </row>
    <row r="8981" spans="2:8">
      <c r="B8981" s="831"/>
      <c r="C8981" s="831"/>
      <c r="F8981" s="831"/>
      <c r="G8981" s="831"/>
      <c r="H8981" s="831"/>
    </row>
    <row r="8982" spans="2:8">
      <c r="B8982" s="831"/>
      <c r="C8982" s="831"/>
      <c r="F8982" s="831"/>
      <c r="G8982" s="831"/>
      <c r="H8982" s="831"/>
    </row>
    <row r="8983" spans="2:8">
      <c r="B8983" s="831"/>
      <c r="C8983" s="831"/>
      <c r="F8983" s="831"/>
      <c r="G8983" s="831"/>
      <c r="H8983" s="831"/>
    </row>
    <row r="8984" spans="2:8">
      <c r="B8984" s="831"/>
      <c r="C8984" s="831"/>
      <c r="F8984" s="831"/>
      <c r="G8984" s="831"/>
      <c r="H8984" s="831"/>
    </row>
    <row r="8985" spans="2:8">
      <c r="B8985" s="831"/>
      <c r="C8985" s="831"/>
      <c r="F8985" s="831"/>
      <c r="G8985" s="831"/>
      <c r="H8985" s="831"/>
    </row>
    <row r="8986" spans="2:8">
      <c r="B8986" s="831"/>
      <c r="C8986" s="831"/>
      <c r="F8986" s="831"/>
      <c r="G8986" s="831"/>
      <c r="H8986" s="831"/>
    </row>
    <row r="8987" spans="2:8">
      <c r="B8987" s="831"/>
      <c r="C8987" s="831"/>
      <c r="F8987" s="831"/>
      <c r="G8987" s="831"/>
      <c r="H8987" s="831"/>
    </row>
    <row r="8988" spans="2:8">
      <c r="B8988" s="831"/>
      <c r="C8988" s="831"/>
      <c r="F8988" s="831"/>
      <c r="G8988" s="831"/>
      <c r="H8988" s="831"/>
    </row>
    <row r="8989" spans="2:8">
      <c r="B8989" s="831"/>
      <c r="C8989" s="831"/>
      <c r="F8989" s="831"/>
      <c r="G8989" s="831"/>
      <c r="H8989" s="831"/>
    </row>
    <row r="8990" spans="2:8">
      <c r="B8990" s="831"/>
      <c r="C8990" s="831"/>
      <c r="F8990" s="831"/>
      <c r="G8990" s="831"/>
      <c r="H8990" s="831"/>
    </row>
    <row r="8991" spans="2:8">
      <c r="B8991" s="831"/>
      <c r="C8991" s="831"/>
      <c r="F8991" s="831"/>
      <c r="G8991" s="831"/>
      <c r="H8991" s="831"/>
    </row>
    <row r="8992" spans="2:8">
      <c r="B8992" s="831"/>
      <c r="C8992" s="831"/>
      <c r="F8992" s="831"/>
      <c r="G8992" s="831"/>
      <c r="H8992" s="831"/>
    </row>
    <row r="8993" spans="2:8">
      <c r="B8993" s="831"/>
      <c r="C8993" s="831"/>
      <c r="F8993" s="831"/>
      <c r="G8993" s="831"/>
      <c r="H8993" s="831"/>
    </row>
    <row r="8994" spans="2:8">
      <c r="B8994" s="831"/>
      <c r="C8994" s="831"/>
      <c r="F8994" s="831"/>
      <c r="G8994" s="831"/>
      <c r="H8994" s="831"/>
    </row>
    <row r="8995" spans="2:8">
      <c r="B8995" s="831"/>
      <c r="C8995" s="831"/>
      <c r="F8995" s="831"/>
      <c r="G8995" s="831"/>
      <c r="H8995" s="831"/>
    </row>
    <row r="8996" spans="2:8">
      <c r="B8996" s="831"/>
      <c r="C8996" s="831"/>
      <c r="F8996" s="831"/>
      <c r="G8996" s="831"/>
      <c r="H8996" s="831"/>
    </row>
    <row r="8997" spans="2:8">
      <c r="B8997" s="831"/>
      <c r="C8997" s="831"/>
      <c r="F8997" s="831"/>
      <c r="G8997" s="831"/>
      <c r="H8997" s="831"/>
    </row>
    <row r="8998" spans="2:8">
      <c r="B8998" s="831"/>
      <c r="C8998" s="831"/>
      <c r="F8998" s="831"/>
      <c r="G8998" s="831"/>
      <c r="H8998" s="831"/>
    </row>
    <row r="8999" spans="2:8">
      <c r="B8999" s="831"/>
      <c r="C8999" s="831"/>
      <c r="F8999" s="831"/>
      <c r="G8999" s="831"/>
      <c r="H8999" s="831"/>
    </row>
    <row r="9000" spans="2:8">
      <c r="B9000" s="831"/>
      <c r="C9000" s="831"/>
      <c r="F9000" s="831"/>
      <c r="G9000" s="831"/>
      <c r="H9000" s="831"/>
    </row>
    <row r="9001" spans="2:8">
      <c r="B9001" s="831"/>
      <c r="C9001" s="831"/>
      <c r="F9001" s="831"/>
      <c r="G9001" s="831"/>
      <c r="H9001" s="831"/>
    </row>
    <row r="9002" spans="2:8">
      <c r="B9002" s="831"/>
      <c r="C9002" s="831"/>
      <c r="F9002" s="831"/>
      <c r="G9002" s="831"/>
      <c r="H9002" s="831"/>
    </row>
    <row r="9003" spans="2:8">
      <c r="B9003" s="831"/>
      <c r="C9003" s="831"/>
      <c r="F9003" s="831"/>
      <c r="G9003" s="831"/>
      <c r="H9003" s="831"/>
    </row>
    <row r="9004" spans="2:8">
      <c r="B9004" s="831"/>
      <c r="C9004" s="831"/>
      <c r="F9004" s="831"/>
      <c r="G9004" s="831"/>
      <c r="H9004" s="831"/>
    </row>
    <row r="9005" spans="2:8">
      <c r="B9005" s="831"/>
      <c r="C9005" s="831"/>
      <c r="F9005" s="831"/>
      <c r="G9005" s="831"/>
      <c r="H9005" s="831"/>
    </row>
    <row r="9006" spans="2:8">
      <c r="B9006" s="831"/>
      <c r="C9006" s="831"/>
      <c r="F9006" s="831"/>
      <c r="G9006" s="831"/>
      <c r="H9006" s="831"/>
    </row>
    <row r="9007" spans="2:8">
      <c r="B9007" s="831"/>
      <c r="C9007" s="831"/>
      <c r="F9007" s="831"/>
      <c r="G9007" s="831"/>
      <c r="H9007" s="831"/>
    </row>
    <row r="9008" spans="2:8">
      <c r="B9008" s="831"/>
      <c r="C9008" s="831"/>
      <c r="F9008" s="831"/>
      <c r="G9008" s="831"/>
      <c r="H9008" s="831"/>
    </row>
    <row r="9009" spans="2:8">
      <c r="B9009" s="831"/>
      <c r="C9009" s="831"/>
      <c r="F9009" s="831"/>
      <c r="G9009" s="831"/>
      <c r="H9009" s="831"/>
    </row>
    <row r="9010" spans="2:8">
      <c r="B9010" s="831"/>
      <c r="C9010" s="831"/>
      <c r="F9010" s="831"/>
      <c r="G9010" s="831"/>
      <c r="H9010" s="831"/>
    </row>
    <row r="9011" spans="2:8">
      <c r="B9011" s="831"/>
      <c r="C9011" s="831"/>
      <c r="F9011" s="831"/>
      <c r="G9011" s="831"/>
      <c r="H9011" s="831"/>
    </row>
    <row r="9012" spans="2:8">
      <c r="B9012" s="831"/>
      <c r="C9012" s="831"/>
      <c r="F9012" s="831"/>
      <c r="G9012" s="831"/>
      <c r="H9012" s="831"/>
    </row>
    <row r="9013" spans="2:8">
      <c r="B9013" s="831"/>
      <c r="C9013" s="831"/>
      <c r="F9013" s="831"/>
      <c r="G9013" s="831"/>
      <c r="H9013" s="831"/>
    </row>
    <row r="9014" spans="2:8">
      <c r="B9014" s="831"/>
      <c r="C9014" s="831"/>
      <c r="F9014" s="831"/>
      <c r="G9014" s="831"/>
      <c r="H9014" s="831"/>
    </row>
    <row r="9015" spans="2:8">
      <c r="B9015" s="831"/>
      <c r="C9015" s="831"/>
      <c r="F9015" s="831"/>
      <c r="G9015" s="831"/>
      <c r="H9015" s="831"/>
    </row>
    <row r="9016" spans="2:8">
      <c r="B9016" s="831"/>
      <c r="C9016" s="831"/>
      <c r="F9016" s="831"/>
      <c r="G9016" s="831"/>
      <c r="H9016" s="831"/>
    </row>
    <row r="9017" spans="2:8">
      <c r="B9017" s="831"/>
      <c r="C9017" s="831"/>
      <c r="F9017" s="831"/>
      <c r="G9017" s="831"/>
      <c r="H9017" s="831"/>
    </row>
    <row r="9018" spans="2:8">
      <c r="B9018" s="831"/>
      <c r="C9018" s="831"/>
      <c r="F9018" s="831"/>
      <c r="G9018" s="831"/>
      <c r="H9018" s="831"/>
    </row>
    <row r="9019" spans="2:8">
      <c r="B9019" s="831"/>
      <c r="C9019" s="831"/>
      <c r="F9019" s="831"/>
      <c r="G9019" s="831"/>
      <c r="H9019" s="831"/>
    </row>
    <row r="9020" spans="2:8">
      <c r="B9020" s="831"/>
      <c r="C9020" s="831"/>
      <c r="F9020" s="831"/>
      <c r="G9020" s="831"/>
      <c r="H9020" s="831"/>
    </row>
    <row r="9021" spans="2:8">
      <c r="B9021" s="831"/>
      <c r="C9021" s="831"/>
      <c r="F9021" s="831"/>
      <c r="G9021" s="831"/>
      <c r="H9021" s="831"/>
    </row>
    <row r="9022" spans="2:8">
      <c r="B9022" s="831"/>
      <c r="C9022" s="831"/>
      <c r="F9022" s="831"/>
      <c r="G9022" s="831"/>
      <c r="H9022" s="831"/>
    </row>
    <row r="9023" spans="2:8">
      <c r="B9023" s="831"/>
      <c r="C9023" s="831"/>
      <c r="F9023" s="831"/>
      <c r="G9023" s="831"/>
      <c r="H9023" s="831"/>
    </row>
    <row r="9024" spans="2:8">
      <c r="B9024" s="831"/>
      <c r="C9024" s="831"/>
      <c r="F9024" s="831"/>
      <c r="G9024" s="831"/>
      <c r="H9024" s="831"/>
    </row>
    <row r="9025" spans="2:8">
      <c r="B9025" s="831"/>
      <c r="C9025" s="831"/>
      <c r="F9025" s="831"/>
      <c r="G9025" s="831"/>
      <c r="H9025" s="831"/>
    </row>
    <row r="9026" spans="2:8">
      <c r="B9026" s="831"/>
      <c r="C9026" s="831"/>
      <c r="F9026" s="831"/>
      <c r="G9026" s="831"/>
      <c r="H9026" s="831"/>
    </row>
    <row r="9027" spans="2:8">
      <c r="B9027" s="831"/>
      <c r="C9027" s="831"/>
      <c r="F9027" s="831"/>
      <c r="G9027" s="831"/>
      <c r="H9027" s="831"/>
    </row>
    <row r="9028" spans="2:8">
      <c r="B9028" s="831"/>
      <c r="C9028" s="831"/>
      <c r="F9028" s="831"/>
      <c r="G9028" s="831"/>
      <c r="H9028" s="831"/>
    </row>
    <row r="9029" spans="2:8">
      <c r="B9029" s="831"/>
      <c r="C9029" s="831"/>
      <c r="F9029" s="831"/>
      <c r="G9029" s="831"/>
      <c r="H9029" s="831"/>
    </row>
    <row r="9030" spans="2:8">
      <c r="B9030" s="831"/>
      <c r="C9030" s="831"/>
      <c r="F9030" s="831"/>
      <c r="G9030" s="831"/>
      <c r="H9030" s="831"/>
    </row>
    <row r="9031" spans="2:8">
      <c r="B9031" s="831"/>
      <c r="C9031" s="831"/>
      <c r="F9031" s="831"/>
      <c r="G9031" s="831"/>
      <c r="H9031" s="831"/>
    </row>
    <row r="9032" spans="2:8">
      <c r="B9032" s="831"/>
      <c r="C9032" s="831"/>
      <c r="F9032" s="831"/>
      <c r="G9032" s="831"/>
      <c r="H9032" s="831"/>
    </row>
    <row r="9033" spans="2:8">
      <c r="B9033" s="831"/>
      <c r="C9033" s="831"/>
      <c r="F9033" s="831"/>
      <c r="G9033" s="831"/>
      <c r="H9033" s="831"/>
    </row>
    <row r="9034" spans="2:8">
      <c r="B9034" s="831"/>
      <c r="C9034" s="831"/>
      <c r="F9034" s="831"/>
      <c r="G9034" s="831"/>
      <c r="H9034" s="831"/>
    </row>
    <row r="9035" spans="2:8">
      <c r="B9035" s="831"/>
      <c r="C9035" s="831"/>
      <c r="F9035" s="831"/>
      <c r="G9035" s="831"/>
      <c r="H9035" s="831"/>
    </row>
    <row r="9036" spans="2:8">
      <c r="B9036" s="831"/>
      <c r="C9036" s="831"/>
      <c r="F9036" s="831"/>
      <c r="G9036" s="831"/>
      <c r="H9036" s="831"/>
    </row>
    <row r="9037" spans="2:8">
      <c r="B9037" s="831"/>
      <c r="C9037" s="831"/>
      <c r="F9037" s="831"/>
      <c r="G9037" s="831"/>
      <c r="H9037" s="831"/>
    </row>
    <row r="9038" spans="2:8">
      <c r="B9038" s="831"/>
      <c r="C9038" s="831"/>
      <c r="F9038" s="831"/>
      <c r="G9038" s="831"/>
      <c r="H9038" s="831"/>
    </row>
    <row r="9039" spans="2:8">
      <c r="B9039" s="831"/>
      <c r="C9039" s="831"/>
      <c r="F9039" s="831"/>
      <c r="G9039" s="831"/>
      <c r="H9039" s="831"/>
    </row>
    <row r="9040" spans="2:8">
      <c r="B9040" s="831"/>
      <c r="C9040" s="831"/>
      <c r="F9040" s="831"/>
      <c r="G9040" s="831"/>
      <c r="H9040" s="831"/>
    </row>
    <row r="9041" spans="2:8">
      <c r="B9041" s="831"/>
      <c r="C9041" s="831"/>
      <c r="F9041" s="831"/>
      <c r="G9041" s="831"/>
      <c r="H9041" s="831"/>
    </row>
    <row r="9042" spans="2:8">
      <c r="B9042" s="831"/>
      <c r="C9042" s="831"/>
      <c r="F9042" s="831"/>
      <c r="G9042" s="831"/>
      <c r="H9042" s="831"/>
    </row>
    <row r="9043" spans="2:8">
      <c r="B9043" s="831"/>
      <c r="C9043" s="831"/>
      <c r="F9043" s="831"/>
      <c r="G9043" s="831"/>
      <c r="H9043" s="831"/>
    </row>
    <row r="9044" spans="2:8">
      <c r="B9044" s="831"/>
      <c r="C9044" s="831"/>
      <c r="F9044" s="831"/>
      <c r="G9044" s="831"/>
      <c r="H9044" s="831"/>
    </row>
    <row r="9045" spans="2:8">
      <c r="B9045" s="831"/>
      <c r="C9045" s="831"/>
      <c r="F9045" s="831"/>
      <c r="G9045" s="831"/>
      <c r="H9045" s="831"/>
    </row>
    <row r="9046" spans="2:8">
      <c r="B9046" s="831"/>
      <c r="C9046" s="831"/>
      <c r="F9046" s="831"/>
      <c r="G9046" s="831"/>
      <c r="H9046" s="831"/>
    </row>
    <row r="9047" spans="2:8">
      <c r="B9047" s="831"/>
      <c r="C9047" s="831"/>
      <c r="F9047" s="831"/>
      <c r="G9047" s="831"/>
      <c r="H9047" s="831"/>
    </row>
    <row r="9048" spans="2:8">
      <c r="B9048" s="831"/>
      <c r="C9048" s="831"/>
      <c r="F9048" s="831"/>
      <c r="G9048" s="831"/>
      <c r="H9048" s="831"/>
    </row>
    <row r="9049" spans="2:8">
      <c r="B9049" s="831"/>
      <c r="C9049" s="831"/>
      <c r="F9049" s="831"/>
      <c r="G9049" s="831"/>
      <c r="H9049" s="831"/>
    </row>
    <row r="9050" spans="2:8">
      <c r="B9050" s="831"/>
      <c r="C9050" s="831"/>
      <c r="F9050" s="831"/>
      <c r="G9050" s="831"/>
      <c r="H9050" s="831"/>
    </row>
    <row r="9051" spans="2:8">
      <c r="B9051" s="831"/>
      <c r="C9051" s="831"/>
      <c r="F9051" s="831"/>
      <c r="G9051" s="831"/>
      <c r="H9051" s="831"/>
    </row>
    <row r="9052" spans="2:8">
      <c r="B9052" s="831"/>
      <c r="C9052" s="831"/>
      <c r="F9052" s="831"/>
      <c r="G9052" s="831"/>
      <c r="H9052" s="831"/>
    </row>
    <row r="9053" spans="2:8">
      <c r="B9053" s="831"/>
      <c r="C9053" s="831"/>
      <c r="F9053" s="831"/>
      <c r="G9053" s="831"/>
      <c r="H9053" s="831"/>
    </row>
    <row r="9054" spans="2:8">
      <c r="B9054" s="831"/>
      <c r="C9054" s="831"/>
      <c r="F9054" s="831"/>
      <c r="G9054" s="831"/>
      <c r="H9054" s="831"/>
    </row>
    <row r="9055" spans="2:8">
      <c r="B9055" s="831"/>
      <c r="C9055" s="831"/>
      <c r="F9055" s="831"/>
      <c r="G9055" s="831"/>
      <c r="H9055" s="831"/>
    </row>
    <row r="9056" spans="2:8">
      <c r="B9056" s="831"/>
      <c r="C9056" s="831"/>
      <c r="F9056" s="831"/>
      <c r="G9056" s="831"/>
      <c r="H9056" s="831"/>
    </row>
    <row r="9057" spans="2:8">
      <c r="B9057" s="831"/>
      <c r="C9057" s="831"/>
      <c r="F9057" s="831"/>
      <c r="G9057" s="831"/>
      <c r="H9057" s="831"/>
    </row>
    <row r="9058" spans="2:8">
      <c r="B9058" s="831"/>
      <c r="C9058" s="831"/>
      <c r="F9058" s="831"/>
      <c r="G9058" s="831"/>
      <c r="H9058" s="831"/>
    </row>
    <row r="9059" spans="2:8">
      <c r="B9059" s="831"/>
      <c r="C9059" s="831"/>
      <c r="F9059" s="831"/>
      <c r="G9059" s="831"/>
      <c r="H9059" s="831"/>
    </row>
    <row r="9060" spans="2:8">
      <c r="B9060" s="831"/>
      <c r="C9060" s="831"/>
      <c r="F9060" s="831"/>
      <c r="G9060" s="831"/>
      <c r="H9060" s="831"/>
    </row>
    <row r="9061" spans="2:8">
      <c r="B9061" s="831"/>
      <c r="C9061" s="831"/>
      <c r="F9061" s="831"/>
      <c r="G9061" s="831"/>
      <c r="H9061" s="831"/>
    </row>
    <row r="9062" spans="2:8">
      <c r="B9062" s="831"/>
      <c r="C9062" s="831"/>
      <c r="F9062" s="831"/>
      <c r="G9062" s="831"/>
      <c r="H9062" s="831"/>
    </row>
    <row r="9063" spans="2:8">
      <c r="B9063" s="831"/>
      <c r="C9063" s="831"/>
      <c r="F9063" s="831"/>
      <c r="G9063" s="831"/>
      <c r="H9063" s="831"/>
    </row>
    <row r="9064" spans="2:8">
      <c r="B9064" s="831"/>
      <c r="C9064" s="831"/>
      <c r="F9064" s="831"/>
      <c r="G9064" s="831"/>
      <c r="H9064" s="831"/>
    </row>
    <row r="9065" spans="2:8">
      <c r="B9065" s="831"/>
      <c r="C9065" s="831"/>
      <c r="F9065" s="831"/>
      <c r="G9065" s="831"/>
      <c r="H9065" s="831"/>
    </row>
    <row r="9066" spans="2:8">
      <c r="B9066" s="831"/>
      <c r="C9066" s="831"/>
      <c r="F9066" s="831"/>
      <c r="G9066" s="831"/>
      <c r="H9066" s="831"/>
    </row>
    <row r="9067" spans="2:8">
      <c r="B9067" s="831"/>
      <c r="C9067" s="831"/>
      <c r="F9067" s="831"/>
      <c r="G9067" s="831"/>
      <c r="H9067" s="831"/>
    </row>
    <row r="9068" spans="2:8">
      <c r="B9068" s="831"/>
      <c r="C9068" s="831"/>
      <c r="F9068" s="831"/>
      <c r="G9068" s="831"/>
      <c r="H9068" s="831"/>
    </row>
    <row r="9069" spans="2:8">
      <c r="B9069" s="831"/>
      <c r="C9069" s="831"/>
      <c r="F9069" s="831"/>
      <c r="G9069" s="831"/>
      <c r="H9069" s="831"/>
    </row>
    <row r="9070" spans="2:8">
      <c r="B9070" s="831"/>
      <c r="C9070" s="831"/>
      <c r="F9070" s="831"/>
      <c r="G9070" s="831"/>
      <c r="H9070" s="831"/>
    </row>
    <row r="9071" spans="2:8">
      <c r="B9071" s="831"/>
      <c r="C9071" s="831"/>
      <c r="F9071" s="831"/>
      <c r="G9071" s="831"/>
      <c r="H9071" s="831"/>
    </row>
    <row r="9072" spans="2:8">
      <c r="B9072" s="831"/>
      <c r="C9072" s="831"/>
      <c r="F9072" s="831"/>
      <c r="G9072" s="831"/>
      <c r="H9072" s="831"/>
    </row>
    <row r="9073" spans="2:8">
      <c r="B9073" s="831"/>
      <c r="C9073" s="831"/>
      <c r="F9073" s="831"/>
      <c r="G9073" s="831"/>
      <c r="H9073" s="831"/>
    </row>
    <row r="9074" spans="2:8">
      <c r="B9074" s="831"/>
      <c r="C9074" s="831"/>
      <c r="F9074" s="831"/>
      <c r="G9074" s="831"/>
      <c r="H9074" s="831"/>
    </row>
    <row r="9075" spans="2:8">
      <c r="B9075" s="831"/>
      <c r="C9075" s="831"/>
      <c r="F9075" s="831"/>
      <c r="G9075" s="831"/>
      <c r="H9075" s="831"/>
    </row>
    <row r="9076" spans="2:8">
      <c r="B9076" s="831"/>
      <c r="C9076" s="831"/>
      <c r="F9076" s="831"/>
      <c r="G9076" s="831"/>
      <c r="H9076" s="831"/>
    </row>
    <row r="9077" spans="2:8">
      <c r="B9077" s="831"/>
      <c r="C9077" s="831"/>
      <c r="F9077" s="831"/>
      <c r="G9077" s="831"/>
      <c r="H9077" s="831"/>
    </row>
    <row r="9078" spans="2:8">
      <c r="B9078" s="831"/>
      <c r="C9078" s="831"/>
      <c r="F9078" s="831"/>
      <c r="G9078" s="831"/>
      <c r="H9078" s="831"/>
    </row>
    <row r="9079" spans="2:8">
      <c r="B9079" s="831"/>
      <c r="C9079" s="831"/>
      <c r="F9079" s="831"/>
      <c r="G9079" s="831"/>
      <c r="H9079" s="831"/>
    </row>
    <row r="9080" spans="2:8">
      <c r="B9080" s="831"/>
      <c r="C9080" s="831"/>
      <c r="F9080" s="831"/>
      <c r="G9080" s="831"/>
      <c r="H9080" s="831"/>
    </row>
    <row r="9081" spans="2:8">
      <c r="B9081" s="831"/>
      <c r="C9081" s="831"/>
      <c r="F9081" s="831"/>
      <c r="G9081" s="831"/>
      <c r="H9081" s="831"/>
    </row>
    <row r="9082" spans="2:8">
      <c r="B9082" s="831"/>
      <c r="C9082" s="831"/>
      <c r="F9082" s="831"/>
      <c r="G9082" s="831"/>
      <c r="H9082" s="831"/>
    </row>
    <row r="9083" spans="2:8">
      <c r="B9083" s="831"/>
      <c r="C9083" s="831"/>
      <c r="F9083" s="831"/>
      <c r="G9083" s="831"/>
      <c r="H9083" s="831"/>
    </row>
    <row r="9084" spans="2:8">
      <c r="B9084" s="831"/>
      <c r="C9084" s="831"/>
      <c r="F9084" s="831"/>
      <c r="G9084" s="831"/>
      <c r="H9084" s="831"/>
    </row>
    <row r="9085" spans="2:8">
      <c r="B9085" s="831"/>
      <c r="C9085" s="831"/>
      <c r="F9085" s="831"/>
      <c r="G9085" s="831"/>
      <c r="H9085" s="831"/>
    </row>
    <row r="9086" spans="2:8">
      <c r="B9086" s="831"/>
      <c r="C9086" s="831"/>
      <c r="F9086" s="831"/>
      <c r="G9086" s="831"/>
      <c r="H9086" s="831"/>
    </row>
    <row r="9087" spans="2:8">
      <c r="B9087" s="831"/>
      <c r="C9087" s="831"/>
      <c r="F9087" s="831"/>
      <c r="G9087" s="831"/>
      <c r="H9087" s="831"/>
    </row>
    <row r="9088" spans="2:8">
      <c r="B9088" s="831"/>
      <c r="C9088" s="831"/>
      <c r="F9088" s="831"/>
      <c r="G9088" s="831"/>
      <c r="H9088" s="831"/>
    </row>
    <row r="9089" spans="2:8">
      <c r="B9089" s="831"/>
      <c r="C9089" s="831"/>
      <c r="F9089" s="831"/>
      <c r="G9089" s="831"/>
      <c r="H9089" s="831"/>
    </row>
    <row r="9090" spans="2:8">
      <c r="B9090" s="831"/>
      <c r="C9090" s="831"/>
      <c r="F9090" s="831"/>
      <c r="G9090" s="831"/>
      <c r="H9090" s="831"/>
    </row>
    <row r="9091" spans="2:8">
      <c r="B9091" s="831"/>
      <c r="C9091" s="831"/>
      <c r="F9091" s="831"/>
      <c r="G9091" s="831"/>
      <c r="H9091" s="831"/>
    </row>
    <row r="9092" spans="2:8">
      <c r="B9092" s="831"/>
      <c r="C9092" s="831"/>
      <c r="F9092" s="831"/>
      <c r="G9092" s="831"/>
      <c r="H9092" s="831"/>
    </row>
    <row r="9093" spans="2:8">
      <c r="B9093" s="831"/>
      <c r="C9093" s="831"/>
      <c r="F9093" s="831"/>
      <c r="G9093" s="831"/>
      <c r="H9093" s="831"/>
    </row>
    <row r="9094" spans="2:8">
      <c r="B9094" s="831"/>
      <c r="C9094" s="831"/>
      <c r="F9094" s="831"/>
      <c r="G9094" s="831"/>
      <c r="H9094" s="831"/>
    </row>
    <row r="9095" spans="2:8">
      <c r="B9095" s="831"/>
      <c r="C9095" s="831"/>
      <c r="F9095" s="831"/>
      <c r="G9095" s="831"/>
      <c r="H9095" s="831"/>
    </row>
    <row r="9096" spans="2:8">
      <c r="B9096" s="831"/>
      <c r="C9096" s="831"/>
      <c r="F9096" s="831"/>
      <c r="G9096" s="831"/>
      <c r="H9096" s="831"/>
    </row>
    <row r="9097" spans="2:8">
      <c r="B9097" s="831"/>
      <c r="C9097" s="831"/>
      <c r="F9097" s="831"/>
      <c r="G9097" s="831"/>
      <c r="H9097" s="831"/>
    </row>
    <row r="9098" spans="2:8">
      <c r="B9098" s="831"/>
      <c r="C9098" s="831"/>
      <c r="F9098" s="831"/>
      <c r="G9098" s="831"/>
      <c r="H9098" s="831"/>
    </row>
    <row r="9099" spans="2:8">
      <c r="B9099" s="831"/>
      <c r="C9099" s="831"/>
      <c r="F9099" s="831"/>
      <c r="G9099" s="831"/>
      <c r="H9099" s="831"/>
    </row>
    <row r="9100" spans="2:8">
      <c r="B9100" s="831"/>
      <c r="C9100" s="831"/>
      <c r="F9100" s="831"/>
      <c r="G9100" s="831"/>
      <c r="H9100" s="831"/>
    </row>
    <row r="9101" spans="2:8">
      <c r="B9101" s="831"/>
      <c r="C9101" s="831"/>
      <c r="F9101" s="831"/>
      <c r="G9101" s="831"/>
      <c r="H9101" s="831"/>
    </row>
    <row r="9102" spans="2:8">
      <c r="B9102" s="831"/>
      <c r="C9102" s="831"/>
      <c r="F9102" s="831"/>
      <c r="G9102" s="831"/>
      <c r="H9102" s="831"/>
    </row>
    <row r="9103" spans="2:8">
      <c r="B9103" s="831"/>
      <c r="C9103" s="831"/>
      <c r="F9103" s="831"/>
      <c r="G9103" s="831"/>
      <c r="H9103" s="831"/>
    </row>
    <row r="9104" spans="2:8">
      <c r="B9104" s="831"/>
      <c r="C9104" s="831"/>
      <c r="F9104" s="831"/>
      <c r="G9104" s="831"/>
      <c r="H9104" s="831"/>
    </row>
    <row r="9105" spans="2:8">
      <c r="B9105" s="831"/>
      <c r="C9105" s="831"/>
      <c r="F9105" s="831"/>
      <c r="G9105" s="831"/>
      <c r="H9105" s="831"/>
    </row>
    <row r="9106" spans="2:8">
      <c r="B9106" s="831"/>
      <c r="C9106" s="831"/>
      <c r="F9106" s="831"/>
      <c r="G9106" s="831"/>
      <c r="H9106" s="831"/>
    </row>
    <row r="9107" spans="2:8">
      <c r="B9107" s="831"/>
      <c r="C9107" s="831"/>
      <c r="F9107" s="831"/>
      <c r="G9107" s="831"/>
      <c r="H9107" s="831"/>
    </row>
    <row r="9108" spans="2:8">
      <c r="B9108" s="831"/>
      <c r="C9108" s="831"/>
      <c r="F9108" s="831"/>
      <c r="G9108" s="831"/>
      <c r="H9108" s="831"/>
    </row>
    <row r="9109" spans="2:8">
      <c r="B9109" s="831"/>
      <c r="C9109" s="831"/>
      <c r="F9109" s="831"/>
      <c r="G9109" s="831"/>
      <c r="H9109" s="831"/>
    </row>
    <row r="9110" spans="2:8">
      <c r="B9110" s="831"/>
      <c r="C9110" s="831"/>
      <c r="F9110" s="831"/>
      <c r="G9110" s="831"/>
      <c r="H9110" s="831"/>
    </row>
    <row r="9111" spans="2:8">
      <c r="B9111" s="831"/>
      <c r="C9111" s="831"/>
      <c r="F9111" s="831"/>
      <c r="G9111" s="831"/>
      <c r="H9111" s="831"/>
    </row>
    <row r="9112" spans="2:8">
      <c r="B9112" s="831"/>
      <c r="C9112" s="831"/>
      <c r="F9112" s="831"/>
      <c r="G9112" s="831"/>
      <c r="H9112" s="831"/>
    </row>
    <row r="9113" spans="2:8">
      <c r="B9113" s="831"/>
      <c r="C9113" s="831"/>
      <c r="F9113" s="831"/>
      <c r="G9113" s="831"/>
      <c r="H9113" s="831"/>
    </row>
    <row r="9114" spans="2:8">
      <c r="B9114" s="831"/>
      <c r="C9114" s="831"/>
      <c r="F9114" s="831"/>
      <c r="G9114" s="831"/>
      <c r="H9114" s="831"/>
    </row>
    <row r="9115" spans="2:8">
      <c r="B9115" s="831"/>
      <c r="C9115" s="831"/>
      <c r="F9115" s="831"/>
      <c r="G9115" s="831"/>
      <c r="H9115" s="831"/>
    </row>
    <row r="9116" spans="2:8">
      <c r="B9116" s="831"/>
      <c r="C9116" s="831"/>
      <c r="F9116" s="831"/>
      <c r="G9116" s="831"/>
      <c r="H9116" s="831"/>
    </row>
    <row r="9117" spans="2:8">
      <c r="B9117" s="831"/>
      <c r="C9117" s="831"/>
      <c r="F9117" s="831"/>
      <c r="G9117" s="831"/>
      <c r="H9117" s="831"/>
    </row>
    <row r="9118" spans="2:8">
      <c r="B9118" s="831"/>
      <c r="C9118" s="831"/>
      <c r="F9118" s="831"/>
      <c r="G9118" s="831"/>
      <c r="H9118" s="831"/>
    </row>
    <row r="9119" spans="2:8">
      <c r="B9119" s="831"/>
      <c r="C9119" s="831"/>
      <c r="F9119" s="831"/>
      <c r="G9119" s="831"/>
      <c r="H9119" s="831"/>
    </row>
    <row r="9120" spans="2:8">
      <c r="B9120" s="831"/>
      <c r="C9120" s="831"/>
      <c r="F9120" s="831"/>
      <c r="G9120" s="831"/>
      <c r="H9120" s="831"/>
    </row>
    <row r="9121" spans="2:8">
      <c r="B9121" s="831"/>
      <c r="C9121" s="831"/>
      <c r="F9121" s="831"/>
      <c r="G9121" s="831"/>
      <c r="H9121" s="831"/>
    </row>
    <row r="9122" spans="2:8">
      <c r="B9122" s="831"/>
      <c r="C9122" s="831"/>
      <c r="F9122" s="831"/>
      <c r="G9122" s="831"/>
      <c r="H9122" s="831"/>
    </row>
    <row r="9123" spans="2:8">
      <c r="B9123" s="831"/>
      <c r="C9123" s="831"/>
      <c r="F9123" s="831"/>
      <c r="G9123" s="831"/>
      <c r="H9123" s="831"/>
    </row>
    <row r="9124" spans="2:8">
      <c r="B9124" s="831"/>
      <c r="C9124" s="831"/>
      <c r="F9124" s="831"/>
      <c r="G9124" s="831"/>
      <c r="H9124" s="831"/>
    </row>
    <row r="9125" spans="2:8">
      <c r="B9125" s="831"/>
      <c r="C9125" s="831"/>
      <c r="F9125" s="831"/>
      <c r="G9125" s="831"/>
      <c r="H9125" s="831"/>
    </row>
    <row r="9126" spans="2:8">
      <c r="B9126" s="831"/>
      <c r="C9126" s="831"/>
      <c r="F9126" s="831"/>
      <c r="G9126" s="831"/>
      <c r="H9126" s="831"/>
    </row>
    <row r="9127" spans="2:8">
      <c r="B9127" s="831"/>
      <c r="C9127" s="831"/>
      <c r="F9127" s="831"/>
      <c r="G9127" s="831"/>
      <c r="H9127" s="831"/>
    </row>
    <row r="9128" spans="2:8">
      <c r="B9128" s="831"/>
      <c r="C9128" s="831"/>
      <c r="F9128" s="831"/>
      <c r="G9128" s="831"/>
      <c r="H9128" s="831"/>
    </row>
    <row r="9129" spans="2:8">
      <c r="B9129" s="831"/>
      <c r="C9129" s="831"/>
      <c r="F9129" s="831"/>
      <c r="G9129" s="831"/>
      <c r="H9129" s="831"/>
    </row>
    <row r="9130" spans="2:8">
      <c r="B9130" s="831"/>
      <c r="C9130" s="831"/>
      <c r="F9130" s="831"/>
      <c r="G9130" s="831"/>
      <c r="H9130" s="831"/>
    </row>
    <row r="9131" spans="2:8">
      <c r="B9131" s="831"/>
      <c r="C9131" s="831"/>
      <c r="F9131" s="831"/>
      <c r="G9131" s="831"/>
      <c r="H9131" s="831"/>
    </row>
    <row r="9132" spans="2:8">
      <c r="B9132" s="831"/>
      <c r="C9132" s="831"/>
      <c r="F9132" s="831"/>
      <c r="G9132" s="831"/>
      <c r="H9132" s="831"/>
    </row>
    <row r="9133" spans="2:8">
      <c r="B9133" s="831"/>
      <c r="C9133" s="831"/>
      <c r="F9133" s="831"/>
      <c r="G9133" s="831"/>
      <c r="H9133" s="831"/>
    </row>
    <row r="9134" spans="2:8">
      <c r="B9134" s="831"/>
      <c r="C9134" s="831"/>
      <c r="F9134" s="831"/>
      <c r="G9134" s="831"/>
      <c r="H9134" s="831"/>
    </row>
    <row r="9135" spans="2:8">
      <c r="B9135" s="831"/>
      <c r="C9135" s="831"/>
      <c r="F9135" s="831"/>
      <c r="G9135" s="831"/>
      <c r="H9135" s="831"/>
    </row>
    <row r="9136" spans="2:8">
      <c r="B9136" s="831"/>
      <c r="C9136" s="831"/>
      <c r="F9136" s="831"/>
      <c r="G9136" s="831"/>
      <c r="H9136" s="831"/>
    </row>
    <row r="9137" spans="2:8">
      <c r="B9137" s="831"/>
      <c r="C9137" s="831"/>
      <c r="F9137" s="831"/>
      <c r="G9137" s="831"/>
      <c r="H9137" s="831"/>
    </row>
    <row r="9138" spans="2:8">
      <c r="B9138" s="831"/>
      <c r="C9138" s="831"/>
      <c r="F9138" s="831"/>
      <c r="G9138" s="831"/>
      <c r="H9138" s="831"/>
    </row>
    <row r="9139" spans="2:8">
      <c r="B9139" s="831"/>
      <c r="C9139" s="831"/>
      <c r="F9139" s="831"/>
      <c r="G9139" s="831"/>
      <c r="H9139" s="831"/>
    </row>
    <row r="9140" spans="2:8">
      <c r="B9140" s="831"/>
      <c r="C9140" s="831"/>
      <c r="F9140" s="831"/>
      <c r="G9140" s="831"/>
      <c r="H9140" s="831"/>
    </row>
    <row r="9141" spans="2:8">
      <c r="B9141" s="831"/>
      <c r="C9141" s="831"/>
      <c r="F9141" s="831"/>
      <c r="G9141" s="831"/>
      <c r="H9141" s="831"/>
    </row>
    <row r="9142" spans="2:8">
      <c r="B9142" s="831"/>
      <c r="C9142" s="831"/>
      <c r="F9142" s="831"/>
      <c r="G9142" s="831"/>
      <c r="H9142" s="831"/>
    </row>
    <row r="9143" spans="2:8">
      <c r="B9143" s="831"/>
      <c r="C9143" s="831"/>
      <c r="F9143" s="831"/>
      <c r="G9143" s="831"/>
      <c r="H9143" s="831"/>
    </row>
    <row r="9144" spans="2:8">
      <c r="B9144" s="831"/>
      <c r="C9144" s="831"/>
      <c r="F9144" s="831"/>
      <c r="G9144" s="831"/>
      <c r="H9144" s="831"/>
    </row>
    <row r="9145" spans="2:8">
      <c r="B9145" s="831"/>
      <c r="C9145" s="831"/>
      <c r="F9145" s="831"/>
      <c r="G9145" s="831"/>
      <c r="H9145" s="831"/>
    </row>
    <row r="9146" spans="2:8">
      <c r="B9146" s="831"/>
      <c r="C9146" s="831"/>
      <c r="F9146" s="831"/>
      <c r="G9146" s="831"/>
      <c r="H9146" s="831"/>
    </row>
    <row r="9147" spans="2:8">
      <c r="B9147" s="831"/>
      <c r="C9147" s="831"/>
      <c r="F9147" s="831"/>
      <c r="G9147" s="831"/>
      <c r="H9147" s="831"/>
    </row>
    <row r="9148" spans="2:8">
      <c r="B9148" s="831"/>
      <c r="C9148" s="831"/>
      <c r="F9148" s="831"/>
      <c r="G9148" s="831"/>
      <c r="H9148" s="831"/>
    </row>
    <row r="9149" spans="2:8">
      <c r="B9149" s="831"/>
      <c r="C9149" s="831"/>
      <c r="F9149" s="831"/>
      <c r="G9149" s="831"/>
      <c r="H9149" s="831"/>
    </row>
    <row r="9150" spans="2:8">
      <c r="B9150" s="831"/>
      <c r="C9150" s="831"/>
      <c r="F9150" s="831"/>
      <c r="G9150" s="831"/>
      <c r="H9150" s="831"/>
    </row>
    <row r="9151" spans="2:8">
      <c r="B9151" s="831"/>
      <c r="C9151" s="831"/>
      <c r="F9151" s="831"/>
      <c r="G9151" s="831"/>
      <c r="H9151" s="831"/>
    </row>
    <row r="9152" spans="2:8">
      <c r="B9152" s="831"/>
      <c r="C9152" s="831"/>
      <c r="F9152" s="831"/>
      <c r="G9152" s="831"/>
      <c r="H9152" s="831"/>
    </row>
    <row r="9153" spans="2:8">
      <c r="B9153" s="831"/>
      <c r="C9153" s="831"/>
      <c r="F9153" s="831"/>
      <c r="G9153" s="831"/>
      <c r="H9153" s="831"/>
    </row>
    <row r="9154" spans="2:8">
      <c r="B9154" s="831"/>
      <c r="C9154" s="831"/>
      <c r="F9154" s="831"/>
      <c r="G9154" s="831"/>
      <c r="H9154" s="831"/>
    </row>
    <row r="9155" spans="2:8">
      <c r="B9155" s="831"/>
      <c r="C9155" s="831"/>
      <c r="F9155" s="831"/>
      <c r="G9155" s="831"/>
      <c r="H9155" s="831"/>
    </row>
    <row r="9156" spans="2:8">
      <c r="B9156" s="831"/>
      <c r="C9156" s="831"/>
      <c r="F9156" s="831"/>
      <c r="G9156" s="831"/>
      <c r="H9156" s="831"/>
    </row>
    <row r="9157" spans="2:8">
      <c r="B9157" s="831"/>
      <c r="C9157" s="831"/>
      <c r="F9157" s="831"/>
      <c r="G9157" s="831"/>
      <c r="H9157" s="831"/>
    </row>
    <row r="9158" spans="2:8">
      <c r="B9158" s="831"/>
      <c r="C9158" s="831"/>
      <c r="F9158" s="831"/>
      <c r="G9158" s="831"/>
      <c r="H9158" s="831"/>
    </row>
    <row r="9159" spans="2:8">
      <c r="B9159" s="831"/>
      <c r="C9159" s="831"/>
      <c r="F9159" s="831"/>
      <c r="G9159" s="831"/>
      <c r="H9159" s="831"/>
    </row>
    <row r="9160" spans="2:8">
      <c r="B9160" s="831"/>
      <c r="C9160" s="831"/>
      <c r="F9160" s="831"/>
      <c r="G9160" s="831"/>
      <c r="H9160" s="831"/>
    </row>
    <row r="9161" spans="2:8">
      <c r="B9161" s="831"/>
      <c r="C9161" s="831"/>
      <c r="F9161" s="831"/>
      <c r="G9161" s="831"/>
      <c r="H9161" s="831"/>
    </row>
    <row r="9162" spans="2:8">
      <c r="B9162" s="831"/>
      <c r="C9162" s="831"/>
      <c r="F9162" s="831"/>
      <c r="G9162" s="831"/>
      <c r="H9162" s="831"/>
    </row>
    <row r="9163" spans="2:8">
      <c r="B9163" s="831"/>
      <c r="C9163" s="831"/>
      <c r="F9163" s="831"/>
      <c r="G9163" s="831"/>
      <c r="H9163" s="831"/>
    </row>
    <row r="9164" spans="2:8">
      <c r="B9164" s="831"/>
      <c r="C9164" s="831"/>
      <c r="F9164" s="831"/>
      <c r="G9164" s="831"/>
      <c r="H9164" s="831"/>
    </row>
    <row r="9165" spans="2:8">
      <c r="B9165" s="831"/>
      <c r="C9165" s="831"/>
      <c r="F9165" s="831"/>
      <c r="G9165" s="831"/>
      <c r="H9165" s="831"/>
    </row>
    <row r="9166" spans="2:8">
      <c r="B9166" s="831"/>
      <c r="C9166" s="831"/>
      <c r="F9166" s="831"/>
      <c r="G9166" s="831"/>
      <c r="H9166" s="831"/>
    </row>
    <row r="9167" spans="2:8">
      <c r="B9167" s="831"/>
      <c r="C9167" s="831"/>
      <c r="F9167" s="831"/>
      <c r="G9167" s="831"/>
      <c r="H9167" s="831"/>
    </row>
    <row r="9168" spans="2:8">
      <c r="B9168" s="831"/>
      <c r="C9168" s="831"/>
      <c r="F9168" s="831"/>
      <c r="G9168" s="831"/>
      <c r="H9168" s="831"/>
    </row>
    <row r="9169" spans="2:8">
      <c r="B9169" s="831"/>
      <c r="C9169" s="831"/>
      <c r="F9169" s="831"/>
      <c r="G9169" s="831"/>
      <c r="H9169" s="831"/>
    </row>
    <row r="9170" spans="2:8">
      <c r="B9170" s="831"/>
      <c r="C9170" s="831"/>
      <c r="F9170" s="831"/>
      <c r="G9170" s="831"/>
      <c r="H9170" s="831"/>
    </row>
    <row r="9171" spans="2:8">
      <c r="B9171" s="831"/>
      <c r="C9171" s="831"/>
      <c r="F9171" s="831"/>
      <c r="G9171" s="831"/>
      <c r="H9171" s="831"/>
    </row>
    <row r="9172" spans="2:8">
      <c r="B9172" s="831"/>
      <c r="C9172" s="831"/>
      <c r="F9172" s="831"/>
      <c r="G9172" s="831"/>
      <c r="H9172" s="831"/>
    </row>
    <row r="9173" spans="2:8">
      <c r="B9173" s="831"/>
      <c r="C9173" s="831"/>
      <c r="F9173" s="831"/>
      <c r="G9173" s="831"/>
      <c r="H9173" s="831"/>
    </row>
    <row r="9174" spans="2:8">
      <c r="B9174" s="831"/>
      <c r="C9174" s="831"/>
      <c r="F9174" s="831"/>
      <c r="G9174" s="831"/>
      <c r="H9174" s="831"/>
    </row>
    <row r="9175" spans="2:8">
      <c r="B9175" s="831"/>
      <c r="C9175" s="831"/>
      <c r="F9175" s="831"/>
      <c r="G9175" s="831"/>
      <c r="H9175" s="831"/>
    </row>
    <row r="9176" spans="2:8">
      <c r="B9176" s="831"/>
      <c r="C9176" s="831"/>
      <c r="F9176" s="831"/>
      <c r="G9176" s="831"/>
      <c r="H9176" s="831"/>
    </row>
    <row r="9177" spans="2:8">
      <c r="B9177" s="831"/>
      <c r="C9177" s="831"/>
      <c r="F9177" s="831"/>
      <c r="G9177" s="831"/>
      <c r="H9177" s="831"/>
    </row>
    <row r="9178" spans="2:8">
      <c r="B9178" s="831"/>
      <c r="C9178" s="831"/>
      <c r="F9178" s="831"/>
      <c r="G9178" s="831"/>
      <c r="H9178" s="831"/>
    </row>
    <row r="9179" spans="2:8">
      <c r="B9179" s="831"/>
      <c r="C9179" s="831"/>
      <c r="F9179" s="831"/>
      <c r="G9179" s="831"/>
      <c r="H9179" s="831"/>
    </row>
    <row r="9180" spans="2:8">
      <c r="B9180" s="831"/>
      <c r="C9180" s="831"/>
      <c r="F9180" s="831"/>
      <c r="G9180" s="831"/>
      <c r="H9180" s="831"/>
    </row>
    <row r="9181" spans="2:8">
      <c r="B9181" s="831"/>
      <c r="C9181" s="831"/>
      <c r="F9181" s="831"/>
      <c r="G9181" s="831"/>
      <c r="H9181" s="831"/>
    </row>
    <row r="9182" spans="2:8">
      <c r="B9182" s="831"/>
      <c r="C9182" s="831"/>
      <c r="F9182" s="831"/>
      <c r="G9182" s="831"/>
      <c r="H9182" s="831"/>
    </row>
    <row r="9183" spans="2:8">
      <c r="B9183" s="831"/>
      <c r="C9183" s="831"/>
      <c r="F9183" s="831"/>
      <c r="G9183" s="831"/>
      <c r="H9183" s="831"/>
    </row>
    <row r="9184" spans="2:8">
      <c r="B9184" s="831"/>
      <c r="C9184" s="831"/>
      <c r="F9184" s="831"/>
      <c r="G9184" s="831"/>
      <c r="H9184" s="831"/>
    </row>
    <row r="9185" spans="2:8">
      <c r="B9185" s="831"/>
      <c r="C9185" s="831"/>
      <c r="F9185" s="831"/>
      <c r="G9185" s="831"/>
      <c r="H9185" s="831"/>
    </row>
    <row r="9186" spans="2:8">
      <c r="B9186" s="831"/>
      <c r="C9186" s="831"/>
      <c r="F9186" s="831"/>
      <c r="G9186" s="831"/>
      <c r="H9186" s="831"/>
    </row>
    <row r="9187" spans="2:8">
      <c r="B9187" s="831"/>
      <c r="C9187" s="831"/>
      <c r="F9187" s="831"/>
      <c r="G9187" s="831"/>
      <c r="H9187" s="831"/>
    </row>
    <row r="9188" spans="2:8">
      <c r="B9188" s="831"/>
      <c r="C9188" s="831"/>
      <c r="F9188" s="831"/>
      <c r="G9188" s="831"/>
      <c r="H9188" s="831"/>
    </row>
    <row r="9189" spans="2:8">
      <c r="B9189" s="831"/>
      <c r="C9189" s="831"/>
      <c r="F9189" s="831"/>
      <c r="G9189" s="831"/>
      <c r="H9189" s="831"/>
    </row>
    <row r="9190" spans="2:8">
      <c r="B9190" s="831"/>
      <c r="C9190" s="831"/>
      <c r="F9190" s="831"/>
      <c r="G9190" s="831"/>
      <c r="H9190" s="831"/>
    </row>
    <row r="9191" spans="2:8">
      <c r="B9191" s="831"/>
      <c r="C9191" s="831"/>
      <c r="F9191" s="831"/>
      <c r="G9191" s="831"/>
      <c r="H9191" s="831"/>
    </row>
    <row r="9192" spans="2:8">
      <c r="B9192" s="831"/>
      <c r="C9192" s="831"/>
      <c r="F9192" s="831"/>
      <c r="G9192" s="831"/>
      <c r="H9192" s="831"/>
    </row>
    <row r="9193" spans="2:8">
      <c r="B9193" s="831"/>
      <c r="C9193" s="831"/>
      <c r="F9193" s="831"/>
      <c r="G9193" s="831"/>
      <c r="H9193" s="831"/>
    </row>
    <row r="9194" spans="2:8">
      <c r="B9194" s="831"/>
      <c r="C9194" s="831"/>
      <c r="F9194" s="831"/>
      <c r="G9194" s="831"/>
      <c r="H9194" s="831"/>
    </row>
    <row r="9195" spans="2:8">
      <c r="B9195" s="831"/>
      <c r="C9195" s="831"/>
      <c r="F9195" s="831"/>
      <c r="G9195" s="831"/>
      <c r="H9195" s="831"/>
    </row>
    <row r="9196" spans="2:8">
      <c r="B9196" s="831"/>
      <c r="C9196" s="831"/>
      <c r="F9196" s="831"/>
      <c r="G9196" s="831"/>
      <c r="H9196" s="831"/>
    </row>
    <row r="9197" spans="2:8">
      <c r="B9197" s="831"/>
      <c r="C9197" s="831"/>
      <c r="F9197" s="831"/>
      <c r="G9197" s="831"/>
      <c r="H9197" s="831"/>
    </row>
    <row r="9198" spans="2:8">
      <c r="B9198" s="831"/>
      <c r="C9198" s="831"/>
      <c r="F9198" s="831"/>
      <c r="G9198" s="831"/>
      <c r="H9198" s="831"/>
    </row>
    <row r="9199" spans="2:8">
      <c r="B9199" s="831"/>
      <c r="C9199" s="831"/>
      <c r="F9199" s="831"/>
      <c r="G9199" s="831"/>
      <c r="H9199" s="831"/>
    </row>
    <row r="9200" spans="2:8">
      <c r="B9200" s="831"/>
      <c r="C9200" s="831"/>
      <c r="F9200" s="831"/>
      <c r="G9200" s="831"/>
      <c r="H9200" s="831"/>
    </row>
    <row r="9201" spans="2:8">
      <c r="B9201" s="831"/>
      <c r="C9201" s="831"/>
      <c r="F9201" s="831"/>
      <c r="G9201" s="831"/>
      <c r="H9201" s="831"/>
    </row>
    <row r="9202" spans="2:8">
      <c r="B9202" s="831"/>
      <c r="C9202" s="831"/>
      <c r="F9202" s="831"/>
      <c r="G9202" s="831"/>
      <c r="H9202" s="831"/>
    </row>
    <row r="9203" spans="2:8">
      <c r="B9203" s="831"/>
      <c r="C9203" s="831"/>
      <c r="F9203" s="831"/>
      <c r="G9203" s="831"/>
      <c r="H9203" s="831"/>
    </row>
    <row r="9204" spans="2:8">
      <c r="B9204" s="831"/>
      <c r="C9204" s="831"/>
      <c r="F9204" s="831"/>
      <c r="G9204" s="831"/>
      <c r="H9204" s="831"/>
    </row>
    <row r="9205" spans="2:8">
      <c r="B9205" s="831"/>
      <c r="C9205" s="831"/>
      <c r="F9205" s="831"/>
      <c r="G9205" s="831"/>
      <c r="H9205" s="831"/>
    </row>
    <row r="9206" spans="2:8">
      <c r="B9206" s="831"/>
      <c r="C9206" s="831"/>
      <c r="F9206" s="831"/>
      <c r="G9206" s="831"/>
      <c r="H9206" s="831"/>
    </row>
    <row r="9207" spans="2:8">
      <c r="B9207" s="831"/>
      <c r="C9207" s="831"/>
      <c r="F9207" s="831"/>
      <c r="G9207" s="831"/>
      <c r="H9207" s="831"/>
    </row>
    <row r="9208" spans="2:8">
      <c r="B9208" s="831"/>
      <c r="C9208" s="831"/>
      <c r="F9208" s="831"/>
      <c r="G9208" s="831"/>
      <c r="H9208" s="831"/>
    </row>
    <row r="9209" spans="2:8">
      <c r="B9209" s="831"/>
      <c r="C9209" s="831"/>
      <c r="F9209" s="831"/>
      <c r="G9209" s="831"/>
      <c r="H9209" s="831"/>
    </row>
    <row r="9210" spans="2:8">
      <c r="B9210" s="831"/>
      <c r="C9210" s="831"/>
      <c r="F9210" s="831"/>
      <c r="G9210" s="831"/>
      <c r="H9210" s="831"/>
    </row>
    <row r="9211" spans="2:8">
      <c r="B9211" s="831"/>
      <c r="C9211" s="831"/>
      <c r="F9211" s="831"/>
      <c r="G9211" s="831"/>
      <c r="H9211" s="831"/>
    </row>
    <row r="9212" spans="2:8">
      <c r="B9212" s="831"/>
      <c r="C9212" s="831"/>
      <c r="F9212" s="831"/>
      <c r="G9212" s="831"/>
      <c r="H9212" s="831"/>
    </row>
    <row r="9213" spans="2:8">
      <c r="B9213" s="831"/>
      <c r="C9213" s="831"/>
      <c r="F9213" s="831"/>
      <c r="G9213" s="831"/>
      <c r="H9213" s="831"/>
    </row>
    <row r="9214" spans="2:8">
      <c r="B9214" s="831"/>
      <c r="C9214" s="831"/>
      <c r="F9214" s="831"/>
      <c r="G9214" s="831"/>
      <c r="H9214" s="831"/>
    </row>
    <row r="9215" spans="2:8">
      <c r="B9215" s="831"/>
      <c r="C9215" s="831"/>
      <c r="F9215" s="831"/>
      <c r="G9215" s="831"/>
      <c r="H9215" s="831"/>
    </row>
    <row r="9216" spans="2:8">
      <c r="B9216" s="831"/>
      <c r="C9216" s="831"/>
      <c r="F9216" s="831"/>
      <c r="G9216" s="831"/>
      <c r="H9216" s="831"/>
    </row>
    <row r="9217" spans="2:8">
      <c r="B9217" s="831"/>
      <c r="C9217" s="831"/>
      <c r="F9217" s="831"/>
      <c r="G9217" s="831"/>
      <c r="H9217" s="831"/>
    </row>
    <row r="9218" spans="2:8">
      <c r="B9218" s="831"/>
      <c r="C9218" s="831"/>
      <c r="F9218" s="831"/>
      <c r="G9218" s="831"/>
      <c r="H9218" s="831"/>
    </row>
    <row r="9219" spans="2:8">
      <c r="B9219" s="831"/>
      <c r="C9219" s="831"/>
      <c r="F9219" s="831"/>
      <c r="G9219" s="831"/>
      <c r="H9219" s="831"/>
    </row>
    <row r="9220" spans="2:8">
      <c r="B9220" s="831"/>
      <c r="C9220" s="831"/>
      <c r="F9220" s="831"/>
      <c r="G9220" s="831"/>
      <c r="H9220" s="831"/>
    </row>
    <row r="9221" spans="2:8">
      <c r="B9221" s="831"/>
      <c r="C9221" s="831"/>
      <c r="F9221" s="831"/>
      <c r="G9221" s="831"/>
      <c r="H9221" s="831"/>
    </row>
    <row r="9222" spans="2:8">
      <c r="B9222" s="831"/>
      <c r="C9222" s="831"/>
      <c r="F9222" s="831"/>
      <c r="G9222" s="831"/>
      <c r="H9222" s="831"/>
    </row>
    <row r="9223" spans="2:8">
      <c r="B9223" s="831"/>
      <c r="C9223" s="831"/>
      <c r="F9223" s="831"/>
      <c r="G9223" s="831"/>
      <c r="H9223" s="831"/>
    </row>
    <row r="9224" spans="2:8">
      <c r="B9224" s="831"/>
      <c r="C9224" s="831"/>
      <c r="F9224" s="831"/>
      <c r="G9224" s="831"/>
      <c r="H9224" s="831"/>
    </row>
    <row r="9225" spans="2:8">
      <c r="B9225" s="831"/>
      <c r="C9225" s="831"/>
      <c r="F9225" s="831"/>
      <c r="G9225" s="831"/>
      <c r="H9225" s="831"/>
    </row>
    <row r="9226" spans="2:8">
      <c r="B9226" s="831"/>
      <c r="C9226" s="831"/>
      <c r="F9226" s="831"/>
      <c r="G9226" s="831"/>
      <c r="H9226" s="831"/>
    </row>
    <row r="9227" spans="2:8">
      <c r="B9227" s="831"/>
      <c r="C9227" s="831"/>
      <c r="F9227" s="831"/>
      <c r="G9227" s="831"/>
      <c r="H9227" s="831"/>
    </row>
    <row r="9228" spans="2:8">
      <c r="B9228" s="831"/>
      <c r="C9228" s="831"/>
      <c r="F9228" s="831"/>
      <c r="G9228" s="831"/>
      <c r="H9228" s="831"/>
    </row>
    <row r="9229" spans="2:8">
      <c r="B9229" s="831"/>
      <c r="C9229" s="831"/>
      <c r="F9229" s="831"/>
      <c r="G9229" s="831"/>
      <c r="H9229" s="831"/>
    </row>
    <row r="9230" spans="2:8">
      <c r="B9230" s="831"/>
      <c r="C9230" s="831"/>
      <c r="F9230" s="831"/>
      <c r="G9230" s="831"/>
      <c r="H9230" s="831"/>
    </row>
    <row r="9231" spans="2:8">
      <c r="B9231" s="831"/>
      <c r="C9231" s="831"/>
      <c r="F9231" s="831"/>
      <c r="G9231" s="831"/>
      <c r="H9231" s="831"/>
    </row>
    <row r="9232" spans="2:8">
      <c r="B9232" s="831"/>
      <c r="C9232" s="831"/>
      <c r="F9232" s="831"/>
      <c r="G9232" s="831"/>
      <c r="H9232" s="831"/>
    </row>
    <row r="9233" spans="2:8">
      <c r="B9233" s="831"/>
      <c r="C9233" s="831"/>
      <c r="F9233" s="831"/>
      <c r="G9233" s="831"/>
      <c r="H9233" s="831"/>
    </row>
    <row r="9234" spans="2:8">
      <c r="B9234" s="831"/>
      <c r="C9234" s="831"/>
      <c r="F9234" s="831"/>
      <c r="G9234" s="831"/>
      <c r="H9234" s="831"/>
    </row>
    <row r="9235" spans="2:8">
      <c r="B9235" s="831"/>
      <c r="C9235" s="831"/>
      <c r="F9235" s="831"/>
      <c r="G9235" s="831"/>
      <c r="H9235" s="831"/>
    </row>
    <row r="9236" spans="2:8">
      <c r="B9236" s="831"/>
      <c r="C9236" s="831"/>
      <c r="F9236" s="831"/>
      <c r="G9236" s="831"/>
      <c r="H9236" s="831"/>
    </row>
    <row r="9237" spans="2:8">
      <c r="B9237" s="831"/>
      <c r="C9237" s="831"/>
      <c r="F9237" s="831"/>
      <c r="G9237" s="831"/>
      <c r="H9237" s="831"/>
    </row>
    <row r="9238" spans="2:8">
      <c r="B9238" s="831"/>
      <c r="C9238" s="831"/>
      <c r="F9238" s="831"/>
      <c r="G9238" s="831"/>
      <c r="H9238" s="831"/>
    </row>
    <row r="9239" spans="2:8">
      <c r="B9239" s="831"/>
      <c r="C9239" s="831"/>
      <c r="F9239" s="831"/>
      <c r="G9239" s="831"/>
      <c r="H9239" s="831"/>
    </row>
    <row r="9240" spans="2:8">
      <c r="B9240" s="831"/>
      <c r="C9240" s="831"/>
      <c r="F9240" s="831"/>
      <c r="G9240" s="831"/>
      <c r="H9240" s="831"/>
    </row>
    <row r="9241" spans="2:8">
      <c r="B9241" s="831"/>
      <c r="C9241" s="831"/>
      <c r="F9241" s="831"/>
      <c r="G9241" s="831"/>
      <c r="H9241" s="831"/>
    </row>
    <row r="9242" spans="2:8">
      <c r="B9242" s="831"/>
      <c r="C9242" s="831"/>
      <c r="F9242" s="831"/>
      <c r="G9242" s="831"/>
      <c r="H9242" s="831"/>
    </row>
    <row r="9243" spans="2:8">
      <c r="B9243" s="831"/>
      <c r="C9243" s="831"/>
      <c r="F9243" s="831"/>
      <c r="G9243" s="831"/>
      <c r="H9243" s="831"/>
    </row>
    <row r="9244" spans="2:8">
      <c r="B9244" s="831"/>
      <c r="C9244" s="831"/>
      <c r="F9244" s="831"/>
      <c r="G9244" s="831"/>
      <c r="H9244" s="831"/>
    </row>
    <row r="9245" spans="2:8">
      <c r="B9245" s="831"/>
      <c r="C9245" s="831"/>
      <c r="F9245" s="831"/>
      <c r="G9245" s="831"/>
      <c r="H9245" s="831"/>
    </row>
    <row r="9246" spans="2:8">
      <c r="B9246" s="831"/>
      <c r="C9246" s="831"/>
      <c r="F9246" s="831"/>
      <c r="G9246" s="831"/>
      <c r="H9246" s="831"/>
    </row>
    <row r="9247" spans="2:8">
      <c r="B9247" s="831"/>
      <c r="C9247" s="831"/>
      <c r="F9247" s="831"/>
      <c r="G9247" s="831"/>
      <c r="H9247" s="831"/>
    </row>
    <row r="9248" spans="2:8">
      <c r="B9248" s="831"/>
      <c r="C9248" s="831"/>
      <c r="F9248" s="831"/>
      <c r="G9248" s="831"/>
      <c r="H9248" s="831"/>
    </row>
    <row r="9249" spans="2:8">
      <c r="B9249" s="831"/>
      <c r="C9249" s="831"/>
      <c r="F9249" s="831"/>
      <c r="G9249" s="831"/>
      <c r="H9249" s="831"/>
    </row>
    <row r="9250" spans="2:8">
      <c r="B9250" s="831"/>
      <c r="C9250" s="831"/>
      <c r="F9250" s="831"/>
      <c r="G9250" s="831"/>
      <c r="H9250" s="831"/>
    </row>
    <row r="9251" spans="2:8">
      <c r="B9251" s="831"/>
      <c r="C9251" s="831"/>
      <c r="F9251" s="831"/>
      <c r="G9251" s="831"/>
      <c r="H9251" s="831"/>
    </row>
    <row r="9252" spans="2:8">
      <c r="B9252" s="831"/>
      <c r="C9252" s="831"/>
      <c r="F9252" s="831"/>
      <c r="G9252" s="831"/>
      <c r="H9252" s="831"/>
    </row>
    <row r="9253" spans="2:8">
      <c r="B9253" s="831"/>
      <c r="C9253" s="831"/>
      <c r="F9253" s="831"/>
      <c r="G9253" s="831"/>
      <c r="H9253" s="831"/>
    </row>
    <row r="9254" spans="2:8">
      <c r="B9254" s="831"/>
      <c r="C9254" s="831"/>
      <c r="F9254" s="831"/>
      <c r="G9254" s="831"/>
      <c r="H9254" s="831"/>
    </row>
    <row r="9255" spans="2:8">
      <c r="B9255" s="831"/>
      <c r="C9255" s="831"/>
      <c r="F9255" s="831"/>
      <c r="G9255" s="831"/>
      <c r="H9255" s="831"/>
    </row>
    <row r="9256" spans="2:8">
      <c r="B9256" s="831"/>
      <c r="C9256" s="831"/>
      <c r="F9256" s="831"/>
      <c r="G9256" s="831"/>
      <c r="H9256" s="831"/>
    </row>
    <row r="9257" spans="2:8">
      <c r="B9257" s="831"/>
      <c r="C9257" s="831"/>
      <c r="F9257" s="831"/>
      <c r="G9257" s="831"/>
      <c r="H9257" s="831"/>
    </row>
    <row r="9258" spans="2:8">
      <c r="B9258" s="831"/>
      <c r="C9258" s="831"/>
      <c r="F9258" s="831"/>
      <c r="G9258" s="831"/>
      <c r="H9258" s="831"/>
    </row>
    <row r="9259" spans="2:8">
      <c r="B9259" s="831"/>
      <c r="C9259" s="831"/>
      <c r="F9259" s="831"/>
      <c r="G9259" s="831"/>
      <c r="H9259" s="831"/>
    </row>
    <row r="9260" spans="2:8">
      <c r="B9260" s="831"/>
      <c r="C9260" s="831"/>
      <c r="F9260" s="831"/>
      <c r="G9260" s="831"/>
      <c r="H9260" s="831"/>
    </row>
    <row r="9261" spans="2:8">
      <c r="B9261" s="831"/>
      <c r="C9261" s="831"/>
      <c r="F9261" s="831"/>
      <c r="G9261" s="831"/>
      <c r="H9261" s="831"/>
    </row>
    <row r="9262" spans="2:8">
      <c r="B9262" s="831"/>
      <c r="C9262" s="831"/>
      <c r="F9262" s="831"/>
      <c r="G9262" s="831"/>
      <c r="H9262" s="831"/>
    </row>
    <row r="9263" spans="2:8">
      <c r="B9263" s="831"/>
      <c r="C9263" s="831"/>
      <c r="F9263" s="831"/>
      <c r="G9263" s="831"/>
      <c r="H9263" s="831"/>
    </row>
    <row r="9264" spans="2:8">
      <c r="B9264" s="831"/>
      <c r="C9264" s="831"/>
      <c r="F9264" s="831"/>
      <c r="G9264" s="831"/>
      <c r="H9264" s="831"/>
    </row>
    <row r="9265" spans="2:8">
      <c r="B9265" s="831"/>
      <c r="C9265" s="831"/>
      <c r="F9265" s="831"/>
      <c r="G9265" s="831"/>
      <c r="H9265" s="831"/>
    </row>
    <row r="9266" spans="2:8">
      <c r="B9266" s="831"/>
      <c r="C9266" s="831"/>
      <c r="F9266" s="831"/>
      <c r="G9266" s="831"/>
      <c r="H9266" s="831"/>
    </row>
    <row r="9267" spans="2:8">
      <c r="B9267" s="831"/>
      <c r="C9267" s="831"/>
      <c r="F9267" s="831"/>
      <c r="G9267" s="831"/>
      <c r="H9267" s="831"/>
    </row>
    <row r="9268" spans="2:8">
      <c r="B9268" s="831"/>
      <c r="C9268" s="831"/>
      <c r="F9268" s="831"/>
      <c r="G9268" s="831"/>
      <c r="H9268" s="831"/>
    </row>
    <row r="9269" spans="2:8">
      <c r="B9269" s="831"/>
      <c r="C9269" s="831"/>
      <c r="F9269" s="831"/>
      <c r="G9269" s="831"/>
      <c r="H9269" s="831"/>
    </row>
    <row r="9270" spans="2:8">
      <c r="B9270" s="831"/>
      <c r="C9270" s="831"/>
      <c r="F9270" s="831"/>
      <c r="G9270" s="831"/>
      <c r="H9270" s="831"/>
    </row>
    <row r="9271" spans="2:8">
      <c r="B9271" s="831"/>
      <c r="C9271" s="831"/>
      <c r="F9271" s="831"/>
      <c r="G9271" s="831"/>
      <c r="H9271" s="831"/>
    </row>
    <row r="9272" spans="2:8">
      <c r="B9272" s="831"/>
      <c r="C9272" s="831"/>
      <c r="F9272" s="831"/>
      <c r="G9272" s="831"/>
      <c r="H9272" s="831"/>
    </row>
    <row r="9273" spans="2:8">
      <c r="B9273" s="831"/>
      <c r="C9273" s="831"/>
      <c r="F9273" s="831"/>
      <c r="G9273" s="831"/>
      <c r="H9273" s="831"/>
    </row>
    <row r="9274" spans="2:8">
      <c r="B9274" s="831"/>
      <c r="C9274" s="831"/>
      <c r="F9274" s="831"/>
      <c r="G9274" s="831"/>
      <c r="H9274" s="831"/>
    </row>
    <row r="9275" spans="2:8">
      <c r="B9275" s="831"/>
      <c r="C9275" s="831"/>
      <c r="F9275" s="831"/>
      <c r="G9275" s="831"/>
      <c r="H9275" s="831"/>
    </row>
    <row r="9276" spans="2:8">
      <c r="B9276" s="831"/>
      <c r="C9276" s="831"/>
      <c r="F9276" s="831"/>
      <c r="G9276" s="831"/>
      <c r="H9276" s="831"/>
    </row>
    <row r="9277" spans="2:8">
      <c r="B9277" s="831"/>
      <c r="C9277" s="831"/>
      <c r="F9277" s="831"/>
      <c r="G9277" s="831"/>
      <c r="H9277" s="831"/>
    </row>
    <row r="9278" spans="2:8">
      <c r="B9278" s="831"/>
      <c r="C9278" s="831"/>
      <c r="F9278" s="831"/>
      <c r="G9278" s="831"/>
      <c r="H9278" s="831"/>
    </row>
    <row r="9279" spans="2:8">
      <c r="B9279" s="831"/>
      <c r="C9279" s="831"/>
      <c r="F9279" s="831"/>
      <c r="G9279" s="831"/>
      <c r="H9279" s="831"/>
    </row>
    <row r="9280" spans="2:8">
      <c r="B9280" s="831"/>
      <c r="C9280" s="831"/>
      <c r="F9280" s="831"/>
      <c r="G9280" s="831"/>
      <c r="H9280" s="831"/>
    </row>
    <row r="9281" spans="2:8">
      <c r="B9281" s="831"/>
      <c r="C9281" s="831"/>
      <c r="F9281" s="831"/>
      <c r="G9281" s="831"/>
      <c r="H9281" s="831"/>
    </row>
    <row r="9282" spans="2:8">
      <c r="B9282" s="831"/>
      <c r="C9282" s="831"/>
      <c r="F9282" s="831"/>
      <c r="G9282" s="831"/>
      <c r="H9282" s="831"/>
    </row>
    <row r="9283" spans="2:8">
      <c r="B9283" s="831"/>
      <c r="C9283" s="831"/>
      <c r="F9283" s="831"/>
      <c r="G9283" s="831"/>
      <c r="H9283" s="831"/>
    </row>
    <row r="9284" spans="2:8">
      <c r="B9284" s="831"/>
      <c r="C9284" s="831"/>
      <c r="F9284" s="831"/>
      <c r="G9284" s="831"/>
      <c r="H9284" s="831"/>
    </row>
    <row r="9285" spans="2:8">
      <c r="B9285" s="831"/>
      <c r="C9285" s="831"/>
      <c r="F9285" s="831"/>
      <c r="G9285" s="831"/>
      <c r="H9285" s="831"/>
    </row>
    <row r="9286" spans="2:8">
      <c r="B9286" s="831"/>
      <c r="C9286" s="831"/>
      <c r="F9286" s="831"/>
      <c r="G9286" s="831"/>
      <c r="H9286" s="831"/>
    </row>
    <row r="9287" spans="2:8">
      <c r="B9287" s="831"/>
      <c r="C9287" s="831"/>
      <c r="F9287" s="831"/>
      <c r="G9287" s="831"/>
      <c r="H9287" s="831"/>
    </row>
    <row r="9288" spans="2:8">
      <c r="B9288" s="831"/>
      <c r="C9288" s="831"/>
      <c r="F9288" s="831"/>
      <c r="G9288" s="831"/>
      <c r="H9288" s="831"/>
    </row>
    <row r="9289" spans="2:8">
      <c r="B9289" s="831"/>
      <c r="C9289" s="831"/>
      <c r="F9289" s="831"/>
      <c r="G9289" s="831"/>
      <c r="H9289" s="831"/>
    </row>
    <row r="9290" spans="2:8">
      <c r="B9290" s="831"/>
      <c r="C9290" s="831"/>
      <c r="F9290" s="831"/>
      <c r="G9290" s="831"/>
      <c r="H9290" s="831"/>
    </row>
    <row r="9291" spans="2:8">
      <c r="B9291" s="831"/>
      <c r="C9291" s="831"/>
      <c r="F9291" s="831"/>
      <c r="G9291" s="831"/>
      <c r="H9291" s="831"/>
    </row>
    <row r="9292" spans="2:8">
      <c r="B9292" s="831"/>
      <c r="C9292" s="831"/>
      <c r="F9292" s="831"/>
      <c r="G9292" s="831"/>
      <c r="H9292" s="831"/>
    </row>
    <row r="9293" spans="2:8">
      <c r="B9293" s="831"/>
      <c r="C9293" s="831"/>
      <c r="F9293" s="831"/>
      <c r="G9293" s="831"/>
      <c r="H9293" s="831"/>
    </row>
    <row r="9294" spans="2:8">
      <c r="B9294" s="831"/>
      <c r="C9294" s="831"/>
      <c r="F9294" s="831"/>
      <c r="G9294" s="831"/>
      <c r="H9294" s="831"/>
    </row>
    <row r="9295" spans="2:8">
      <c r="B9295" s="831"/>
      <c r="C9295" s="831"/>
      <c r="F9295" s="831"/>
      <c r="G9295" s="831"/>
      <c r="H9295" s="831"/>
    </row>
    <row r="9296" spans="2:8">
      <c r="B9296" s="831"/>
      <c r="C9296" s="831"/>
      <c r="F9296" s="831"/>
      <c r="G9296" s="831"/>
      <c r="H9296" s="831"/>
    </row>
    <row r="9297" spans="2:8">
      <c r="B9297" s="831"/>
      <c r="C9297" s="831"/>
      <c r="F9297" s="831"/>
      <c r="G9297" s="831"/>
      <c r="H9297" s="831"/>
    </row>
    <row r="9298" spans="2:8">
      <c r="B9298" s="831"/>
      <c r="C9298" s="831"/>
      <c r="F9298" s="831"/>
      <c r="G9298" s="831"/>
      <c r="H9298" s="831"/>
    </row>
    <row r="9299" spans="2:8">
      <c r="B9299" s="831"/>
      <c r="C9299" s="831"/>
      <c r="F9299" s="831"/>
      <c r="G9299" s="831"/>
      <c r="H9299" s="831"/>
    </row>
    <row r="9300" spans="2:8">
      <c r="B9300" s="831"/>
      <c r="C9300" s="831"/>
      <c r="F9300" s="831"/>
      <c r="G9300" s="831"/>
      <c r="H9300" s="831"/>
    </row>
    <row r="9301" spans="2:8">
      <c r="B9301" s="831"/>
      <c r="C9301" s="831"/>
      <c r="F9301" s="831"/>
      <c r="G9301" s="831"/>
      <c r="H9301" s="831"/>
    </row>
    <row r="9302" spans="2:8">
      <c r="B9302" s="831"/>
      <c r="C9302" s="831"/>
      <c r="F9302" s="831"/>
      <c r="G9302" s="831"/>
      <c r="H9302" s="831"/>
    </row>
    <row r="9303" spans="2:8">
      <c r="B9303" s="831"/>
      <c r="C9303" s="831"/>
      <c r="F9303" s="831"/>
      <c r="G9303" s="831"/>
      <c r="H9303" s="831"/>
    </row>
    <row r="9304" spans="2:8">
      <c r="B9304" s="831"/>
      <c r="C9304" s="831"/>
      <c r="F9304" s="831"/>
      <c r="G9304" s="831"/>
      <c r="H9304" s="831"/>
    </row>
    <row r="9305" spans="2:8">
      <c r="B9305" s="831"/>
      <c r="C9305" s="831"/>
      <c r="F9305" s="831"/>
      <c r="G9305" s="831"/>
      <c r="H9305" s="831"/>
    </row>
    <row r="9306" spans="2:8">
      <c r="B9306" s="831"/>
      <c r="C9306" s="831"/>
      <c r="F9306" s="831"/>
      <c r="G9306" s="831"/>
      <c r="H9306" s="831"/>
    </row>
    <row r="9307" spans="2:8">
      <c r="B9307" s="831"/>
      <c r="C9307" s="831"/>
      <c r="F9307" s="831"/>
      <c r="G9307" s="831"/>
      <c r="H9307" s="831"/>
    </row>
    <row r="9308" spans="2:8">
      <c r="B9308" s="831"/>
      <c r="C9308" s="831"/>
      <c r="F9308" s="831"/>
      <c r="G9308" s="831"/>
      <c r="H9308" s="831"/>
    </row>
    <row r="9309" spans="2:8">
      <c r="B9309" s="831"/>
      <c r="C9309" s="831"/>
      <c r="F9309" s="831"/>
      <c r="G9309" s="831"/>
      <c r="H9309" s="831"/>
    </row>
    <row r="9310" spans="2:8">
      <c r="B9310" s="831"/>
      <c r="C9310" s="831"/>
      <c r="F9310" s="831"/>
      <c r="G9310" s="831"/>
      <c r="H9310" s="831"/>
    </row>
    <row r="9311" spans="2:8">
      <c r="B9311" s="831"/>
      <c r="C9311" s="831"/>
      <c r="F9311" s="831"/>
      <c r="G9311" s="831"/>
      <c r="H9311" s="831"/>
    </row>
    <row r="9312" spans="2:8">
      <c r="B9312" s="831"/>
      <c r="C9312" s="831"/>
      <c r="F9312" s="831"/>
      <c r="G9312" s="831"/>
      <c r="H9312" s="831"/>
    </row>
    <row r="9313" spans="2:8">
      <c r="B9313" s="831"/>
      <c r="C9313" s="831"/>
      <c r="F9313" s="831"/>
      <c r="G9313" s="831"/>
      <c r="H9313" s="831"/>
    </row>
    <row r="9314" spans="2:8">
      <c r="B9314" s="831"/>
      <c r="C9314" s="831"/>
      <c r="F9314" s="831"/>
      <c r="G9314" s="831"/>
      <c r="H9314" s="831"/>
    </row>
    <row r="9315" spans="2:8">
      <c r="B9315" s="831"/>
      <c r="C9315" s="831"/>
      <c r="F9315" s="831"/>
      <c r="G9315" s="831"/>
      <c r="H9315" s="831"/>
    </row>
    <row r="9316" spans="2:8">
      <c r="B9316" s="831"/>
      <c r="C9316" s="831"/>
      <c r="F9316" s="831"/>
      <c r="G9316" s="831"/>
      <c r="H9316" s="831"/>
    </row>
    <row r="9317" spans="2:8">
      <c r="B9317" s="831"/>
      <c r="C9317" s="831"/>
      <c r="F9317" s="831"/>
      <c r="G9317" s="831"/>
      <c r="H9317" s="831"/>
    </row>
    <row r="9318" spans="2:8">
      <c r="B9318" s="831"/>
      <c r="C9318" s="831"/>
      <c r="F9318" s="831"/>
      <c r="G9318" s="831"/>
      <c r="H9318" s="831"/>
    </row>
    <row r="9319" spans="2:8">
      <c r="B9319" s="831"/>
      <c r="C9319" s="831"/>
      <c r="F9319" s="831"/>
      <c r="G9319" s="831"/>
      <c r="H9319" s="831"/>
    </row>
    <row r="9320" spans="2:8">
      <c r="B9320" s="831"/>
      <c r="C9320" s="831"/>
      <c r="F9320" s="831"/>
      <c r="G9320" s="831"/>
      <c r="H9320" s="831"/>
    </row>
    <row r="9321" spans="2:8">
      <c r="B9321" s="831"/>
      <c r="C9321" s="831"/>
      <c r="F9321" s="831"/>
      <c r="G9321" s="831"/>
      <c r="H9321" s="831"/>
    </row>
    <row r="9322" spans="2:8">
      <c r="B9322" s="831"/>
      <c r="C9322" s="831"/>
      <c r="F9322" s="831"/>
      <c r="G9322" s="831"/>
      <c r="H9322" s="831"/>
    </row>
    <row r="9323" spans="2:8">
      <c r="B9323" s="831"/>
      <c r="C9323" s="831"/>
      <c r="F9323" s="831"/>
      <c r="G9323" s="831"/>
      <c r="H9323" s="831"/>
    </row>
    <row r="9324" spans="2:8">
      <c r="B9324" s="831"/>
      <c r="C9324" s="831"/>
      <c r="F9324" s="831"/>
      <c r="G9324" s="831"/>
      <c r="H9324" s="831"/>
    </row>
    <row r="9325" spans="2:8">
      <c r="B9325" s="831"/>
      <c r="C9325" s="831"/>
      <c r="F9325" s="831"/>
      <c r="G9325" s="831"/>
      <c r="H9325" s="831"/>
    </row>
    <row r="9326" spans="2:8">
      <c r="B9326" s="831"/>
      <c r="C9326" s="831"/>
      <c r="F9326" s="831"/>
      <c r="G9326" s="831"/>
      <c r="H9326" s="831"/>
    </row>
    <row r="9327" spans="2:8">
      <c r="B9327" s="831"/>
      <c r="C9327" s="831"/>
      <c r="F9327" s="831"/>
      <c r="G9327" s="831"/>
      <c r="H9327" s="831"/>
    </row>
    <row r="9328" spans="2:8">
      <c r="B9328" s="831"/>
      <c r="C9328" s="831"/>
      <c r="F9328" s="831"/>
      <c r="G9328" s="831"/>
      <c r="H9328" s="831"/>
    </row>
    <row r="9329" spans="2:8">
      <c r="B9329" s="831"/>
      <c r="C9329" s="831"/>
      <c r="F9329" s="831"/>
      <c r="G9329" s="831"/>
      <c r="H9329" s="831"/>
    </row>
    <row r="9330" spans="2:8">
      <c r="B9330" s="831"/>
      <c r="C9330" s="831"/>
      <c r="F9330" s="831"/>
      <c r="G9330" s="831"/>
      <c r="H9330" s="831"/>
    </row>
    <row r="9331" spans="2:8">
      <c r="B9331" s="831"/>
      <c r="C9331" s="831"/>
      <c r="F9331" s="831"/>
      <c r="G9331" s="831"/>
      <c r="H9331" s="831"/>
    </row>
    <row r="9332" spans="2:8">
      <c r="B9332" s="831"/>
      <c r="C9332" s="831"/>
      <c r="F9332" s="831"/>
      <c r="G9332" s="831"/>
      <c r="H9332" s="831"/>
    </row>
    <row r="9333" spans="2:8">
      <c r="B9333" s="831"/>
      <c r="C9333" s="831"/>
      <c r="F9333" s="831"/>
      <c r="G9333" s="831"/>
      <c r="H9333" s="831"/>
    </row>
    <row r="9334" spans="2:8">
      <c r="B9334" s="831"/>
      <c r="C9334" s="831"/>
      <c r="F9334" s="831"/>
      <c r="G9334" s="831"/>
      <c r="H9334" s="831"/>
    </row>
    <row r="9335" spans="2:8">
      <c r="B9335" s="831"/>
      <c r="C9335" s="831"/>
      <c r="F9335" s="831"/>
      <c r="G9335" s="831"/>
      <c r="H9335" s="831"/>
    </row>
    <row r="9336" spans="2:8">
      <c r="B9336" s="831"/>
      <c r="C9336" s="831"/>
      <c r="F9336" s="831"/>
      <c r="G9336" s="831"/>
      <c r="H9336" s="831"/>
    </row>
    <row r="9337" spans="2:8">
      <c r="B9337" s="831"/>
      <c r="C9337" s="831"/>
      <c r="F9337" s="831"/>
      <c r="G9337" s="831"/>
      <c r="H9337" s="831"/>
    </row>
    <row r="9338" spans="2:8">
      <c r="B9338" s="831"/>
      <c r="C9338" s="831"/>
      <c r="F9338" s="831"/>
      <c r="G9338" s="831"/>
      <c r="H9338" s="831"/>
    </row>
    <row r="9339" spans="2:8">
      <c r="B9339" s="831"/>
      <c r="C9339" s="831"/>
      <c r="F9339" s="831"/>
      <c r="G9339" s="831"/>
      <c r="H9339" s="831"/>
    </row>
    <row r="9340" spans="2:8">
      <c r="B9340" s="831"/>
      <c r="C9340" s="831"/>
      <c r="F9340" s="831"/>
      <c r="G9340" s="831"/>
      <c r="H9340" s="831"/>
    </row>
    <row r="9341" spans="2:8">
      <c r="B9341" s="831"/>
      <c r="C9341" s="831"/>
      <c r="F9341" s="831"/>
      <c r="G9341" s="831"/>
      <c r="H9341" s="831"/>
    </row>
    <row r="9342" spans="2:8">
      <c r="B9342" s="831"/>
      <c r="C9342" s="831"/>
      <c r="F9342" s="831"/>
      <c r="G9342" s="831"/>
      <c r="H9342" s="831"/>
    </row>
    <row r="9343" spans="2:8">
      <c r="B9343" s="831"/>
      <c r="C9343" s="831"/>
      <c r="F9343" s="831"/>
      <c r="G9343" s="831"/>
      <c r="H9343" s="831"/>
    </row>
    <row r="9344" spans="2:8">
      <c r="B9344" s="831"/>
      <c r="C9344" s="831"/>
      <c r="F9344" s="831"/>
      <c r="G9344" s="831"/>
      <c r="H9344" s="831"/>
    </row>
    <row r="9345" spans="2:8">
      <c r="B9345" s="831"/>
      <c r="C9345" s="831"/>
      <c r="F9345" s="831"/>
      <c r="G9345" s="831"/>
      <c r="H9345" s="831"/>
    </row>
    <row r="9346" spans="2:8">
      <c r="B9346" s="831"/>
      <c r="C9346" s="831"/>
      <c r="F9346" s="831"/>
      <c r="G9346" s="831"/>
      <c r="H9346" s="831"/>
    </row>
    <row r="9347" spans="2:8">
      <c r="B9347" s="831"/>
      <c r="C9347" s="831"/>
      <c r="F9347" s="831"/>
      <c r="G9347" s="831"/>
      <c r="H9347" s="831"/>
    </row>
    <row r="9348" spans="2:8">
      <c r="B9348" s="831"/>
      <c r="C9348" s="831"/>
      <c r="F9348" s="831"/>
      <c r="G9348" s="831"/>
      <c r="H9348" s="831"/>
    </row>
    <row r="9349" spans="2:8">
      <c r="B9349" s="831"/>
      <c r="C9349" s="831"/>
      <c r="F9349" s="831"/>
      <c r="G9349" s="831"/>
      <c r="H9349" s="831"/>
    </row>
    <row r="9350" spans="2:8">
      <c r="B9350" s="831"/>
      <c r="C9350" s="831"/>
      <c r="F9350" s="831"/>
      <c r="G9350" s="831"/>
      <c r="H9350" s="831"/>
    </row>
    <row r="9351" spans="2:8">
      <c r="B9351" s="831"/>
      <c r="C9351" s="831"/>
      <c r="F9351" s="831"/>
      <c r="G9351" s="831"/>
      <c r="H9351" s="831"/>
    </row>
    <row r="9352" spans="2:8">
      <c r="B9352" s="831"/>
      <c r="C9352" s="831"/>
      <c r="F9352" s="831"/>
      <c r="G9352" s="831"/>
      <c r="H9352" s="831"/>
    </row>
    <row r="9353" spans="2:8">
      <c r="B9353" s="831"/>
      <c r="C9353" s="831"/>
      <c r="F9353" s="831"/>
      <c r="G9353" s="831"/>
      <c r="H9353" s="831"/>
    </row>
    <row r="9354" spans="2:8">
      <c r="B9354" s="831"/>
      <c r="C9354" s="831"/>
      <c r="F9354" s="831"/>
      <c r="G9354" s="831"/>
      <c r="H9354" s="831"/>
    </row>
    <row r="9355" spans="2:8">
      <c r="B9355" s="831"/>
      <c r="C9355" s="831"/>
      <c r="F9355" s="831"/>
      <c r="G9355" s="831"/>
      <c r="H9355" s="831"/>
    </row>
    <row r="9356" spans="2:8">
      <c r="B9356" s="831"/>
      <c r="C9356" s="831"/>
      <c r="F9356" s="831"/>
      <c r="G9356" s="831"/>
      <c r="H9356" s="831"/>
    </row>
    <row r="9357" spans="2:8">
      <c r="B9357" s="831"/>
      <c r="C9357" s="831"/>
      <c r="F9357" s="831"/>
      <c r="G9357" s="831"/>
      <c r="H9357" s="831"/>
    </row>
    <row r="9358" spans="2:8">
      <c r="B9358" s="831"/>
      <c r="C9358" s="831"/>
      <c r="F9358" s="831"/>
      <c r="G9358" s="831"/>
      <c r="H9358" s="831"/>
    </row>
    <row r="9359" spans="2:8">
      <c r="B9359" s="831"/>
      <c r="C9359" s="831"/>
      <c r="F9359" s="831"/>
      <c r="G9359" s="831"/>
      <c r="H9359" s="831"/>
    </row>
    <row r="9360" spans="2:8">
      <c r="B9360" s="831"/>
      <c r="C9360" s="831"/>
      <c r="F9360" s="831"/>
      <c r="G9360" s="831"/>
      <c r="H9360" s="831"/>
    </row>
    <row r="9361" spans="2:8">
      <c r="B9361" s="831"/>
      <c r="C9361" s="831"/>
      <c r="F9361" s="831"/>
      <c r="G9361" s="831"/>
      <c r="H9361" s="831"/>
    </row>
    <row r="9362" spans="2:8">
      <c r="B9362" s="831"/>
      <c r="C9362" s="831"/>
      <c r="F9362" s="831"/>
      <c r="G9362" s="831"/>
      <c r="H9362" s="831"/>
    </row>
    <row r="9363" spans="2:8">
      <c r="B9363" s="831"/>
      <c r="C9363" s="831"/>
      <c r="F9363" s="831"/>
      <c r="G9363" s="831"/>
      <c r="H9363" s="831"/>
    </row>
    <row r="9364" spans="2:8">
      <c r="B9364" s="831"/>
      <c r="C9364" s="831"/>
      <c r="F9364" s="831"/>
      <c r="G9364" s="831"/>
      <c r="H9364" s="831"/>
    </row>
    <row r="9365" spans="2:8">
      <c r="B9365" s="831"/>
      <c r="C9365" s="831"/>
      <c r="F9365" s="831"/>
      <c r="G9365" s="831"/>
      <c r="H9365" s="831"/>
    </row>
    <row r="9366" spans="2:8">
      <c r="B9366" s="831"/>
      <c r="C9366" s="831"/>
      <c r="F9366" s="831"/>
      <c r="G9366" s="831"/>
      <c r="H9366" s="831"/>
    </row>
    <row r="9367" spans="2:8">
      <c r="B9367" s="831"/>
      <c r="C9367" s="831"/>
      <c r="F9367" s="831"/>
      <c r="G9367" s="831"/>
      <c r="H9367" s="831"/>
    </row>
    <row r="9368" spans="2:8">
      <c r="B9368" s="831"/>
      <c r="C9368" s="831"/>
      <c r="F9368" s="831"/>
      <c r="G9368" s="831"/>
      <c r="H9368" s="831"/>
    </row>
    <row r="9369" spans="2:8">
      <c r="B9369" s="831"/>
      <c r="C9369" s="831"/>
      <c r="F9369" s="831"/>
      <c r="G9369" s="831"/>
      <c r="H9369" s="831"/>
    </row>
    <row r="9370" spans="2:8">
      <c r="B9370" s="831"/>
      <c r="C9370" s="831"/>
      <c r="F9370" s="831"/>
      <c r="G9370" s="831"/>
      <c r="H9370" s="831"/>
    </row>
    <row r="9371" spans="2:8">
      <c r="B9371" s="831"/>
      <c r="C9371" s="831"/>
      <c r="F9371" s="831"/>
      <c r="G9371" s="831"/>
      <c r="H9371" s="831"/>
    </row>
    <row r="9372" spans="2:8">
      <c r="B9372" s="831"/>
      <c r="C9372" s="831"/>
      <c r="F9372" s="831"/>
      <c r="G9372" s="831"/>
      <c r="H9372" s="831"/>
    </row>
    <row r="9373" spans="2:8">
      <c r="B9373" s="831"/>
      <c r="C9373" s="831"/>
      <c r="F9373" s="831"/>
      <c r="G9373" s="831"/>
      <c r="H9373" s="831"/>
    </row>
    <row r="9374" spans="2:8">
      <c r="B9374" s="831"/>
      <c r="C9374" s="831"/>
      <c r="F9374" s="831"/>
      <c r="G9374" s="831"/>
      <c r="H9374" s="831"/>
    </row>
    <row r="9375" spans="2:8">
      <c r="B9375" s="831"/>
      <c r="C9375" s="831"/>
      <c r="F9375" s="831"/>
      <c r="G9375" s="831"/>
      <c r="H9375" s="831"/>
    </row>
    <row r="9376" spans="2:8">
      <c r="B9376" s="831"/>
      <c r="C9376" s="831"/>
      <c r="F9376" s="831"/>
      <c r="G9376" s="831"/>
      <c r="H9376" s="831"/>
    </row>
    <row r="9377" spans="2:8">
      <c r="B9377" s="831"/>
      <c r="C9377" s="831"/>
      <c r="F9377" s="831"/>
      <c r="G9377" s="831"/>
      <c r="H9377" s="831"/>
    </row>
    <row r="9378" spans="2:8">
      <c r="B9378" s="831"/>
      <c r="C9378" s="831"/>
      <c r="F9378" s="831"/>
      <c r="G9378" s="831"/>
      <c r="H9378" s="831"/>
    </row>
    <row r="9379" spans="2:8">
      <c r="B9379" s="831"/>
      <c r="C9379" s="831"/>
      <c r="F9379" s="831"/>
      <c r="G9379" s="831"/>
      <c r="H9379" s="831"/>
    </row>
    <row r="9380" spans="2:8">
      <c r="B9380" s="831"/>
      <c r="C9380" s="831"/>
      <c r="F9380" s="831"/>
      <c r="G9380" s="831"/>
      <c r="H9380" s="831"/>
    </row>
    <row r="9381" spans="2:8">
      <c r="B9381" s="831"/>
      <c r="C9381" s="831"/>
      <c r="F9381" s="831"/>
      <c r="G9381" s="831"/>
      <c r="H9381" s="831"/>
    </row>
    <row r="9382" spans="2:8">
      <c r="B9382" s="831"/>
      <c r="C9382" s="831"/>
      <c r="F9382" s="831"/>
      <c r="G9382" s="831"/>
      <c r="H9382" s="831"/>
    </row>
    <row r="9383" spans="2:8">
      <c r="B9383" s="831"/>
      <c r="C9383" s="831"/>
      <c r="F9383" s="831"/>
      <c r="G9383" s="831"/>
      <c r="H9383" s="831"/>
    </row>
    <row r="9384" spans="2:8">
      <c r="B9384" s="831"/>
      <c r="C9384" s="831"/>
      <c r="F9384" s="831"/>
      <c r="G9384" s="831"/>
      <c r="H9384" s="831"/>
    </row>
    <row r="9385" spans="2:8">
      <c r="B9385" s="831"/>
      <c r="C9385" s="831"/>
      <c r="F9385" s="831"/>
      <c r="G9385" s="831"/>
      <c r="H9385" s="831"/>
    </row>
    <row r="9386" spans="2:8">
      <c r="B9386" s="831"/>
      <c r="C9386" s="831"/>
      <c r="F9386" s="831"/>
      <c r="G9386" s="831"/>
      <c r="H9386" s="831"/>
    </row>
    <row r="9387" spans="2:8">
      <c r="B9387" s="831"/>
      <c r="C9387" s="831"/>
      <c r="F9387" s="831"/>
      <c r="G9387" s="831"/>
      <c r="H9387" s="831"/>
    </row>
    <row r="9388" spans="2:8">
      <c r="B9388" s="831"/>
      <c r="C9388" s="831"/>
      <c r="F9388" s="831"/>
      <c r="G9388" s="831"/>
      <c r="H9388" s="831"/>
    </row>
    <row r="9389" spans="2:8">
      <c r="B9389" s="831"/>
      <c r="C9389" s="831"/>
      <c r="F9389" s="831"/>
      <c r="G9389" s="831"/>
      <c r="H9389" s="831"/>
    </row>
    <row r="9390" spans="2:8">
      <c r="B9390" s="831"/>
      <c r="C9390" s="831"/>
      <c r="F9390" s="831"/>
      <c r="G9390" s="831"/>
      <c r="H9390" s="831"/>
    </row>
    <row r="9391" spans="2:8">
      <c r="B9391" s="831"/>
      <c r="C9391" s="831"/>
      <c r="F9391" s="831"/>
      <c r="G9391" s="831"/>
      <c r="H9391" s="831"/>
    </row>
    <row r="9392" spans="2:8">
      <c r="B9392" s="831"/>
      <c r="C9392" s="831"/>
      <c r="F9392" s="831"/>
      <c r="G9392" s="831"/>
      <c r="H9392" s="831"/>
    </row>
    <row r="9393" spans="2:8">
      <c r="B9393" s="831"/>
      <c r="C9393" s="831"/>
      <c r="F9393" s="831"/>
      <c r="G9393" s="831"/>
      <c r="H9393" s="831"/>
    </row>
    <row r="9394" spans="2:8">
      <c r="B9394" s="831"/>
      <c r="C9394" s="831"/>
      <c r="F9394" s="831"/>
      <c r="G9394" s="831"/>
      <c r="H9394" s="831"/>
    </row>
    <row r="9395" spans="2:8">
      <c r="B9395" s="831"/>
      <c r="C9395" s="831"/>
      <c r="F9395" s="831"/>
      <c r="G9395" s="831"/>
      <c r="H9395" s="831"/>
    </row>
    <row r="9396" spans="2:8">
      <c r="B9396" s="831"/>
      <c r="C9396" s="831"/>
      <c r="F9396" s="831"/>
      <c r="G9396" s="831"/>
      <c r="H9396" s="831"/>
    </row>
    <row r="9397" spans="2:8">
      <c r="B9397" s="831"/>
      <c r="C9397" s="831"/>
      <c r="F9397" s="831"/>
      <c r="G9397" s="831"/>
      <c r="H9397" s="831"/>
    </row>
    <row r="9398" spans="2:8">
      <c r="B9398" s="831"/>
      <c r="C9398" s="831"/>
      <c r="F9398" s="831"/>
      <c r="G9398" s="831"/>
      <c r="H9398" s="831"/>
    </row>
    <row r="9399" spans="2:8">
      <c r="B9399" s="831"/>
      <c r="C9399" s="831"/>
      <c r="F9399" s="831"/>
      <c r="G9399" s="831"/>
      <c r="H9399" s="831"/>
    </row>
    <row r="9400" spans="2:8">
      <c r="B9400" s="831"/>
      <c r="C9400" s="831"/>
      <c r="F9400" s="831"/>
      <c r="G9400" s="831"/>
      <c r="H9400" s="831"/>
    </row>
    <row r="9401" spans="2:8">
      <c r="B9401" s="831"/>
      <c r="C9401" s="831"/>
      <c r="F9401" s="831"/>
      <c r="G9401" s="831"/>
      <c r="H9401" s="831"/>
    </row>
    <row r="9402" spans="2:8">
      <c r="B9402" s="831"/>
      <c r="C9402" s="831"/>
      <c r="F9402" s="831"/>
      <c r="G9402" s="831"/>
      <c r="H9402" s="831"/>
    </row>
    <row r="9403" spans="2:8">
      <c r="B9403" s="831"/>
      <c r="C9403" s="831"/>
      <c r="F9403" s="831"/>
      <c r="G9403" s="831"/>
      <c r="H9403" s="831"/>
    </row>
    <row r="9404" spans="2:8">
      <c r="B9404" s="831"/>
      <c r="C9404" s="831"/>
      <c r="F9404" s="831"/>
      <c r="G9404" s="831"/>
      <c r="H9404" s="831"/>
    </row>
    <row r="9405" spans="2:8">
      <c r="B9405" s="831"/>
      <c r="C9405" s="831"/>
      <c r="F9405" s="831"/>
      <c r="G9405" s="831"/>
      <c r="H9405" s="831"/>
    </row>
    <row r="9406" spans="2:8">
      <c r="B9406" s="831"/>
      <c r="C9406" s="831"/>
      <c r="F9406" s="831"/>
      <c r="G9406" s="831"/>
      <c r="H9406" s="831"/>
    </row>
    <row r="9407" spans="2:8">
      <c r="B9407" s="831"/>
      <c r="C9407" s="831"/>
      <c r="F9407" s="831"/>
      <c r="G9407" s="831"/>
      <c r="H9407" s="831"/>
    </row>
    <row r="9408" spans="2:8">
      <c r="B9408" s="831"/>
      <c r="C9408" s="831"/>
      <c r="F9408" s="831"/>
      <c r="G9408" s="831"/>
      <c r="H9408" s="831"/>
    </row>
    <row r="9409" spans="2:8">
      <c r="B9409" s="831"/>
      <c r="C9409" s="831"/>
      <c r="F9409" s="831"/>
      <c r="G9409" s="831"/>
      <c r="H9409" s="831"/>
    </row>
    <row r="9410" spans="2:8">
      <c r="B9410" s="831"/>
      <c r="C9410" s="831"/>
      <c r="F9410" s="831"/>
      <c r="G9410" s="831"/>
      <c r="H9410" s="831"/>
    </row>
    <row r="9411" spans="2:8">
      <c r="B9411" s="831"/>
      <c r="C9411" s="831"/>
      <c r="F9411" s="831"/>
      <c r="G9411" s="831"/>
      <c r="H9411" s="831"/>
    </row>
    <row r="9412" spans="2:8">
      <c r="B9412" s="831"/>
      <c r="C9412" s="831"/>
      <c r="F9412" s="831"/>
      <c r="G9412" s="831"/>
      <c r="H9412" s="831"/>
    </row>
    <row r="9413" spans="2:8">
      <c r="B9413" s="831"/>
      <c r="C9413" s="831"/>
      <c r="F9413" s="831"/>
      <c r="G9413" s="831"/>
      <c r="H9413" s="831"/>
    </row>
    <row r="9414" spans="2:8">
      <c r="B9414" s="831"/>
      <c r="C9414" s="831"/>
      <c r="F9414" s="831"/>
      <c r="G9414" s="831"/>
      <c r="H9414" s="831"/>
    </row>
    <row r="9415" spans="2:8">
      <c r="B9415" s="831"/>
      <c r="C9415" s="831"/>
      <c r="F9415" s="831"/>
      <c r="G9415" s="831"/>
      <c r="H9415" s="831"/>
    </row>
    <row r="9416" spans="2:8">
      <c r="B9416" s="831"/>
      <c r="C9416" s="831"/>
      <c r="F9416" s="831"/>
      <c r="G9416" s="831"/>
      <c r="H9416" s="831"/>
    </row>
    <row r="9417" spans="2:8">
      <c r="B9417" s="831"/>
      <c r="C9417" s="831"/>
      <c r="F9417" s="831"/>
      <c r="G9417" s="831"/>
      <c r="H9417" s="831"/>
    </row>
    <row r="9418" spans="2:8">
      <c r="B9418" s="831"/>
      <c r="C9418" s="831"/>
      <c r="F9418" s="831"/>
      <c r="G9418" s="831"/>
      <c r="H9418" s="831"/>
    </row>
    <row r="9419" spans="2:8">
      <c r="B9419" s="831"/>
      <c r="C9419" s="831"/>
      <c r="F9419" s="831"/>
      <c r="G9419" s="831"/>
      <c r="H9419" s="831"/>
    </row>
    <row r="9420" spans="2:8">
      <c r="B9420" s="831"/>
      <c r="C9420" s="831"/>
      <c r="F9420" s="831"/>
      <c r="G9420" s="831"/>
      <c r="H9420" s="831"/>
    </row>
    <row r="9421" spans="2:8">
      <c r="B9421" s="831"/>
      <c r="C9421" s="831"/>
      <c r="F9421" s="831"/>
      <c r="G9421" s="831"/>
      <c r="H9421" s="831"/>
    </row>
    <row r="9422" spans="2:8">
      <c r="B9422" s="831"/>
      <c r="C9422" s="831"/>
      <c r="F9422" s="831"/>
      <c r="G9422" s="831"/>
      <c r="H9422" s="831"/>
    </row>
    <row r="9423" spans="2:8">
      <c r="B9423" s="831"/>
      <c r="C9423" s="831"/>
      <c r="F9423" s="831"/>
      <c r="G9423" s="831"/>
      <c r="H9423" s="831"/>
    </row>
    <row r="9424" spans="2:8">
      <c r="B9424" s="831"/>
      <c r="C9424" s="831"/>
      <c r="F9424" s="831"/>
      <c r="G9424" s="831"/>
      <c r="H9424" s="831"/>
    </row>
    <row r="9425" spans="2:8">
      <c r="B9425" s="831"/>
      <c r="C9425" s="831"/>
      <c r="F9425" s="831"/>
      <c r="G9425" s="831"/>
      <c r="H9425" s="831"/>
    </row>
    <row r="9426" spans="2:8">
      <c r="B9426" s="831"/>
      <c r="C9426" s="831"/>
      <c r="F9426" s="831"/>
      <c r="G9426" s="831"/>
      <c r="H9426" s="831"/>
    </row>
    <row r="9427" spans="2:8">
      <c r="B9427" s="831"/>
      <c r="C9427" s="831"/>
      <c r="F9427" s="831"/>
      <c r="G9427" s="831"/>
      <c r="H9427" s="831"/>
    </row>
    <row r="9428" spans="2:8">
      <c r="B9428" s="831"/>
      <c r="C9428" s="831"/>
      <c r="F9428" s="831"/>
      <c r="G9428" s="831"/>
      <c r="H9428" s="831"/>
    </row>
    <row r="9429" spans="2:8">
      <c r="B9429" s="831"/>
      <c r="C9429" s="831"/>
      <c r="F9429" s="831"/>
      <c r="G9429" s="831"/>
      <c r="H9429" s="831"/>
    </row>
    <row r="9430" spans="2:8">
      <c r="B9430" s="831"/>
      <c r="C9430" s="831"/>
      <c r="F9430" s="831"/>
      <c r="G9430" s="831"/>
      <c r="H9430" s="831"/>
    </row>
    <row r="9431" spans="2:8">
      <c r="B9431" s="831"/>
      <c r="C9431" s="831"/>
      <c r="F9431" s="831"/>
      <c r="G9431" s="831"/>
      <c r="H9431" s="831"/>
    </row>
    <row r="9432" spans="2:8">
      <c r="B9432" s="831"/>
      <c r="C9432" s="831"/>
      <c r="F9432" s="831"/>
      <c r="G9432" s="831"/>
      <c r="H9432" s="831"/>
    </row>
    <row r="9433" spans="2:8">
      <c r="B9433" s="831"/>
      <c r="C9433" s="831"/>
      <c r="F9433" s="831"/>
      <c r="G9433" s="831"/>
      <c r="H9433" s="831"/>
    </row>
    <row r="9434" spans="2:8">
      <c r="B9434" s="831"/>
      <c r="C9434" s="831"/>
      <c r="F9434" s="831"/>
      <c r="G9434" s="831"/>
      <c r="H9434" s="831"/>
    </row>
    <row r="9435" spans="2:8">
      <c r="B9435" s="831"/>
      <c r="C9435" s="831"/>
      <c r="F9435" s="831"/>
      <c r="G9435" s="831"/>
      <c r="H9435" s="831"/>
    </row>
    <row r="9436" spans="2:8">
      <c r="B9436" s="831"/>
      <c r="C9436" s="831"/>
      <c r="F9436" s="831"/>
      <c r="G9436" s="831"/>
      <c r="H9436" s="831"/>
    </row>
    <row r="9437" spans="2:8">
      <c r="B9437" s="831"/>
      <c r="C9437" s="831"/>
      <c r="F9437" s="831"/>
      <c r="G9437" s="831"/>
      <c r="H9437" s="831"/>
    </row>
    <row r="9438" spans="2:8">
      <c r="B9438" s="831"/>
      <c r="C9438" s="831"/>
      <c r="F9438" s="831"/>
      <c r="G9438" s="831"/>
      <c r="H9438" s="831"/>
    </row>
    <row r="9439" spans="2:8">
      <c r="B9439" s="831"/>
      <c r="C9439" s="831"/>
      <c r="F9439" s="831"/>
      <c r="G9439" s="831"/>
      <c r="H9439" s="831"/>
    </row>
    <row r="9440" spans="2:8">
      <c r="B9440" s="831"/>
      <c r="C9440" s="831"/>
      <c r="F9440" s="831"/>
      <c r="G9440" s="831"/>
      <c r="H9440" s="831"/>
    </row>
    <row r="9441" spans="2:8">
      <c r="B9441" s="831"/>
      <c r="C9441" s="831"/>
      <c r="F9441" s="831"/>
      <c r="G9441" s="831"/>
      <c r="H9441" s="831"/>
    </row>
    <row r="9442" spans="2:8">
      <c r="B9442" s="831"/>
      <c r="C9442" s="831"/>
      <c r="F9442" s="831"/>
      <c r="G9442" s="831"/>
      <c r="H9442" s="831"/>
    </row>
    <row r="9443" spans="2:8">
      <c r="B9443" s="831"/>
      <c r="C9443" s="831"/>
      <c r="F9443" s="831"/>
      <c r="G9443" s="831"/>
      <c r="H9443" s="831"/>
    </row>
    <row r="9444" spans="2:8">
      <c r="B9444" s="831"/>
      <c r="C9444" s="831"/>
      <c r="F9444" s="831"/>
      <c r="G9444" s="831"/>
      <c r="H9444" s="831"/>
    </row>
    <row r="9445" spans="2:8">
      <c r="B9445" s="831"/>
      <c r="C9445" s="831"/>
      <c r="F9445" s="831"/>
      <c r="G9445" s="831"/>
      <c r="H9445" s="831"/>
    </row>
    <row r="9446" spans="2:8">
      <c r="B9446" s="831"/>
      <c r="C9446" s="831"/>
      <c r="F9446" s="831"/>
      <c r="G9446" s="831"/>
      <c r="H9446" s="831"/>
    </row>
    <row r="9447" spans="2:8">
      <c r="B9447" s="831"/>
      <c r="C9447" s="831"/>
      <c r="F9447" s="831"/>
      <c r="G9447" s="831"/>
      <c r="H9447" s="831"/>
    </row>
    <row r="9448" spans="2:8">
      <c r="B9448" s="831"/>
      <c r="C9448" s="831"/>
      <c r="F9448" s="831"/>
      <c r="G9448" s="831"/>
      <c r="H9448" s="831"/>
    </row>
    <row r="9449" spans="2:8">
      <c r="B9449" s="831"/>
      <c r="C9449" s="831"/>
      <c r="F9449" s="831"/>
      <c r="G9449" s="831"/>
      <c r="H9449" s="831"/>
    </row>
    <row r="9450" spans="2:8">
      <c r="B9450" s="831"/>
      <c r="C9450" s="831"/>
      <c r="F9450" s="831"/>
      <c r="G9450" s="831"/>
      <c r="H9450" s="831"/>
    </row>
    <row r="9451" spans="2:8">
      <c r="B9451" s="831"/>
      <c r="C9451" s="831"/>
      <c r="F9451" s="831"/>
      <c r="G9451" s="831"/>
      <c r="H9451" s="831"/>
    </row>
    <row r="9452" spans="2:8">
      <c r="B9452" s="831"/>
      <c r="C9452" s="831"/>
      <c r="F9452" s="831"/>
      <c r="G9452" s="831"/>
      <c r="H9452" s="831"/>
    </row>
    <row r="9453" spans="2:8">
      <c r="B9453" s="831"/>
      <c r="C9453" s="831"/>
      <c r="F9453" s="831"/>
      <c r="G9453" s="831"/>
      <c r="H9453" s="831"/>
    </row>
    <row r="9454" spans="2:8">
      <c r="B9454" s="831"/>
      <c r="C9454" s="831"/>
      <c r="F9454" s="831"/>
      <c r="G9454" s="831"/>
      <c r="H9454" s="831"/>
    </row>
    <row r="9455" spans="2:8">
      <c r="B9455" s="831"/>
      <c r="C9455" s="831"/>
      <c r="F9455" s="831"/>
      <c r="G9455" s="831"/>
      <c r="H9455" s="831"/>
    </row>
    <row r="9456" spans="2:8">
      <c r="B9456" s="831"/>
      <c r="C9456" s="831"/>
      <c r="F9456" s="831"/>
      <c r="G9456" s="831"/>
      <c r="H9456" s="831"/>
    </row>
    <row r="9457" spans="2:8">
      <c r="B9457" s="831"/>
      <c r="C9457" s="831"/>
      <c r="F9457" s="831"/>
      <c r="G9457" s="831"/>
      <c r="H9457" s="831"/>
    </row>
    <row r="9458" spans="2:8">
      <c r="B9458" s="831"/>
      <c r="C9458" s="831"/>
      <c r="F9458" s="831"/>
      <c r="G9458" s="831"/>
      <c r="H9458" s="831"/>
    </row>
    <row r="9459" spans="2:8">
      <c r="B9459" s="831"/>
      <c r="C9459" s="831"/>
      <c r="F9459" s="831"/>
      <c r="G9459" s="831"/>
      <c r="H9459" s="831"/>
    </row>
    <row r="9460" spans="2:8">
      <c r="B9460" s="831"/>
      <c r="C9460" s="831"/>
      <c r="F9460" s="831"/>
      <c r="G9460" s="831"/>
      <c r="H9460" s="831"/>
    </row>
    <row r="9461" spans="2:8">
      <c r="B9461" s="831"/>
      <c r="C9461" s="831"/>
      <c r="F9461" s="831"/>
      <c r="G9461" s="831"/>
      <c r="H9461" s="831"/>
    </row>
    <row r="9462" spans="2:8">
      <c r="B9462" s="831"/>
      <c r="C9462" s="831"/>
      <c r="F9462" s="831"/>
      <c r="G9462" s="831"/>
      <c r="H9462" s="831"/>
    </row>
    <row r="9463" spans="2:8">
      <c r="B9463" s="831"/>
      <c r="C9463" s="831"/>
      <c r="F9463" s="831"/>
      <c r="G9463" s="831"/>
      <c r="H9463" s="831"/>
    </row>
    <row r="9464" spans="2:8">
      <c r="B9464" s="831"/>
      <c r="C9464" s="831"/>
      <c r="F9464" s="831"/>
      <c r="G9464" s="831"/>
      <c r="H9464" s="831"/>
    </row>
    <row r="9465" spans="2:8">
      <c r="B9465" s="831"/>
      <c r="C9465" s="831"/>
      <c r="F9465" s="831"/>
      <c r="G9465" s="831"/>
      <c r="H9465" s="831"/>
    </row>
    <row r="9466" spans="2:8">
      <c r="B9466" s="831"/>
      <c r="C9466" s="831"/>
      <c r="F9466" s="831"/>
      <c r="G9466" s="831"/>
      <c r="H9466" s="831"/>
    </row>
    <row r="9467" spans="2:8">
      <c r="B9467" s="831"/>
      <c r="C9467" s="831"/>
      <c r="F9467" s="831"/>
      <c r="G9467" s="831"/>
      <c r="H9467" s="831"/>
    </row>
    <row r="9468" spans="2:8">
      <c r="B9468" s="831"/>
      <c r="C9468" s="831"/>
      <c r="F9468" s="831"/>
      <c r="G9468" s="831"/>
      <c r="H9468" s="831"/>
    </row>
    <row r="9469" spans="2:8">
      <c r="B9469" s="831"/>
      <c r="C9469" s="831"/>
      <c r="F9469" s="831"/>
      <c r="G9469" s="831"/>
      <c r="H9469" s="831"/>
    </row>
    <row r="9470" spans="2:8">
      <c r="B9470" s="831"/>
      <c r="C9470" s="831"/>
      <c r="F9470" s="831"/>
      <c r="G9470" s="831"/>
      <c r="H9470" s="831"/>
    </row>
    <row r="9471" spans="2:8">
      <c r="B9471" s="831"/>
      <c r="C9471" s="831"/>
      <c r="F9471" s="831"/>
      <c r="G9471" s="831"/>
      <c r="H9471" s="831"/>
    </row>
    <row r="9472" spans="2:8">
      <c r="B9472" s="831"/>
      <c r="C9472" s="831"/>
      <c r="F9472" s="831"/>
      <c r="G9472" s="831"/>
      <c r="H9472" s="831"/>
    </row>
    <row r="9473" spans="2:8">
      <c r="B9473" s="831"/>
      <c r="C9473" s="831"/>
      <c r="F9473" s="831"/>
      <c r="G9473" s="831"/>
      <c r="H9473" s="831"/>
    </row>
    <row r="9474" spans="2:8">
      <c r="B9474" s="831"/>
      <c r="C9474" s="831"/>
      <c r="F9474" s="831"/>
      <c r="G9474" s="831"/>
      <c r="H9474" s="831"/>
    </row>
    <row r="9475" spans="2:8">
      <c r="B9475" s="831"/>
      <c r="C9475" s="831"/>
      <c r="F9475" s="831"/>
      <c r="G9475" s="831"/>
      <c r="H9475" s="831"/>
    </row>
    <row r="9476" spans="2:8">
      <c r="B9476" s="831"/>
      <c r="C9476" s="831"/>
      <c r="F9476" s="831"/>
      <c r="G9476" s="831"/>
      <c r="H9476" s="831"/>
    </row>
    <row r="9477" spans="2:8">
      <c r="B9477" s="831"/>
      <c r="C9477" s="831"/>
      <c r="F9477" s="831"/>
      <c r="G9477" s="831"/>
      <c r="H9477" s="831"/>
    </row>
    <row r="9478" spans="2:8">
      <c r="B9478" s="831"/>
      <c r="C9478" s="831"/>
      <c r="F9478" s="831"/>
      <c r="G9478" s="831"/>
      <c r="H9478" s="831"/>
    </row>
    <row r="9479" spans="2:8">
      <c r="B9479" s="831"/>
      <c r="C9479" s="831"/>
      <c r="F9479" s="831"/>
      <c r="G9479" s="831"/>
      <c r="H9479" s="831"/>
    </row>
    <row r="9480" spans="2:8">
      <c r="B9480" s="831"/>
      <c r="C9480" s="831"/>
      <c r="F9480" s="831"/>
      <c r="G9480" s="831"/>
      <c r="H9480" s="831"/>
    </row>
    <row r="9481" spans="2:8">
      <c r="B9481" s="831"/>
      <c r="C9481" s="831"/>
      <c r="F9481" s="831"/>
      <c r="G9481" s="831"/>
      <c r="H9481" s="831"/>
    </row>
    <row r="9482" spans="2:8">
      <c r="B9482" s="831"/>
      <c r="C9482" s="831"/>
      <c r="F9482" s="831"/>
      <c r="G9482" s="831"/>
      <c r="H9482" s="831"/>
    </row>
    <row r="9483" spans="2:8">
      <c r="B9483" s="831"/>
      <c r="C9483" s="831"/>
      <c r="F9483" s="831"/>
      <c r="G9483" s="831"/>
      <c r="H9483" s="831"/>
    </row>
    <row r="9484" spans="2:8">
      <c r="B9484" s="831"/>
      <c r="C9484" s="831"/>
      <c r="F9484" s="831"/>
      <c r="G9484" s="831"/>
      <c r="H9484" s="831"/>
    </row>
    <row r="9485" spans="2:8">
      <c r="B9485" s="831"/>
      <c r="C9485" s="831"/>
      <c r="F9485" s="831"/>
      <c r="G9485" s="831"/>
      <c r="H9485" s="831"/>
    </row>
    <row r="9486" spans="2:8">
      <c r="B9486" s="831"/>
      <c r="C9486" s="831"/>
      <c r="F9486" s="831"/>
      <c r="G9486" s="831"/>
      <c r="H9486" s="831"/>
    </row>
    <row r="9487" spans="2:8">
      <c r="B9487" s="831"/>
      <c r="C9487" s="831"/>
      <c r="F9487" s="831"/>
      <c r="G9487" s="831"/>
      <c r="H9487" s="831"/>
    </row>
    <row r="9488" spans="2:8">
      <c r="B9488" s="831"/>
      <c r="C9488" s="831"/>
      <c r="F9488" s="831"/>
      <c r="G9488" s="831"/>
      <c r="H9488" s="831"/>
    </row>
    <row r="9489" spans="2:8">
      <c r="B9489" s="831"/>
      <c r="C9489" s="831"/>
      <c r="F9489" s="831"/>
      <c r="G9489" s="831"/>
      <c r="H9489" s="831"/>
    </row>
    <row r="9490" spans="2:8">
      <c r="B9490" s="831"/>
      <c r="C9490" s="831"/>
      <c r="F9490" s="831"/>
      <c r="G9490" s="831"/>
      <c r="H9490" s="831"/>
    </row>
    <row r="9491" spans="2:8">
      <c r="B9491" s="831"/>
      <c r="C9491" s="831"/>
      <c r="F9491" s="831"/>
      <c r="G9491" s="831"/>
      <c r="H9491" s="831"/>
    </row>
    <row r="9492" spans="2:8">
      <c r="B9492" s="831"/>
      <c r="C9492" s="831"/>
      <c r="F9492" s="831"/>
      <c r="G9492" s="831"/>
      <c r="H9492" s="831"/>
    </row>
    <row r="9493" spans="2:8">
      <c r="B9493" s="831"/>
      <c r="C9493" s="831"/>
      <c r="F9493" s="831"/>
      <c r="G9493" s="831"/>
      <c r="H9493" s="831"/>
    </row>
    <row r="9494" spans="2:8">
      <c r="B9494" s="831"/>
      <c r="C9494" s="831"/>
      <c r="F9494" s="831"/>
      <c r="G9494" s="831"/>
      <c r="H9494" s="831"/>
    </row>
    <row r="9495" spans="2:8">
      <c r="B9495" s="831"/>
      <c r="C9495" s="831"/>
      <c r="F9495" s="831"/>
      <c r="G9495" s="831"/>
      <c r="H9495" s="831"/>
    </row>
    <row r="9496" spans="2:8">
      <c r="B9496" s="831"/>
      <c r="C9496" s="831"/>
      <c r="F9496" s="831"/>
      <c r="G9496" s="831"/>
      <c r="H9496" s="831"/>
    </row>
    <row r="9497" spans="2:8">
      <c r="B9497" s="831"/>
      <c r="C9497" s="831"/>
      <c r="F9497" s="831"/>
      <c r="G9497" s="831"/>
      <c r="H9497" s="831"/>
    </row>
    <row r="9498" spans="2:8">
      <c r="B9498" s="831"/>
      <c r="C9498" s="831"/>
      <c r="F9498" s="831"/>
      <c r="G9498" s="831"/>
      <c r="H9498" s="831"/>
    </row>
    <row r="9499" spans="2:8">
      <c r="B9499" s="831"/>
      <c r="C9499" s="831"/>
      <c r="F9499" s="831"/>
      <c r="G9499" s="831"/>
      <c r="H9499" s="831"/>
    </row>
    <row r="9500" spans="2:8">
      <c r="B9500" s="831"/>
      <c r="C9500" s="831"/>
      <c r="F9500" s="831"/>
      <c r="G9500" s="831"/>
      <c r="H9500" s="831"/>
    </row>
    <row r="9501" spans="2:8">
      <c r="B9501" s="831"/>
      <c r="C9501" s="831"/>
      <c r="F9501" s="831"/>
      <c r="G9501" s="831"/>
      <c r="H9501" s="831"/>
    </row>
    <row r="9502" spans="2:8">
      <c r="B9502" s="831"/>
      <c r="C9502" s="831"/>
      <c r="F9502" s="831"/>
      <c r="G9502" s="831"/>
      <c r="H9502" s="831"/>
    </row>
    <row r="9503" spans="2:8">
      <c r="B9503" s="831"/>
      <c r="C9503" s="831"/>
      <c r="F9503" s="831"/>
      <c r="G9503" s="831"/>
      <c r="H9503" s="831"/>
    </row>
    <row r="9504" spans="2:8">
      <c r="B9504" s="831"/>
      <c r="C9504" s="831"/>
      <c r="F9504" s="831"/>
      <c r="G9504" s="831"/>
      <c r="H9504" s="831"/>
    </row>
    <row r="9505" spans="2:8">
      <c r="B9505" s="831"/>
      <c r="C9505" s="831"/>
      <c r="F9505" s="831"/>
      <c r="G9505" s="831"/>
      <c r="H9505" s="831"/>
    </row>
    <row r="9506" spans="2:8">
      <c r="B9506" s="831"/>
      <c r="C9506" s="831"/>
      <c r="F9506" s="831"/>
      <c r="G9506" s="831"/>
      <c r="H9506" s="831"/>
    </row>
    <row r="9507" spans="2:8">
      <c r="B9507" s="831"/>
      <c r="C9507" s="831"/>
      <c r="F9507" s="831"/>
      <c r="G9507" s="831"/>
      <c r="H9507" s="831"/>
    </row>
    <row r="9508" spans="2:8">
      <c r="B9508" s="831"/>
      <c r="C9508" s="831"/>
      <c r="F9508" s="831"/>
      <c r="G9508" s="831"/>
      <c r="H9508" s="831"/>
    </row>
    <row r="9509" spans="2:8">
      <c r="B9509" s="831"/>
      <c r="C9509" s="831"/>
      <c r="F9509" s="831"/>
      <c r="G9509" s="831"/>
      <c r="H9509" s="831"/>
    </row>
    <row r="9510" spans="2:8">
      <c r="B9510" s="831"/>
      <c r="C9510" s="831"/>
      <c r="F9510" s="831"/>
      <c r="G9510" s="831"/>
      <c r="H9510" s="831"/>
    </row>
    <row r="9511" spans="2:8">
      <c r="B9511" s="831"/>
      <c r="C9511" s="831"/>
      <c r="F9511" s="831"/>
      <c r="G9511" s="831"/>
      <c r="H9511" s="831"/>
    </row>
    <row r="9512" spans="2:8">
      <c r="B9512" s="831"/>
      <c r="C9512" s="831"/>
      <c r="F9512" s="831"/>
      <c r="G9512" s="831"/>
      <c r="H9512" s="831"/>
    </row>
    <row r="9513" spans="2:8">
      <c r="B9513" s="831"/>
      <c r="C9513" s="831"/>
      <c r="F9513" s="831"/>
      <c r="G9513" s="831"/>
      <c r="H9513" s="831"/>
    </row>
    <row r="9514" spans="2:8">
      <c r="B9514" s="831"/>
      <c r="C9514" s="831"/>
      <c r="F9514" s="831"/>
      <c r="G9514" s="831"/>
      <c r="H9514" s="831"/>
    </row>
    <row r="9515" spans="2:8">
      <c r="B9515" s="831"/>
      <c r="C9515" s="831"/>
      <c r="F9515" s="831"/>
      <c r="G9515" s="831"/>
      <c r="H9515" s="831"/>
    </row>
    <row r="9516" spans="2:8">
      <c r="B9516" s="831"/>
      <c r="C9516" s="831"/>
      <c r="F9516" s="831"/>
      <c r="G9516" s="831"/>
      <c r="H9516" s="831"/>
    </row>
    <row r="9517" spans="2:8">
      <c r="B9517" s="831"/>
      <c r="C9517" s="831"/>
      <c r="F9517" s="831"/>
      <c r="G9517" s="831"/>
      <c r="H9517" s="831"/>
    </row>
    <row r="9518" spans="2:8">
      <c r="B9518" s="831"/>
      <c r="C9518" s="831"/>
      <c r="F9518" s="831"/>
      <c r="G9518" s="831"/>
      <c r="H9518" s="831"/>
    </row>
    <row r="9519" spans="2:8">
      <c r="B9519" s="831"/>
      <c r="C9519" s="831"/>
      <c r="F9519" s="831"/>
      <c r="G9519" s="831"/>
      <c r="H9519" s="831"/>
    </row>
    <row r="9520" spans="2:8">
      <c r="B9520" s="831"/>
      <c r="C9520" s="831"/>
      <c r="F9520" s="831"/>
      <c r="G9520" s="831"/>
      <c r="H9520" s="831"/>
    </row>
    <row r="9521" spans="2:8">
      <c r="B9521" s="831"/>
      <c r="C9521" s="831"/>
      <c r="F9521" s="831"/>
      <c r="G9521" s="831"/>
      <c r="H9521" s="831"/>
    </row>
    <row r="9522" spans="2:8">
      <c r="B9522" s="831"/>
      <c r="C9522" s="831"/>
      <c r="F9522" s="831"/>
      <c r="G9522" s="831"/>
      <c r="H9522" s="831"/>
    </row>
    <row r="9523" spans="2:8">
      <c r="B9523" s="831"/>
      <c r="C9523" s="831"/>
      <c r="F9523" s="831"/>
      <c r="G9523" s="831"/>
      <c r="H9523" s="831"/>
    </row>
    <row r="9524" spans="2:8">
      <c r="B9524" s="831"/>
      <c r="C9524" s="831"/>
      <c r="F9524" s="831"/>
      <c r="G9524" s="831"/>
      <c r="H9524" s="831"/>
    </row>
    <row r="9525" spans="2:8">
      <c r="B9525" s="831"/>
      <c r="C9525" s="831"/>
      <c r="F9525" s="831"/>
      <c r="G9525" s="831"/>
      <c r="H9525" s="831"/>
    </row>
    <row r="9526" spans="2:8">
      <c r="B9526" s="831"/>
      <c r="C9526" s="831"/>
      <c r="F9526" s="831"/>
      <c r="G9526" s="831"/>
      <c r="H9526" s="831"/>
    </row>
    <row r="9527" spans="2:8">
      <c r="B9527" s="831"/>
      <c r="C9527" s="831"/>
      <c r="F9527" s="831"/>
      <c r="G9527" s="831"/>
      <c r="H9527" s="831"/>
    </row>
    <row r="9528" spans="2:8">
      <c r="B9528" s="831"/>
      <c r="C9528" s="831"/>
      <c r="F9528" s="831"/>
      <c r="G9528" s="831"/>
      <c r="H9528" s="831"/>
    </row>
    <row r="9529" spans="2:8">
      <c r="B9529" s="831"/>
      <c r="C9529" s="831"/>
      <c r="F9529" s="831"/>
      <c r="G9529" s="831"/>
      <c r="H9529" s="831"/>
    </row>
    <row r="9530" spans="2:8">
      <c r="B9530" s="831"/>
      <c r="C9530" s="831"/>
      <c r="F9530" s="831"/>
      <c r="G9530" s="831"/>
      <c r="H9530" s="831"/>
    </row>
    <row r="9531" spans="2:8">
      <c r="B9531" s="831"/>
      <c r="C9531" s="831"/>
      <c r="F9531" s="831"/>
      <c r="G9531" s="831"/>
      <c r="H9531" s="831"/>
    </row>
    <row r="9532" spans="2:8">
      <c r="B9532" s="831"/>
      <c r="C9532" s="831"/>
      <c r="F9532" s="831"/>
      <c r="G9532" s="831"/>
      <c r="H9532" s="831"/>
    </row>
    <row r="9533" spans="2:8">
      <c r="B9533" s="831"/>
      <c r="C9533" s="831"/>
      <c r="F9533" s="831"/>
      <c r="G9533" s="831"/>
      <c r="H9533" s="831"/>
    </row>
    <row r="9534" spans="2:8">
      <c r="B9534" s="831"/>
      <c r="C9534" s="831"/>
      <c r="F9534" s="831"/>
      <c r="G9534" s="831"/>
      <c r="H9534" s="831"/>
    </row>
    <row r="9535" spans="2:8">
      <c r="B9535" s="831"/>
      <c r="C9535" s="831"/>
      <c r="F9535" s="831"/>
      <c r="G9535" s="831"/>
      <c r="H9535" s="831"/>
    </row>
    <row r="9536" spans="2:8">
      <c r="B9536" s="831"/>
      <c r="C9536" s="831"/>
      <c r="F9536" s="831"/>
      <c r="G9536" s="831"/>
      <c r="H9536" s="831"/>
    </row>
    <row r="9537" spans="2:8">
      <c r="B9537" s="831"/>
      <c r="C9537" s="831"/>
      <c r="F9537" s="831"/>
      <c r="G9537" s="831"/>
      <c r="H9537" s="831"/>
    </row>
    <row r="9538" spans="2:8">
      <c r="B9538" s="831"/>
      <c r="C9538" s="831"/>
      <c r="F9538" s="831"/>
      <c r="G9538" s="831"/>
      <c r="H9538" s="831"/>
    </row>
    <row r="9539" spans="2:8">
      <c r="B9539" s="831"/>
      <c r="C9539" s="831"/>
      <c r="F9539" s="831"/>
      <c r="G9539" s="831"/>
      <c r="H9539" s="831"/>
    </row>
    <row r="9540" spans="2:8">
      <c r="B9540" s="831"/>
      <c r="C9540" s="831"/>
      <c r="F9540" s="831"/>
      <c r="G9540" s="831"/>
      <c r="H9540" s="831"/>
    </row>
    <row r="9541" spans="2:8">
      <c r="B9541" s="831"/>
      <c r="C9541" s="831"/>
      <c r="F9541" s="831"/>
      <c r="G9541" s="831"/>
      <c r="H9541" s="831"/>
    </row>
    <row r="9542" spans="2:8">
      <c r="B9542" s="831"/>
      <c r="C9542" s="831"/>
      <c r="F9542" s="831"/>
      <c r="G9542" s="831"/>
      <c r="H9542" s="831"/>
    </row>
    <row r="9543" spans="2:8">
      <c r="B9543" s="831"/>
      <c r="C9543" s="831"/>
      <c r="F9543" s="831"/>
      <c r="G9543" s="831"/>
      <c r="H9543" s="831"/>
    </row>
    <row r="9544" spans="2:8">
      <c r="B9544" s="831"/>
      <c r="C9544" s="831"/>
      <c r="F9544" s="831"/>
      <c r="G9544" s="831"/>
      <c r="H9544" s="831"/>
    </row>
    <row r="9545" spans="2:8">
      <c r="B9545" s="831"/>
      <c r="C9545" s="831"/>
      <c r="F9545" s="831"/>
      <c r="G9545" s="831"/>
      <c r="H9545" s="831"/>
    </row>
    <row r="9546" spans="2:8">
      <c r="B9546" s="831"/>
      <c r="C9546" s="831"/>
      <c r="F9546" s="831"/>
      <c r="G9546" s="831"/>
      <c r="H9546" s="831"/>
    </row>
    <row r="9547" spans="2:8">
      <c r="B9547" s="831"/>
      <c r="C9547" s="831"/>
      <c r="F9547" s="831"/>
      <c r="G9547" s="831"/>
      <c r="H9547" s="831"/>
    </row>
    <row r="9548" spans="2:8">
      <c r="B9548" s="831"/>
      <c r="C9548" s="831"/>
      <c r="F9548" s="831"/>
      <c r="G9548" s="831"/>
      <c r="H9548" s="831"/>
    </row>
    <row r="9549" spans="2:8">
      <c r="B9549" s="831"/>
      <c r="C9549" s="831"/>
      <c r="F9549" s="831"/>
      <c r="G9549" s="831"/>
      <c r="H9549" s="831"/>
    </row>
    <row r="9550" spans="2:8">
      <c r="B9550" s="831"/>
      <c r="C9550" s="831"/>
      <c r="F9550" s="831"/>
      <c r="G9550" s="831"/>
      <c r="H9550" s="831"/>
    </row>
    <row r="9551" spans="2:8">
      <c r="B9551" s="831"/>
      <c r="C9551" s="831"/>
      <c r="F9551" s="831"/>
      <c r="G9551" s="831"/>
      <c r="H9551" s="831"/>
    </row>
    <row r="9552" spans="2:8">
      <c r="B9552" s="831"/>
      <c r="C9552" s="831"/>
      <c r="F9552" s="831"/>
      <c r="G9552" s="831"/>
      <c r="H9552" s="831"/>
    </row>
    <row r="9553" spans="2:8">
      <c r="B9553" s="831"/>
      <c r="C9553" s="831"/>
      <c r="F9553" s="831"/>
      <c r="G9553" s="831"/>
      <c r="H9553" s="831"/>
    </row>
    <row r="9554" spans="2:8">
      <c r="B9554" s="831"/>
      <c r="C9554" s="831"/>
      <c r="F9554" s="831"/>
      <c r="G9554" s="831"/>
      <c r="H9554" s="831"/>
    </row>
    <row r="9555" spans="2:8">
      <c r="B9555" s="831"/>
      <c r="C9555" s="831"/>
      <c r="F9555" s="831"/>
      <c r="G9555" s="831"/>
      <c r="H9555" s="831"/>
    </row>
    <row r="9556" spans="2:8">
      <c r="B9556" s="831"/>
      <c r="C9556" s="831"/>
      <c r="F9556" s="831"/>
      <c r="G9556" s="831"/>
      <c r="H9556" s="831"/>
    </row>
    <row r="9557" spans="2:8">
      <c r="B9557" s="831"/>
      <c r="C9557" s="831"/>
      <c r="F9557" s="831"/>
      <c r="G9557" s="831"/>
      <c r="H9557" s="831"/>
    </row>
    <row r="9558" spans="2:8">
      <c r="B9558" s="831"/>
      <c r="C9558" s="831"/>
      <c r="F9558" s="831"/>
      <c r="G9558" s="831"/>
      <c r="H9558" s="831"/>
    </row>
    <row r="9559" spans="2:8">
      <c r="B9559" s="831"/>
      <c r="C9559" s="831"/>
      <c r="F9559" s="831"/>
      <c r="G9559" s="831"/>
      <c r="H9559" s="831"/>
    </row>
    <row r="9560" spans="2:8">
      <c r="B9560" s="831"/>
      <c r="C9560" s="831"/>
      <c r="F9560" s="831"/>
      <c r="G9560" s="831"/>
      <c r="H9560" s="831"/>
    </row>
    <row r="9561" spans="2:8">
      <c r="B9561" s="831"/>
      <c r="C9561" s="831"/>
      <c r="F9561" s="831"/>
      <c r="G9561" s="831"/>
      <c r="H9561" s="831"/>
    </row>
    <row r="9562" spans="2:8">
      <c r="B9562" s="831"/>
      <c r="C9562" s="831"/>
      <c r="F9562" s="831"/>
      <c r="G9562" s="831"/>
      <c r="H9562" s="831"/>
    </row>
    <row r="9563" spans="2:8">
      <c r="B9563" s="831"/>
      <c r="C9563" s="831"/>
      <c r="F9563" s="831"/>
      <c r="G9563" s="831"/>
      <c r="H9563" s="831"/>
    </row>
    <row r="9564" spans="2:8">
      <c r="B9564" s="831"/>
      <c r="C9564" s="831"/>
      <c r="F9564" s="831"/>
      <c r="G9564" s="831"/>
      <c r="H9564" s="831"/>
    </row>
    <row r="9565" spans="2:8">
      <c r="B9565" s="831"/>
      <c r="C9565" s="831"/>
      <c r="F9565" s="831"/>
      <c r="G9565" s="831"/>
      <c r="H9565" s="831"/>
    </row>
    <row r="9566" spans="2:8">
      <c r="B9566" s="831"/>
      <c r="C9566" s="831"/>
      <c r="F9566" s="831"/>
      <c r="G9566" s="831"/>
      <c r="H9566" s="831"/>
    </row>
    <row r="9567" spans="2:8">
      <c r="B9567" s="831"/>
      <c r="C9567" s="831"/>
      <c r="F9567" s="831"/>
      <c r="G9567" s="831"/>
      <c r="H9567" s="831"/>
    </row>
    <row r="9568" spans="2:8">
      <c r="B9568" s="831"/>
      <c r="C9568" s="831"/>
      <c r="F9568" s="831"/>
      <c r="G9568" s="831"/>
      <c r="H9568" s="831"/>
    </row>
    <row r="9569" spans="2:8">
      <c r="B9569" s="831"/>
      <c r="C9569" s="831"/>
      <c r="F9569" s="831"/>
      <c r="G9569" s="831"/>
      <c r="H9569" s="831"/>
    </row>
    <row r="9570" spans="2:8">
      <c r="B9570" s="831"/>
      <c r="C9570" s="831"/>
      <c r="F9570" s="831"/>
      <c r="G9570" s="831"/>
      <c r="H9570" s="831"/>
    </row>
    <row r="9571" spans="2:8">
      <c r="B9571" s="831"/>
      <c r="C9571" s="831"/>
      <c r="F9571" s="831"/>
      <c r="G9571" s="831"/>
      <c r="H9571" s="831"/>
    </row>
    <row r="9572" spans="2:8">
      <c r="B9572" s="831"/>
      <c r="C9572" s="831"/>
      <c r="F9572" s="831"/>
      <c r="G9572" s="831"/>
      <c r="H9572" s="831"/>
    </row>
    <row r="9573" spans="2:8">
      <c r="B9573" s="831"/>
      <c r="C9573" s="831"/>
      <c r="F9573" s="831"/>
      <c r="G9573" s="831"/>
      <c r="H9573" s="831"/>
    </row>
    <row r="9574" spans="2:8">
      <c r="B9574" s="831"/>
      <c r="C9574" s="831"/>
      <c r="F9574" s="831"/>
      <c r="G9574" s="831"/>
      <c r="H9574" s="831"/>
    </row>
    <row r="9575" spans="2:8">
      <c r="B9575" s="831"/>
      <c r="C9575" s="831"/>
      <c r="F9575" s="831"/>
      <c r="G9575" s="831"/>
      <c r="H9575" s="831"/>
    </row>
    <row r="9576" spans="2:8">
      <c r="B9576" s="831"/>
      <c r="C9576" s="831"/>
      <c r="F9576" s="831"/>
      <c r="G9576" s="831"/>
      <c r="H9576" s="831"/>
    </row>
    <row r="9577" spans="2:8">
      <c r="B9577" s="831"/>
      <c r="C9577" s="831"/>
      <c r="F9577" s="831"/>
      <c r="G9577" s="831"/>
      <c r="H9577" s="831"/>
    </row>
    <row r="9578" spans="2:8">
      <c r="B9578" s="831"/>
      <c r="C9578" s="831"/>
      <c r="F9578" s="831"/>
      <c r="G9578" s="831"/>
      <c r="H9578" s="831"/>
    </row>
    <row r="9579" spans="2:8">
      <c r="B9579" s="831"/>
      <c r="C9579" s="831"/>
      <c r="F9579" s="831"/>
      <c r="G9579" s="831"/>
      <c r="H9579" s="831"/>
    </row>
    <row r="9580" spans="2:8">
      <c r="B9580" s="831"/>
      <c r="C9580" s="831"/>
      <c r="F9580" s="831"/>
      <c r="G9580" s="831"/>
      <c r="H9580" s="831"/>
    </row>
    <row r="9581" spans="2:8">
      <c r="B9581" s="831"/>
      <c r="C9581" s="831"/>
      <c r="F9581" s="831"/>
      <c r="G9581" s="831"/>
      <c r="H9581" s="831"/>
    </row>
    <row r="9582" spans="2:8">
      <c r="B9582" s="831"/>
      <c r="C9582" s="831"/>
      <c r="F9582" s="831"/>
      <c r="G9582" s="831"/>
      <c r="H9582" s="831"/>
    </row>
    <row r="9583" spans="2:8">
      <c r="B9583" s="831"/>
      <c r="C9583" s="831"/>
      <c r="F9583" s="831"/>
      <c r="G9583" s="831"/>
      <c r="H9583" s="831"/>
    </row>
    <row r="9584" spans="2:8">
      <c r="B9584" s="831"/>
      <c r="C9584" s="831"/>
      <c r="F9584" s="831"/>
      <c r="G9584" s="831"/>
      <c r="H9584" s="831"/>
    </row>
    <row r="9585" spans="2:8">
      <c r="B9585" s="831"/>
      <c r="C9585" s="831"/>
      <c r="F9585" s="831"/>
      <c r="G9585" s="831"/>
      <c r="H9585" s="831"/>
    </row>
    <row r="9586" spans="2:8">
      <c r="B9586" s="831"/>
      <c r="C9586" s="831"/>
      <c r="F9586" s="831"/>
      <c r="G9586" s="831"/>
      <c r="H9586" s="831"/>
    </row>
    <row r="9587" spans="2:8">
      <c r="B9587" s="831"/>
      <c r="C9587" s="831"/>
      <c r="F9587" s="831"/>
      <c r="G9587" s="831"/>
      <c r="H9587" s="831"/>
    </row>
    <row r="9588" spans="2:8">
      <c r="B9588" s="831"/>
      <c r="C9588" s="831"/>
      <c r="F9588" s="831"/>
      <c r="G9588" s="831"/>
      <c r="H9588" s="831"/>
    </row>
    <row r="9589" spans="2:8">
      <c r="B9589" s="831"/>
      <c r="C9589" s="831"/>
      <c r="F9589" s="831"/>
      <c r="G9589" s="831"/>
      <c r="H9589" s="831"/>
    </row>
    <row r="9590" spans="2:8">
      <c r="B9590" s="831"/>
      <c r="C9590" s="831"/>
      <c r="F9590" s="831"/>
      <c r="G9590" s="831"/>
      <c r="H9590" s="831"/>
    </row>
    <row r="9591" spans="2:8">
      <c r="B9591" s="831"/>
      <c r="C9591" s="831"/>
      <c r="F9591" s="831"/>
      <c r="G9591" s="831"/>
      <c r="H9591" s="831"/>
    </row>
    <row r="9592" spans="2:8">
      <c r="B9592" s="831"/>
      <c r="C9592" s="831"/>
      <c r="F9592" s="831"/>
      <c r="G9592" s="831"/>
      <c r="H9592" s="831"/>
    </row>
    <row r="9593" spans="2:8">
      <c r="B9593" s="831"/>
      <c r="C9593" s="831"/>
      <c r="F9593" s="831"/>
      <c r="G9593" s="831"/>
      <c r="H9593" s="831"/>
    </row>
    <row r="9594" spans="2:8">
      <c r="B9594" s="831"/>
      <c r="C9594" s="831"/>
      <c r="F9594" s="831"/>
      <c r="G9594" s="831"/>
      <c r="H9594" s="831"/>
    </row>
    <row r="9595" spans="2:8">
      <c r="B9595" s="831"/>
      <c r="C9595" s="831"/>
      <c r="F9595" s="831"/>
      <c r="G9595" s="831"/>
      <c r="H9595" s="831"/>
    </row>
    <row r="9596" spans="2:8">
      <c r="B9596" s="831"/>
      <c r="C9596" s="831"/>
      <c r="F9596" s="831"/>
      <c r="G9596" s="831"/>
      <c r="H9596" s="831"/>
    </row>
    <row r="9597" spans="2:8">
      <c r="B9597" s="831"/>
      <c r="C9597" s="831"/>
      <c r="F9597" s="831"/>
      <c r="G9597" s="831"/>
      <c r="H9597" s="831"/>
    </row>
    <row r="9598" spans="2:8">
      <c r="B9598" s="831"/>
      <c r="C9598" s="831"/>
      <c r="F9598" s="831"/>
      <c r="G9598" s="831"/>
      <c r="H9598" s="831"/>
    </row>
    <row r="9599" spans="2:8">
      <c r="B9599" s="831"/>
      <c r="C9599" s="831"/>
      <c r="F9599" s="831"/>
      <c r="G9599" s="831"/>
      <c r="H9599" s="831"/>
    </row>
    <row r="9600" spans="2:8">
      <c r="B9600" s="831"/>
      <c r="C9600" s="831"/>
      <c r="F9600" s="831"/>
      <c r="G9600" s="831"/>
      <c r="H9600" s="831"/>
    </row>
    <row r="9601" spans="2:8">
      <c r="B9601" s="831"/>
      <c r="C9601" s="831"/>
      <c r="F9601" s="831"/>
      <c r="G9601" s="831"/>
      <c r="H9601" s="831"/>
    </row>
    <row r="9602" spans="2:8">
      <c r="B9602" s="831"/>
      <c r="C9602" s="831"/>
      <c r="F9602" s="831"/>
      <c r="G9602" s="831"/>
      <c r="H9602" s="831"/>
    </row>
    <row r="9603" spans="2:8">
      <c r="B9603" s="831"/>
      <c r="C9603" s="831"/>
      <c r="F9603" s="831"/>
      <c r="G9603" s="831"/>
      <c r="H9603" s="831"/>
    </row>
    <row r="9604" spans="2:8">
      <c r="B9604" s="831"/>
      <c r="C9604" s="831"/>
      <c r="F9604" s="831"/>
      <c r="G9604" s="831"/>
      <c r="H9604" s="831"/>
    </row>
    <row r="9605" spans="2:8">
      <c r="B9605" s="831"/>
      <c r="C9605" s="831"/>
      <c r="F9605" s="831"/>
      <c r="G9605" s="831"/>
      <c r="H9605" s="831"/>
    </row>
    <row r="9606" spans="2:8">
      <c r="B9606" s="831"/>
      <c r="C9606" s="831"/>
      <c r="F9606" s="831"/>
      <c r="G9606" s="831"/>
      <c r="H9606" s="831"/>
    </row>
    <row r="9607" spans="2:8">
      <c r="B9607" s="831"/>
      <c r="C9607" s="831"/>
      <c r="F9607" s="831"/>
      <c r="G9607" s="831"/>
      <c r="H9607" s="831"/>
    </row>
    <row r="9608" spans="2:8">
      <c r="B9608" s="831"/>
      <c r="C9608" s="831"/>
      <c r="F9608" s="831"/>
      <c r="G9608" s="831"/>
      <c r="H9608" s="831"/>
    </row>
    <row r="9609" spans="2:8">
      <c r="B9609" s="831"/>
      <c r="C9609" s="831"/>
      <c r="F9609" s="831"/>
      <c r="G9609" s="831"/>
      <c r="H9609" s="831"/>
    </row>
    <row r="9610" spans="2:8">
      <c r="B9610" s="831"/>
      <c r="C9610" s="831"/>
      <c r="F9610" s="831"/>
      <c r="G9610" s="831"/>
      <c r="H9610" s="831"/>
    </row>
    <row r="9611" spans="2:8">
      <c r="B9611" s="831"/>
      <c r="C9611" s="831"/>
      <c r="F9611" s="831"/>
      <c r="G9611" s="831"/>
      <c r="H9611" s="831"/>
    </row>
    <row r="9612" spans="2:8">
      <c r="B9612" s="831"/>
      <c r="C9612" s="831"/>
      <c r="F9612" s="831"/>
      <c r="G9612" s="831"/>
      <c r="H9612" s="831"/>
    </row>
    <row r="9613" spans="2:8">
      <c r="B9613" s="831"/>
      <c r="C9613" s="831"/>
      <c r="F9613" s="831"/>
      <c r="G9613" s="831"/>
      <c r="H9613" s="831"/>
    </row>
    <row r="9614" spans="2:8">
      <c r="B9614" s="831"/>
      <c r="C9614" s="831"/>
      <c r="F9614" s="831"/>
      <c r="G9614" s="831"/>
      <c r="H9614" s="831"/>
    </row>
    <row r="9615" spans="2:8">
      <c r="B9615" s="831"/>
      <c r="C9615" s="831"/>
      <c r="F9615" s="831"/>
      <c r="G9615" s="831"/>
      <c r="H9615" s="831"/>
    </row>
    <row r="9616" spans="2:8">
      <c r="B9616" s="831"/>
      <c r="C9616" s="831"/>
      <c r="F9616" s="831"/>
      <c r="G9616" s="831"/>
      <c r="H9616" s="831"/>
    </row>
    <row r="9617" spans="2:8">
      <c r="B9617" s="831"/>
      <c r="C9617" s="831"/>
      <c r="F9617" s="831"/>
      <c r="G9617" s="831"/>
      <c r="H9617" s="831"/>
    </row>
    <row r="9618" spans="2:8">
      <c r="B9618" s="831"/>
      <c r="C9618" s="831"/>
      <c r="F9618" s="831"/>
      <c r="G9618" s="831"/>
      <c r="H9618" s="831"/>
    </row>
    <row r="9619" spans="2:8">
      <c r="B9619" s="831"/>
      <c r="C9619" s="831"/>
      <c r="F9619" s="831"/>
      <c r="G9619" s="831"/>
      <c r="H9619" s="831"/>
    </row>
    <row r="9620" spans="2:8">
      <c r="B9620" s="831"/>
      <c r="C9620" s="831"/>
      <c r="F9620" s="831"/>
      <c r="G9620" s="831"/>
      <c r="H9620" s="831"/>
    </row>
    <row r="9621" spans="2:8">
      <c r="B9621" s="831"/>
      <c r="C9621" s="831"/>
      <c r="F9621" s="831"/>
      <c r="G9621" s="831"/>
      <c r="H9621" s="831"/>
    </row>
    <row r="9622" spans="2:8">
      <c r="B9622" s="831"/>
      <c r="C9622" s="831"/>
      <c r="F9622" s="831"/>
      <c r="G9622" s="831"/>
      <c r="H9622" s="831"/>
    </row>
    <row r="9623" spans="2:8">
      <c r="B9623" s="831"/>
      <c r="C9623" s="831"/>
      <c r="F9623" s="831"/>
      <c r="G9623" s="831"/>
      <c r="H9623" s="831"/>
    </row>
    <row r="9624" spans="2:8">
      <c r="B9624" s="831"/>
      <c r="C9624" s="831"/>
      <c r="F9624" s="831"/>
      <c r="G9624" s="831"/>
      <c r="H9624" s="831"/>
    </row>
    <row r="9625" spans="2:8">
      <c r="B9625" s="831"/>
      <c r="C9625" s="831"/>
      <c r="F9625" s="831"/>
      <c r="G9625" s="831"/>
      <c r="H9625" s="831"/>
    </row>
    <row r="9626" spans="2:8">
      <c r="B9626" s="831"/>
      <c r="C9626" s="831"/>
      <c r="F9626" s="831"/>
      <c r="G9626" s="831"/>
      <c r="H9626" s="831"/>
    </row>
    <row r="9627" spans="2:8">
      <c r="B9627" s="831"/>
      <c r="C9627" s="831"/>
      <c r="F9627" s="831"/>
      <c r="G9627" s="831"/>
      <c r="H9627" s="831"/>
    </row>
    <row r="9628" spans="2:8">
      <c r="B9628" s="831"/>
      <c r="C9628" s="831"/>
      <c r="F9628" s="831"/>
      <c r="G9628" s="831"/>
      <c r="H9628" s="831"/>
    </row>
    <row r="9629" spans="2:8">
      <c r="B9629" s="831"/>
      <c r="C9629" s="831"/>
      <c r="F9629" s="831"/>
      <c r="G9629" s="831"/>
      <c r="H9629" s="831"/>
    </row>
    <row r="9630" spans="2:8">
      <c r="B9630" s="831"/>
      <c r="C9630" s="831"/>
      <c r="F9630" s="831"/>
      <c r="G9630" s="831"/>
      <c r="H9630" s="831"/>
    </row>
    <row r="9631" spans="2:8">
      <c r="B9631" s="831"/>
      <c r="C9631" s="831"/>
      <c r="F9631" s="831"/>
      <c r="G9631" s="831"/>
      <c r="H9631" s="831"/>
    </row>
    <row r="9632" spans="2:8">
      <c r="B9632" s="831"/>
      <c r="C9632" s="831"/>
      <c r="F9632" s="831"/>
      <c r="G9632" s="831"/>
      <c r="H9632" s="831"/>
    </row>
    <row r="9633" spans="2:8">
      <c r="B9633" s="831"/>
      <c r="C9633" s="831"/>
      <c r="F9633" s="831"/>
      <c r="G9633" s="831"/>
      <c r="H9633" s="831"/>
    </row>
    <row r="9634" spans="2:8">
      <c r="B9634" s="831"/>
      <c r="C9634" s="831"/>
      <c r="F9634" s="831"/>
      <c r="G9634" s="831"/>
      <c r="H9634" s="831"/>
    </row>
    <row r="9635" spans="2:8">
      <c r="B9635" s="831"/>
      <c r="C9635" s="831"/>
      <c r="F9635" s="831"/>
      <c r="G9635" s="831"/>
      <c r="H9635" s="831"/>
    </row>
    <row r="9636" spans="2:8">
      <c r="B9636" s="831"/>
      <c r="C9636" s="831"/>
      <c r="F9636" s="831"/>
      <c r="G9636" s="831"/>
      <c r="H9636" s="831"/>
    </row>
    <row r="9637" spans="2:8">
      <c r="B9637" s="831"/>
      <c r="C9637" s="831"/>
      <c r="F9637" s="831"/>
      <c r="G9637" s="831"/>
      <c r="H9637" s="831"/>
    </row>
    <row r="9638" spans="2:8">
      <c r="B9638" s="831"/>
      <c r="C9638" s="831"/>
      <c r="F9638" s="831"/>
      <c r="G9638" s="831"/>
      <c r="H9638" s="831"/>
    </row>
    <row r="9639" spans="2:8">
      <c r="B9639" s="831"/>
      <c r="C9639" s="831"/>
      <c r="F9639" s="831"/>
      <c r="G9639" s="831"/>
      <c r="H9639" s="831"/>
    </row>
    <row r="9640" spans="2:8">
      <c r="B9640" s="831"/>
      <c r="C9640" s="831"/>
      <c r="F9640" s="831"/>
      <c r="G9640" s="831"/>
      <c r="H9640" s="831"/>
    </row>
    <row r="9641" spans="2:8">
      <c r="B9641" s="831"/>
      <c r="C9641" s="831"/>
      <c r="F9641" s="831"/>
      <c r="G9641" s="831"/>
      <c r="H9641" s="831"/>
    </row>
    <row r="9642" spans="2:8">
      <c r="B9642" s="831"/>
      <c r="C9642" s="831"/>
      <c r="F9642" s="831"/>
      <c r="G9642" s="831"/>
      <c r="H9642" s="831"/>
    </row>
    <row r="9643" spans="2:8">
      <c r="B9643" s="831"/>
      <c r="C9643" s="831"/>
      <c r="F9643" s="831"/>
      <c r="G9643" s="831"/>
      <c r="H9643" s="831"/>
    </row>
    <row r="9644" spans="2:8">
      <c r="B9644" s="831"/>
      <c r="C9644" s="831"/>
      <c r="F9644" s="831"/>
      <c r="G9644" s="831"/>
      <c r="H9644" s="831"/>
    </row>
    <row r="9645" spans="2:8">
      <c r="B9645" s="831"/>
      <c r="C9645" s="831"/>
      <c r="F9645" s="831"/>
      <c r="G9645" s="831"/>
      <c r="H9645" s="831"/>
    </row>
    <row r="9646" spans="2:8">
      <c r="B9646" s="831"/>
      <c r="C9646" s="831"/>
      <c r="F9646" s="831"/>
      <c r="G9646" s="831"/>
      <c r="H9646" s="831"/>
    </row>
    <row r="9647" spans="2:8">
      <c r="B9647" s="831"/>
      <c r="C9647" s="831"/>
      <c r="F9647" s="831"/>
      <c r="G9647" s="831"/>
      <c r="H9647" s="831"/>
    </row>
    <row r="9648" spans="2:8">
      <c r="B9648" s="831"/>
      <c r="C9648" s="831"/>
      <c r="F9648" s="831"/>
      <c r="G9648" s="831"/>
      <c r="H9648" s="831"/>
    </row>
    <row r="9649" spans="2:8">
      <c r="B9649" s="831"/>
      <c r="C9649" s="831"/>
      <c r="F9649" s="831"/>
      <c r="G9649" s="831"/>
      <c r="H9649" s="831"/>
    </row>
    <row r="9650" spans="2:8">
      <c r="B9650" s="831"/>
      <c r="C9650" s="831"/>
      <c r="F9650" s="831"/>
      <c r="G9650" s="831"/>
      <c r="H9650" s="831"/>
    </row>
    <row r="9651" spans="2:8">
      <c r="B9651" s="831"/>
      <c r="C9651" s="831"/>
      <c r="F9651" s="831"/>
      <c r="G9651" s="831"/>
      <c r="H9651" s="831"/>
    </row>
    <row r="9652" spans="2:8">
      <c r="B9652" s="831"/>
      <c r="C9652" s="831"/>
      <c r="F9652" s="831"/>
      <c r="G9652" s="831"/>
      <c r="H9652" s="831"/>
    </row>
    <row r="9653" spans="2:8">
      <c r="B9653" s="831"/>
      <c r="C9653" s="831"/>
      <c r="F9653" s="831"/>
      <c r="G9653" s="831"/>
      <c r="H9653" s="831"/>
    </row>
    <row r="9654" spans="2:8">
      <c r="B9654" s="831"/>
      <c r="C9654" s="831"/>
      <c r="F9654" s="831"/>
      <c r="G9654" s="831"/>
      <c r="H9654" s="831"/>
    </row>
    <row r="9655" spans="2:8">
      <c r="B9655" s="831"/>
      <c r="C9655" s="831"/>
      <c r="F9655" s="831"/>
      <c r="G9655" s="831"/>
      <c r="H9655" s="831"/>
    </row>
    <row r="9656" spans="2:8">
      <c r="B9656" s="831"/>
      <c r="C9656" s="831"/>
      <c r="F9656" s="831"/>
      <c r="G9656" s="831"/>
      <c r="H9656" s="831"/>
    </row>
    <row r="9657" spans="2:8">
      <c r="B9657" s="831"/>
      <c r="C9657" s="831"/>
      <c r="F9657" s="831"/>
      <c r="G9657" s="831"/>
      <c r="H9657" s="831"/>
    </row>
    <row r="9658" spans="2:8">
      <c r="B9658" s="831"/>
      <c r="C9658" s="831"/>
      <c r="F9658" s="831"/>
      <c r="G9658" s="831"/>
      <c r="H9658" s="831"/>
    </row>
    <row r="9659" spans="2:8">
      <c r="B9659" s="831"/>
      <c r="C9659" s="831"/>
      <c r="F9659" s="831"/>
      <c r="G9659" s="831"/>
      <c r="H9659" s="831"/>
    </row>
    <row r="9660" spans="2:8">
      <c r="B9660" s="831"/>
      <c r="C9660" s="831"/>
      <c r="F9660" s="831"/>
      <c r="G9660" s="831"/>
      <c r="H9660" s="831"/>
    </row>
    <row r="9661" spans="2:8">
      <c r="B9661" s="831"/>
      <c r="C9661" s="831"/>
      <c r="F9661" s="831"/>
      <c r="G9661" s="831"/>
      <c r="H9661" s="831"/>
    </row>
    <row r="9662" spans="2:8">
      <c r="B9662" s="831"/>
      <c r="C9662" s="831"/>
      <c r="F9662" s="831"/>
      <c r="G9662" s="831"/>
      <c r="H9662" s="831"/>
    </row>
    <row r="9663" spans="2:8">
      <c r="B9663" s="831"/>
      <c r="C9663" s="831"/>
      <c r="F9663" s="831"/>
      <c r="G9663" s="831"/>
      <c r="H9663" s="831"/>
    </row>
    <row r="9664" spans="2:8">
      <c r="B9664" s="831"/>
      <c r="C9664" s="831"/>
      <c r="F9664" s="831"/>
      <c r="G9664" s="831"/>
      <c r="H9664" s="831"/>
    </row>
    <row r="9665" spans="2:8">
      <c r="B9665" s="831"/>
      <c r="C9665" s="831"/>
      <c r="F9665" s="831"/>
      <c r="G9665" s="831"/>
      <c r="H9665" s="831"/>
    </row>
    <row r="9666" spans="2:8">
      <c r="B9666" s="831"/>
      <c r="C9666" s="831"/>
      <c r="F9666" s="831"/>
      <c r="G9666" s="831"/>
      <c r="H9666" s="831"/>
    </row>
    <row r="9667" spans="2:8">
      <c r="B9667" s="831"/>
      <c r="C9667" s="831"/>
      <c r="F9667" s="831"/>
      <c r="G9667" s="831"/>
      <c r="H9667" s="831"/>
    </row>
    <row r="9668" spans="2:8">
      <c r="B9668" s="831"/>
      <c r="C9668" s="831"/>
      <c r="F9668" s="831"/>
      <c r="G9668" s="831"/>
      <c r="H9668" s="831"/>
    </row>
    <row r="9669" spans="2:8">
      <c r="B9669" s="831"/>
      <c r="C9669" s="831"/>
      <c r="F9669" s="831"/>
      <c r="G9669" s="831"/>
      <c r="H9669" s="831"/>
    </row>
    <row r="9670" spans="2:8">
      <c r="B9670" s="831"/>
      <c r="C9670" s="831"/>
      <c r="F9670" s="831"/>
      <c r="G9670" s="831"/>
      <c r="H9670" s="831"/>
    </row>
    <row r="9671" spans="2:8">
      <c r="B9671" s="831"/>
      <c r="C9671" s="831"/>
      <c r="F9671" s="831"/>
      <c r="G9671" s="831"/>
      <c r="H9671" s="831"/>
    </row>
    <row r="9672" spans="2:8">
      <c r="B9672" s="831"/>
      <c r="C9672" s="831"/>
      <c r="F9672" s="831"/>
      <c r="G9672" s="831"/>
      <c r="H9672" s="831"/>
    </row>
    <row r="9673" spans="2:8">
      <c r="B9673" s="831"/>
      <c r="C9673" s="831"/>
      <c r="F9673" s="831"/>
      <c r="G9673" s="831"/>
      <c r="H9673" s="831"/>
    </row>
    <row r="9674" spans="2:8">
      <c r="B9674" s="831"/>
      <c r="C9674" s="831"/>
      <c r="F9674" s="831"/>
      <c r="G9674" s="831"/>
      <c r="H9674" s="831"/>
    </row>
    <row r="9675" spans="2:8">
      <c r="B9675" s="831"/>
      <c r="C9675" s="831"/>
      <c r="F9675" s="831"/>
      <c r="G9675" s="831"/>
      <c r="H9675" s="831"/>
    </row>
    <row r="9676" spans="2:8">
      <c r="B9676" s="831"/>
      <c r="C9676" s="831"/>
      <c r="F9676" s="831"/>
      <c r="G9676" s="831"/>
      <c r="H9676" s="831"/>
    </row>
    <row r="9677" spans="2:8">
      <c r="B9677" s="831"/>
      <c r="C9677" s="831"/>
      <c r="F9677" s="831"/>
      <c r="G9677" s="831"/>
      <c r="H9677" s="831"/>
    </row>
    <row r="9678" spans="2:8">
      <c r="B9678" s="831"/>
      <c r="C9678" s="831"/>
      <c r="F9678" s="831"/>
      <c r="G9678" s="831"/>
      <c r="H9678" s="831"/>
    </row>
    <row r="9679" spans="2:8">
      <c r="B9679" s="831"/>
      <c r="C9679" s="831"/>
      <c r="F9679" s="831"/>
      <c r="G9679" s="831"/>
      <c r="H9679" s="831"/>
    </row>
    <row r="9680" spans="2:8">
      <c r="B9680" s="831"/>
      <c r="C9680" s="831"/>
      <c r="F9680" s="831"/>
      <c r="G9680" s="831"/>
      <c r="H9680" s="831"/>
    </row>
    <row r="9681" spans="2:8">
      <c r="B9681" s="831"/>
      <c r="C9681" s="831"/>
      <c r="F9681" s="831"/>
      <c r="G9681" s="831"/>
      <c r="H9681" s="831"/>
    </row>
    <row r="9682" spans="2:8">
      <c r="B9682" s="831"/>
      <c r="C9682" s="831"/>
      <c r="F9682" s="831"/>
      <c r="G9682" s="831"/>
      <c r="H9682" s="831"/>
    </row>
    <row r="9683" spans="2:8">
      <c r="B9683" s="831"/>
      <c r="C9683" s="831"/>
      <c r="F9683" s="831"/>
      <c r="G9683" s="831"/>
      <c r="H9683" s="831"/>
    </row>
    <row r="9684" spans="2:8">
      <c r="B9684" s="831"/>
      <c r="C9684" s="831"/>
      <c r="F9684" s="831"/>
      <c r="G9684" s="831"/>
      <c r="H9684" s="831"/>
    </row>
    <row r="9685" spans="2:8">
      <c r="B9685" s="831"/>
      <c r="C9685" s="831"/>
      <c r="F9685" s="831"/>
      <c r="G9685" s="831"/>
      <c r="H9685" s="831"/>
    </row>
    <row r="9686" spans="2:8">
      <c r="B9686" s="831"/>
      <c r="C9686" s="831"/>
      <c r="F9686" s="831"/>
      <c r="G9686" s="831"/>
      <c r="H9686" s="831"/>
    </row>
    <row r="9687" spans="2:8">
      <c r="B9687" s="831"/>
      <c r="C9687" s="831"/>
      <c r="F9687" s="831"/>
      <c r="G9687" s="831"/>
      <c r="H9687" s="831"/>
    </row>
    <row r="9688" spans="2:8">
      <c r="B9688" s="831"/>
      <c r="C9688" s="831"/>
      <c r="F9688" s="831"/>
      <c r="G9688" s="831"/>
      <c r="H9688" s="831"/>
    </row>
    <row r="9689" spans="2:8">
      <c r="B9689" s="831"/>
      <c r="C9689" s="831"/>
      <c r="F9689" s="831"/>
      <c r="G9689" s="831"/>
      <c r="H9689" s="831"/>
    </row>
    <row r="9690" spans="2:8">
      <c r="B9690" s="831"/>
      <c r="C9690" s="831"/>
      <c r="F9690" s="831"/>
      <c r="G9690" s="831"/>
      <c r="H9690" s="831"/>
    </row>
    <row r="9691" spans="2:8">
      <c r="B9691" s="831"/>
      <c r="C9691" s="831"/>
      <c r="F9691" s="831"/>
      <c r="G9691" s="831"/>
      <c r="H9691" s="831"/>
    </row>
    <row r="9692" spans="2:8">
      <c r="B9692" s="831"/>
      <c r="C9692" s="831"/>
      <c r="F9692" s="831"/>
      <c r="G9692" s="831"/>
      <c r="H9692" s="831"/>
    </row>
    <row r="9693" spans="2:8">
      <c r="B9693" s="831"/>
      <c r="C9693" s="831"/>
      <c r="F9693" s="831"/>
      <c r="G9693" s="831"/>
      <c r="H9693" s="831"/>
    </row>
    <row r="9694" spans="2:8">
      <c r="B9694" s="831"/>
      <c r="C9694" s="831"/>
      <c r="F9694" s="831"/>
      <c r="G9694" s="831"/>
      <c r="H9694" s="831"/>
    </row>
    <row r="9695" spans="2:8">
      <c r="B9695" s="831"/>
      <c r="C9695" s="831"/>
      <c r="F9695" s="831"/>
      <c r="G9695" s="831"/>
      <c r="H9695" s="831"/>
    </row>
    <row r="9696" spans="2:8">
      <c r="B9696" s="831"/>
      <c r="C9696" s="831"/>
      <c r="F9696" s="831"/>
      <c r="G9696" s="831"/>
      <c r="H9696" s="831"/>
    </row>
    <row r="9697" spans="2:8">
      <c r="B9697" s="831"/>
      <c r="C9697" s="831"/>
      <c r="F9697" s="831"/>
      <c r="G9697" s="831"/>
      <c r="H9697" s="831"/>
    </row>
    <row r="9698" spans="2:8">
      <c r="B9698" s="831"/>
      <c r="C9698" s="831"/>
      <c r="F9698" s="831"/>
      <c r="G9698" s="831"/>
      <c r="H9698" s="831"/>
    </row>
    <row r="9699" spans="2:8">
      <c r="B9699" s="831"/>
      <c r="C9699" s="831"/>
      <c r="F9699" s="831"/>
      <c r="G9699" s="831"/>
      <c r="H9699" s="831"/>
    </row>
    <row r="9700" spans="2:8">
      <c r="B9700" s="831"/>
      <c r="C9700" s="831"/>
      <c r="F9700" s="831"/>
      <c r="G9700" s="831"/>
      <c r="H9700" s="831"/>
    </row>
    <row r="9701" spans="2:8">
      <c r="B9701" s="831"/>
      <c r="C9701" s="831"/>
      <c r="F9701" s="831"/>
      <c r="G9701" s="831"/>
      <c r="H9701" s="831"/>
    </row>
    <row r="9702" spans="2:8">
      <c r="B9702" s="831"/>
      <c r="C9702" s="831"/>
      <c r="F9702" s="831"/>
      <c r="G9702" s="831"/>
      <c r="H9702" s="831"/>
    </row>
    <row r="9703" spans="2:8">
      <c r="B9703" s="831"/>
      <c r="C9703" s="831"/>
      <c r="F9703" s="831"/>
      <c r="G9703" s="831"/>
      <c r="H9703" s="831"/>
    </row>
    <row r="9704" spans="2:8">
      <c r="B9704" s="831"/>
      <c r="C9704" s="831"/>
      <c r="F9704" s="831"/>
      <c r="G9704" s="831"/>
      <c r="H9704" s="831"/>
    </row>
    <row r="9705" spans="2:8">
      <c r="B9705" s="831"/>
      <c r="C9705" s="831"/>
      <c r="F9705" s="831"/>
      <c r="G9705" s="831"/>
      <c r="H9705" s="831"/>
    </row>
    <row r="9706" spans="2:8">
      <c r="B9706" s="831"/>
      <c r="C9706" s="831"/>
      <c r="F9706" s="831"/>
      <c r="G9706" s="831"/>
      <c r="H9706" s="831"/>
    </row>
    <row r="9707" spans="2:8">
      <c r="B9707" s="831"/>
      <c r="C9707" s="831"/>
      <c r="F9707" s="831"/>
      <c r="G9707" s="831"/>
      <c r="H9707" s="831"/>
    </row>
    <row r="9708" spans="2:8">
      <c r="B9708" s="831"/>
      <c r="C9708" s="831"/>
      <c r="F9708" s="831"/>
      <c r="G9708" s="831"/>
      <c r="H9708" s="831"/>
    </row>
    <row r="9709" spans="2:8">
      <c r="B9709" s="831"/>
      <c r="C9709" s="831"/>
      <c r="F9709" s="831"/>
      <c r="G9709" s="831"/>
      <c r="H9709" s="831"/>
    </row>
    <row r="9710" spans="2:8">
      <c r="B9710" s="831"/>
      <c r="C9710" s="831"/>
      <c r="F9710" s="831"/>
      <c r="G9710" s="831"/>
      <c r="H9710" s="831"/>
    </row>
    <row r="9711" spans="2:8">
      <c r="B9711" s="831"/>
      <c r="C9711" s="831"/>
      <c r="F9711" s="831"/>
      <c r="G9711" s="831"/>
      <c r="H9711" s="831"/>
    </row>
    <row r="9712" spans="2:8">
      <c r="B9712" s="831"/>
      <c r="C9712" s="831"/>
      <c r="F9712" s="831"/>
      <c r="G9712" s="831"/>
      <c r="H9712" s="831"/>
    </row>
    <row r="9713" spans="2:8">
      <c r="B9713" s="831"/>
      <c r="C9713" s="831"/>
      <c r="F9713" s="831"/>
      <c r="G9713" s="831"/>
      <c r="H9713" s="831"/>
    </row>
    <row r="9714" spans="2:8">
      <c r="B9714" s="831"/>
      <c r="C9714" s="831"/>
      <c r="F9714" s="831"/>
      <c r="G9714" s="831"/>
      <c r="H9714" s="831"/>
    </row>
    <row r="9715" spans="2:8">
      <c r="B9715" s="831"/>
      <c r="C9715" s="831"/>
      <c r="F9715" s="831"/>
      <c r="G9715" s="831"/>
      <c r="H9715" s="831"/>
    </row>
    <row r="9716" spans="2:8">
      <c r="B9716" s="831"/>
      <c r="C9716" s="831"/>
      <c r="F9716" s="831"/>
      <c r="G9716" s="831"/>
      <c r="H9716" s="831"/>
    </row>
    <row r="9717" spans="2:8">
      <c r="B9717" s="831"/>
      <c r="C9717" s="831"/>
      <c r="F9717" s="831"/>
      <c r="G9717" s="831"/>
      <c r="H9717" s="831"/>
    </row>
    <row r="9718" spans="2:8">
      <c r="B9718" s="831"/>
      <c r="C9718" s="831"/>
      <c r="F9718" s="831"/>
      <c r="G9718" s="831"/>
      <c r="H9718" s="831"/>
    </row>
    <row r="9719" spans="2:8">
      <c r="B9719" s="831"/>
      <c r="C9719" s="831"/>
      <c r="F9719" s="831"/>
      <c r="G9719" s="831"/>
      <c r="H9719" s="831"/>
    </row>
    <row r="9720" spans="2:8">
      <c r="B9720" s="831"/>
      <c r="C9720" s="831"/>
      <c r="F9720" s="831"/>
      <c r="G9720" s="831"/>
      <c r="H9720" s="831"/>
    </row>
    <row r="9721" spans="2:8">
      <c r="B9721" s="831"/>
      <c r="C9721" s="831"/>
      <c r="F9721" s="831"/>
      <c r="G9721" s="831"/>
      <c r="H9721" s="831"/>
    </row>
    <row r="9722" spans="2:8">
      <c r="B9722" s="831"/>
      <c r="C9722" s="831"/>
      <c r="F9722" s="831"/>
      <c r="G9722" s="831"/>
      <c r="H9722" s="831"/>
    </row>
    <row r="9723" spans="2:8">
      <c r="B9723" s="831"/>
      <c r="C9723" s="831"/>
      <c r="F9723" s="831"/>
      <c r="G9723" s="831"/>
      <c r="H9723" s="831"/>
    </row>
    <row r="9724" spans="2:8">
      <c r="B9724" s="831"/>
      <c r="C9724" s="831"/>
      <c r="F9724" s="831"/>
      <c r="G9724" s="831"/>
      <c r="H9724" s="831"/>
    </row>
    <row r="9725" spans="2:8">
      <c r="B9725" s="831"/>
      <c r="C9725" s="831"/>
      <c r="F9725" s="831"/>
      <c r="G9725" s="831"/>
      <c r="H9725" s="831"/>
    </row>
    <row r="9726" spans="2:8">
      <c r="B9726" s="831"/>
      <c r="C9726" s="831"/>
      <c r="F9726" s="831"/>
      <c r="G9726" s="831"/>
      <c r="H9726" s="831"/>
    </row>
    <row r="9727" spans="2:8">
      <c r="B9727" s="831"/>
      <c r="C9727" s="831"/>
      <c r="F9727" s="831"/>
      <c r="G9727" s="831"/>
      <c r="H9727" s="831"/>
    </row>
    <row r="9728" spans="2:8">
      <c r="B9728" s="831"/>
      <c r="C9728" s="831"/>
      <c r="F9728" s="831"/>
      <c r="G9728" s="831"/>
      <c r="H9728" s="831"/>
    </row>
    <row r="9729" spans="2:8">
      <c r="B9729" s="831"/>
      <c r="C9729" s="831"/>
      <c r="F9729" s="831"/>
      <c r="G9729" s="831"/>
      <c r="H9729" s="831"/>
    </row>
    <row r="9730" spans="2:8">
      <c r="B9730" s="831"/>
      <c r="C9730" s="831"/>
      <c r="F9730" s="831"/>
      <c r="G9730" s="831"/>
      <c r="H9730" s="831"/>
    </row>
    <row r="9731" spans="2:8">
      <c r="B9731" s="831"/>
      <c r="C9731" s="831"/>
      <c r="F9731" s="831"/>
      <c r="G9731" s="831"/>
      <c r="H9731" s="831"/>
    </row>
    <row r="9732" spans="2:8">
      <c r="B9732" s="831"/>
      <c r="C9732" s="831"/>
      <c r="F9732" s="831"/>
      <c r="G9732" s="831"/>
      <c r="H9732" s="831"/>
    </row>
    <row r="9733" spans="2:8">
      <c r="B9733" s="831"/>
      <c r="C9733" s="831"/>
      <c r="F9733" s="831"/>
      <c r="G9733" s="831"/>
      <c r="H9733" s="831"/>
    </row>
    <row r="9734" spans="2:8">
      <c r="B9734" s="831"/>
      <c r="C9734" s="831"/>
      <c r="F9734" s="831"/>
      <c r="G9734" s="831"/>
      <c r="H9734" s="831"/>
    </row>
    <row r="9735" spans="2:8">
      <c r="B9735" s="831"/>
      <c r="C9735" s="831"/>
      <c r="F9735" s="831"/>
      <c r="G9735" s="831"/>
      <c r="H9735" s="831"/>
    </row>
    <row r="9736" spans="2:8">
      <c r="B9736" s="831"/>
      <c r="C9736" s="831"/>
      <c r="F9736" s="831"/>
      <c r="G9736" s="831"/>
      <c r="H9736" s="831"/>
    </row>
    <row r="9737" spans="2:8">
      <c r="B9737" s="831"/>
      <c r="C9737" s="831"/>
      <c r="F9737" s="831"/>
      <c r="G9737" s="831"/>
      <c r="H9737" s="831"/>
    </row>
    <row r="9738" spans="2:8">
      <c r="B9738" s="831"/>
      <c r="C9738" s="831"/>
      <c r="F9738" s="831"/>
      <c r="G9738" s="831"/>
      <c r="H9738" s="831"/>
    </row>
    <row r="9739" spans="2:8">
      <c r="B9739" s="831"/>
      <c r="C9739" s="831"/>
      <c r="F9739" s="831"/>
      <c r="G9739" s="831"/>
      <c r="H9739" s="831"/>
    </row>
    <row r="9740" spans="2:8">
      <c r="B9740" s="831"/>
      <c r="C9740" s="831"/>
      <c r="F9740" s="831"/>
      <c r="G9740" s="831"/>
      <c r="H9740" s="831"/>
    </row>
    <row r="9741" spans="2:8">
      <c r="B9741" s="831"/>
      <c r="C9741" s="831"/>
      <c r="F9741" s="831"/>
      <c r="G9741" s="831"/>
      <c r="H9741" s="831"/>
    </row>
    <row r="9742" spans="2:8">
      <c r="B9742" s="831"/>
      <c r="C9742" s="831"/>
      <c r="F9742" s="831"/>
      <c r="G9742" s="831"/>
      <c r="H9742" s="831"/>
    </row>
    <row r="9743" spans="2:8">
      <c r="B9743" s="831"/>
      <c r="C9743" s="831"/>
      <c r="F9743" s="831"/>
      <c r="G9743" s="831"/>
      <c r="H9743" s="831"/>
    </row>
    <row r="9744" spans="2:8">
      <c r="B9744" s="831"/>
      <c r="C9744" s="831"/>
      <c r="F9744" s="831"/>
      <c r="G9744" s="831"/>
      <c r="H9744" s="831"/>
    </row>
    <row r="9745" spans="2:8">
      <c r="B9745" s="831"/>
      <c r="C9745" s="831"/>
      <c r="F9745" s="831"/>
      <c r="G9745" s="831"/>
      <c r="H9745" s="831"/>
    </row>
    <row r="9746" spans="2:8">
      <c r="B9746" s="831"/>
      <c r="C9746" s="831"/>
      <c r="F9746" s="831"/>
      <c r="G9746" s="831"/>
      <c r="H9746" s="831"/>
    </row>
    <row r="9747" spans="2:8">
      <c r="B9747" s="831"/>
      <c r="C9747" s="831"/>
      <c r="F9747" s="831"/>
      <c r="G9747" s="831"/>
      <c r="H9747" s="831"/>
    </row>
    <row r="9748" spans="2:8">
      <c r="B9748" s="831"/>
      <c r="C9748" s="831"/>
      <c r="F9748" s="831"/>
      <c r="G9748" s="831"/>
      <c r="H9748" s="831"/>
    </row>
    <row r="9749" spans="2:8">
      <c r="B9749" s="831"/>
      <c r="C9749" s="831"/>
      <c r="F9749" s="831"/>
      <c r="G9749" s="831"/>
      <c r="H9749" s="831"/>
    </row>
    <row r="9750" spans="2:8">
      <c r="B9750" s="831"/>
      <c r="C9750" s="831"/>
      <c r="F9750" s="831"/>
      <c r="G9750" s="831"/>
      <c r="H9750" s="831"/>
    </row>
    <row r="9751" spans="2:8">
      <c r="B9751" s="831"/>
      <c r="C9751" s="831"/>
      <c r="F9751" s="831"/>
      <c r="G9751" s="831"/>
      <c r="H9751" s="831"/>
    </row>
    <row r="9752" spans="2:8">
      <c r="B9752" s="831"/>
      <c r="C9752" s="831"/>
      <c r="F9752" s="831"/>
      <c r="G9752" s="831"/>
      <c r="H9752" s="831"/>
    </row>
    <row r="9753" spans="2:8">
      <c r="B9753" s="831"/>
      <c r="C9753" s="831"/>
      <c r="F9753" s="831"/>
      <c r="G9753" s="831"/>
      <c r="H9753" s="831"/>
    </row>
    <row r="9754" spans="2:8">
      <c r="B9754" s="831"/>
      <c r="C9754" s="831"/>
      <c r="F9754" s="831"/>
      <c r="G9754" s="831"/>
      <c r="H9754" s="831"/>
    </row>
    <row r="9755" spans="2:8">
      <c r="B9755" s="831"/>
      <c r="C9755" s="831"/>
      <c r="F9755" s="831"/>
      <c r="G9755" s="831"/>
      <c r="H9755" s="831"/>
    </row>
    <row r="9756" spans="2:8">
      <c r="B9756" s="831"/>
      <c r="C9756" s="831"/>
      <c r="F9756" s="831"/>
      <c r="G9756" s="831"/>
      <c r="H9756" s="831"/>
    </row>
    <row r="9757" spans="2:8">
      <c r="B9757" s="831"/>
      <c r="C9757" s="831"/>
      <c r="F9757" s="831"/>
      <c r="G9757" s="831"/>
      <c r="H9757" s="831"/>
    </row>
    <row r="9758" spans="2:8">
      <c r="B9758" s="831"/>
      <c r="C9758" s="831"/>
      <c r="F9758" s="831"/>
      <c r="G9758" s="831"/>
      <c r="H9758" s="831"/>
    </row>
    <row r="9759" spans="2:8">
      <c r="B9759" s="831"/>
      <c r="C9759" s="831"/>
      <c r="F9759" s="831"/>
      <c r="G9759" s="831"/>
      <c r="H9759" s="831"/>
    </row>
    <row r="9760" spans="2:8">
      <c r="B9760" s="831"/>
      <c r="C9760" s="831"/>
      <c r="F9760" s="831"/>
      <c r="G9760" s="831"/>
      <c r="H9760" s="831"/>
    </row>
    <row r="9761" spans="2:8">
      <c r="B9761" s="831"/>
      <c r="C9761" s="831"/>
      <c r="F9761" s="831"/>
      <c r="G9761" s="831"/>
      <c r="H9761" s="831"/>
    </row>
    <row r="9762" spans="2:8">
      <c r="B9762" s="831"/>
      <c r="C9762" s="831"/>
      <c r="F9762" s="831"/>
      <c r="G9762" s="831"/>
      <c r="H9762" s="831"/>
    </row>
    <row r="9763" spans="2:8">
      <c r="B9763" s="831"/>
      <c r="C9763" s="831"/>
      <c r="F9763" s="831"/>
      <c r="G9763" s="831"/>
      <c r="H9763" s="831"/>
    </row>
    <row r="9764" spans="2:8">
      <c r="B9764" s="831"/>
      <c r="C9764" s="831"/>
      <c r="F9764" s="831"/>
      <c r="G9764" s="831"/>
      <c r="H9764" s="831"/>
    </row>
    <row r="9765" spans="2:8">
      <c r="B9765" s="831"/>
      <c r="C9765" s="831"/>
      <c r="F9765" s="831"/>
      <c r="G9765" s="831"/>
      <c r="H9765" s="831"/>
    </row>
    <row r="9766" spans="2:8">
      <c r="B9766" s="831"/>
      <c r="C9766" s="831"/>
      <c r="F9766" s="831"/>
      <c r="G9766" s="831"/>
      <c r="H9766" s="831"/>
    </row>
    <row r="9767" spans="2:8">
      <c r="B9767" s="831"/>
      <c r="C9767" s="831"/>
      <c r="F9767" s="831"/>
      <c r="G9767" s="831"/>
      <c r="H9767" s="831"/>
    </row>
    <row r="9768" spans="2:8">
      <c r="B9768" s="831"/>
      <c r="C9768" s="831"/>
      <c r="F9768" s="831"/>
      <c r="G9768" s="831"/>
      <c r="H9768" s="831"/>
    </row>
    <row r="9769" spans="2:8">
      <c r="B9769" s="831"/>
      <c r="C9769" s="831"/>
      <c r="F9769" s="831"/>
      <c r="G9769" s="831"/>
      <c r="H9769" s="831"/>
    </row>
    <row r="9770" spans="2:8">
      <c r="B9770" s="831"/>
      <c r="C9770" s="831"/>
      <c r="F9770" s="831"/>
      <c r="G9770" s="831"/>
      <c r="H9770" s="831"/>
    </row>
    <row r="9771" spans="2:8">
      <c r="B9771" s="831"/>
      <c r="C9771" s="831"/>
      <c r="F9771" s="831"/>
      <c r="G9771" s="831"/>
      <c r="H9771" s="831"/>
    </row>
    <row r="9772" spans="2:8">
      <c r="B9772" s="831"/>
      <c r="C9772" s="831"/>
      <c r="F9772" s="831"/>
      <c r="G9772" s="831"/>
      <c r="H9772" s="831"/>
    </row>
    <row r="9773" spans="2:8">
      <c r="B9773" s="831"/>
      <c r="C9773" s="831"/>
      <c r="F9773" s="831"/>
      <c r="G9773" s="831"/>
      <c r="H9773" s="831"/>
    </row>
    <row r="9774" spans="2:8">
      <c r="B9774" s="831"/>
      <c r="C9774" s="831"/>
      <c r="F9774" s="831"/>
      <c r="G9774" s="831"/>
      <c r="H9774" s="831"/>
    </row>
    <row r="9775" spans="2:8">
      <c r="B9775" s="831"/>
      <c r="C9775" s="831"/>
      <c r="F9775" s="831"/>
      <c r="G9775" s="831"/>
      <c r="H9775" s="831"/>
    </row>
    <row r="9776" spans="2:8">
      <c r="B9776" s="831"/>
      <c r="C9776" s="831"/>
      <c r="F9776" s="831"/>
      <c r="G9776" s="831"/>
      <c r="H9776" s="831"/>
    </row>
    <row r="9777" spans="2:8">
      <c r="B9777" s="831"/>
      <c r="C9777" s="831"/>
      <c r="F9777" s="831"/>
      <c r="G9777" s="831"/>
      <c r="H9777" s="831"/>
    </row>
    <row r="9778" spans="2:8">
      <c r="B9778" s="831"/>
      <c r="C9778" s="831"/>
      <c r="F9778" s="831"/>
      <c r="G9778" s="831"/>
      <c r="H9778" s="831"/>
    </row>
    <row r="9779" spans="2:8">
      <c r="B9779" s="831"/>
      <c r="C9779" s="831"/>
      <c r="F9779" s="831"/>
      <c r="G9779" s="831"/>
      <c r="H9779" s="831"/>
    </row>
    <row r="9780" spans="2:8">
      <c r="B9780" s="831"/>
      <c r="C9780" s="831"/>
      <c r="F9780" s="831"/>
      <c r="G9780" s="831"/>
      <c r="H9780" s="831"/>
    </row>
    <row r="9781" spans="2:8">
      <c r="B9781" s="831"/>
      <c r="C9781" s="831"/>
      <c r="F9781" s="831"/>
      <c r="G9781" s="831"/>
      <c r="H9781" s="831"/>
    </row>
    <row r="9782" spans="2:8">
      <c r="B9782" s="831"/>
      <c r="C9782" s="831"/>
      <c r="F9782" s="831"/>
      <c r="G9782" s="831"/>
      <c r="H9782" s="831"/>
    </row>
    <row r="9783" spans="2:8">
      <c r="B9783" s="831"/>
      <c r="C9783" s="831"/>
      <c r="F9783" s="831"/>
      <c r="G9783" s="831"/>
      <c r="H9783" s="831"/>
    </row>
    <row r="9784" spans="2:8">
      <c r="B9784" s="831"/>
      <c r="C9784" s="831"/>
      <c r="F9784" s="831"/>
      <c r="G9784" s="831"/>
      <c r="H9784" s="831"/>
    </row>
    <row r="9785" spans="2:8">
      <c r="B9785" s="831"/>
      <c r="C9785" s="831"/>
      <c r="F9785" s="831"/>
      <c r="G9785" s="831"/>
      <c r="H9785" s="831"/>
    </row>
    <row r="9786" spans="2:8">
      <c r="B9786" s="831"/>
      <c r="C9786" s="831"/>
      <c r="F9786" s="831"/>
      <c r="G9786" s="831"/>
      <c r="H9786" s="831"/>
    </row>
    <row r="9787" spans="2:8">
      <c r="B9787" s="831"/>
      <c r="C9787" s="831"/>
      <c r="F9787" s="831"/>
      <c r="G9787" s="831"/>
      <c r="H9787" s="831"/>
    </row>
    <row r="9788" spans="2:8">
      <c r="B9788" s="831"/>
      <c r="C9788" s="831"/>
      <c r="F9788" s="831"/>
      <c r="G9788" s="831"/>
      <c r="H9788" s="831"/>
    </row>
    <row r="9789" spans="2:8">
      <c r="B9789" s="831"/>
      <c r="C9789" s="831"/>
      <c r="F9789" s="831"/>
      <c r="G9789" s="831"/>
      <c r="H9789" s="831"/>
    </row>
    <row r="9790" spans="2:8">
      <c r="B9790" s="831"/>
      <c r="C9790" s="831"/>
      <c r="F9790" s="831"/>
      <c r="G9790" s="831"/>
      <c r="H9790" s="831"/>
    </row>
    <row r="9791" spans="2:8">
      <c r="B9791" s="831"/>
      <c r="C9791" s="831"/>
      <c r="F9791" s="831"/>
      <c r="G9791" s="831"/>
      <c r="H9791" s="831"/>
    </row>
    <row r="9792" spans="2:8">
      <c r="B9792" s="831"/>
      <c r="C9792" s="831"/>
      <c r="F9792" s="831"/>
      <c r="G9792" s="831"/>
      <c r="H9792" s="831"/>
    </row>
    <row r="9793" spans="2:8">
      <c r="B9793" s="831"/>
      <c r="C9793" s="831"/>
      <c r="F9793" s="831"/>
      <c r="G9793" s="831"/>
      <c r="H9793" s="831"/>
    </row>
    <row r="9794" spans="2:8">
      <c r="B9794" s="831"/>
      <c r="C9794" s="831"/>
      <c r="F9794" s="831"/>
      <c r="G9794" s="831"/>
      <c r="H9794" s="831"/>
    </row>
    <row r="9795" spans="2:8">
      <c r="B9795" s="831"/>
      <c r="C9795" s="831"/>
      <c r="F9795" s="831"/>
      <c r="G9795" s="831"/>
      <c r="H9795" s="831"/>
    </row>
    <row r="9796" spans="2:8">
      <c r="B9796" s="831"/>
      <c r="C9796" s="831"/>
      <c r="F9796" s="831"/>
      <c r="G9796" s="831"/>
      <c r="H9796" s="831"/>
    </row>
    <row r="9797" spans="2:8">
      <c r="B9797" s="831"/>
      <c r="C9797" s="831"/>
      <c r="F9797" s="831"/>
      <c r="G9797" s="831"/>
      <c r="H9797" s="831"/>
    </row>
    <row r="9798" spans="2:8">
      <c r="B9798" s="831"/>
      <c r="C9798" s="831"/>
      <c r="F9798" s="831"/>
      <c r="G9798" s="831"/>
      <c r="H9798" s="831"/>
    </row>
    <row r="9799" spans="2:8">
      <c r="B9799" s="831"/>
      <c r="C9799" s="831"/>
      <c r="F9799" s="831"/>
      <c r="G9799" s="831"/>
      <c r="H9799" s="831"/>
    </row>
    <row r="9800" spans="2:8">
      <c r="B9800" s="831"/>
      <c r="C9800" s="831"/>
      <c r="F9800" s="831"/>
      <c r="G9800" s="831"/>
      <c r="H9800" s="831"/>
    </row>
    <row r="9801" spans="2:8">
      <c r="B9801" s="831"/>
      <c r="C9801" s="831"/>
      <c r="F9801" s="831"/>
      <c r="G9801" s="831"/>
      <c r="H9801" s="831"/>
    </row>
    <row r="9802" spans="2:8">
      <c r="B9802" s="831"/>
      <c r="C9802" s="831"/>
      <c r="F9802" s="831"/>
      <c r="G9802" s="831"/>
      <c r="H9802" s="831"/>
    </row>
    <row r="9803" spans="2:8">
      <c r="B9803" s="831"/>
      <c r="C9803" s="831"/>
      <c r="F9803" s="831"/>
      <c r="G9803" s="831"/>
      <c r="H9803" s="831"/>
    </row>
    <row r="9804" spans="2:8">
      <c r="B9804" s="831"/>
      <c r="C9804" s="831"/>
      <c r="F9804" s="831"/>
      <c r="G9804" s="831"/>
      <c r="H9804" s="831"/>
    </row>
    <row r="9805" spans="2:8">
      <c r="B9805" s="831"/>
      <c r="C9805" s="831"/>
      <c r="F9805" s="831"/>
      <c r="G9805" s="831"/>
      <c r="H9805" s="831"/>
    </row>
    <row r="9806" spans="2:8">
      <c r="B9806" s="831"/>
      <c r="C9806" s="831"/>
      <c r="F9806" s="831"/>
      <c r="G9806" s="831"/>
      <c r="H9806" s="831"/>
    </row>
    <row r="9807" spans="2:8">
      <c r="B9807" s="831"/>
      <c r="C9807" s="831"/>
      <c r="F9807" s="831"/>
      <c r="G9807" s="831"/>
      <c r="H9807" s="831"/>
    </row>
    <row r="9808" spans="2:8">
      <c r="B9808" s="831"/>
      <c r="C9808" s="831"/>
      <c r="F9808" s="831"/>
      <c r="G9808" s="831"/>
      <c r="H9808" s="831"/>
    </row>
    <row r="9809" spans="2:8">
      <c r="B9809" s="831"/>
      <c r="C9809" s="831"/>
      <c r="F9809" s="831"/>
      <c r="G9809" s="831"/>
      <c r="H9809" s="831"/>
    </row>
    <row r="9810" spans="2:8">
      <c r="B9810" s="831"/>
      <c r="C9810" s="831"/>
      <c r="F9810" s="831"/>
      <c r="G9810" s="831"/>
      <c r="H9810" s="831"/>
    </row>
    <row r="9811" spans="2:8">
      <c r="B9811" s="831"/>
      <c r="C9811" s="831"/>
      <c r="F9811" s="831"/>
      <c r="G9811" s="831"/>
      <c r="H9811" s="831"/>
    </row>
    <row r="9812" spans="2:8">
      <c r="B9812" s="831"/>
      <c r="C9812" s="831"/>
      <c r="F9812" s="831"/>
      <c r="G9812" s="831"/>
      <c r="H9812" s="831"/>
    </row>
    <row r="9813" spans="2:8">
      <c r="B9813" s="831"/>
      <c r="C9813" s="831"/>
      <c r="F9813" s="831"/>
      <c r="G9813" s="831"/>
      <c r="H9813" s="831"/>
    </row>
    <row r="9814" spans="2:8">
      <c r="B9814" s="831"/>
      <c r="C9814" s="831"/>
      <c r="F9814" s="831"/>
      <c r="G9814" s="831"/>
      <c r="H9814" s="831"/>
    </row>
    <row r="9815" spans="2:8">
      <c r="B9815" s="831"/>
      <c r="C9815" s="831"/>
      <c r="F9815" s="831"/>
      <c r="G9815" s="831"/>
      <c r="H9815" s="831"/>
    </row>
    <row r="9816" spans="2:8">
      <c r="B9816" s="831"/>
      <c r="C9816" s="831"/>
      <c r="F9816" s="831"/>
      <c r="G9816" s="831"/>
      <c r="H9816" s="831"/>
    </row>
    <row r="9817" spans="2:8">
      <c r="B9817" s="831"/>
      <c r="C9817" s="831"/>
      <c r="F9817" s="831"/>
      <c r="G9817" s="831"/>
      <c r="H9817" s="831"/>
    </row>
    <row r="9818" spans="2:8">
      <c r="B9818" s="831"/>
      <c r="C9818" s="831"/>
      <c r="F9818" s="831"/>
      <c r="G9818" s="831"/>
      <c r="H9818" s="831"/>
    </row>
    <row r="9819" spans="2:8">
      <c r="B9819" s="831"/>
      <c r="C9819" s="831"/>
      <c r="F9819" s="831"/>
      <c r="G9819" s="831"/>
      <c r="H9819" s="831"/>
    </row>
    <row r="9820" spans="2:8">
      <c r="B9820" s="831"/>
      <c r="C9820" s="831"/>
      <c r="F9820" s="831"/>
      <c r="G9820" s="831"/>
      <c r="H9820" s="831"/>
    </row>
    <row r="9821" spans="2:8">
      <c r="B9821" s="831"/>
      <c r="C9821" s="831"/>
      <c r="F9821" s="831"/>
      <c r="G9821" s="831"/>
      <c r="H9821" s="831"/>
    </row>
    <row r="9822" spans="2:8">
      <c r="B9822" s="831"/>
      <c r="C9822" s="831"/>
      <c r="F9822" s="831"/>
      <c r="G9822" s="831"/>
      <c r="H9822" s="831"/>
    </row>
    <row r="9823" spans="2:8">
      <c r="B9823" s="831"/>
      <c r="C9823" s="831"/>
      <c r="F9823" s="831"/>
      <c r="G9823" s="831"/>
      <c r="H9823" s="831"/>
    </row>
    <row r="9824" spans="2:8">
      <c r="B9824" s="831"/>
      <c r="C9824" s="831"/>
      <c r="F9824" s="831"/>
      <c r="G9824" s="831"/>
      <c r="H9824" s="831"/>
    </row>
    <row r="9825" spans="2:8">
      <c r="B9825" s="831"/>
      <c r="C9825" s="831"/>
      <c r="F9825" s="831"/>
      <c r="G9825" s="831"/>
      <c r="H9825" s="831"/>
    </row>
    <row r="9826" spans="2:8">
      <c r="B9826" s="831"/>
      <c r="C9826" s="831"/>
      <c r="F9826" s="831"/>
      <c r="G9826" s="831"/>
      <c r="H9826" s="831"/>
    </row>
    <row r="9827" spans="2:8">
      <c r="B9827" s="831"/>
      <c r="C9827" s="831"/>
      <c r="F9827" s="831"/>
      <c r="G9827" s="831"/>
      <c r="H9827" s="831"/>
    </row>
    <row r="9828" spans="2:8">
      <c r="B9828" s="831"/>
      <c r="C9828" s="831"/>
      <c r="F9828" s="831"/>
      <c r="G9828" s="831"/>
      <c r="H9828" s="831"/>
    </row>
    <row r="9829" spans="2:8">
      <c r="B9829" s="831"/>
      <c r="C9829" s="831"/>
      <c r="F9829" s="831"/>
      <c r="G9829" s="831"/>
      <c r="H9829" s="831"/>
    </row>
    <row r="9830" spans="2:8">
      <c r="B9830" s="831"/>
      <c r="C9830" s="831"/>
      <c r="F9830" s="831"/>
      <c r="G9830" s="831"/>
      <c r="H9830" s="831"/>
    </row>
    <row r="9831" spans="2:8">
      <c r="B9831" s="831"/>
      <c r="C9831" s="831"/>
      <c r="F9831" s="831"/>
      <c r="G9831" s="831"/>
      <c r="H9831" s="831"/>
    </row>
    <row r="9832" spans="2:8">
      <c r="B9832" s="831"/>
      <c r="C9832" s="831"/>
      <c r="F9832" s="831"/>
      <c r="G9832" s="831"/>
      <c r="H9832" s="831"/>
    </row>
    <row r="9833" spans="2:8">
      <c r="B9833" s="831"/>
      <c r="C9833" s="831"/>
      <c r="F9833" s="831"/>
      <c r="G9833" s="831"/>
      <c r="H9833" s="831"/>
    </row>
    <row r="9834" spans="2:8">
      <c r="B9834" s="831"/>
      <c r="C9834" s="831"/>
      <c r="F9834" s="831"/>
      <c r="G9834" s="831"/>
      <c r="H9834" s="831"/>
    </row>
    <row r="9835" spans="2:8">
      <c r="B9835" s="831"/>
      <c r="C9835" s="831"/>
      <c r="F9835" s="831"/>
      <c r="G9835" s="831"/>
      <c r="H9835" s="831"/>
    </row>
    <row r="9836" spans="2:8">
      <c r="B9836" s="831"/>
      <c r="C9836" s="831"/>
      <c r="F9836" s="831"/>
      <c r="G9836" s="831"/>
      <c r="H9836" s="831"/>
    </row>
    <row r="9837" spans="2:8">
      <c r="B9837" s="831"/>
      <c r="C9837" s="831"/>
      <c r="F9837" s="831"/>
      <c r="G9837" s="831"/>
      <c r="H9837" s="831"/>
    </row>
    <row r="9838" spans="2:8">
      <c r="B9838" s="831"/>
      <c r="C9838" s="831"/>
      <c r="F9838" s="831"/>
      <c r="G9838" s="831"/>
      <c r="H9838" s="831"/>
    </row>
    <row r="9839" spans="2:8">
      <c r="B9839" s="831"/>
      <c r="C9839" s="831"/>
      <c r="F9839" s="831"/>
      <c r="G9839" s="831"/>
      <c r="H9839" s="831"/>
    </row>
    <row r="9840" spans="2:8">
      <c r="B9840" s="831"/>
      <c r="C9840" s="831"/>
      <c r="F9840" s="831"/>
      <c r="G9840" s="831"/>
      <c r="H9840" s="831"/>
    </row>
    <row r="9841" spans="2:8">
      <c r="B9841" s="831"/>
      <c r="C9841" s="831"/>
      <c r="F9841" s="831"/>
      <c r="G9841" s="831"/>
      <c r="H9841" s="831"/>
    </row>
    <row r="9842" spans="2:8">
      <c r="B9842" s="831"/>
      <c r="C9842" s="831"/>
      <c r="F9842" s="831"/>
      <c r="G9842" s="831"/>
      <c r="H9842" s="831"/>
    </row>
    <row r="9843" spans="2:8">
      <c r="B9843" s="831"/>
      <c r="C9843" s="831"/>
      <c r="F9843" s="831"/>
      <c r="G9843" s="831"/>
      <c r="H9843" s="831"/>
    </row>
    <row r="9844" spans="2:8">
      <c r="B9844" s="831"/>
      <c r="C9844" s="831"/>
      <c r="F9844" s="831"/>
      <c r="G9844" s="831"/>
      <c r="H9844" s="831"/>
    </row>
    <row r="9845" spans="2:8">
      <c r="B9845" s="831"/>
      <c r="C9845" s="831"/>
      <c r="F9845" s="831"/>
      <c r="G9845" s="831"/>
      <c r="H9845" s="831"/>
    </row>
    <row r="9846" spans="2:8">
      <c r="B9846" s="831"/>
      <c r="C9846" s="831"/>
      <c r="F9846" s="831"/>
      <c r="G9846" s="831"/>
      <c r="H9846" s="831"/>
    </row>
    <row r="9847" spans="2:8">
      <c r="B9847" s="831"/>
      <c r="C9847" s="831"/>
      <c r="F9847" s="831"/>
      <c r="G9847" s="831"/>
      <c r="H9847" s="831"/>
    </row>
    <row r="9848" spans="2:8">
      <c r="B9848" s="831"/>
      <c r="C9848" s="831"/>
      <c r="F9848" s="831"/>
      <c r="G9848" s="831"/>
      <c r="H9848" s="831"/>
    </row>
    <row r="9849" spans="2:8">
      <c r="B9849" s="831"/>
      <c r="C9849" s="831"/>
      <c r="F9849" s="831"/>
      <c r="G9849" s="831"/>
      <c r="H9849" s="831"/>
    </row>
    <row r="9850" spans="2:8">
      <c r="B9850" s="831"/>
      <c r="C9850" s="831"/>
      <c r="F9850" s="831"/>
      <c r="G9850" s="831"/>
      <c r="H9850" s="831"/>
    </row>
    <row r="9851" spans="2:8">
      <c r="B9851" s="831"/>
      <c r="C9851" s="831"/>
      <c r="F9851" s="831"/>
      <c r="G9851" s="831"/>
      <c r="H9851" s="831"/>
    </row>
    <row r="9852" spans="2:8">
      <c r="B9852" s="831"/>
      <c r="C9852" s="831"/>
      <c r="F9852" s="831"/>
      <c r="G9852" s="831"/>
      <c r="H9852" s="831"/>
    </row>
    <row r="9853" spans="2:8">
      <c r="B9853" s="831"/>
      <c r="C9853" s="831"/>
      <c r="F9853" s="831"/>
      <c r="G9853" s="831"/>
      <c r="H9853" s="831"/>
    </row>
    <row r="9854" spans="2:8">
      <c r="B9854" s="831"/>
      <c r="C9854" s="831"/>
      <c r="F9854" s="831"/>
      <c r="G9854" s="831"/>
      <c r="H9854" s="831"/>
    </row>
    <row r="9855" spans="2:8">
      <c r="B9855" s="831"/>
      <c r="C9855" s="831"/>
      <c r="F9855" s="831"/>
      <c r="G9855" s="831"/>
      <c r="H9855" s="831"/>
    </row>
    <row r="9856" spans="2:8">
      <c r="B9856" s="831"/>
      <c r="C9856" s="831"/>
      <c r="F9856" s="831"/>
      <c r="G9856" s="831"/>
      <c r="H9856" s="831"/>
    </row>
    <row r="9857" spans="2:8">
      <c r="B9857" s="831"/>
      <c r="C9857" s="831"/>
      <c r="F9857" s="831"/>
      <c r="G9857" s="831"/>
      <c r="H9857" s="831"/>
    </row>
    <row r="9858" spans="2:8">
      <c r="B9858" s="831"/>
      <c r="C9858" s="831"/>
      <c r="F9858" s="831"/>
      <c r="G9858" s="831"/>
      <c r="H9858" s="831"/>
    </row>
    <row r="9859" spans="2:8">
      <c r="B9859" s="831"/>
      <c r="C9859" s="831"/>
      <c r="F9859" s="831"/>
      <c r="G9859" s="831"/>
      <c r="H9859" s="831"/>
    </row>
    <row r="9860" spans="2:8">
      <c r="B9860" s="831"/>
      <c r="C9860" s="831"/>
      <c r="F9860" s="831"/>
      <c r="G9860" s="831"/>
      <c r="H9860" s="831"/>
    </row>
    <row r="9861" spans="2:8">
      <c r="B9861" s="831"/>
      <c r="C9861" s="831"/>
      <c r="F9861" s="831"/>
      <c r="G9861" s="831"/>
      <c r="H9861" s="831"/>
    </row>
    <row r="9862" spans="2:8">
      <c r="B9862" s="831"/>
      <c r="C9862" s="831"/>
      <c r="F9862" s="831"/>
      <c r="G9862" s="831"/>
      <c r="H9862" s="831"/>
    </row>
    <row r="9863" spans="2:8">
      <c r="B9863" s="831"/>
      <c r="C9863" s="831"/>
      <c r="F9863" s="831"/>
      <c r="G9863" s="831"/>
      <c r="H9863" s="831"/>
    </row>
    <row r="9864" spans="2:8">
      <c r="B9864" s="831"/>
      <c r="C9864" s="831"/>
      <c r="F9864" s="831"/>
      <c r="G9864" s="831"/>
      <c r="H9864" s="831"/>
    </row>
    <row r="9865" spans="2:8">
      <c r="B9865" s="831"/>
      <c r="C9865" s="831"/>
      <c r="F9865" s="831"/>
      <c r="G9865" s="831"/>
      <c r="H9865" s="831"/>
    </row>
    <row r="9866" spans="2:8">
      <c r="B9866" s="831"/>
      <c r="C9866" s="831"/>
      <c r="F9866" s="831"/>
      <c r="G9866" s="831"/>
      <c r="H9866" s="831"/>
    </row>
    <row r="9867" spans="2:8">
      <c r="B9867" s="831"/>
      <c r="C9867" s="831"/>
      <c r="F9867" s="831"/>
      <c r="G9867" s="831"/>
      <c r="H9867" s="831"/>
    </row>
    <row r="9868" spans="2:8">
      <c r="B9868" s="831"/>
      <c r="C9868" s="831"/>
      <c r="F9868" s="831"/>
      <c r="G9868" s="831"/>
      <c r="H9868" s="831"/>
    </row>
    <row r="9869" spans="2:8">
      <c r="B9869" s="831"/>
      <c r="C9869" s="831"/>
      <c r="F9869" s="831"/>
      <c r="G9869" s="831"/>
      <c r="H9869" s="831"/>
    </row>
    <row r="9870" spans="2:8">
      <c r="B9870" s="831"/>
      <c r="C9870" s="831"/>
      <c r="F9870" s="831"/>
      <c r="G9870" s="831"/>
      <c r="H9870" s="831"/>
    </row>
    <row r="9871" spans="2:8">
      <c r="B9871" s="831"/>
      <c r="C9871" s="831"/>
      <c r="F9871" s="831"/>
      <c r="G9871" s="831"/>
      <c r="H9871" s="831"/>
    </row>
    <row r="9872" spans="2:8">
      <c r="B9872" s="831"/>
      <c r="C9872" s="831"/>
      <c r="F9872" s="831"/>
      <c r="G9872" s="831"/>
      <c r="H9872" s="831"/>
    </row>
    <row r="9873" spans="2:8">
      <c r="B9873" s="831"/>
      <c r="C9873" s="831"/>
      <c r="F9873" s="831"/>
      <c r="G9873" s="831"/>
      <c r="H9873" s="831"/>
    </row>
    <row r="9874" spans="2:8">
      <c r="B9874" s="831"/>
      <c r="C9874" s="831"/>
      <c r="F9874" s="831"/>
      <c r="G9874" s="831"/>
      <c r="H9874" s="831"/>
    </row>
    <row r="9875" spans="2:8">
      <c r="B9875" s="831"/>
      <c r="C9875" s="831"/>
      <c r="F9875" s="831"/>
      <c r="G9875" s="831"/>
      <c r="H9875" s="831"/>
    </row>
    <row r="9876" spans="2:8">
      <c r="B9876" s="831"/>
      <c r="C9876" s="831"/>
      <c r="F9876" s="831"/>
      <c r="G9876" s="831"/>
      <c r="H9876" s="831"/>
    </row>
    <row r="9877" spans="2:8">
      <c r="B9877" s="831"/>
      <c r="C9877" s="831"/>
      <c r="F9877" s="831"/>
      <c r="G9877" s="831"/>
      <c r="H9877" s="831"/>
    </row>
    <row r="9878" spans="2:8">
      <c r="B9878" s="831"/>
      <c r="C9878" s="831"/>
      <c r="F9878" s="831"/>
      <c r="G9878" s="831"/>
      <c r="H9878" s="831"/>
    </row>
    <row r="9879" spans="2:8">
      <c r="B9879" s="831"/>
      <c r="C9879" s="831"/>
      <c r="F9879" s="831"/>
      <c r="G9879" s="831"/>
      <c r="H9879" s="831"/>
    </row>
    <row r="9880" spans="2:8">
      <c r="B9880" s="831"/>
      <c r="C9880" s="831"/>
      <c r="F9880" s="831"/>
      <c r="G9880" s="831"/>
      <c r="H9880" s="831"/>
    </row>
    <row r="9881" spans="2:8">
      <c r="B9881" s="831"/>
      <c r="C9881" s="831"/>
      <c r="F9881" s="831"/>
      <c r="G9881" s="831"/>
      <c r="H9881" s="831"/>
    </row>
    <row r="9882" spans="2:8">
      <c r="B9882" s="831"/>
      <c r="C9882" s="831"/>
      <c r="F9882" s="831"/>
      <c r="G9882" s="831"/>
      <c r="H9882" s="831"/>
    </row>
    <row r="9883" spans="2:8">
      <c r="B9883" s="831"/>
      <c r="C9883" s="831"/>
      <c r="F9883" s="831"/>
      <c r="G9883" s="831"/>
      <c r="H9883" s="831"/>
    </row>
    <row r="9884" spans="2:8">
      <c r="B9884" s="831"/>
      <c r="C9884" s="831"/>
      <c r="F9884" s="831"/>
      <c r="G9884" s="831"/>
      <c r="H9884" s="831"/>
    </row>
    <row r="9885" spans="2:8">
      <c r="B9885" s="831"/>
      <c r="C9885" s="831"/>
      <c r="F9885" s="831"/>
      <c r="G9885" s="831"/>
      <c r="H9885" s="831"/>
    </row>
    <row r="9886" spans="2:8">
      <c r="B9886" s="831"/>
      <c r="C9886" s="831"/>
      <c r="F9886" s="831"/>
      <c r="G9886" s="831"/>
      <c r="H9886" s="831"/>
    </row>
    <row r="9887" spans="2:8">
      <c r="B9887" s="831"/>
      <c r="C9887" s="831"/>
      <c r="F9887" s="831"/>
      <c r="G9887" s="831"/>
      <c r="H9887" s="831"/>
    </row>
    <row r="9888" spans="2:8">
      <c r="B9888" s="831"/>
      <c r="C9888" s="831"/>
      <c r="F9888" s="831"/>
      <c r="G9888" s="831"/>
      <c r="H9888" s="831"/>
    </row>
    <row r="9889" spans="2:8">
      <c r="B9889" s="831"/>
      <c r="C9889" s="831"/>
      <c r="F9889" s="831"/>
      <c r="G9889" s="831"/>
      <c r="H9889" s="831"/>
    </row>
    <row r="9890" spans="2:8">
      <c r="B9890" s="831"/>
      <c r="C9890" s="831"/>
      <c r="F9890" s="831"/>
      <c r="G9890" s="831"/>
      <c r="H9890" s="831"/>
    </row>
    <row r="9891" spans="2:8">
      <c r="B9891" s="831"/>
      <c r="C9891" s="831"/>
      <c r="F9891" s="831"/>
      <c r="G9891" s="831"/>
      <c r="H9891" s="831"/>
    </row>
    <row r="9892" spans="2:8">
      <c r="B9892" s="831"/>
      <c r="C9892" s="831"/>
      <c r="F9892" s="831"/>
      <c r="G9892" s="831"/>
      <c r="H9892" s="831"/>
    </row>
    <row r="9893" spans="2:8">
      <c r="B9893" s="831"/>
      <c r="C9893" s="831"/>
      <c r="F9893" s="831"/>
      <c r="G9893" s="831"/>
      <c r="H9893" s="831"/>
    </row>
    <row r="9894" spans="2:8">
      <c r="B9894" s="831"/>
      <c r="C9894" s="831"/>
      <c r="F9894" s="831"/>
      <c r="G9894" s="831"/>
      <c r="H9894" s="831"/>
    </row>
    <row r="9895" spans="2:8">
      <c r="B9895" s="831"/>
      <c r="C9895" s="831"/>
      <c r="F9895" s="831"/>
      <c r="G9895" s="831"/>
      <c r="H9895" s="831"/>
    </row>
    <row r="9896" spans="2:8">
      <c r="B9896" s="831"/>
      <c r="C9896" s="831"/>
      <c r="F9896" s="831"/>
      <c r="G9896" s="831"/>
      <c r="H9896" s="831"/>
    </row>
    <row r="9897" spans="2:8">
      <c r="B9897" s="831"/>
      <c r="C9897" s="831"/>
      <c r="F9897" s="831"/>
      <c r="G9897" s="831"/>
      <c r="H9897" s="831"/>
    </row>
    <row r="9898" spans="2:8">
      <c r="B9898" s="831"/>
      <c r="C9898" s="831"/>
      <c r="F9898" s="831"/>
      <c r="G9898" s="831"/>
      <c r="H9898" s="831"/>
    </row>
    <row r="9899" spans="2:8">
      <c r="B9899" s="831"/>
      <c r="C9899" s="831"/>
      <c r="F9899" s="831"/>
      <c r="G9899" s="831"/>
      <c r="H9899" s="831"/>
    </row>
    <row r="9900" spans="2:8">
      <c r="B9900" s="831"/>
      <c r="C9900" s="831"/>
      <c r="F9900" s="831"/>
      <c r="G9900" s="831"/>
      <c r="H9900" s="831"/>
    </row>
    <row r="9901" spans="2:8">
      <c r="B9901" s="831"/>
      <c r="C9901" s="831"/>
      <c r="F9901" s="831"/>
      <c r="G9901" s="831"/>
      <c r="H9901" s="831"/>
    </row>
    <row r="9902" spans="2:8">
      <c r="B9902" s="831"/>
      <c r="C9902" s="831"/>
      <c r="F9902" s="831"/>
      <c r="G9902" s="831"/>
      <c r="H9902" s="831"/>
    </row>
    <row r="9903" spans="2:8">
      <c r="B9903" s="831"/>
      <c r="C9903" s="831"/>
      <c r="F9903" s="831"/>
      <c r="G9903" s="831"/>
      <c r="H9903" s="831"/>
    </row>
    <row r="9904" spans="2:8">
      <c r="B9904" s="831"/>
      <c r="C9904" s="831"/>
      <c r="F9904" s="831"/>
      <c r="G9904" s="831"/>
      <c r="H9904" s="831"/>
    </row>
    <row r="9905" spans="2:8">
      <c r="B9905" s="831"/>
      <c r="C9905" s="831"/>
      <c r="F9905" s="831"/>
      <c r="G9905" s="831"/>
      <c r="H9905" s="831"/>
    </row>
    <row r="9906" spans="2:8">
      <c r="B9906" s="831"/>
      <c r="C9906" s="831"/>
      <c r="F9906" s="831"/>
      <c r="G9906" s="831"/>
      <c r="H9906" s="831"/>
    </row>
    <row r="9907" spans="2:8">
      <c r="B9907" s="831"/>
      <c r="C9907" s="831"/>
      <c r="F9907" s="831"/>
      <c r="G9907" s="831"/>
      <c r="H9907" s="831"/>
    </row>
    <row r="9908" spans="2:8">
      <c r="B9908" s="831"/>
      <c r="C9908" s="831"/>
      <c r="F9908" s="831"/>
      <c r="G9908" s="831"/>
      <c r="H9908" s="831"/>
    </row>
    <row r="9909" spans="2:8">
      <c r="B9909" s="831"/>
      <c r="C9909" s="831"/>
      <c r="F9909" s="831"/>
      <c r="G9909" s="831"/>
      <c r="H9909" s="831"/>
    </row>
    <row r="9910" spans="2:8">
      <c r="B9910" s="831"/>
      <c r="C9910" s="831"/>
      <c r="F9910" s="831"/>
      <c r="G9910" s="831"/>
      <c r="H9910" s="831"/>
    </row>
    <row r="9911" spans="2:8">
      <c r="B9911" s="831"/>
      <c r="C9911" s="831"/>
      <c r="F9911" s="831"/>
      <c r="G9911" s="831"/>
      <c r="H9911" s="831"/>
    </row>
    <row r="9912" spans="2:8">
      <c r="B9912" s="831"/>
      <c r="C9912" s="831"/>
      <c r="F9912" s="831"/>
      <c r="G9912" s="831"/>
      <c r="H9912" s="831"/>
    </row>
    <row r="9913" spans="2:8">
      <c r="B9913" s="831"/>
      <c r="C9913" s="831"/>
      <c r="F9913" s="831"/>
      <c r="G9913" s="831"/>
      <c r="H9913" s="831"/>
    </row>
    <row r="9914" spans="2:8">
      <c r="B9914" s="831"/>
      <c r="C9914" s="831"/>
      <c r="F9914" s="831"/>
      <c r="G9914" s="831"/>
      <c r="H9914" s="831"/>
    </row>
    <row r="9915" spans="2:8">
      <c r="B9915" s="831"/>
      <c r="C9915" s="831"/>
      <c r="F9915" s="831"/>
      <c r="G9915" s="831"/>
      <c r="H9915" s="831"/>
    </row>
    <row r="9916" spans="2:8">
      <c r="B9916" s="831"/>
      <c r="C9916" s="831"/>
      <c r="F9916" s="831"/>
      <c r="G9916" s="831"/>
      <c r="H9916" s="831"/>
    </row>
    <row r="9917" spans="2:8">
      <c r="B9917" s="831"/>
      <c r="C9917" s="831"/>
      <c r="F9917" s="831"/>
      <c r="G9917" s="831"/>
      <c r="H9917" s="831"/>
    </row>
    <row r="9918" spans="2:8">
      <c r="B9918" s="831"/>
      <c r="C9918" s="831"/>
      <c r="F9918" s="831"/>
      <c r="G9918" s="831"/>
      <c r="H9918" s="831"/>
    </row>
    <row r="9919" spans="2:8">
      <c r="B9919" s="831"/>
      <c r="C9919" s="831"/>
      <c r="F9919" s="831"/>
      <c r="G9919" s="831"/>
      <c r="H9919" s="831"/>
    </row>
    <row r="9920" spans="2:8">
      <c r="B9920" s="831"/>
      <c r="C9920" s="831"/>
      <c r="F9920" s="831"/>
      <c r="G9920" s="831"/>
      <c r="H9920" s="831"/>
    </row>
    <row r="9921" spans="2:8">
      <c r="B9921" s="831"/>
      <c r="C9921" s="831"/>
      <c r="F9921" s="831"/>
      <c r="G9921" s="831"/>
      <c r="H9921" s="831"/>
    </row>
    <row r="9922" spans="2:8">
      <c r="B9922" s="831"/>
      <c r="C9922" s="831"/>
      <c r="F9922" s="831"/>
      <c r="G9922" s="831"/>
      <c r="H9922" s="831"/>
    </row>
    <row r="9923" spans="2:8">
      <c r="B9923" s="831"/>
      <c r="C9923" s="831"/>
      <c r="F9923" s="831"/>
      <c r="G9923" s="831"/>
      <c r="H9923" s="831"/>
    </row>
    <row r="9924" spans="2:8">
      <c r="B9924" s="831"/>
      <c r="C9924" s="831"/>
      <c r="F9924" s="831"/>
      <c r="G9924" s="831"/>
      <c r="H9924" s="831"/>
    </row>
    <row r="9925" spans="2:8">
      <c r="B9925" s="831"/>
      <c r="C9925" s="831"/>
      <c r="F9925" s="831"/>
      <c r="G9925" s="831"/>
      <c r="H9925" s="831"/>
    </row>
    <row r="9926" spans="2:8">
      <c r="B9926" s="831"/>
      <c r="C9926" s="831"/>
      <c r="F9926" s="831"/>
      <c r="G9926" s="831"/>
      <c r="H9926" s="831"/>
    </row>
    <row r="9927" spans="2:8">
      <c r="B9927" s="831"/>
      <c r="C9927" s="831"/>
      <c r="F9927" s="831"/>
      <c r="G9927" s="831"/>
      <c r="H9927" s="831"/>
    </row>
    <row r="9928" spans="2:8">
      <c r="B9928" s="831"/>
      <c r="C9928" s="831"/>
      <c r="F9928" s="831"/>
      <c r="G9928" s="831"/>
      <c r="H9928" s="831"/>
    </row>
    <row r="9929" spans="2:8">
      <c r="B9929" s="831"/>
      <c r="C9929" s="831"/>
      <c r="F9929" s="831"/>
      <c r="G9929" s="831"/>
      <c r="H9929" s="831"/>
    </row>
    <row r="9930" spans="2:8">
      <c r="B9930" s="831"/>
      <c r="C9930" s="831"/>
      <c r="F9930" s="831"/>
      <c r="G9930" s="831"/>
      <c r="H9930" s="831"/>
    </row>
    <row r="9931" spans="2:8">
      <c r="B9931" s="831"/>
      <c r="C9931" s="831"/>
      <c r="F9931" s="831"/>
      <c r="G9931" s="831"/>
      <c r="H9931" s="831"/>
    </row>
    <row r="9932" spans="2:8">
      <c r="B9932" s="831"/>
      <c r="C9932" s="831"/>
      <c r="F9932" s="831"/>
      <c r="G9932" s="831"/>
      <c r="H9932" s="831"/>
    </row>
    <row r="9933" spans="2:8">
      <c r="B9933" s="831"/>
      <c r="C9933" s="831"/>
      <c r="F9933" s="831"/>
      <c r="G9933" s="831"/>
      <c r="H9933" s="831"/>
    </row>
    <row r="9934" spans="2:8">
      <c r="B9934" s="831"/>
      <c r="C9934" s="831"/>
      <c r="F9934" s="831"/>
      <c r="G9934" s="831"/>
      <c r="H9934" s="831"/>
    </row>
    <row r="9935" spans="2:8">
      <c r="B9935" s="831"/>
      <c r="C9935" s="831"/>
      <c r="F9935" s="831"/>
      <c r="G9935" s="831"/>
      <c r="H9935" s="831"/>
    </row>
    <row r="9936" spans="2:8">
      <c r="B9936" s="831"/>
      <c r="C9936" s="831"/>
      <c r="F9936" s="831"/>
      <c r="G9936" s="831"/>
      <c r="H9936" s="831"/>
    </row>
    <row r="9937" spans="2:8">
      <c r="B9937" s="831"/>
      <c r="C9937" s="831"/>
      <c r="F9937" s="831"/>
      <c r="G9937" s="831"/>
      <c r="H9937" s="831"/>
    </row>
    <row r="9938" spans="2:8">
      <c r="B9938" s="831"/>
      <c r="C9938" s="831"/>
      <c r="F9938" s="831"/>
      <c r="G9938" s="831"/>
      <c r="H9938" s="831"/>
    </row>
    <row r="9939" spans="2:8">
      <c r="B9939" s="831"/>
      <c r="C9939" s="831"/>
      <c r="F9939" s="831"/>
      <c r="G9939" s="831"/>
      <c r="H9939" s="831"/>
    </row>
    <row r="9940" spans="2:8">
      <c r="B9940" s="831"/>
      <c r="C9940" s="831"/>
      <c r="F9940" s="831"/>
      <c r="G9940" s="831"/>
      <c r="H9940" s="831"/>
    </row>
    <row r="9941" spans="2:8">
      <c r="B9941" s="831"/>
      <c r="C9941" s="831"/>
      <c r="F9941" s="831"/>
      <c r="G9941" s="831"/>
      <c r="H9941" s="831"/>
    </row>
    <row r="9942" spans="2:8">
      <c r="B9942" s="831"/>
      <c r="C9942" s="831"/>
      <c r="F9942" s="831"/>
      <c r="G9942" s="831"/>
      <c r="H9942" s="831"/>
    </row>
    <row r="9943" spans="2:8">
      <c r="B9943" s="831"/>
      <c r="C9943" s="831"/>
      <c r="F9943" s="831"/>
      <c r="G9943" s="831"/>
      <c r="H9943" s="831"/>
    </row>
    <row r="9944" spans="2:8">
      <c r="B9944" s="831"/>
      <c r="C9944" s="831"/>
      <c r="F9944" s="831"/>
      <c r="G9944" s="831"/>
      <c r="H9944" s="831"/>
    </row>
    <row r="9945" spans="2:8">
      <c r="B9945" s="831"/>
      <c r="C9945" s="831"/>
      <c r="F9945" s="831"/>
      <c r="G9945" s="831"/>
      <c r="H9945" s="831"/>
    </row>
    <row r="9946" spans="2:8">
      <c r="B9946" s="831"/>
      <c r="C9946" s="831"/>
      <c r="F9946" s="831"/>
      <c r="G9946" s="831"/>
      <c r="H9946" s="831"/>
    </row>
    <row r="9947" spans="2:8">
      <c r="B9947" s="831"/>
      <c r="C9947" s="831"/>
      <c r="F9947" s="831"/>
      <c r="G9947" s="831"/>
      <c r="H9947" s="831"/>
    </row>
    <row r="9948" spans="2:8">
      <c r="B9948" s="831"/>
      <c r="C9948" s="831"/>
      <c r="F9948" s="831"/>
      <c r="G9948" s="831"/>
      <c r="H9948" s="831"/>
    </row>
    <row r="9949" spans="2:8">
      <c r="B9949" s="831"/>
      <c r="C9949" s="831"/>
      <c r="F9949" s="831"/>
      <c r="G9949" s="831"/>
      <c r="H9949" s="831"/>
    </row>
    <row r="9950" spans="2:8">
      <c r="B9950" s="831"/>
      <c r="C9950" s="831"/>
      <c r="F9950" s="831"/>
      <c r="G9950" s="831"/>
      <c r="H9950" s="831"/>
    </row>
    <row r="9951" spans="2:8">
      <c r="B9951" s="831"/>
      <c r="C9951" s="831"/>
      <c r="F9951" s="831"/>
      <c r="G9951" s="831"/>
      <c r="H9951" s="831"/>
    </row>
    <row r="9952" spans="2:8">
      <c r="B9952" s="831"/>
      <c r="C9952" s="831"/>
      <c r="F9952" s="831"/>
      <c r="G9952" s="831"/>
      <c r="H9952" s="831"/>
    </row>
    <row r="9953" spans="2:8">
      <c r="B9953" s="831"/>
      <c r="C9953" s="831"/>
      <c r="F9953" s="831"/>
      <c r="G9953" s="831"/>
      <c r="H9953" s="831"/>
    </row>
    <row r="9954" spans="2:8">
      <c r="B9954" s="831"/>
      <c r="C9954" s="831"/>
      <c r="F9954" s="831"/>
      <c r="G9954" s="831"/>
      <c r="H9954" s="831"/>
    </row>
    <row r="9955" spans="2:8">
      <c r="B9955" s="831"/>
      <c r="C9955" s="831"/>
      <c r="F9955" s="831"/>
      <c r="G9955" s="831"/>
      <c r="H9955" s="831"/>
    </row>
    <row r="9956" spans="2:8">
      <c r="B9956" s="831"/>
      <c r="C9956" s="831"/>
      <c r="F9956" s="831"/>
      <c r="G9956" s="831"/>
      <c r="H9956" s="831"/>
    </row>
    <row r="9957" spans="2:8">
      <c r="B9957" s="831"/>
      <c r="C9957" s="831"/>
      <c r="F9957" s="831"/>
      <c r="G9957" s="831"/>
      <c r="H9957" s="831"/>
    </row>
    <row r="9958" spans="2:8">
      <c r="B9958" s="831"/>
      <c r="C9958" s="831"/>
      <c r="F9958" s="831"/>
      <c r="G9958" s="831"/>
      <c r="H9958" s="831"/>
    </row>
    <row r="9959" spans="2:8">
      <c r="B9959" s="831"/>
      <c r="C9959" s="831"/>
      <c r="F9959" s="831"/>
      <c r="G9959" s="831"/>
      <c r="H9959" s="831"/>
    </row>
    <row r="9960" spans="2:8">
      <c r="B9960" s="831"/>
      <c r="C9960" s="831"/>
      <c r="F9960" s="831"/>
      <c r="G9960" s="831"/>
      <c r="H9960" s="831"/>
    </row>
    <row r="9961" spans="2:8">
      <c r="B9961" s="831"/>
      <c r="C9961" s="831"/>
      <c r="F9961" s="831"/>
      <c r="G9961" s="831"/>
      <c r="H9961" s="831"/>
    </row>
    <row r="9962" spans="2:8">
      <c r="B9962" s="831"/>
      <c r="C9962" s="831"/>
      <c r="F9962" s="831"/>
      <c r="G9962" s="831"/>
      <c r="H9962" s="831"/>
    </row>
    <row r="9963" spans="2:8">
      <c r="B9963" s="831"/>
      <c r="C9963" s="831"/>
      <c r="F9963" s="831"/>
      <c r="G9963" s="831"/>
      <c r="H9963" s="831"/>
    </row>
    <row r="9964" spans="2:8">
      <c r="B9964" s="831"/>
      <c r="C9964" s="831"/>
      <c r="F9964" s="831"/>
      <c r="G9964" s="831"/>
      <c r="H9964" s="831"/>
    </row>
    <row r="9965" spans="2:8">
      <c r="B9965" s="831"/>
      <c r="C9965" s="831"/>
      <c r="F9965" s="831"/>
      <c r="G9965" s="831"/>
      <c r="H9965" s="831"/>
    </row>
    <row r="9966" spans="2:8">
      <c r="B9966" s="831"/>
      <c r="C9966" s="831"/>
      <c r="F9966" s="831"/>
      <c r="G9966" s="831"/>
      <c r="H9966" s="831"/>
    </row>
    <row r="9967" spans="2:8">
      <c r="B9967" s="831"/>
      <c r="C9967" s="831"/>
      <c r="F9967" s="831"/>
      <c r="G9967" s="831"/>
      <c r="H9967" s="831"/>
    </row>
    <row r="9968" spans="2:8">
      <c r="B9968" s="831"/>
      <c r="C9968" s="831"/>
      <c r="F9968" s="831"/>
      <c r="G9968" s="831"/>
      <c r="H9968" s="831"/>
    </row>
    <row r="9969" spans="2:8">
      <c r="B9969" s="831"/>
      <c r="C9969" s="831"/>
      <c r="F9969" s="831"/>
      <c r="G9969" s="831"/>
      <c r="H9969" s="831"/>
    </row>
    <row r="9970" spans="2:8">
      <c r="B9970" s="831"/>
      <c r="C9970" s="831"/>
      <c r="F9970" s="831"/>
      <c r="G9970" s="831"/>
      <c r="H9970" s="831"/>
    </row>
    <row r="9971" spans="2:8">
      <c r="B9971" s="831"/>
      <c r="C9971" s="831"/>
      <c r="F9971" s="831"/>
      <c r="G9971" s="831"/>
      <c r="H9971" s="831"/>
    </row>
    <row r="9972" spans="2:8">
      <c r="B9972" s="831"/>
      <c r="C9972" s="831"/>
      <c r="F9972" s="831"/>
      <c r="G9972" s="831"/>
      <c r="H9972" s="831"/>
    </row>
    <row r="9973" spans="2:8">
      <c r="B9973" s="831"/>
      <c r="C9973" s="831"/>
      <c r="F9973" s="831"/>
      <c r="G9973" s="831"/>
      <c r="H9973" s="831"/>
    </row>
    <row r="9974" spans="2:8">
      <c r="B9974" s="831"/>
      <c r="C9974" s="831"/>
      <c r="F9974" s="831"/>
      <c r="G9974" s="831"/>
      <c r="H9974" s="831"/>
    </row>
    <row r="9975" spans="2:8">
      <c r="B9975" s="831"/>
      <c r="C9975" s="831"/>
      <c r="F9975" s="831"/>
      <c r="G9975" s="831"/>
      <c r="H9975" s="831"/>
    </row>
    <row r="9976" spans="2:8">
      <c r="B9976" s="831"/>
      <c r="C9976" s="831"/>
      <c r="F9976" s="831"/>
      <c r="G9976" s="831"/>
      <c r="H9976" s="831"/>
    </row>
    <row r="9977" spans="2:8">
      <c r="B9977" s="831"/>
      <c r="C9977" s="831"/>
      <c r="F9977" s="831"/>
      <c r="G9977" s="831"/>
      <c r="H9977" s="831"/>
    </row>
    <row r="9978" spans="2:8">
      <c r="B9978" s="831"/>
      <c r="C9978" s="831"/>
      <c r="F9978" s="831"/>
      <c r="G9978" s="831"/>
      <c r="H9978" s="831"/>
    </row>
    <row r="9979" spans="2:8">
      <c r="B9979" s="831"/>
      <c r="C9979" s="831"/>
      <c r="F9979" s="831"/>
      <c r="G9979" s="831"/>
      <c r="H9979" s="831"/>
    </row>
    <row r="9980" spans="2:8">
      <c r="B9980" s="831"/>
      <c r="C9980" s="831"/>
      <c r="F9980" s="831"/>
      <c r="G9980" s="831"/>
      <c r="H9980" s="831"/>
    </row>
    <row r="9981" spans="2:8">
      <c r="B9981" s="831"/>
      <c r="C9981" s="831"/>
      <c r="F9981" s="831"/>
      <c r="G9981" s="831"/>
      <c r="H9981" s="831"/>
    </row>
    <row r="9982" spans="2:8">
      <c r="B9982" s="831"/>
      <c r="C9982" s="831"/>
      <c r="F9982" s="831"/>
      <c r="G9982" s="831"/>
      <c r="H9982" s="831"/>
    </row>
    <row r="9983" spans="2:8">
      <c r="B9983" s="831"/>
      <c r="C9983" s="831"/>
      <c r="F9983" s="831"/>
      <c r="G9983" s="831"/>
      <c r="H9983" s="831"/>
    </row>
    <row r="9984" spans="2:8">
      <c r="B9984" s="831"/>
      <c r="C9984" s="831"/>
      <c r="F9984" s="831"/>
      <c r="G9984" s="831"/>
      <c r="H9984" s="831"/>
    </row>
    <row r="9985" spans="2:8">
      <c r="B9985" s="831"/>
      <c r="C9985" s="831"/>
      <c r="F9985" s="831"/>
      <c r="G9985" s="831"/>
      <c r="H9985" s="831"/>
    </row>
    <row r="9986" spans="2:8">
      <c r="B9986" s="831"/>
      <c r="C9986" s="831"/>
      <c r="F9986" s="831"/>
      <c r="G9986" s="831"/>
      <c r="H9986" s="831"/>
    </row>
    <row r="9987" spans="2:8">
      <c r="B9987" s="831"/>
      <c r="C9987" s="831"/>
      <c r="F9987" s="831"/>
      <c r="G9987" s="831"/>
      <c r="H9987" s="831"/>
    </row>
    <row r="9988" spans="2:8">
      <c r="B9988" s="831"/>
      <c r="C9988" s="831"/>
      <c r="F9988" s="831"/>
      <c r="G9988" s="831"/>
      <c r="H9988" s="831"/>
    </row>
    <row r="9989" spans="2:8">
      <c r="B9989" s="831"/>
      <c r="C9989" s="831"/>
      <c r="F9989" s="831"/>
      <c r="G9989" s="831"/>
      <c r="H9989" s="831"/>
    </row>
    <row r="9990" spans="2:8">
      <c r="B9990" s="831"/>
      <c r="C9990" s="831"/>
      <c r="F9990" s="831"/>
      <c r="G9990" s="831"/>
      <c r="H9990" s="831"/>
    </row>
    <row r="9991" spans="2:8">
      <c r="B9991" s="831"/>
      <c r="C9991" s="831"/>
      <c r="F9991" s="831"/>
      <c r="G9991" s="831"/>
      <c r="H9991" s="831"/>
    </row>
    <row r="9992" spans="2:8">
      <c r="B9992" s="831"/>
      <c r="C9992" s="831"/>
      <c r="F9992" s="831"/>
      <c r="G9992" s="831"/>
      <c r="H9992" s="831"/>
    </row>
    <row r="9993" spans="2:8">
      <c r="B9993" s="831"/>
      <c r="C9993" s="831"/>
      <c r="F9993" s="831"/>
      <c r="G9993" s="831"/>
      <c r="H9993" s="831"/>
    </row>
    <row r="9994" spans="2:8">
      <c r="B9994" s="831"/>
      <c r="C9994" s="831"/>
      <c r="F9994" s="831"/>
      <c r="G9994" s="831"/>
      <c r="H9994" s="831"/>
    </row>
    <row r="9995" spans="2:8">
      <c r="B9995" s="831"/>
      <c r="C9995" s="831"/>
      <c r="F9995" s="831"/>
      <c r="G9995" s="831"/>
      <c r="H9995" s="831"/>
    </row>
    <row r="9996" spans="2:8">
      <c r="B9996" s="831"/>
      <c r="C9996" s="831"/>
      <c r="F9996" s="831"/>
      <c r="G9996" s="831"/>
      <c r="H9996" s="831"/>
    </row>
    <row r="9997" spans="2:8">
      <c r="B9997" s="831"/>
      <c r="C9997" s="831"/>
      <c r="F9997" s="831"/>
      <c r="G9997" s="831"/>
      <c r="H9997" s="831"/>
    </row>
    <row r="9998" spans="2:8">
      <c r="B9998" s="831"/>
      <c r="C9998" s="831"/>
      <c r="F9998" s="831"/>
      <c r="G9998" s="831"/>
      <c r="H9998" s="831"/>
    </row>
    <row r="9999" spans="2:8">
      <c r="B9999" s="831"/>
      <c r="C9999" s="831"/>
      <c r="F9999" s="831"/>
      <c r="G9999" s="831"/>
      <c r="H9999" s="831"/>
    </row>
    <row r="10000" spans="2:8">
      <c r="B10000" s="831"/>
      <c r="C10000" s="831"/>
      <c r="F10000" s="831"/>
      <c r="G10000" s="831"/>
      <c r="H10000" s="831"/>
    </row>
  </sheetData>
  <sortState ref="A9:G11">
    <sortCondition ref="A8"/>
  </sortState>
  <mergeCells count="1">
    <mergeCell ref="C2:D2"/>
  </mergeCells>
  <conditionalFormatting sqref="H9:H925">
    <cfRule type="expression" dxfId="1" priority="1">
      <formula>$H9="New Row Added"</formula>
    </cfRule>
    <cfRule type="expression" dxfId="0" priority="2">
      <formula>$H9="Value Updated"</formula>
    </cfRule>
  </conditionalFormatting>
  <pageMargins left="0.7" right="0.7" top="0.75" bottom="0.75" header="0.3" footer="0.3"/>
  <pageSetup paperSize="9" scale="99" orientation="portrait"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N28"/>
  <sheetViews>
    <sheetView showGridLines="0" zoomScaleNormal="100" workbookViewId="0">
      <selection activeCell="C28" sqref="C28"/>
    </sheetView>
  </sheetViews>
  <sheetFormatPr defaultRowHeight="15.5"/>
  <cols>
    <col min="2" max="2" width="42.7265625" style="1062" customWidth="1"/>
    <col min="3" max="3" width="14.81640625" style="1043" customWidth="1"/>
    <col min="4" max="4" width="16.54296875" style="1043" bestFit="1" customWidth="1"/>
    <col min="5" max="5" width="18" style="1078" customWidth="1"/>
    <col min="6" max="7" width="8.7265625" style="446" hidden="1" customWidth="1"/>
    <col min="8" max="8" width="12.54296875" hidden="1" customWidth="1"/>
    <col min="9" max="9" width="18.453125" hidden="1" customWidth="1"/>
    <col min="10" max="10" width="16.26953125" hidden="1" customWidth="1"/>
    <col min="11" max="11" width="8.7265625" hidden="1" customWidth="1"/>
    <col min="12" max="12" width="23.54296875" style="1688" customWidth="1"/>
    <col min="13" max="13" width="11.7265625" style="1040" bestFit="1" customWidth="1"/>
  </cols>
  <sheetData>
    <row r="1" spans="1:14" ht="14.5">
      <c r="A1" s="1155" t="s">
        <v>2060</v>
      </c>
      <c r="B1" s="1155" t="s">
        <v>27</v>
      </c>
      <c r="C1" s="1077" t="s">
        <v>2247</v>
      </c>
      <c r="D1" s="1077" t="s">
        <v>2248</v>
      </c>
      <c r="E1" s="1077" t="s">
        <v>2249</v>
      </c>
      <c r="F1" s="1155"/>
      <c r="G1" s="1155" t="s">
        <v>2233</v>
      </c>
      <c r="H1" s="1077" t="s">
        <v>2252</v>
      </c>
      <c r="I1" s="1077" t="s">
        <v>2253</v>
      </c>
      <c r="J1" s="1077" t="s">
        <v>2254</v>
      </c>
      <c r="K1" s="1618"/>
      <c r="L1" s="1686" t="s">
        <v>2255</v>
      </c>
      <c r="M1" s="1077" t="s">
        <v>2256</v>
      </c>
    </row>
    <row r="2" spans="1:14">
      <c r="A2" s="1619">
        <v>10101</v>
      </c>
      <c r="B2" s="1621" t="str">
        <f>VLOOKUP(A2,FORM!C:E,3,0)</f>
        <v>Income from Contract</v>
      </c>
      <c r="C2" s="1622">
        <f>-SUMIF(MAP!L:L,'Validation Screen'!A2,MAP!R:R)</f>
        <v>0</v>
      </c>
      <c r="D2" s="1622">
        <f>VLOOKUP(A2,FORM!C:V,15,0)</f>
        <v>0</v>
      </c>
      <c r="E2" s="1627">
        <f ca="1">IF(F2="YES",VLOOKUP("Mapped with TB",INDIRECT(G2&amp;"!A:J"),2,0),"Not applicable")</f>
        <v>0</v>
      </c>
      <c r="F2" s="1619" t="s">
        <v>2251</v>
      </c>
      <c r="G2" s="1623" t="s">
        <v>381</v>
      </c>
      <c r="H2" s="1624">
        <f>C2-D2</f>
        <v>0</v>
      </c>
      <c r="I2" s="1624">
        <f ca="1">IF(E2&lt;&gt;"Not applicable",ROUND(D2-E2,0))</f>
        <v>0</v>
      </c>
      <c r="J2" s="1624">
        <f ca="1">IF(E2&lt;&gt;"Not applicable",ROUND(C2-E2,0))</f>
        <v>0</v>
      </c>
      <c r="K2" s="449"/>
      <c r="L2" s="1687"/>
      <c r="M2" s="1625">
        <f ca="1">IF(OR(L2&lt;&gt;"Oustanding Information"),IF(H2=0,IF(I2=0,IF(J2=0,1,-1),-1),-1),1)</f>
        <v>1</v>
      </c>
    </row>
    <row r="3" spans="1:14">
      <c r="A3" s="1619">
        <v>10102</v>
      </c>
      <c r="B3" s="1621" t="str">
        <f>VLOOKUP(A3,FORM!C:E,3,0)</f>
        <v>Income from Insurance Activity</v>
      </c>
      <c r="C3" s="1622">
        <f>-SUMIF(MAP!L:L,'Validation Screen'!A3,MAP!R:R)</f>
        <v>0</v>
      </c>
      <c r="D3" s="1622">
        <f>VLOOKUP(A3,FORM!C:V,15,0)</f>
        <v>0</v>
      </c>
      <c r="E3" s="1627">
        <f t="shared" ref="E3:E28" ca="1" si="0">IF(F3="YES",VLOOKUP("Mapped with TB",INDIRECT(G3&amp;"!A:J"),2,0),"Not applicable")</f>
        <v>0</v>
      </c>
      <c r="F3" s="1619" t="s">
        <v>2251</v>
      </c>
      <c r="G3" s="1623" t="s">
        <v>382</v>
      </c>
      <c r="H3" s="1624">
        <f t="shared" ref="H3:H28" si="1">C3-D3</f>
        <v>0</v>
      </c>
      <c r="I3" s="1624">
        <f ca="1">IF(E3&lt;&gt;"Not applicable",ROUND(D3-E3,0))</f>
        <v>0</v>
      </c>
      <c r="J3" s="1624">
        <f ca="1">IF(E3&lt;&gt;"Not applicable",ROUND(C3-E3,0))</f>
        <v>0</v>
      </c>
      <c r="K3" s="449"/>
      <c r="L3" s="1687"/>
      <c r="M3" s="1625">
        <f t="shared" ref="M3:M28" ca="1" si="2">IF(OR(L3&lt;&gt;"Oustanding Information"),IF(H3=0,IF(I3=0,IF(J3=0,1,-1),-1),-1),1)</f>
        <v>1</v>
      </c>
    </row>
    <row r="4" spans="1:14">
      <c r="A4" s="1619">
        <v>10103</v>
      </c>
      <c r="B4" s="1621" t="str">
        <f>VLOOKUP(A4,FORM!C:E,3,0)</f>
        <v>Other Operational Income</v>
      </c>
      <c r="C4" s="1622">
        <f>-SUMIF(MAP!L:L,'Validation Screen'!A4,MAP!R:R)</f>
        <v>0</v>
      </c>
      <c r="D4" s="1622">
        <f>VLOOKUP(A4,FORM!C:V,15,0)</f>
        <v>0</v>
      </c>
      <c r="E4" s="1627" t="str">
        <f t="shared" ca="1" si="0"/>
        <v>Not applicable</v>
      </c>
      <c r="F4" s="1619" t="s">
        <v>2250</v>
      </c>
      <c r="G4" s="1623" t="s">
        <v>2250</v>
      </c>
      <c r="H4" s="1624">
        <f t="shared" si="1"/>
        <v>0</v>
      </c>
      <c r="I4" s="1624">
        <f ca="1">IF(E4&lt;&gt;"Not applicable",ROUND(D4-E4,0),0)</f>
        <v>0</v>
      </c>
      <c r="J4" s="1624">
        <f ca="1">IF(E4&lt;&gt;"Not applicable",ROUND(C4-E4,0),0)</f>
        <v>0</v>
      </c>
      <c r="K4" s="449"/>
      <c r="L4" s="1687"/>
      <c r="M4" s="1625">
        <f t="shared" ca="1" si="2"/>
        <v>1</v>
      </c>
    </row>
    <row r="5" spans="1:14">
      <c r="A5" s="1619">
        <v>10201</v>
      </c>
      <c r="B5" s="1621" t="str">
        <f>VLOOKUP(A5,FORM!C:E,3,0)</f>
        <v>Unrealised gains / (losses) from investment securities</v>
      </c>
      <c r="C5" s="1622">
        <f>-SUMIF(MAP!L:L,'Validation Screen'!A5,MAP!R:R)</f>
        <v>0</v>
      </c>
      <c r="D5" s="1622">
        <f>VLOOKUP(A5,FORM!C:V,15,0)</f>
        <v>0</v>
      </c>
      <c r="E5" s="1627">
        <f t="shared" ca="1" si="0"/>
        <v>0</v>
      </c>
      <c r="F5" s="1619" t="s">
        <v>2251</v>
      </c>
      <c r="G5" s="1623">
        <v>3</v>
      </c>
      <c r="H5" s="1624">
        <f t="shared" si="1"/>
        <v>0</v>
      </c>
      <c r="I5" s="1624">
        <f t="shared" ref="I5:I8" ca="1" si="3">IF(E5&lt;&gt;"Not applicable",ROUND(D5-E5,0))</f>
        <v>0</v>
      </c>
      <c r="J5" s="1624">
        <f t="shared" ref="J5:J8" ca="1" si="4">IF(E5&lt;&gt;"Not applicable",ROUND(C5-E5,0))</f>
        <v>0</v>
      </c>
      <c r="K5" s="449"/>
      <c r="L5" s="1687"/>
      <c r="M5" s="1625">
        <f t="shared" ca="1" si="2"/>
        <v>1</v>
      </c>
      <c r="N5" s="832"/>
    </row>
    <row r="6" spans="1:14">
      <c r="A6" s="1619">
        <v>10202</v>
      </c>
      <c r="B6" s="1621" t="str">
        <f>VLOOKUP(A6,FORM!C:E,3,0)</f>
        <v>Company's share in the investee's profits</v>
      </c>
      <c r="C6" s="1622">
        <f>-SUMIF(MAP!L:L,'Validation Screen'!A6,MAP!R:R)</f>
        <v>0</v>
      </c>
      <c r="D6" s="1622">
        <f>VLOOKUP(A6,FORM!C:V,15,0)</f>
        <v>0</v>
      </c>
      <c r="E6" s="1627">
        <f t="shared" ca="1" si="0"/>
        <v>0</v>
      </c>
      <c r="F6" s="1619" t="s">
        <v>2251</v>
      </c>
      <c r="G6" s="1623">
        <v>4</v>
      </c>
      <c r="H6" s="1624">
        <f t="shared" si="1"/>
        <v>0</v>
      </c>
      <c r="I6" s="1624">
        <f t="shared" ca="1" si="3"/>
        <v>0</v>
      </c>
      <c r="J6" s="1624">
        <f t="shared" ca="1" si="4"/>
        <v>0</v>
      </c>
      <c r="K6" s="449"/>
      <c r="L6" s="1687"/>
      <c r="M6" s="1625">
        <f t="shared" ca="1" si="2"/>
        <v>1</v>
      </c>
      <c r="N6" s="832"/>
    </row>
    <row r="7" spans="1:14">
      <c r="A7" s="1619">
        <v>10203</v>
      </c>
      <c r="B7" s="1621" t="str">
        <f>VLOOKUP(A7,FORM!C:E,3,0)</f>
        <v>Gain on sale in investment in financial securities</v>
      </c>
      <c r="C7" s="1622">
        <f>-SUMIF(MAP!L:L,'Validation Screen'!A7,MAP!R:R)</f>
        <v>0</v>
      </c>
      <c r="D7" s="1622">
        <f>VLOOKUP(A7,FORM!C:V,15,0)</f>
        <v>0</v>
      </c>
      <c r="E7" s="1627">
        <f t="shared" ca="1" si="0"/>
        <v>0</v>
      </c>
      <c r="F7" s="1619" t="s">
        <v>2251</v>
      </c>
      <c r="G7" s="1623" t="s">
        <v>1286</v>
      </c>
      <c r="H7" s="1624">
        <f t="shared" ref="H7" si="5">C7-D7</f>
        <v>0</v>
      </c>
      <c r="I7" s="1624">
        <f t="shared" ca="1" si="3"/>
        <v>0</v>
      </c>
      <c r="J7" s="1624">
        <f t="shared" ca="1" si="4"/>
        <v>0</v>
      </c>
      <c r="K7" s="449"/>
      <c r="L7" s="1687"/>
      <c r="M7" s="1625">
        <f t="shared" ca="1" si="2"/>
        <v>1</v>
      </c>
      <c r="N7" s="832"/>
    </row>
    <row r="8" spans="1:14">
      <c r="A8" s="1619">
        <v>10204</v>
      </c>
      <c r="B8" s="1621" t="str">
        <f>VLOOKUP(A8,FORM!C:E,3,0)</f>
        <v>Gain on sale in investment in companies</v>
      </c>
      <c r="C8" s="1622">
        <f>-SUMIF(MAP!L:L,'Validation Screen'!A8,MAP!R:R)</f>
        <v>0</v>
      </c>
      <c r="D8" s="1622">
        <f>VLOOKUP(A8,FORM!C:V,15,0)</f>
        <v>0</v>
      </c>
      <c r="E8" s="1627">
        <f t="shared" ca="1" si="0"/>
        <v>0</v>
      </c>
      <c r="F8" s="1619" t="s">
        <v>2251</v>
      </c>
      <c r="G8" s="1623" t="s">
        <v>1287</v>
      </c>
      <c r="H8" s="1624">
        <f t="shared" si="1"/>
        <v>0</v>
      </c>
      <c r="I8" s="1624">
        <f t="shared" ca="1" si="3"/>
        <v>0</v>
      </c>
      <c r="J8" s="1624">
        <f t="shared" ca="1" si="4"/>
        <v>0</v>
      </c>
      <c r="K8" s="449"/>
      <c r="L8" s="1687"/>
      <c r="M8" s="1625">
        <f t="shared" ca="1" si="2"/>
        <v>1</v>
      </c>
      <c r="N8" s="832"/>
    </row>
    <row r="9" spans="1:14">
      <c r="A9" s="1619">
        <v>10205</v>
      </c>
      <c r="B9" s="1621" t="str">
        <f>VLOOKUP(A9,FORM!C:E,3,0)</f>
        <v>Capital gains / (losses) from assets disposal</v>
      </c>
      <c r="C9" s="1622">
        <f>-SUMIF(MAP!L:L,'Validation Screen'!A9,MAP!R:R)</f>
        <v>0</v>
      </c>
      <c r="D9" s="1622">
        <f>VLOOKUP(A9,FORM!C:V,15,0)</f>
        <v>0</v>
      </c>
      <c r="E9" s="1627" t="str">
        <f t="shared" ca="1" si="0"/>
        <v>Not applicable</v>
      </c>
      <c r="F9" s="1619" t="s">
        <v>2250</v>
      </c>
      <c r="G9" s="1623" t="s">
        <v>2250</v>
      </c>
      <c r="H9" s="1624">
        <f t="shared" si="1"/>
        <v>0</v>
      </c>
      <c r="I9" s="1624">
        <f t="shared" ref="I9:I12" ca="1" si="6">IF(E9&lt;&gt;"Not applicable",ROUND(D9-E9,0),0)</f>
        <v>0</v>
      </c>
      <c r="J9" s="1624">
        <f t="shared" ref="J9:J12" ca="1" si="7">IF(E9&lt;&gt;"Not applicable",ROUND(C9-E9,0),0)</f>
        <v>0</v>
      </c>
      <c r="K9" s="449"/>
      <c r="L9" s="1687"/>
      <c r="M9" s="1625">
        <f t="shared" ca="1" si="2"/>
        <v>1</v>
      </c>
    </row>
    <row r="10" spans="1:14">
      <c r="A10" s="1619">
        <v>10206</v>
      </c>
      <c r="B10" s="1621" t="str">
        <f>VLOOKUP(A10,FORM!C:E,3,0)</f>
        <v>Loan Fees (Interest &amp; Banking Services)</v>
      </c>
      <c r="C10" s="1622">
        <f>-SUMIF(MAP!L:L,'Validation Screen'!A10,MAP!R:R)</f>
        <v>0</v>
      </c>
      <c r="D10" s="1622">
        <f>VLOOKUP(A10,FORM!C:V,15,0)</f>
        <v>0</v>
      </c>
      <c r="E10" s="1627" t="str">
        <f t="shared" ca="1" si="0"/>
        <v>Not applicable</v>
      </c>
      <c r="F10" s="1619" t="s">
        <v>2250</v>
      </c>
      <c r="G10" s="1623" t="s">
        <v>2250</v>
      </c>
      <c r="H10" s="1624">
        <f t="shared" si="1"/>
        <v>0</v>
      </c>
      <c r="I10" s="1624">
        <f t="shared" ca="1" si="6"/>
        <v>0</v>
      </c>
      <c r="J10" s="1624">
        <f t="shared" ca="1" si="7"/>
        <v>0</v>
      </c>
      <c r="K10" s="449"/>
      <c r="L10" s="1687"/>
      <c r="M10" s="1625">
        <f t="shared" ca="1" si="2"/>
        <v>1</v>
      </c>
    </row>
    <row r="11" spans="1:14">
      <c r="A11" s="1619">
        <v>10207</v>
      </c>
      <c r="B11" s="1621" t="str">
        <f>VLOOKUP(A11,FORM!C:E,3,0)</f>
        <v>Other Income</v>
      </c>
      <c r="C11" s="1626">
        <f>-SUMIF(MAP!L:L,'Validation Screen'!A11,MAP!R:R)</f>
        <v>0</v>
      </c>
      <c r="D11" s="1626">
        <f>VLOOKUP(A11,FORM!C:V,15,0)</f>
        <v>0</v>
      </c>
      <c r="E11" s="1628" t="str">
        <f t="shared" ca="1" si="0"/>
        <v>Not applicable</v>
      </c>
      <c r="F11" s="1619" t="s">
        <v>2250</v>
      </c>
      <c r="G11" s="1623" t="s">
        <v>2250</v>
      </c>
      <c r="H11" s="1624">
        <f t="shared" si="1"/>
        <v>0</v>
      </c>
      <c r="I11" s="1624">
        <f t="shared" ca="1" si="6"/>
        <v>0</v>
      </c>
      <c r="J11" s="1624">
        <f t="shared" ca="1" si="7"/>
        <v>0</v>
      </c>
      <c r="K11" s="449"/>
      <c r="L11" s="1687"/>
      <c r="M11" s="1625">
        <f t="shared" ca="1" si="2"/>
        <v>1</v>
      </c>
    </row>
    <row r="12" spans="1:14">
      <c r="A12" s="1619">
        <v>10400</v>
      </c>
      <c r="B12" s="1621" t="s">
        <v>1496</v>
      </c>
      <c r="C12" s="1622">
        <f>SUMIF(MAP!L:L,'Validation Screen'!A12,MAP!R:R)</f>
        <v>0</v>
      </c>
      <c r="D12" s="1622">
        <f>FORM!T56</f>
        <v>0</v>
      </c>
      <c r="E12" s="1627" t="str">
        <f t="shared" ca="1" si="0"/>
        <v>Not applicable</v>
      </c>
      <c r="F12" s="1619" t="s">
        <v>2250</v>
      </c>
      <c r="G12" s="1623" t="s">
        <v>2250</v>
      </c>
      <c r="H12" s="1624">
        <f t="shared" si="1"/>
        <v>0</v>
      </c>
      <c r="I12" s="1624">
        <f t="shared" ca="1" si="6"/>
        <v>0</v>
      </c>
      <c r="J12" s="1624">
        <f t="shared" ca="1" si="7"/>
        <v>0</v>
      </c>
      <c r="K12" s="449"/>
      <c r="L12" s="1687"/>
      <c r="M12" s="1625">
        <f t="shared" ca="1" si="2"/>
        <v>1</v>
      </c>
      <c r="N12" s="1076"/>
    </row>
    <row r="13" spans="1:14">
      <c r="A13" s="1619">
        <v>10501</v>
      </c>
      <c r="B13" s="1621" t="str">
        <f>VLOOKUP(A13,FORM!C:E,3,0)</f>
        <v>Subcontractors</v>
      </c>
      <c r="C13" s="1626">
        <f>SUMIF(MAP!L:L,'Validation Screen'!A13,MAP!R:R)</f>
        <v>0</v>
      </c>
      <c r="D13" s="1626">
        <f>VLOOKUP(A13,FORM!C:V,15,0)</f>
        <v>0</v>
      </c>
      <c r="E13" s="1628">
        <f t="shared" ca="1" si="0"/>
        <v>0</v>
      </c>
      <c r="F13" s="1619" t="s">
        <v>2251</v>
      </c>
      <c r="G13" s="1623" t="s">
        <v>385</v>
      </c>
      <c r="H13" s="1624">
        <f t="shared" si="1"/>
        <v>0</v>
      </c>
      <c r="I13" s="1624">
        <f ca="1">IF(E13&lt;&gt;"Not applicable",ROUND(D13-E13,0))</f>
        <v>0</v>
      </c>
      <c r="J13" s="1624">
        <f ca="1">IF(E13&lt;&gt;"Not applicable",ROUND(C13-E13,0))</f>
        <v>0</v>
      </c>
      <c r="K13" s="449"/>
      <c r="L13" s="1687"/>
      <c r="M13" s="1625">
        <f t="shared" ca="1" si="2"/>
        <v>1</v>
      </c>
    </row>
    <row r="14" spans="1:14">
      <c r="A14" s="1619">
        <v>10502</v>
      </c>
      <c r="B14" s="1621" t="str">
        <f>VLOOKUP(A14,FORM!C:E,3,0)</f>
        <v>Depreciation</v>
      </c>
      <c r="C14" s="1626">
        <f>SUMIF(MAP!L:L,'Validation Screen'!A14,MAP!R:R)</f>
        <v>0</v>
      </c>
      <c r="D14" s="1626">
        <f>VLOOKUP(A14,FORM!C:V,15,0)</f>
        <v>0</v>
      </c>
      <c r="E14" s="1628" t="str">
        <f t="shared" ca="1" si="0"/>
        <v>Not applicable</v>
      </c>
      <c r="F14" s="1619" t="s">
        <v>2250</v>
      </c>
      <c r="G14" s="1623" t="s">
        <v>2250</v>
      </c>
      <c r="H14" s="1624">
        <f t="shared" si="1"/>
        <v>0</v>
      </c>
      <c r="I14" s="1624">
        <f t="shared" ref="I14:I17" ca="1" si="8">IF(E14&lt;&gt;"Not applicable",ROUND(D14-E14,0),0)</f>
        <v>0</v>
      </c>
      <c r="J14" s="1624">
        <f t="shared" ref="J14:J17" ca="1" si="9">IF(E14&lt;&gt;"Not applicable",ROUND(C14-E14,0),0)</f>
        <v>0</v>
      </c>
      <c r="K14" s="449"/>
      <c r="L14" s="1687"/>
      <c r="M14" s="1625">
        <f t="shared" ca="1" si="2"/>
        <v>1</v>
      </c>
    </row>
    <row r="15" spans="1:14">
      <c r="A15" s="1619">
        <v>10503</v>
      </c>
      <c r="B15" s="1621" t="str">
        <f>VLOOKUP(A15,FORM!C:E,3,0)</f>
        <v>Maintenance and Repair Expenses</v>
      </c>
      <c r="C15" s="1626">
        <f>SUMIF(MAP!L:L,'Validation Screen'!A15,MAP!R:R)</f>
        <v>0</v>
      </c>
      <c r="D15" s="1626">
        <f>VLOOKUP(A15,FORM!C:V,15,0)</f>
        <v>0</v>
      </c>
      <c r="E15" s="1628" t="str">
        <f t="shared" ca="1" si="0"/>
        <v>Not applicable</v>
      </c>
      <c r="F15" s="1619" t="s">
        <v>2250</v>
      </c>
      <c r="G15" s="1623" t="s">
        <v>2250</v>
      </c>
      <c r="H15" s="1624">
        <f t="shared" si="1"/>
        <v>0</v>
      </c>
      <c r="I15" s="1624">
        <f t="shared" ca="1" si="8"/>
        <v>0</v>
      </c>
      <c r="J15" s="1624">
        <f t="shared" ca="1" si="9"/>
        <v>0</v>
      </c>
      <c r="K15" s="449"/>
      <c r="L15" s="1687"/>
      <c r="M15" s="1625">
        <f t="shared" ca="1" si="2"/>
        <v>1</v>
      </c>
    </row>
    <row r="16" spans="1:14">
      <c r="A16" s="1619">
        <v>10504</v>
      </c>
      <c r="B16" s="1621" t="str">
        <f>VLOOKUP(A16,FORM!C:E,3,0)</f>
        <v>Research and Development Expenses</v>
      </c>
      <c r="C16" s="1626">
        <f>SUMIF(MAP!L:L,'Validation Screen'!A16,MAP!R:R)</f>
        <v>0</v>
      </c>
      <c r="D16" s="1626">
        <f>VLOOKUP(A16,FORM!C:V,15,0)</f>
        <v>0</v>
      </c>
      <c r="E16" s="1628" t="str">
        <f t="shared" ca="1" si="0"/>
        <v>Not applicable</v>
      </c>
      <c r="F16" s="1619" t="s">
        <v>2250</v>
      </c>
      <c r="G16" s="1623" t="s">
        <v>2250</v>
      </c>
      <c r="H16" s="1624">
        <f t="shared" si="1"/>
        <v>0</v>
      </c>
      <c r="I16" s="1624">
        <f t="shared" ca="1" si="8"/>
        <v>0</v>
      </c>
      <c r="J16" s="1624">
        <f t="shared" ca="1" si="9"/>
        <v>0</v>
      </c>
      <c r="K16" s="449"/>
      <c r="L16" s="1687"/>
      <c r="M16" s="1625">
        <f t="shared" ca="1" si="2"/>
        <v>1</v>
      </c>
    </row>
    <row r="17" spans="1:14">
      <c r="A17" s="1619">
        <v>10505</v>
      </c>
      <c r="B17" s="1621" t="str">
        <f>VLOOKUP(A17,FORM!C:E,3,0)</f>
        <v>Social insurance - Saudis (Attach GOSI certificate)</v>
      </c>
      <c r="C17" s="1622">
        <f>SUMIF(MAP!L:L,"10505",MAP!R:R)+SUMIF(MAP!L:L,"10506",MAP!R:R)</f>
        <v>0</v>
      </c>
      <c r="D17" s="1622">
        <f>FORM!Q61+FORM!Q62</f>
        <v>0</v>
      </c>
      <c r="E17" s="1627" t="str">
        <f t="shared" ca="1" si="0"/>
        <v>Not applicable</v>
      </c>
      <c r="F17" s="1619" t="s">
        <v>2250</v>
      </c>
      <c r="G17" s="1623" t="s">
        <v>2250</v>
      </c>
      <c r="H17" s="1624">
        <f t="shared" si="1"/>
        <v>0</v>
      </c>
      <c r="I17" s="1624">
        <f t="shared" ca="1" si="8"/>
        <v>0</v>
      </c>
      <c r="J17" s="1624">
        <f t="shared" ca="1" si="9"/>
        <v>0</v>
      </c>
      <c r="K17" s="449"/>
      <c r="L17" s="1687"/>
      <c r="M17" s="1625">
        <f t="shared" ca="1" si="2"/>
        <v>1</v>
      </c>
    </row>
    <row r="18" spans="1:14">
      <c r="A18" s="1619">
        <v>10507</v>
      </c>
      <c r="B18" s="1621" t="str">
        <f>VLOOKUP(A18,FORM!C:E,3,0)</f>
        <v>Technical, Consultancy &amp; Professional Fees</v>
      </c>
      <c r="C18" s="1626">
        <f>SUMIF(MAP!L:L,'Validation Screen'!A18,MAP!R:R)</f>
        <v>0</v>
      </c>
      <c r="D18" s="1626">
        <f>VLOOKUP(A18,FORM!C:V,15,0)</f>
        <v>0</v>
      </c>
      <c r="E18" s="1628">
        <f t="shared" ca="1" si="0"/>
        <v>0</v>
      </c>
      <c r="F18" s="1619" t="s">
        <v>2251</v>
      </c>
      <c r="G18" s="1623" t="s">
        <v>386</v>
      </c>
      <c r="H18" s="1624">
        <f t="shared" si="1"/>
        <v>0</v>
      </c>
      <c r="I18" s="1624">
        <f t="shared" ref="I18:I20" ca="1" si="10">IF(E18&lt;&gt;"Not applicable",ROUND(D18-E18,0))</f>
        <v>0</v>
      </c>
      <c r="J18" s="1624">
        <f t="shared" ref="J18:J20" ca="1" si="11">IF(E18&lt;&gt;"Not applicable",ROUND(C18-E18,0))</f>
        <v>0</v>
      </c>
      <c r="K18" s="449"/>
      <c r="L18" s="1687"/>
      <c r="M18" s="1625">
        <f t="shared" ca="1" si="2"/>
        <v>1</v>
      </c>
    </row>
    <row r="19" spans="1:14">
      <c r="A19" s="1619">
        <v>10508</v>
      </c>
      <c r="B19" s="1621" t="str">
        <f>VLOOKUP(A19,FORM!C:E,3,0)</f>
        <v>Provisions made during the year</v>
      </c>
      <c r="C19" s="1622">
        <f>SUMIF(MAP!L:L,"10508*",MAP!R:R)</f>
        <v>0</v>
      </c>
      <c r="D19" s="1622">
        <f>VLOOKUP(A19,FORM!C:V,15,0)</f>
        <v>0</v>
      </c>
      <c r="E19" s="1627">
        <f t="shared" ca="1" si="0"/>
        <v>0</v>
      </c>
      <c r="F19" s="1619" t="s">
        <v>2251</v>
      </c>
      <c r="G19" s="1623">
        <v>20</v>
      </c>
      <c r="H19" s="1624">
        <f t="shared" si="1"/>
        <v>0</v>
      </c>
      <c r="I19" s="1624">
        <f t="shared" ca="1" si="10"/>
        <v>0</v>
      </c>
      <c r="J19" s="1624">
        <f t="shared" ca="1" si="11"/>
        <v>0</v>
      </c>
      <c r="K19" s="449"/>
      <c r="L19" s="1687"/>
      <c r="M19" s="1625">
        <f t="shared" ca="1" si="2"/>
        <v>1</v>
      </c>
      <c r="N19" s="832"/>
    </row>
    <row r="20" spans="1:14">
      <c r="A20" s="1619">
        <v>10509</v>
      </c>
      <c r="B20" s="1621" t="str">
        <f>VLOOKUP(A20,FORM!C:E,3,0)</f>
        <v>Royalties or Technical Support Fees</v>
      </c>
      <c r="C20" s="1626">
        <f>SUMIF(MAP!L:L,'Validation Screen'!A20,MAP!R:R)</f>
        <v>0</v>
      </c>
      <c r="D20" s="1626">
        <f>VLOOKUP(A20,FORM!C:V,15,0)</f>
        <v>0</v>
      </c>
      <c r="E20" s="1628">
        <f t="shared" ca="1" si="0"/>
        <v>0</v>
      </c>
      <c r="F20" s="1619" t="s">
        <v>2251</v>
      </c>
      <c r="G20" s="1623" t="s">
        <v>1006</v>
      </c>
      <c r="H20" s="1624">
        <f t="shared" si="1"/>
        <v>0</v>
      </c>
      <c r="I20" s="1624">
        <f t="shared" ca="1" si="10"/>
        <v>0</v>
      </c>
      <c r="J20" s="1624">
        <f t="shared" ca="1" si="11"/>
        <v>0</v>
      </c>
      <c r="K20" s="449"/>
      <c r="L20" s="1687"/>
      <c r="M20" s="1625">
        <f t="shared" ca="1" si="2"/>
        <v>1</v>
      </c>
    </row>
    <row r="21" spans="1:14">
      <c r="A21" s="1619">
        <v>10510</v>
      </c>
      <c r="B21" s="1621" t="str">
        <f>VLOOKUP(A21,FORM!C:E,3,0)</f>
        <v>Expenses Charged by Head Office</v>
      </c>
      <c r="C21" s="1626">
        <f>SUMIF(MAP!L:L,'Validation Screen'!A21,MAP!R:R)</f>
        <v>0</v>
      </c>
      <c r="D21" s="1626">
        <f>VLOOKUP(A21,FORM!C:V,15,0)</f>
        <v>0</v>
      </c>
      <c r="E21" s="1628" t="str">
        <f t="shared" ca="1" si="0"/>
        <v>Not applicable</v>
      </c>
      <c r="F21" s="1619" t="s">
        <v>2250</v>
      </c>
      <c r="G21" s="1623" t="s">
        <v>2250</v>
      </c>
      <c r="H21" s="1624">
        <f t="shared" si="1"/>
        <v>0</v>
      </c>
      <c r="I21" s="1624">
        <f t="shared" ref="I21:I27" ca="1" si="12">IF(E21&lt;&gt;"Not applicable",ROUND(D21-E21,0),0)</f>
        <v>0</v>
      </c>
      <c r="J21" s="1624">
        <f t="shared" ref="J21:J27" ca="1" si="13">IF(E21&lt;&gt;"Not applicable",ROUND(C21-E21,0),0)</f>
        <v>0</v>
      </c>
      <c r="K21" s="449"/>
      <c r="L21" s="1687"/>
      <c r="M21" s="1625">
        <f t="shared" ca="1" si="2"/>
        <v>1</v>
      </c>
    </row>
    <row r="22" spans="1:14">
      <c r="A22" s="1619">
        <v>10511</v>
      </c>
      <c r="B22" s="1621" t="str">
        <f>VLOOKUP(A22,FORM!C:E,3,0)</f>
        <v xml:space="preserve">Loan Fees (Interest &amp; Banking Services) </v>
      </c>
      <c r="C22" s="1626">
        <f>SUMIF(MAP!L:L,'Validation Screen'!A22,MAP!R:R)</f>
        <v>0</v>
      </c>
      <c r="D22" s="1626">
        <f>VLOOKUP(A22,FORM!C:V,15,0)</f>
        <v>0</v>
      </c>
      <c r="E22" s="1628" t="str">
        <f t="shared" ca="1" si="0"/>
        <v>Not applicable</v>
      </c>
      <c r="F22" s="1619" t="s">
        <v>2250</v>
      </c>
      <c r="G22" s="1623" t="s">
        <v>2250</v>
      </c>
      <c r="H22" s="1624">
        <f t="shared" si="1"/>
        <v>0</v>
      </c>
      <c r="I22" s="1624">
        <f t="shared" ca="1" si="12"/>
        <v>0</v>
      </c>
      <c r="J22" s="1624">
        <f t="shared" ca="1" si="13"/>
        <v>0</v>
      </c>
      <c r="K22" s="449"/>
      <c r="L22" s="1687"/>
      <c r="M22" s="1625">
        <f t="shared" ca="1" si="2"/>
        <v>1</v>
      </c>
    </row>
    <row r="23" spans="1:14">
      <c r="A23" s="1619">
        <v>10512</v>
      </c>
      <c r="B23" s="1621" t="str">
        <f>VLOOKUP(A23,FORM!C:E,3,0)</f>
        <v>Other Employee Benefits</v>
      </c>
      <c r="C23" s="1626">
        <f>SUMIF(MAP!L:L,'Validation Screen'!A23,MAP!R:R)</f>
        <v>0</v>
      </c>
      <c r="D23" s="1626">
        <f>VLOOKUP(A23,FORM!C:V,15,0)</f>
        <v>0</v>
      </c>
      <c r="E23" s="1628" t="str">
        <f t="shared" ca="1" si="0"/>
        <v>Not applicable</v>
      </c>
      <c r="F23" s="1619" t="s">
        <v>2250</v>
      </c>
      <c r="G23" s="1623" t="s">
        <v>2250</v>
      </c>
      <c r="H23" s="1624">
        <f t="shared" si="1"/>
        <v>0</v>
      </c>
      <c r="I23" s="1624">
        <f t="shared" ca="1" si="12"/>
        <v>0</v>
      </c>
      <c r="J23" s="1624">
        <f t="shared" ca="1" si="13"/>
        <v>0</v>
      </c>
      <c r="K23" s="449"/>
      <c r="L23" s="1687"/>
      <c r="M23" s="1625">
        <f t="shared" ca="1" si="2"/>
        <v>1</v>
      </c>
    </row>
    <row r="24" spans="1:14">
      <c r="A24" s="1619">
        <v>10513</v>
      </c>
      <c r="B24" s="1621" t="str">
        <f>VLOOKUP(A24,FORM!C:E,3,0)</f>
        <v>Rents</v>
      </c>
      <c r="C24" s="1626">
        <f>SUMIF(MAP!L:L,'Validation Screen'!A24,MAP!R:R)</f>
        <v>0</v>
      </c>
      <c r="D24" s="1626">
        <f>VLOOKUP(A24,FORM!C:V,15,0)</f>
        <v>0</v>
      </c>
      <c r="E24" s="1628" t="str">
        <f t="shared" ca="1" si="0"/>
        <v>Not applicable</v>
      </c>
      <c r="F24" s="1619" t="s">
        <v>2250</v>
      </c>
      <c r="G24" s="1623" t="s">
        <v>2250</v>
      </c>
      <c r="H24" s="1624">
        <f t="shared" si="1"/>
        <v>0</v>
      </c>
      <c r="I24" s="1624">
        <f t="shared" ca="1" si="12"/>
        <v>0</v>
      </c>
      <c r="J24" s="1624">
        <f t="shared" ca="1" si="13"/>
        <v>0</v>
      </c>
      <c r="K24" s="449"/>
      <c r="L24" s="1687"/>
      <c r="M24" s="1625">
        <f t="shared" ca="1" si="2"/>
        <v>1</v>
      </c>
    </row>
    <row r="25" spans="1:14">
      <c r="A25" s="1619">
        <v>10514</v>
      </c>
      <c r="B25" s="1621" t="str">
        <f>VLOOKUP(A25,FORM!C:E,3,0)</f>
        <v>Rental Machinery and Equipments</v>
      </c>
      <c r="C25" s="1626">
        <f>SUMIF(MAP!L:L,'Validation Screen'!A25,MAP!R:R)</f>
        <v>0</v>
      </c>
      <c r="D25" s="1626">
        <f>VLOOKUP(A25,FORM!C:V,15,0)</f>
        <v>0</v>
      </c>
      <c r="E25" s="1628" t="str">
        <f t="shared" ca="1" si="0"/>
        <v>Not applicable</v>
      </c>
      <c r="F25" s="1619" t="s">
        <v>2250</v>
      </c>
      <c r="G25" s="1623" t="s">
        <v>2250</v>
      </c>
      <c r="H25" s="1624">
        <f t="shared" si="1"/>
        <v>0</v>
      </c>
      <c r="I25" s="1624">
        <f t="shared" ca="1" si="12"/>
        <v>0</v>
      </c>
      <c r="J25" s="1624">
        <f t="shared" ca="1" si="13"/>
        <v>0</v>
      </c>
      <c r="K25" s="449"/>
      <c r="L25" s="1687"/>
      <c r="M25" s="1625">
        <f t="shared" ca="1" si="2"/>
        <v>1</v>
      </c>
    </row>
    <row r="26" spans="1:14">
      <c r="A26" s="1619">
        <v>10515</v>
      </c>
      <c r="B26" s="1621" t="str">
        <f>VLOOKUP(A26,FORM!C:E,3,0)</f>
        <v>Donations Paid</v>
      </c>
      <c r="C26" s="1626">
        <f>SUMIF(MAP!L:L,'Validation Screen'!A26,MAP!R:R)</f>
        <v>0</v>
      </c>
      <c r="D26" s="1626">
        <f>VLOOKUP(A26,FORM!C:V,15,0)</f>
        <v>0</v>
      </c>
      <c r="E26" s="1628" t="str">
        <f t="shared" ca="1" si="0"/>
        <v>Not applicable</v>
      </c>
      <c r="F26" s="1619" t="s">
        <v>2250</v>
      </c>
      <c r="G26" s="1623" t="s">
        <v>2250</v>
      </c>
      <c r="H26" s="1624">
        <f t="shared" si="1"/>
        <v>0</v>
      </c>
      <c r="I26" s="1624">
        <f t="shared" ca="1" si="12"/>
        <v>0</v>
      </c>
      <c r="J26" s="1624">
        <f t="shared" ca="1" si="13"/>
        <v>0</v>
      </c>
      <c r="K26" s="449"/>
      <c r="L26" s="1687"/>
      <c r="M26" s="1625">
        <f t="shared" ca="1" si="2"/>
        <v>1</v>
      </c>
    </row>
    <row r="27" spans="1:14">
      <c r="A27" s="1619">
        <v>10516</v>
      </c>
      <c r="B27" s="1621" t="str">
        <f>VLOOKUP(A27,FORM!C:E,3,0)</f>
        <v>Basic Salaries and housing allowances</v>
      </c>
      <c r="C27" s="1626">
        <f>SUMIF(MAP!L:L,'Validation Screen'!A27,MAP!R:R)</f>
        <v>0</v>
      </c>
      <c r="D27" s="1626">
        <f>VLOOKUP(A27,FORM!C:V,15,0)</f>
        <v>0</v>
      </c>
      <c r="E27" s="1628" t="str">
        <f t="shared" ca="1" si="0"/>
        <v>Not applicable</v>
      </c>
      <c r="F27" s="1619" t="s">
        <v>2250</v>
      </c>
      <c r="G27" s="1623" t="s">
        <v>2250</v>
      </c>
      <c r="H27" s="1624">
        <f t="shared" si="1"/>
        <v>0</v>
      </c>
      <c r="I27" s="1624">
        <f t="shared" ca="1" si="12"/>
        <v>0</v>
      </c>
      <c r="J27" s="1624">
        <f t="shared" ca="1" si="13"/>
        <v>0</v>
      </c>
      <c r="K27" s="449"/>
      <c r="L27" s="1687"/>
      <c r="M27" s="1625">
        <f t="shared" ca="1" si="2"/>
        <v>1</v>
      </c>
    </row>
    <row r="28" spans="1:14">
      <c r="A28" s="1619">
        <v>10517</v>
      </c>
      <c r="B28" s="1621" t="str">
        <f>VLOOKUP(A28,FORM!C:E,3,0)</f>
        <v>Other expenses</v>
      </c>
      <c r="C28" s="1622">
        <f>SUMIF(MAP!L:L,"????",MAP!R:R)+SUMIF(MAP!L:L,"???",MAP!R:R)+SUMIF(MAP!L:L,"??",MAP!R:R)</f>
        <v>0</v>
      </c>
      <c r="D28" s="1622">
        <f>VLOOKUP(A28,FORM!C:V,15,0)</f>
        <v>0</v>
      </c>
      <c r="E28" s="1627">
        <f t="shared" ca="1" si="0"/>
        <v>0</v>
      </c>
      <c r="F28" s="1619" t="s">
        <v>2251</v>
      </c>
      <c r="G28" s="1623" t="s">
        <v>1007</v>
      </c>
      <c r="H28" s="1624">
        <f t="shared" si="1"/>
        <v>0</v>
      </c>
      <c r="I28" s="1624">
        <f ca="1">IF(E28&lt;&gt;"Not applicable",ROUND(D28-E28,0))</f>
        <v>0</v>
      </c>
      <c r="J28" s="1624">
        <f ca="1">IF(E28&lt;&gt;"Not applicable",ROUND(C28-E28,0))</f>
        <v>0</v>
      </c>
      <c r="K28" s="449"/>
      <c r="L28" s="1687"/>
      <c r="M28" s="1625">
        <f t="shared" ca="1" si="2"/>
        <v>1</v>
      </c>
      <c r="N28" s="832"/>
    </row>
  </sheetData>
  <conditionalFormatting sqref="L2:L28">
    <cfRule type="iconSet" priority="121">
      <iconSet>
        <cfvo type="percent" val="0"/>
        <cfvo type="percent" val="33"/>
        <cfvo type="percent" val="67"/>
      </iconSet>
    </cfRule>
  </conditionalFormatting>
  <dataValidations count="1">
    <dataValidation type="list" allowBlank="1" showInputMessage="1" showErrorMessage="1" sqref="L2:L28">
      <formula1>"Oustanding Information"</formula1>
    </dataValidation>
  </dataValidations>
  <pageMargins left="0.7" right="0.7" top="0.75" bottom="0.75" header="0.3" footer="0.3"/>
  <pageSetup paperSize="9" scale="70" orientation="portrait" r:id="rId1"/>
  <ignoredErrors>
    <ignoredError sqref="D12 D17 I4:J4 I13:J13" formula="1"/>
    <ignoredError sqref="F2:G28" numberStoredAsText="1"/>
  </ignoredErrors>
  <drawing r:id="rId2"/>
  <extLst>
    <ext xmlns:x14="http://schemas.microsoft.com/office/spreadsheetml/2009/9/main" uri="{78C0D931-6437-407d-A8EE-F0AAD7539E65}">
      <x14:conditionalFormattings>
        <x14:conditionalFormatting xmlns:xm="http://schemas.microsoft.com/office/excel/2006/main">
          <x14:cfRule type="iconSet" priority="122" id="{A05782DE-5DED-47B1-A275-77621DF8AE77}">
            <x14:iconSet showValue="0" custom="1">
              <x14:cfvo type="percent">
                <xm:f>0</xm:f>
              </x14:cfvo>
              <x14:cfvo type="num" gte="0">
                <xm:f>-100</xm:f>
              </x14:cfvo>
              <x14:cfvo type="num">
                <xm:f>1</xm:f>
              </x14:cfvo>
              <x14:cfIcon iconSet="NoIcons" iconId="0"/>
              <x14:cfIcon iconSet="4RedToBlack" iconId="3"/>
              <x14:cfIcon iconSet="3TrafficLights1" iconId="2"/>
            </x14:iconSet>
          </x14:cfRule>
          <xm:sqref>M2:M28</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D32"/>
  <sheetViews>
    <sheetView workbookViewId="0"/>
  </sheetViews>
  <sheetFormatPr defaultRowHeight="14.5"/>
  <cols>
    <col min="1" max="1" width="16" customWidth="1"/>
    <col min="2" max="2" width="25.81640625" customWidth="1"/>
    <col min="3" max="3" width="20.81640625" customWidth="1"/>
    <col min="4" max="4" width="12.81640625" customWidth="1"/>
    <col min="5" max="21" width="4.81640625" customWidth="1"/>
  </cols>
  <sheetData>
    <row r="1" spans="1:4">
      <c r="D1" s="4"/>
    </row>
    <row r="2" spans="1:4" s="5" customFormat="1">
      <c r="A2" s="2681" t="e">
        <f>PROPER(#REF!)</f>
        <v>#REF!</v>
      </c>
      <c r="B2" s="2682"/>
      <c r="C2" s="2682"/>
      <c r="D2" s="2682"/>
    </row>
    <row r="3" spans="1:4" s="5" customFormat="1">
      <c r="A3" s="2683" t="e">
        <f>#REF!&amp;" declaration"</f>
        <v>#REF!</v>
      </c>
      <c r="B3" s="2684"/>
      <c r="C3" s="2684"/>
      <c r="D3" s="2684"/>
    </row>
    <row r="4" spans="1:4">
      <c r="A4" s="11"/>
    </row>
    <row r="5" spans="1:4" s="5" customFormat="1">
      <c r="A5" s="2133" t="s">
        <v>1245</v>
      </c>
      <c r="B5" s="2133"/>
      <c r="C5" s="2133"/>
      <c r="D5" s="2685"/>
    </row>
    <row r="6" spans="1:4" s="5" customFormat="1">
      <c r="A6" s="2133"/>
      <c r="B6" s="2133"/>
      <c r="C6" s="2133"/>
      <c r="D6" s="2685"/>
    </row>
    <row r="7" spans="1:4" s="5" customFormat="1"/>
    <row r="8" spans="1:4" s="6" customFormat="1" ht="14.5" customHeight="1">
      <c r="A8" s="2686" t="s">
        <v>433</v>
      </c>
      <c r="B8" s="2303" t="s">
        <v>20</v>
      </c>
      <c r="C8" s="2303" t="s">
        <v>434</v>
      </c>
      <c r="D8" s="2301" t="s">
        <v>435</v>
      </c>
    </row>
    <row r="9" spans="1:4" s="6" customFormat="1">
      <c r="A9" s="2687"/>
      <c r="B9" s="2299"/>
      <c r="C9" s="2299"/>
      <c r="D9" s="2688"/>
    </row>
    <row r="10" spans="1:4" s="6" customFormat="1">
      <c r="A10" s="2687"/>
      <c r="B10" s="2299"/>
      <c r="C10" s="2299"/>
      <c r="D10" s="2688"/>
    </row>
    <row r="11" spans="1:4" s="6" customFormat="1" ht="1" customHeight="1">
      <c r="A11" s="18"/>
      <c r="B11" s="16"/>
      <c r="C11" s="16"/>
      <c r="D11" s="17"/>
    </row>
    <row r="12" spans="1:4" s="5" customFormat="1" ht="1" customHeight="1">
      <c r="A12" s="111"/>
      <c r="B12" s="112"/>
      <c r="C12" s="113"/>
    </row>
    <row r="13" spans="1:4" s="6" customFormat="1" ht="1" customHeight="1">
      <c r="A13" s="110"/>
      <c r="B13" s="114"/>
      <c r="C13" s="115"/>
      <c r="D13" s="14"/>
    </row>
    <row r="14" spans="1:4" s="6" customFormat="1" ht="25" customHeight="1">
      <c r="A14" s="104" t="s">
        <v>430</v>
      </c>
      <c r="B14" s="116"/>
      <c r="C14" s="116"/>
      <c r="D14" s="49">
        <v>0</v>
      </c>
    </row>
    <row r="15" spans="1:4" s="6" customFormat="1" ht="25" customHeight="1">
      <c r="A15" s="104"/>
      <c r="B15" s="116"/>
      <c r="C15" s="116"/>
      <c r="D15" s="49">
        <v>0</v>
      </c>
    </row>
    <row r="16" spans="1:4" s="6" customFormat="1" ht="25" customHeight="1">
      <c r="A16" s="104"/>
      <c r="B16" s="116"/>
      <c r="C16" s="116"/>
      <c r="D16" s="49">
        <v>0</v>
      </c>
    </row>
    <row r="17" spans="1:4" s="6" customFormat="1" ht="25" customHeight="1">
      <c r="A17" s="104"/>
      <c r="B17" s="116"/>
      <c r="C17" s="116"/>
      <c r="D17" s="49">
        <v>0</v>
      </c>
    </row>
    <row r="18" spans="1:4" s="6" customFormat="1" ht="25" customHeight="1">
      <c r="A18" s="104"/>
      <c r="B18" s="116"/>
      <c r="C18" s="116"/>
      <c r="D18" s="49">
        <v>0</v>
      </c>
    </row>
    <row r="19" spans="1:4" s="6" customFormat="1" ht="25" customHeight="1">
      <c r="A19" s="104"/>
      <c r="B19" s="116"/>
      <c r="C19" s="116"/>
      <c r="D19" s="49">
        <v>0</v>
      </c>
    </row>
    <row r="20" spans="1:4" s="6" customFormat="1" ht="25" customHeight="1">
      <c r="A20" s="104"/>
      <c r="B20" s="116"/>
      <c r="C20" s="116"/>
      <c r="D20" s="49">
        <v>0</v>
      </c>
    </row>
    <row r="21" spans="1:4" s="6" customFormat="1" ht="25" customHeight="1">
      <c r="A21" s="104"/>
      <c r="B21" s="116"/>
      <c r="C21" s="116"/>
      <c r="D21" s="49">
        <v>0</v>
      </c>
    </row>
    <row r="22" spans="1:4" s="6" customFormat="1" ht="25" customHeight="1">
      <c r="A22" s="104"/>
      <c r="B22" s="116"/>
      <c r="C22" s="116"/>
      <c r="D22" s="49">
        <v>0</v>
      </c>
    </row>
    <row r="23" spans="1:4" s="6" customFormat="1" ht="25" customHeight="1">
      <c r="A23" s="104"/>
      <c r="B23" s="116"/>
      <c r="C23" s="116"/>
      <c r="D23" s="49">
        <v>0</v>
      </c>
    </row>
    <row r="24" spans="1:4" s="6" customFormat="1" ht="25" customHeight="1">
      <c r="A24" s="104"/>
      <c r="B24" s="116"/>
      <c r="C24" s="116"/>
      <c r="D24" s="49">
        <v>0</v>
      </c>
    </row>
    <row r="25" spans="1:4" s="6" customFormat="1" ht="25" customHeight="1">
      <c r="A25" s="104"/>
      <c r="B25" s="116"/>
      <c r="C25" s="116"/>
      <c r="D25" s="49">
        <v>0</v>
      </c>
    </row>
    <row r="26" spans="1:4" s="6" customFormat="1" ht="25" customHeight="1">
      <c r="A26" s="104"/>
      <c r="B26" s="116"/>
      <c r="C26" s="116"/>
      <c r="D26" s="49">
        <v>0</v>
      </c>
    </row>
    <row r="27" spans="1:4" s="6" customFormat="1" ht="25" customHeight="1">
      <c r="A27" s="104"/>
      <c r="B27" s="116"/>
      <c r="C27" s="116"/>
      <c r="D27" s="49">
        <v>0</v>
      </c>
    </row>
    <row r="28" spans="1:4" s="6" customFormat="1" ht="25" customHeight="1">
      <c r="A28" s="104"/>
      <c r="B28" s="116"/>
      <c r="C28" s="116"/>
      <c r="D28" s="49">
        <v>0</v>
      </c>
    </row>
    <row r="29" spans="1:4" s="6" customFormat="1" ht="25" customHeight="1">
      <c r="A29" s="104"/>
      <c r="B29" s="116"/>
      <c r="C29" s="116"/>
      <c r="D29" s="49">
        <v>0</v>
      </c>
    </row>
    <row r="30" spans="1:4" s="6" customFormat="1" ht="1" customHeight="1">
      <c r="A30" s="105"/>
      <c r="B30" s="106"/>
      <c r="C30" s="107"/>
      <c r="D30" s="15"/>
    </row>
    <row r="31" spans="1:4" s="5" customFormat="1" ht="1" customHeight="1">
      <c r="A31" s="108"/>
      <c r="B31" s="109"/>
      <c r="C31" s="109"/>
    </row>
    <row r="32" spans="1:4" s="5" customFormat="1" ht="25" customHeight="1">
      <c r="A32" s="24" t="s">
        <v>396</v>
      </c>
      <c r="B32" s="25"/>
      <c r="C32" s="26"/>
      <c r="D32" s="28">
        <f>SUM(D13:D31)</f>
        <v>0</v>
      </c>
    </row>
  </sheetData>
  <sheetProtection password="BE63" sheet="1" objects="1" scenarios="1"/>
  <mergeCells count="7">
    <mergeCell ref="A2:D2"/>
    <mergeCell ref="A3:D3"/>
    <mergeCell ref="A5:D6"/>
    <mergeCell ref="A8:A10"/>
    <mergeCell ref="B8:B10"/>
    <mergeCell ref="C8:C10"/>
    <mergeCell ref="D8:D10"/>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5FFC37B455084D8A3FF583CE5BC250" ma:contentTypeVersion="0" ma:contentTypeDescription="Create a new document." ma:contentTypeScope="" ma:versionID="568448f04be3b66b5b7c02624a9d697b">
  <xsd:schema xmlns:xsd="http://www.w3.org/2001/XMLSchema" xmlns:xs="http://www.w3.org/2001/XMLSchema" xmlns:p="http://schemas.microsoft.com/office/2006/metadata/properties" xmlns:ns2="19dfe852-f1c7-4c28-8fdd-4bccfae99d76" targetNamespace="http://schemas.microsoft.com/office/2006/metadata/properties" ma:root="true" ma:fieldsID="76b8c9102270768478889bf051eb9bc8" ns2:_="">
    <xsd:import namespace="19dfe852-f1c7-4c28-8fdd-4bccfae99d76"/>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dfe852-f1c7-4c28-8fdd-4bccfae99d76"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19dfe852-f1c7-4c28-8fdd-4bccfae99d76">5WYUJ6FXERD7-749713393-54</_dlc_DocId>
    <_dlc_DocIdUrl xmlns="19dfe852-f1c7-4c28-8fdd-4bccfae99d76">
      <Url>https://internal.ey.net/sites/TCT/_layouts/15/DocIdRedir.aspx?ID=5WYUJ6FXERD7-749713393-54</Url>
      <Description>5WYUJ6FXERD7-749713393-54</Description>
    </_dlc_DocIdUrl>
  </documentManagement>
</p:properties>
</file>

<file path=customXml/itemProps1.xml><?xml version="1.0" encoding="utf-8"?>
<ds:datastoreItem xmlns:ds="http://schemas.openxmlformats.org/officeDocument/2006/customXml" ds:itemID="{3080CB1E-0E71-4514-9120-60255DFEE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dfe852-f1c7-4c28-8fdd-4bccfae99d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DD56B9A-2EBD-4DC4-B964-1B041FCEE0C8}">
  <ds:schemaRefs>
    <ds:schemaRef ds:uri="http://schemas.microsoft.com/sharepoint/events"/>
  </ds:schemaRefs>
</ds:datastoreItem>
</file>

<file path=customXml/itemProps3.xml><?xml version="1.0" encoding="utf-8"?>
<ds:datastoreItem xmlns:ds="http://schemas.openxmlformats.org/officeDocument/2006/customXml" ds:itemID="{DF1634EF-AE46-4A59-9D24-7C4549BBCD87}">
  <ds:schemaRefs>
    <ds:schemaRef ds:uri="http://schemas.microsoft.com/sharepoint/v3/contenttype/forms"/>
  </ds:schemaRefs>
</ds:datastoreItem>
</file>

<file path=customXml/itemProps4.xml><?xml version="1.0" encoding="utf-8"?>
<ds:datastoreItem xmlns:ds="http://schemas.openxmlformats.org/officeDocument/2006/customXml" ds:itemID="{3A6217BA-6720-40EB-9507-97A0D30FA63F}">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19dfe852-f1c7-4c28-8fdd-4bccfae99d76"/>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90</vt:i4>
      </vt:variant>
      <vt:variant>
        <vt:lpstr>Named Ranges</vt:lpstr>
      </vt:variant>
      <vt:variant>
        <vt:i4>83</vt:i4>
      </vt:variant>
    </vt:vector>
  </HeadingPairs>
  <TitlesOfParts>
    <vt:vector size="173" baseType="lpstr">
      <vt:lpstr>TP - Legend</vt:lpstr>
      <vt:lpstr>Data(A)</vt:lpstr>
      <vt:lpstr>Codes</vt:lpstr>
      <vt:lpstr>Data</vt:lpstr>
      <vt:lpstr>Print CONFIG</vt:lpstr>
      <vt:lpstr>Selection</vt:lpstr>
      <vt:lpstr>Data English</vt:lpstr>
      <vt:lpstr>Adj-Legend</vt:lpstr>
      <vt:lpstr>OLDLEGEND</vt:lpstr>
      <vt:lpstr>Versioning</vt:lpstr>
      <vt:lpstr>Legend</vt:lpstr>
      <vt:lpstr>Map - Chart of Accounts</vt:lpstr>
      <vt:lpstr>Basic</vt:lpstr>
      <vt:lpstr>MAP</vt:lpstr>
      <vt:lpstr>FORM</vt:lpstr>
      <vt:lpstr>TB Report</vt:lpstr>
      <vt:lpstr>Schedule CONFIG</vt:lpstr>
      <vt:lpstr>1</vt:lpstr>
      <vt:lpstr>2</vt:lpstr>
      <vt:lpstr>3</vt:lpstr>
      <vt:lpstr>4</vt:lpstr>
      <vt:lpstr>5</vt:lpstr>
      <vt:lpstr>6</vt:lpstr>
      <vt:lpstr>7</vt:lpstr>
      <vt:lpstr>8</vt:lpstr>
      <vt:lpstr>9</vt:lpstr>
      <vt:lpstr>10A</vt:lpstr>
      <vt:lpstr>10B</vt:lpstr>
      <vt:lpstr>10B.1</vt:lpstr>
      <vt:lpstr>11</vt:lpstr>
      <vt:lpstr>12</vt:lpstr>
      <vt:lpstr>13</vt:lpstr>
      <vt:lpstr>14</vt:lpstr>
      <vt:lpstr>15</vt:lpstr>
      <vt:lpstr>16</vt:lpstr>
      <vt:lpstr>16.1</vt:lpstr>
      <vt:lpstr>17A</vt:lpstr>
      <vt:lpstr>17B</vt:lpstr>
      <vt:lpstr>18</vt:lpstr>
      <vt:lpstr>19A</vt:lpstr>
      <vt:lpstr>19B</vt:lpstr>
      <vt:lpstr>20</vt:lpstr>
      <vt:lpstr>21</vt:lpstr>
      <vt:lpstr>22</vt:lpstr>
      <vt:lpstr>23</vt:lpstr>
      <vt:lpstr>24</vt:lpstr>
      <vt:lpstr>25</vt:lpstr>
      <vt:lpstr>TP - English</vt:lpstr>
      <vt:lpstr>Zakat Calculation sheet</vt:lpstr>
      <vt:lpstr>Change in shareholding</vt:lpstr>
      <vt:lpstr>Cover</vt:lpstr>
      <vt:lpstr>A1.</vt:lpstr>
      <vt:lpstr>A2.</vt:lpstr>
      <vt:lpstr>A3.</vt:lpstr>
      <vt:lpstr>A4.</vt:lpstr>
      <vt:lpstr>(A)1</vt:lpstr>
      <vt:lpstr>(A)2</vt:lpstr>
      <vt:lpstr>(A)3</vt:lpstr>
      <vt:lpstr>(A)4</vt:lpstr>
      <vt:lpstr>(A)5</vt:lpstr>
      <vt:lpstr>(A)6</vt:lpstr>
      <vt:lpstr>(A)7</vt:lpstr>
      <vt:lpstr>(A)8</vt:lpstr>
      <vt:lpstr>(A)9</vt:lpstr>
      <vt:lpstr>(A)10A</vt:lpstr>
      <vt:lpstr>(A)10B</vt:lpstr>
      <vt:lpstr>(A)11</vt:lpstr>
      <vt:lpstr>(A)12</vt:lpstr>
      <vt:lpstr>(A)13</vt:lpstr>
      <vt:lpstr>(A)14</vt:lpstr>
      <vt:lpstr>(A)15</vt:lpstr>
      <vt:lpstr>(A)17A</vt:lpstr>
      <vt:lpstr>(A)17B</vt:lpstr>
      <vt:lpstr>(A)18</vt:lpstr>
      <vt:lpstr>(A)19A</vt:lpstr>
      <vt:lpstr>(A)19B</vt:lpstr>
      <vt:lpstr>(A)16</vt:lpstr>
      <vt:lpstr>(A)21</vt:lpstr>
      <vt:lpstr>(A)20B</vt:lpstr>
      <vt:lpstr>(A)22</vt:lpstr>
      <vt:lpstr>(A)23</vt:lpstr>
      <vt:lpstr>(A)24</vt:lpstr>
      <vt:lpstr>(A)25</vt:lpstr>
      <vt:lpstr>(A)20</vt:lpstr>
      <vt:lpstr>end</vt:lpstr>
      <vt:lpstr>(A)Index </vt:lpstr>
      <vt:lpstr>TP(A)</vt:lpstr>
      <vt:lpstr>Reclassification</vt:lpstr>
      <vt:lpstr>Validation Screen</vt:lpstr>
      <vt:lpstr>Pay</vt:lpstr>
      <vt:lpstr>'(A)1'!Print_Area</vt:lpstr>
      <vt:lpstr>'(A)10A'!Print_Area</vt:lpstr>
      <vt:lpstr>'(A)10B'!Print_Area</vt:lpstr>
      <vt:lpstr>'(A)11'!Print_Area</vt:lpstr>
      <vt:lpstr>'(A)12'!Print_Area</vt:lpstr>
      <vt:lpstr>'(A)13'!Print_Area</vt:lpstr>
      <vt:lpstr>'(A)14'!Print_Area</vt:lpstr>
      <vt:lpstr>'(A)15'!Print_Area</vt:lpstr>
      <vt:lpstr>'(A)16'!Print_Area</vt:lpstr>
      <vt:lpstr>'(A)17A'!Print_Area</vt:lpstr>
      <vt:lpstr>'(A)17B'!Print_Area</vt:lpstr>
      <vt:lpstr>'(A)18'!Print_Area</vt:lpstr>
      <vt:lpstr>'(A)19A'!Print_Area</vt:lpstr>
      <vt:lpstr>'(A)19B'!Print_Area</vt:lpstr>
      <vt:lpstr>'(A)2'!Print_Area</vt:lpstr>
      <vt:lpstr>'(A)20'!Print_Area</vt:lpstr>
      <vt:lpstr>'(A)20B'!Print_Area</vt:lpstr>
      <vt:lpstr>'(A)21'!Print_Area</vt:lpstr>
      <vt:lpstr>'(A)22'!Print_Area</vt:lpstr>
      <vt:lpstr>'(A)23'!Print_Area</vt:lpstr>
      <vt:lpstr>'(A)24'!Print_Area</vt:lpstr>
      <vt:lpstr>'(A)25'!Print_Area</vt:lpstr>
      <vt:lpstr>'(A)3'!Print_Area</vt:lpstr>
      <vt:lpstr>'(A)4'!Print_Area</vt:lpstr>
      <vt:lpstr>'(A)5'!Print_Area</vt:lpstr>
      <vt:lpstr>'(A)6'!Print_Area</vt:lpstr>
      <vt:lpstr>'(A)7'!Print_Area</vt:lpstr>
      <vt:lpstr>'(A)8'!Print_Area</vt:lpstr>
      <vt:lpstr>'(A)9'!Print_Area</vt:lpstr>
      <vt:lpstr>'(A)Index '!Print_Area</vt:lpstr>
      <vt:lpstr>'1'!Print_Area</vt:lpstr>
      <vt:lpstr>'10A'!Print_Area</vt:lpstr>
      <vt:lpstr>'10B'!Print_Area</vt:lpstr>
      <vt:lpstr>'11'!Print_Area</vt:lpstr>
      <vt:lpstr>'12'!Print_Area</vt:lpstr>
      <vt:lpstr>'13'!Print_Area</vt:lpstr>
      <vt:lpstr>'14'!Print_Area</vt:lpstr>
      <vt:lpstr>'15'!Print_Area</vt:lpstr>
      <vt:lpstr>'16'!Print_Area</vt:lpstr>
      <vt:lpstr>'17A'!Print_Area</vt:lpstr>
      <vt:lpstr>'17B'!Print_Area</vt:lpstr>
      <vt:lpstr>'18'!Print_Area</vt:lpstr>
      <vt:lpstr>'19A'!Print_Area</vt:lpstr>
      <vt:lpstr>'19B'!Print_Area</vt:lpstr>
      <vt:lpstr>'2'!Print_Area</vt:lpstr>
      <vt:lpstr>'20'!Print_Area</vt:lpstr>
      <vt:lpstr>'21'!Print_Area</vt:lpstr>
      <vt:lpstr>'22'!Print_Area</vt:lpstr>
      <vt:lpstr>'23'!Print_Area</vt:lpstr>
      <vt:lpstr>'24'!Print_Area</vt:lpstr>
      <vt:lpstr>'25'!Print_Area</vt:lpstr>
      <vt:lpstr>'3'!Print_Area</vt:lpstr>
      <vt:lpstr>'4'!Print_Area</vt:lpstr>
      <vt:lpstr>'5'!Print_Area</vt:lpstr>
      <vt:lpstr>'6'!Print_Area</vt:lpstr>
      <vt:lpstr>'7'!Print_Area</vt:lpstr>
      <vt:lpstr>'8'!Print_Area</vt:lpstr>
      <vt:lpstr>'9'!Print_Area</vt:lpstr>
      <vt:lpstr>A1.!Print_Area</vt:lpstr>
      <vt:lpstr>A2.!Print_Area</vt:lpstr>
      <vt:lpstr>A3.!Print_Area</vt:lpstr>
      <vt:lpstr>A4.!Print_Area</vt:lpstr>
      <vt:lpstr>'Change in shareholding'!Print_Area</vt:lpstr>
      <vt:lpstr>Cover!Print_Area</vt:lpstr>
      <vt:lpstr>Data!Print_Area</vt:lpstr>
      <vt:lpstr>end!Print_Area</vt:lpstr>
      <vt:lpstr>FORM!Print_Area</vt:lpstr>
      <vt:lpstr>MAP!Print_Area</vt:lpstr>
      <vt:lpstr>'Map - Chart of Accounts'!Print_Area</vt:lpstr>
      <vt:lpstr>'TB Report'!Print_Area</vt:lpstr>
      <vt:lpstr>'TP - English'!Print_Area</vt:lpstr>
      <vt:lpstr>'TP(A)'!Print_Area</vt:lpstr>
      <vt:lpstr>'Validation Screen'!Print_Area</vt:lpstr>
      <vt:lpstr>'Zakat Calculation sheet'!Print_Area</vt:lpstr>
      <vt:lpstr>'(A)8'!Print_Titles</vt:lpstr>
      <vt:lpstr>'1'!Print_Titles</vt:lpstr>
      <vt:lpstr>'17A'!Print_Titles</vt:lpstr>
      <vt:lpstr>'17B'!Print_Titles</vt:lpstr>
      <vt:lpstr>'3'!Print_Titles</vt:lpstr>
      <vt:lpstr>'4'!Print_Titles</vt:lpstr>
      <vt:lpstr>'5'!Print_Titles</vt:lpstr>
      <vt:lpstr>'8'!Print_Titles</vt:lpstr>
      <vt:lpstr>'TB Report'!Print_Titles</vt:lpstr>
    </vt:vector>
  </TitlesOfParts>
  <Company>Ernst &amp; Young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Amith K A</dc:creator>
  <cp:keywords>Delete Sections added; Fixed issue with cursor freezing; Userform unload on click; This is the version with 19B YEARS corrected for RPA</cp:keywords>
  <cp:lastModifiedBy>Amith K A</cp:lastModifiedBy>
  <cp:lastPrinted>2019-12-19T14:15:35Z</cp:lastPrinted>
  <dcterms:created xsi:type="dcterms:W3CDTF">2014-06-25T10:57:10Z</dcterms:created>
  <dcterms:modified xsi:type="dcterms:W3CDTF">2019-12-19T15:03:41Z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0x010100595FFC37B455084D8A3FF583CE5BC250</vt:lpwstr>
  </property>
  <property fmtid="{D5CDD505-2E9C-101B-9397-08002B2CF9AE}" pid="3" name="_dlc_DocIdItemGuid">
    <vt:lpwstr>5f17232e-bb32-4a6c-a010-4a3976d5bbd6</vt:lpwstr>
  </property>
</Properties>
</file>