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o/Desktop/new_summary_tables/"/>
    </mc:Choice>
  </mc:AlternateContent>
  <xr:revisionPtr revIDLastSave="0" documentId="13_ncr:1_{FA0B3E84-92BA-5049-8796-0672855B11F3}" xr6:coauthVersionLast="47" xr6:coauthVersionMax="47" xr10:uidLastSave="{00000000-0000-0000-0000-000000000000}"/>
  <bookViews>
    <workbookView xWindow="80" yWindow="460" windowWidth="28800" windowHeight="17540" xr2:uid="{3590D8D8-1209-E84A-8718-23D560FC6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1" l="1"/>
  <c r="Z40" i="1"/>
  <c r="Y40" i="1"/>
  <c r="X40" i="1"/>
  <c r="W40" i="1"/>
  <c r="V40" i="1"/>
  <c r="U40" i="1"/>
  <c r="T40" i="1"/>
  <c r="S40" i="1"/>
  <c r="R40" i="1"/>
  <c r="Q40" i="1"/>
  <c r="P40" i="1"/>
  <c r="Z37" i="1"/>
  <c r="Y37" i="1"/>
  <c r="X37" i="1"/>
  <c r="W37" i="1"/>
  <c r="V37" i="1"/>
  <c r="U37" i="1"/>
  <c r="T37" i="1"/>
  <c r="S37" i="1"/>
  <c r="R37" i="1"/>
  <c r="Q37" i="1"/>
  <c r="P37" i="1"/>
  <c r="Y36" i="1"/>
  <c r="X36" i="1"/>
  <c r="W36" i="1"/>
  <c r="V36" i="1"/>
  <c r="U36" i="1"/>
  <c r="T36" i="1"/>
  <c r="S36" i="1"/>
  <c r="R36" i="1"/>
  <c r="Q36" i="1"/>
  <c r="P36" i="1"/>
  <c r="Z35" i="1"/>
  <c r="Y35" i="1"/>
  <c r="X35" i="1"/>
  <c r="W35" i="1"/>
  <c r="V35" i="1"/>
  <c r="U35" i="1"/>
  <c r="T35" i="1"/>
  <c r="S35" i="1"/>
  <c r="R35" i="1"/>
  <c r="Q35" i="1"/>
  <c r="P35" i="1"/>
  <c r="C35" i="1"/>
  <c r="Z34" i="1"/>
  <c r="Y34" i="1"/>
  <c r="X34" i="1"/>
  <c r="W34" i="1"/>
  <c r="V34" i="1"/>
  <c r="T34" i="1"/>
  <c r="U34" i="1"/>
  <c r="S34" i="1"/>
  <c r="R34" i="1"/>
  <c r="Q34" i="1"/>
  <c r="P34" i="1"/>
  <c r="Z33" i="1"/>
  <c r="Y33" i="1"/>
  <c r="X33" i="1"/>
  <c r="W33" i="1"/>
  <c r="V33" i="1"/>
  <c r="U33" i="1"/>
  <c r="T33" i="1"/>
  <c r="S33" i="1"/>
  <c r="R33" i="1"/>
  <c r="Q33" i="1"/>
  <c r="P33" i="1"/>
  <c r="Z32" i="1"/>
  <c r="Y32" i="1"/>
  <c r="X32" i="1"/>
  <c r="W32" i="1"/>
  <c r="V32" i="1"/>
  <c r="U32" i="1"/>
  <c r="T32" i="1"/>
  <c r="S32" i="1"/>
  <c r="R32" i="1"/>
  <c r="P32" i="1"/>
  <c r="Q32" i="1"/>
  <c r="C32" i="1"/>
  <c r="Z31" i="1"/>
  <c r="Y31" i="1"/>
  <c r="X31" i="1"/>
  <c r="W31" i="1"/>
  <c r="V31" i="1"/>
  <c r="U31" i="1"/>
  <c r="T31" i="1"/>
  <c r="S31" i="1"/>
  <c r="R31" i="1"/>
  <c r="Q31" i="1"/>
  <c r="P31" i="1"/>
  <c r="C31" i="1"/>
  <c r="Z30" i="1"/>
  <c r="Y30" i="1"/>
  <c r="X30" i="1"/>
  <c r="W30" i="1"/>
  <c r="V30" i="1"/>
  <c r="U30" i="1"/>
  <c r="T30" i="1"/>
  <c r="S30" i="1"/>
  <c r="R30" i="1"/>
  <c r="Q30" i="1"/>
  <c r="P30" i="1"/>
  <c r="Z29" i="1"/>
  <c r="Y29" i="1"/>
  <c r="X29" i="1"/>
  <c r="W29" i="1"/>
  <c r="V29" i="1"/>
  <c r="U29" i="1"/>
  <c r="T29" i="1"/>
  <c r="S29" i="1"/>
  <c r="R29" i="1"/>
  <c r="Q29" i="1"/>
  <c r="P29" i="1"/>
  <c r="C29" i="1"/>
  <c r="Z28" i="1"/>
  <c r="Y28" i="1"/>
  <c r="X28" i="1"/>
  <c r="W28" i="1"/>
  <c r="V28" i="1"/>
  <c r="U28" i="1"/>
  <c r="T28" i="1"/>
  <c r="S28" i="1"/>
  <c r="R28" i="1"/>
  <c r="Q28" i="1"/>
  <c r="P28" i="1"/>
  <c r="C28" i="1"/>
  <c r="Z25" i="1"/>
  <c r="Y25" i="1"/>
  <c r="X25" i="1"/>
  <c r="W25" i="1"/>
  <c r="V25" i="1"/>
  <c r="U25" i="1"/>
  <c r="T25" i="1"/>
  <c r="S25" i="1"/>
  <c r="R25" i="1"/>
  <c r="Q25" i="1"/>
  <c r="P25" i="1"/>
  <c r="Z24" i="1" l="1"/>
  <c r="Y24" i="1"/>
  <c r="X24" i="1"/>
  <c r="W24" i="1"/>
  <c r="V24" i="1"/>
  <c r="U24" i="1"/>
  <c r="T24" i="1"/>
  <c r="S24" i="1"/>
  <c r="R24" i="1"/>
  <c r="Q24" i="1"/>
  <c r="P24" i="1"/>
  <c r="Z23" i="1"/>
  <c r="Y23" i="1"/>
  <c r="X23" i="1"/>
  <c r="W23" i="1"/>
  <c r="V23" i="1"/>
  <c r="U23" i="1"/>
  <c r="T23" i="1"/>
  <c r="S23" i="1"/>
  <c r="R23" i="1"/>
  <c r="Q23" i="1"/>
  <c r="P23" i="1"/>
  <c r="C23" i="1"/>
  <c r="Z22" i="1"/>
  <c r="Y22" i="1"/>
  <c r="X22" i="1"/>
  <c r="W22" i="1"/>
  <c r="V22" i="1"/>
  <c r="T22" i="1"/>
  <c r="U22" i="1"/>
  <c r="S22" i="1"/>
  <c r="R22" i="1"/>
  <c r="Q22" i="1"/>
  <c r="P22" i="1"/>
  <c r="C22" i="1"/>
  <c r="Z21" i="1"/>
  <c r="Y21" i="1"/>
  <c r="X21" i="1"/>
  <c r="W21" i="1"/>
  <c r="V21" i="1"/>
  <c r="U21" i="1"/>
  <c r="T21" i="1"/>
  <c r="S21" i="1"/>
  <c r="R21" i="1"/>
  <c r="Q21" i="1"/>
  <c r="P21" i="1"/>
  <c r="C21" i="1"/>
  <c r="Z20" i="1"/>
  <c r="Y20" i="1"/>
  <c r="X20" i="1"/>
  <c r="W20" i="1"/>
  <c r="V20" i="1"/>
  <c r="U20" i="1"/>
  <c r="T20" i="1"/>
  <c r="S20" i="1"/>
  <c r="R20" i="1"/>
  <c r="Q20" i="1"/>
  <c r="P20" i="1"/>
  <c r="Z19" i="1"/>
  <c r="Y19" i="1"/>
  <c r="X19" i="1"/>
  <c r="W19" i="1"/>
  <c r="V19" i="1"/>
  <c r="U19" i="1"/>
  <c r="T19" i="1"/>
  <c r="S19" i="1"/>
  <c r="R19" i="1"/>
  <c r="Q19" i="1"/>
  <c r="P19" i="1"/>
  <c r="Z16" i="1"/>
  <c r="Y16" i="1"/>
  <c r="X16" i="1"/>
  <c r="W16" i="1"/>
  <c r="V16" i="1"/>
  <c r="T16" i="1"/>
  <c r="U16" i="1"/>
  <c r="S16" i="1"/>
  <c r="R16" i="1"/>
  <c r="Q16" i="1"/>
  <c r="P16" i="1"/>
  <c r="Z15" i="1"/>
  <c r="Y15" i="1"/>
  <c r="X15" i="1"/>
  <c r="W15" i="1"/>
  <c r="V15" i="1"/>
  <c r="U15" i="1"/>
  <c r="T15" i="1"/>
  <c r="S15" i="1"/>
  <c r="R15" i="1"/>
  <c r="Q15" i="1"/>
  <c r="P15" i="1"/>
  <c r="Z14" i="1"/>
  <c r="Y14" i="1"/>
  <c r="X14" i="1"/>
  <c r="W14" i="1"/>
  <c r="V14" i="1"/>
  <c r="U14" i="1"/>
  <c r="T14" i="1"/>
  <c r="S14" i="1"/>
  <c r="R14" i="1"/>
  <c r="Q14" i="1"/>
  <c r="P14" i="1"/>
  <c r="C14" i="1"/>
  <c r="Z12" i="1"/>
  <c r="Y12" i="1"/>
  <c r="X12" i="1"/>
  <c r="W12" i="1"/>
  <c r="V12" i="1"/>
  <c r="U12" i="1"/>
  <c r="T12" i="1"/>
  <c r="S12" i="1"/>
  <c r="R12" i="1"/>
  <c r="Q12" i="1"/>
  <c r="P12" i="1"/>
  <c r="Z11" i="1"/>
  <c r="Y11" i="1"/>
  <c r="X11" i="1"/>
  <c r="AJ11" i="1" s="1"/>
  <c r="W11" i="1"/>
  <c r="V11" i="1"/>
  <c r="AH11" i="1" s="1"/>
  <c r="U11" i="1"/>
  <c r="T11" i="1"/>
  <c r="S11" i="1"/>
  <c r="R11" i="1"/>
  <c r="Q11" i="1"/>
  <c r="P11" i="1"/>
  <c r="B11" i="1"/>
  <c r="AL11" i="1" s="1"/>
  <c r="C11" i="1"/>
  <c r="Z10" i="1"/>
  <c r="Y10" i="1"/>
  <c r="X10" i="1"/>
  <c r="W10" i="1"/>
  <c r="V10" i="1"/>
  <c r="U10" i="1"/>
  <c r="T10" i="1"/>
  <c r="S10" i="1"/>
  <c r="R10" i="1"/>
  <c r="Q10" i="1"/>
  <c r="P10" i="1"/>
  <c r="C10" i="1"/>
  <c r="Z9" i="1"/>
  <c r="Y9" i="1"/>
  <c r="X9" i="1"/>
  <c r="W9" i="1"/>
  <c r="V9" i="1"/>
  <c r="U9" i="1"/>
  <c r="T9" i="1"/>
  <c r="S9" i="1"/>
  <c r="R9" i="1"/>
  <c r="Q9" i="1"/>
  <c r="P9" i="1"/>
  <c r="Z8" i="1"/>
  <c r="Y8" i="1"/>
  <c r="X8" i="1"/>
  <c r="W8" i="1"/>
  <c r="V8" i="1"/>
  <c r="U8" i="1"/>
  <c r="T8" i="1"/>
  <c r="S8" i="1"/>
  <c r="R8" i="1"/>
  <c r="Q8" i="1"/>
  <c r="P8" i="1"/>
  <c r="C8" i="1"/>
  <c r="Z7" i="1"/>
  <c r="Y7" i="1"/>
  <c r="X7" i="1"/>
  <c r="W7" i="1"/>
  <c r="V7" i="1"/>
  <c r="U7" i="1"/>
  <c r="T7" i="1"/>
  <c r="S7" i="1"/>
  <c r="R7" i="1"/>
  <c r="Q7" i="1"/>
  <c r="P7" i="1"/>
  <c r="B6" i="1"/>
  <c r="Z6" i="1"/>
  <c r="AL6" i="1" s="1"/>
  <c r="Y6" i="1"/>
  <c r="X6" i="1"/>
  <c r="W6" i="1"/>
  <c r="V6" i="1"/>
  <c r="AH6" i="1" s="1"/>
  <c r="U6" i="1"/>
  <c r="T6" i="1"/>
  <c r="S6" i="1"/>
  <c r="R6" i="1"/>
  <c r="Q6" i="1"/>
  <c r="P6" i="1"/>
  <c r="Z3" i="1"/>
  <c r="Y3" i="1"/>
  <c r="X3" i="1"/>
  <c r="W3" i="1"/>
  <c r="V3" i="1"/>
  <c r="U3" i="1"/>
  <c r="T3" i="1"/>
  <c r="S3" i="1"/>
  <c r="R3" i="1"/>
  <c r="Q3" i="1"/>
  <c r="P3" i="1"/>
  <c r="C3" i="1"/>
  <c r="AL4" i="1"/>
  <c r="AL5" i="1"/>
  <c r="AL13" i="1"/>
  <c r="AL17" i="1"/>
  <c r="AL26" i="1"/>
  <c r="AL27" i="1"/>
  <c r="AL38" i="1"/>
  <c r="AL39" i="1"/>
  <c r="AK4" i="1"/>
  <c r="AK5" i="1"/>
  <c r="AK6" i="1"/>
  <c r="AK11" i="1"/>
  <c r="AK13" i="1"/>
  <c r="AK17" i="1"/>
  <c r="AK26" i="1"/>
  <c r="AK27" i="1"/>
  <c r="AK38" i="1"/>
  <c r="AK39" i="1"/>
  <c r="AJ4" i="1"/>
  <c r="AJ5" i="1"/>
  <c r="AJ6" i="1"/>
  <c r="AJ13" i="1"/>
  <c r="AJ17" i="1"/>
  <c r="AJ26" i="1"/>
  <c r="AJ27" i="1"/>
  <c r="AJ38" i="1"/>
  <c r="AJ39" i="1"/>
  <c r="AI4" i="1"/>
  <c r="AI5" i="1"/>
  <c r="AI6" i="1"/>
  <c r="AI11" i="1"/>
  <c r="AI13" i="1"/>
  <c r="AI17" i="1"/>
  <c r="AI26" i="1"/>
  <c r="AI27" i="1"/>
  <c r="AI38" i="1"/>
  <c r="AI39" i="1"/>
  <c r="AH4" i="1"/>
  <c r="AH5" i="1"/>
  <c r="AH13" i="1"/>
  <c r="AH17" i="1"/>
  <c r="AH26" i="1"/>
  <c r="AH27" i="1"/>
  <c r="AH38" i="1"/>
  <c r="AH39" i="1"/>
  <c r="AG4" i="1"/>
  <c r="AG5" i="1"/>
  <c r="AG6" i="1"/>
  <c r="AG11" i="1"/>
  <c r="AG13" i="1"/>
  <c r="AG17" i="1"/>
  <c r="AG26" i="1"/>
  <c r="AG27" i="1"/>
  <c r="AG38" i="1"/>
  <c r="AG39" i="1"/>
  <c r="AF4" i="1"/>
  <c r="AF5" i="1"/>
  <c r="AF6" i="1"/>
  <c r="AF11" i="1"/>
  <c r="AF13" i="1"/>
  <c r="AF17" i="1"/>
  <c r="AF26" i="1"/>
  <c r="AF27" i="1"/>
  <c r="AF38" i="1"/>
  <c r="AF39" i="1"/>
  <c r="AE4" i="1"/>
  <c r="AE5" i="1"/>
  <c r="AE6" i="1"/>
  <c r="AE11" i="1"/>
  <c r="AE13" i="1"/>
  <c r="AE17" i="1"/>
  <c r="AE26" i="1"/>
  <c r="AE27" i="1"/>
  <c r="AE38" i="1"/>
  <c r="AE39" i="1"/>
  <c r="AD4" i="1"/>
  <c r="AD5" i="1"/>
  <c r="AD6" i="1"/>
  <c r="AD11" i="1"/>
  <c r="AD13" i="1"/>
  <c r="AD17" i="1"/>
  <c r="AD26" i="1"/>
  <c r="AD27" i="1"/>
  <c r="AD38" i="1"/>
  <c r="AD39" i="1"/>
  <c r="AC4" i="1"/>
  <c r="AC5" i="1"/>
  <c r="AC6" i="1"/>
  <c r="AC11" i="1"/>
  <c r="AC13" i="1"/>
  <c r="AC17" i="1"/>
  <c r="AC26" i="1"/>
  <c r="AC27" i="1"/>
  <c r="AC38" i="1"/>
  <c r="AC39" i="1"/>
  <c r="AB4" i="1"/>
  <c r="AB5" i="1"/>
  <c r="AB6" i="1"/>
  <c r="AB11" i="1"/>
  <c r="AB13" i="1"/>
  <c r="AB17" i="1"/>
  <c r="AB26" i="1"/>
  <c r="AB27" i="1"/>
  <c r="AB38" i="1"/>
  <c r="AB39" i="1"/>
  <c r="AJ21" i="1" l="1"/>
  <c r="AC14" i="1"/>
  <c r="AL9" i="1"/>
  <c r="AE21" i="1"/>
  <c r="AK12" i="1"/>
  <c r="AL12" i="1"/>
  <c r="AH14" i="1"/>
  <c r="AH21" i="1"/>
  <c r="AH7" i="1"/>
  <c r="AE12" i="1"/>
  <c r="AJ15" i="1"/>
  <c r="C40" i="1"/>
  <c r="E40" i="1" s="1"/>
  <c r="B40" i="1"/>
  <c r="C37" i="1"/>
  <c r="B37" i="1"/>
  <c r="C36" i="1"/>
  <c r="B36" i="1"/>
  <c r="B35" i="1"/>
  <c r="B34" i="1"/>
  <c r="C34" i="1"/>
  <c r="C33" i="1"/>
  <c r="B33" i="1"/>
  <c r="B32" i="1"/>
  <c r="B31" i="1"/>
  <c r="C30" i="1"/>
  <c r="B30" i="1"/>
  <c r="B29" i="1"/>
  <c r="B28" i="1"/>
  <c r="C25" i="1"/>
  <c r="B25" i="1"/>
  <c r="C24" i="1"/>
  <c r="B24" i="1"/>
  <c r="AH24" i="1" s="1"/>
  <c r="B23" i="1"/>
  <c r="AJ23" i="1" s="1"/>
  <c r="B22" i="1"/>
  <c r="AF22" i="1" s="1"/>
  <c r="B21" i="1"/>
  <c r="B12" i="1"/>
  <c r="C18" i="1"/>
  <c r="B18" i="1"/>
  <c r="C20" i="1"/>
  <c r="B20" i="1"/>
  <c r="C19" i="1"/>
  <c r="B19" i="1"/>
  <c r="AF19" i="1" s="1"/>
  <c r="C15" i="1"/>
  <c r="B15" i="1"/>
  <c r="C16" i="1"/>
  <c r="B16" i="1"/>
  <c r="AF16" i="1" s="1"/>
  <c r="B14" i="1"/>
  <c r="AJ14" i="1" s="1"/>
  <c r="C12" i="1"/>
  <c r="E12" i="1" s="1"/>
  <c r="B10" i="1"/>
  <c r="AI10" i="1" s="1"/>
  <c r="E7" i="1"/>
  <c r="C9" i="1"/>
  <c r="B9" i="1"/>
  <c r="B8" i="1"/>
  <c r="AF8" i="1" s="1"/>
  <c r="C7" i="1"/>
  <c r="B7" i="1"/>
  <c r="AG7" i="1" s="1"/>
  <c r="C6" i="1"/>
  <c r="E6" i="1"/>
  <c r="B3" i="1"/>
  <c r="E3" i="1"/>
  <c r="AK25" i="1" l="1"/>
  <c r="AJ25" i="1"/>
  <c r="AI25" i="1"/>
  <c r="AD25" i="1"/>
  <c r="AH25" i="1"/>
  <c r="AC25" i="1"/>
  <c r="AB25" i="1"/>
  <c r="AG25" i="1"/>
  <c r="AF25" i="1"/>
  <c r="AE25" i="1"/>
  <c r="AL25" i="1"/>
  <c r="E9" i="1"/>
  <c r="AE9" i="1"/>
  <c r="AB9" i="1"/>
  <c r="AD9" i="1"/>
  <c r="AF9" i="1"/>
  <c r="AK9" i="1"/>
  <c r="AG9" i="1"/>
  <c r="AJ9" i="1"/>
  <c r="AI9" i="1"/>
  <c r="AH9" i="1"/>
  <c r="AI32" i="1"/>
  <c r="AD32" i="1"/>
  <c r="AG32" i="1"/>
  <c r="AF32" i="1"/>
  <c r="AC32" i="1"/>
  <c r="AE32" i="1"/>
  <c r="AL32" i="1"/>
  <c r="AK32" i="1"/>
  <c r="AJ32" i="1"/>
  <c r="AH32" i="1"/>
  <c r="AB32" i="1"/>
  <c r="AC9" i="1"/>
  <c r="E16" i="1"/>
  <c r="AB16" i="1"/>
  <c r="AJ16" i="1"/>
  <c r="AD16" i="1"/>
  <c r="AI16" i="1"/>
  <c r="AH16" i="1"/>
  <c r="AG16" i="1"/>
  <c r="AC16" i="1"/>
  <c r="AE16" i="1"/>
  <c r="AL16" i="1"/>
  <c r="AG31" i="1"/>
  <c r="AF31" i="1"/>
  <c r="AJ31" i="1"/>
  <c r="AE31" i="1"/>
  <c r="AC31" i="1"/>
  <c r="AL31" i="1"/>
  <c r="AB31" i="1"/>
  <c r="AD31" i="1"/>
  <c r="AK31" i="1"/>
  <c r="AH31" i="1"/>
  <c r="AI31" i="1"/>
  <c r="AK16" i="1"/>
  <c r="AI15" i="1"/>
  <c r="AH15" i="1"/>
  <c r="AG15" i="1"/>
  <c r="AC15" i="1"/>
  <c r="AD15" i="1"/>
  <c r="AF15" i="1"/>
  <c r="AL15" i="1"/>
  <c r="AB15" i="1"/>
  <c r="AC12" i="1"/>
  <c r="AB12" i="1"/>
  <c r="AF12" i="1"/>
  <c r="AD12" i="1"/>
  <c r="AJ12" i="1"/>
  <c r="AH12" i="1"/>
  <c r="AG12" i="1"/>
  <c r="AK33" i="1"/>
  <c r="AI33" i="1"/>
  <c r="AD33" i="1"/>
  <c r="AC33" i="1"/>
  <c r="AB33" i="1"/>
  <c r="AH33" i="1"/>
  <c r="AG33" i="1"/>
  <c r="AF33" i="1"/>
  <c r="AE33" i="1"/>
  <c r="AL33" i="1"/>
  <c r="AJ33" i="1"/>
  <c r="AE10" i="1"/>
  <c r="AI12" i="1"/>
  <c r="E8" i="1"/>
  <c r="AD8" i="1"/>
  <c r="AC8" i="1"/>
  <c r="AK8" i="1"/>
  <c r="AG8" i="1"/>
  <c r="AE8" i="1"/>
  <c r="AJ8" i="1"/>
  <c r="AI8" i="1"/>
  <c r="AH8" i="1"/>
  <c r="AL18" i="1"/>
  <c r="AK18" i="1"/>
  <c r="AB18" i="1"/>
  <c r="AJ18" i="1"/>
  <c r="AD18" i="1"/>
  <c r="AC18" i="1"/>
  <c r="AI18" i="1"/>
  <c r="AH18" i="1"/>
  <c r="AG18" i="1"/>
  <c r="AF18" i="1"/>
  <c r="AE18" i="1"/>
  <c r="E25" i="1"/>
  <c r="E37" i="1"/>
  <c r="AE37" i="1"/>
  <c r="AC37" i="1"/>
  <c r="AD37" i="1"/>
  <c r="AB37" i="1"/>
  <c r="AL37" i="1"/>
  <c r="AK37" i="1"/>
  <c r="AJ37" i="1"/>
  <c r="AH37" i="1"/>
  <c r="AG37" i="1"/>
  <c r="AI37" i="1"/>
  <c r="AF37" i="1"/>
  <c r="AJ3" i="1"/>
  <c r="AE3" i="1"/>
  <c r="AK3" i="1"/>
  <c r="AL3" i="1"/>
  <c r="AD3" i="1"/>
  <c r="AB3" i="1"/>
  <c r="AC3" i="1"/>
  <c r="AF3" i="1"/>
  <c r="AG3" i="1"/>
  <c r="AH3" i="1"/>
  <c r="AI3" i="1"/>
  <c r="AG21" i="1"/>
  <c r="AF21" i="1"/>
  <c r="AC21" i="1"/>
  <c r="AL21" i="1"/>
  <c r="AD21" i="1"/>
  <c r="AI21" i="1"/>
  <c r="E32" i="1"/>
  <c r="AI40" i="1"/>
  <c r="AD40" i="1"/>
  <c r="AG40" i="1"/>
  <c r="AF40" i="1"/>
  <c r="AC40" i="1"/>
  <c r="AE40" i="1"/>
  <c r="AL40" i="1"/>
  <c r="AK40" i="1"/>
  <c r="AJ40" i="1"/>
  <c r="AH40" i="1"/>
  <c r="AB40" i="1"/>
  <c r="AL8" i="1"/>
  <c r="AL19" i="1"/>
  <c r="AE19" i="1"/>
  <c r="AK19" i="1"/>
  <c r="AB19" i="1"/>
  <c r="AD19" i="1"/>
  <c r="AJ19" i="1"/>
  <c r="AI19" i="1"/>
  <c r="AG19" i="1"/>
  <c r="AC19" i="1"/>
  <c r="E23" i="1"/>
  <c r="AG23" i="1"/>
  <c r="AF23" i="1"/>
  <c r="AD23" i="1"/>
  <c r="AE23" i="1"/>
  <c r="AC23" i="1"/>
  <c r="AB23" i="1"/>
  <c r="AL23" i="1"/>
  <c r="AK23" i="1"/>
  <c r="AH23" i="1"/>
  <c r="AI23" i="1"/>
  <c r="AB8" i="1"/>
  <c r="AB21" i="1"/>
  <c r="AL28" i="1"/>
  <c r="AK28" i="1"/>
  <c r="AJ28" i="1"/>
  <c r="AH28" i="1"/>
  <c r="AB28" i="1"/>
  <c r="AC28" i="1"/>
  <c r="AI28" i="1"/>
  <c r="AD28" i="1"/>
  <c r="AG28" i="1"/>
  <c r="AF28" i="1"/>
  <c r="AE28" i="1"/>
  <c r="AL10" i="1"/>
  <c r="AB10" i="1"/>
  <c r="AD10" i="1"/>
  <c r="AK10" i="1"/>
  <c r="AG10" i="1"/>
  <c r="AH10" i="1"/>
  <c r="AJ10" i="1"/>
  <c r="AC10" i="1"/>
  <c r="AF29" i="1"/>
  <c r="AE29" i="1"/>
  <c r="AC29" i="1"/>
  <c r="AG29" i="1"/>
  <c r="AL29" i="1"/>
  <c r="AB29" i="1"/>
  <c r="AI29" i="1"/>
  <c r="AK29" i="1"/>
  <c r="AJ29" i="1"/>
  <c r="AH29" i="1"/>
  <c r="AD29" i="1"/>
  <c r="AD7" i="1"/>
  <c r="AL7" i="1"/>
  <c r="AK7" i="1"/>
  <c r="AJ7" i="1"/>
  <c r="AI7" i="1"/>
  <c r="AC7" i="1"/>
  <c r="AB7" i="1"/>
  <c r="AF7" i="1"/>
  <c r="AE7" i="1"/>
  <c r="E20" i="1"/>
  <c r="AE20" i="1"/>
  <c r="AI20" i="1"/>
  <c r="AC20" i="1"/>
  <c r="AF20" i="1"/>
  <c r="AK20" i="1"/>
  <c r="AB20" i="1"/>
  <c r="AJ20" i="1"/>
  <c r="AH20" i="1"/>
  <c r="AD20" i="1"/>
  <c r="AG20" i="1"/>
  <c r="AG30" i="1"/>
  <c r="AF30" i="1"/>
  <c r="AE30" i="1"/>
  <c r="AC30" i="1"/>
  <c r="AL30" i="1"/>
  <c r="AB30" i="1"/>
  <c r="AK30" i="1"/>
  <c r="AJ30" i="1"/>
  <c r="AH30" i="1"/>
  <c r="AI30" i="1"/>
  <c r="AD30" i="1"/>
  <c r="AL20" i="1"/>
  <c r="AK15" i="1"/>
  <c r="AG22" i="1"/>
  <c r="AE22" i="1"/>
  <c r="AC22" i="1"/>
  <c r="AB22" i="1"/>
  <c r="AL22" i="1"/>
  <c r="AK22" i="1"/>
  <c r="AJ22" i="1"/>
  <c r="AH22" i="1"/>
  <c r="AD22" i="1"/>
  <c r="E34" i="1"/>
  <c r="AL34" i="1"/>
  <c r="AK34" i="1"/>
  <c r="AJ34" i="1"/>
  <c r="AH34" i="1"/>
  <c r="AB34" i="1"/>
  <c r="AE34" i="1"/>
  <c r="AI34" i="1"/>
  <c r="AD34" i="1"/>
  <c r="AC34" i="1"/>
  <c r="AG34" i="1"/>
  <c r="AF34" i="1"/>
  <c r="AI24" i="1"/>
  <c r="AD24" i="1"/>
  <c r="AG24" i="1"/>
  <c r="AF24" i="1"/>
  <c r="AE24" i="1"/>
  <c r="AC24" i="1"/>
  <c r="AL24" i="1"/>
  <c r="AK24" i="1"/>
  <c r="AJ24" i="1"/>
  <c r="AB24" i="1"/>
  <c r="AL35" i="1"/>
  <c r="AK35" i="1"/>
  <c r="AJ35" i="1"/>
  <c r="AH35" i="1"/>
  <c r="AB35" i="1"/>
  <c r="AD35" i="1"/>
  <c r="AI35" i="1"/>
  <c r="AG35" i="1"/>
  <c r="AF35" i="1"/>
  <c r="AE35" i="1"/>
  <c r="AC35" i="1"/>
  <c r="AK14" i="1"/>
  <c r="AG14" i="1"/>
  <c r="AB14" i="1"/>
  <c r="AF14" i="1"/>
  <c r="AE14" i="1"/>
  <c r="AL14" i="1"/>
  <c r="AD14" i="1"/>
  <c r="AI14" i="1"/>
  <c r="AE36" i="1"/>
  <c r="AL36" i="1"/>
  <c r="AC36" i="1"/>
  <c r="AK36" i="1"/>
  <c r="AJ36" i="1"/>
  <c r="AH36" i="1"/>
  <c r="AB36" i="1"/>
  <c r="AI36" i="1"/>
  <c r="AD36" i="1"/>
  <c r="AG36" i="1"/>
  <c r="AF36" i="1"/>
  <c r="AH19" i="1"/>
  <c r="AE15" i="1"/>
  <c r="AI22" i="1"/>
  <c r="AK21" i="1"/>
  <c r="AF10" i="1"/>
  <c r="E24" i="1"/>
  <c r="E29" i="1"/>
  <c r="E36" i="1"/>
  <c r="E19" i="1"/>
  <c r="E31" i="1"/>
  <c r="E35" i="1"/>
  <c r="E33" i="1"/>
  <c r="E30" i="1"/>
  <c r="E28" i="1"/>
  <c r="E22" i="1"/>
  <c r="E21" i="1"/>
  <c r="E18" i="1"/>
  <c r="E15" i="1"/>
  <c r="E14" i="1"/>
  <c r="E11" i="1"/>
  <c r="E10" i="1"/>
</calcChain>
</file>

<file path=xl/sharedStrings.xml><?xml version="1.0" encoding="utf-8"?>
<sst xmlns="http://schemas.openxmlformats.org/spreadsheetml/2006/main" count="89" uniqueCount="72">
  <si>
    <t>Onset</t>
  </si>
  <si>
    <t>Hatching</t>
  </si>
  <si>
    <t>Embryo_ID</t>
  </si>
  <si>
    <t>Embryo (um)</t>
  </si>
  <si>
    <t>VNC (um)</t>
  </si>
  <si>
    <t>time (frame)</t>
  </si>
  <si>
    <t>Embryo:VNC</t>
  </si>
  <si>
    <t>time (minutes)</t>
  </si>
  <si>
    <t>VNC</t>
  </si>
  <si>
    <t>cant tell</t>
  </si>
  <si>
    <t>20210425_01</t>
  </si>
  <si>
    <t>20210425_02</t>
  </si>
  <si>
    <t>20210425_03</t>
  </si>
  <si>
    <t>20210425_04</t>
  </si>
  <si>
    <t>20210425_05</t>
  </si>
  <si>
    <t>20210425_06</t>
  </si>
  <si>
    <t>20210425_07</t>
  </si>
  <si>
    <t>20210425_08</t>
  </si>
  <si>
    <t>20210425_09</t>
  </si>
  <si>
    <t>too early</t>
  </si>
  <si>
    <t>20210426_01</t>
  </si>
  <si>
    <t>20210426_02</t>
  </si>
  <si>
    <t>20210426_03</t>
  </si>
  <si>
    <t>20210426_04</t>
  </si>
  <si>
    <t>20210426_05</t>
  </si>
  <si>
    <t>20210426_06</t>
  </si>
  <si>
    <t>20210426_07</t>
  </si>
  <si>
    <t>20210426_08</t>
  </si>
  <si>
    <t>20210426_09</t>
  </si>
  <si>
    <t>too late</t>
  </si>
  <si>
    <t>20210428_01</t>
  </si>
  <si>
    <t>20210428_02</t>
  </si>
  <si>
    <t>20210428_03</t>
  </si>
  <si>
    <t>20210428_04</t>
  </si>
  <si>
    <t>20210428_05</t>
  </si>
  <si>
    <t>20210430_01</t>
  </si>
  <si>
    <t>20210430_02</t>
  </si>
  <si>
    <t>20210430_03</t>
  </si>
  <si>
    <t>20210430_04</t>
  </si>
  <si>
    <t>20210430_05</t>
  </si>
  <si>
    <t>20210430_06</t>
  </si>
  <si>
    <t>20210430_07</t>
  </si>
  <si>
    <t>20210430_08</t>
  </si>
  <si>
    <t>20210430_09</t>
  </si>
  <si>
    <t>20210430_10</t>
  </si>
  <si>
    <t>20210430_11</t>
  </si>
  <si>
    <t>20210430_12</t>
  </si>
  <si>
    <t>20210430_13</t>
  </si>
  <si>
    <t>20210430_14</t>
  </si>
  <si>
    <t>20210430_15</t>
  </si>
  <si>
    <t>unhealthy</t>
  </si>
  <si>
    <t>Epi 2</t>
  </si>
  <si>
    <t>Epi 3</t>
  </si>
  <si>
    <t>Epi 4</t>
  </si>
  <si>
    <t>Epi 5</t>
  </si>
  <si>
    <t>Epi 6</t>
  </si>
  <si>
    <t>Epi 7</t>
  </si>
  <si>
    <t>Epi 8</t>
  </si>
  <si>
    <t>Epi 9</t>
  </si>
  <si>
    <t>Epi 10</t>
  </si>
  <si>
    <t>Epi 11</t>
  </si>
  <si>
    <t>Epi 12</t>
  </si>
  <si>
    <t>These rows didn’t make to the analysis.</t>
  </si>
  <si>
    <t xml:space="preserve">These rows were discarded after anlaysis bc peak detection did not work well. </t>
  </si>
  <si>
    <t>VNC (um) at each episode</t>
  </si>
  <si>
    <t>Embryo:VNC at each episode</t>
  </si>
  <si>
    <t>Delta (Embryo:VNC)</t>
  </si>
  <si>
    <t>Delta  (min)</t>
  </si>
  <si>
    <t>Total # of episodes</t>
  </si>
  <si>
    <t>Comments</t>
  </si>
  <si>
    <t xml:space="preserve">mef_kir_embryos do not hatch. </t>
  </si>
  <si>
    <t>bad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</si>
</sst>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0DE-501F-3A48-9CF7-A8C19AA5054B}">
  <dimension ref="A1:AP46"/>
  <sheetViews>
    <sheetView tabSelected="1" zoomScale="86" workbookViewId="0">
      <selection activeCell="D10" sqref="D10"/>
    </sheetView>
  </sheetViews>
  <sheetFormatPr baseColWidth="10" defaultRowHeight="16" x14ac:dyDescent="0.2"/>
  <cols>
    <col min="1" max="1" width="17" customWidth="1"/>
    <col min="2" max="2" width="13.33203125" customWidth="1"/>
    <col min="4" max="4" width="14.5" customWidth="1"/>
    <col min="5" max="6" width="14.1640625" customWidth="1"/>
    <col min="7" max="7" width="4.6640625" customWidth="1"/>
    <col min="8" max="8" width="28.6640625" customWidth="1"/>
    <col min="9" max="9" width="5.5" customWidth="1"/>
    <col min="10" max="10" width="4.1640625" customWidth="1"/>
    <col min="11" max="11" width="4.6640625" customWidth="1"/>
    <col min="12" max="12" width="4" customWidth="1"/>
    <col min="13" max="13" width="5.5" customWidth="1"/>
    <col min="14" max="14" width="4.83203125" customWidth="1"/>
    <col min="15" max="16" width="14.1640625" customWidth="1"/>
  </cols>
  <sheetData>
    <row r="1" spans="1:38" x14ac:dyDescent="0.2">
      <c r="A1" s="1"/>
      <c r="B1" s="6" t="s">
        <v>0</v>
      </c>
      <c r="E1" s="3"/>
      <c r="H1" s="6" t="s">
        <v>1</v>
      </c>
      <c r="P1" s="3" t="s">
        <v>64</v>
      </c>
      <c r="AB1" s="3" t="s">
        <v>65</v>
      </c>
    </row>
    <row r="2" spans="1:38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51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59</v>
      </c>
      <c r="Y2" s="1" t="s">
        <v>60</v>
      </c>
      <c r="Z2" s="1" t="s">
        <v>61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</row>
    <row r="3" spans="1:38" s="2" customFormat="1" x14ac:dyDescent="0.2">
      <c r="A3" s="7" t="s">
        <v>10</v>
      </c>
      <c r="B3" s="2">
        <f>945/2</f>
        <v>472.5</v>
      </c>
      <c r="C3" s="2">
        <f>495/2</f>
        <v>247.5</v>
      </c>
      <c r="E3" s="2">
        <f>B3/C3</f>
        <v>1.9090909090909092</v>
      </c>
      <c r="F3" s="7"/>
      <c r="H3" s="7" t="s">
        <v>70</v>
      </c>
      <c r="I3" s="7"/>
      <c r="J3" s="7"/>
      <c r="K3" s="7"/>
      <c r="L3" s="7"/>
      <c r="M3" s="7"/>
      <c r="P3" s="2">
        <f>485/2</f>
        <v>242.5</v>
      </c>
      <c r="Q3" s="2">
        <f>480/2</f>
        <v>240</v>
      </c>
      <c r="R3" s="2">
        <f>465/2</f>
        <v>232.5</v>
      </c>
      <c r="S3" s="2">
        <f>465/2</f>
        <v>232.5</v>
      </c>
      <c r="T3" s="2">
        <f>460/2</f>
        <v>230</v>
      </c>
      <c r="U3" s="2">
        <f>460/2</f>
        <v>230</v>
      </c>
      <c r="V3" s="2">
        <f>455/2</f>
        <v>227.5</v>
      </c>
      <c r="W3" s="2">
        <f>455/2</f>
        <v>227.5</v>
      </c>
      <c r="X3" s="2">
        <f>455/2</f>
        <v>227.5</v>
      </c>
      <c r="Y3" s="2">
        <f>445/2</f>
        <v>222.5</v>
      </c>
      <c r="Z3" s="2">
        <f>440/2</f>
        <v>220</v>
      </c>
      <c r="AB3" s="2">
        <f>B3/P3</f>
        <v>1.9484536082474226</v>
      </c>
      <c r="AC3" s="2">
        <f>B3/Q3</f>
        <v>1.96875</v>
      </c>
      <c r="AD3" s="2">
        <f>B3/R3</f>
        <v>2.032258064516129</v>
      </c>
      <c r="AE3" s="2">
        <f>B3/S3</f>
        <v>2.032258064516129</v>
      </c>
      <c r="AF3" s="2">
        <f>B3/T3</f>
        <v>2.0543478260869565</v>
      </c>
      <c r="AG3" s="2">
        <f>B3/U3</f>
        <v>2.0543478260869565</v>
      </c>
      <c r="AH3" s="2">
        <f>B3/V3</f>
        <v>2.0769230769230771</v>
      </c>
      <c r="AI3" s="2">
        <f>B3/W3</f>
        <v>2.0769230769230771</v>
      </c>
      <c r="AJ3" s="2">
        <f>B3/X3</f>
        <v>2.0769230769230771</v>
      </c>
      <c r="AK3" s="2">
        <f>B3/Y3</f>
        <v>2.1235955056179776</v>
      </c>
      <c r="AL3" s="2">
        <f>B3/Z3</f>
        <v>2.1477272727272729</v>
      </c>
    </row>
    <row r="4" spans="1:38" s="2" customFormat="1" x14ac:dyDescent="0.2">
      <c r="A4" s="7" t="s">
        <v>11</v>
      </c>
      <c r="D4" s="7"/>
      <c r="F4" s="7"/>
      <c r="H4" s="7"/>
      <c r="I4" s="7"/>
      <c r="J4" s="7"/>
      <c r="K4" s="7"/>
      <c r="L4" s="7"/>
      <c r="M4" s="7"/>
      <c r="N4" s="7"/>
      <c r="O4" s="2" t="s">
        <v>19</v>
      </c>
      <c r="AB4" s="2" t="e">
        <f>O4/P4</f>
        <v>#VALUE!</v>
      </c>
      <c r="AC4" s="2" t="e">
        <f>O4/Q4</f>
        <v>#VALUE!</v>
      </c>
      <c r="AD4" s="2" t="e">
        <f>O4/R4</f>
        <v>#VALUE!</v>
      </c>
      <c r="AE4" s="2" t="e">
        <f>O4/S4</f>
        <v>#VALUE!</v>
      </c>
      <c r="AF4" s="2" t="e">
        <f>O4/T4</f>
        <v>#VALUE!</v>
      </c>
      <c r="AG4" s="2" t="e">
        <f>O4/U4</f>
        <v>#VALUE!</v>
      </c>
      <c r="AH4" s="2" t="e">
        <f>O4/V4</f>
        <v>#VALUE!</v>
      </c>
      <c r="AI4" s="2" t="e">
        <f>O4/W4</f>
        <v>#VALUE!</v>
      </c>
      <c r="AJ4" s="2" t="e">
        <f>O4/X4</f>
        <v>#VALUE!</v>
      </c>
      <c r="AK4" s="2" t="e">
        <f>O4/Y4</f>
        <v>#VALUE!</v>
      </c>
      <c r="AL4" s="2" t="e">
        <f>O4/Z4</f>
        <v>#VALUE!</v>
      </c>
    </row>
    <row r="5" spans="1:38" s="2" customFormat="1" x14ac:dyDescent="0.2">
      <c r="A5" s="7" t="s">
        <v>12</v>
      </c>
      <c r="F5" s="7"/>
      <c r="J5" s="7"/>
      <c r="K5" s="7"/>
      <c r="L5" s="7"/>
      <c r="M5" s="7"/>
      <c r="O5" s="2" t="s">
        <v>19</v>
      </c>
      <c r="AB5" s="2" t="e">
        <f>O5/P5</f>
        <v>#VALUE!</v>
      </c>
      <c r="AC5" s="2" t="e">
        <f>O5/Q5</f>
        <v>#VALUE!</v>
      </c>
      <c r="AD5" s="2" t="e">
        <f>O5/R5</f>
        <v>#VALUE!</v>
      </c>
      <c r="AE5" s="2" t="e">
        <f>O5/S5</f>
        <v>#VALUE!</v>
      </c>
      <c r="AF5" s="2" t="e">
        <f>O5/T5</f>
        <v>#VALUE!</v>
      </c>
      <c r="AG5" s="2" t="e">
        <f>O5/U5</f>
        <v>#VALUE!</v>
      </c>
      <c r="AH5" s="2" t="e">
        <f>O5/V5</f>
        <v>#VALUE!</v>
      </c>
      <c r="AI5" s="2" t="e">
        <f>O5/W5</f>
        <v>#VALUE!</v>
      </c>
      <c r="AJ5" s="2" t="e">
        <f>O5/X5</f>
        <v>#VALUE!</v>
      </c>
      <c r="AK5" s="2" t="e">
        <f>O5/Y5</f>
        <v>#VALUE!</v>
      </c>
      <c r="AL5" s="2" t="e">
        <f>O5/Z5</f>
        <v>#VALUE!</v>
      </c>
    </row>
    <row r="6" spans="1:38" s="2" customFormat="1" x14ac:dyDescent="0.2">
      <c r="A6" s="7" t="s">
        <v>13</v>
      </c>
      <c r="B6" s="7">
        <f>1005/2</f>
        <v>502.5</v>
      </c>
      <c r="C6" s="7">
        <f>485/2</f>
        <v>242.5</v>
      </c>
      <c r="E6" s="2">
        <f>B6/C6</f>
        <v>2.0721649484536084</v>
      </c>
      <c r="F6" s="7"/>
      <c r="J6" s="7"/>
      <c r="K6" s="7"/>
      <c r="L6" s="7"/>
      <c r="M6" s="7"/>
      <c r="P6" s="2">
        <f>475/2</f>
        <v>237.5</v>
      </c>
      <c r="Q6" s="2">
        <f>475/2</f>
        <v>237.5</v>
      </c>
      <c r="R6" s="2">
        <f>470/2</f>
        <v>235</v>
      </c>
      <c r="S6" s="2">
        <f>465/2</f>
        <v>232.5</v>
      </c>
      <c r="T6" s="2">
        <f>455/2</f>
        <v>227.5</v>
      </c>
      <c r="U6" s="2">
        <f>445/2</f>
        <v>222.5</v>
      </c>
      <c r="V6" s="2">
        <f>445/2</f>
        <v>222.5</v>
      </c>
      <c r="W6" s="2">
        <f>435/2</f>
        <v>217.5</v>
      </c>
      <c r="X6" s="2">
        <f>430/2</f>
        <v>215</v>
      </c>
      <c r="Y6" s="2">
        <f>425/2</f>
        <v>212.5</v>
      </c>
      <c r="Z6" s="2">
        <f>420/2</f>
        <v>210</v>
      </c>
      <c r="AB6" s="2">
        <f t="shared" ref="AB4:AB40" si="0">B6/P6</f>
        <v>2.1157894736842104</v>
      </c>
      <c r="AC6" s="2">
        <f t="shared" ref="AC4:AC40" si="1">B6/Q6</f>
        <v>2.1157894736842104</v>
      </c>
      <c r="AD6" s="2">
        <f t="shared" ref="AD4:AD40" si="2">B6/R6</f>
        <v>2.1382978723404253</v>
      </c>
      <c r="AE6" s="2">
        <f t="shared" ref="AE4:AE40" si="3">B6/S6</f>
        <v>2.161290322580645</v>
      </c>
      <c r="AF6" s="2">
        <f t="shared" ref="AF4:AF40" si="4">B6/T6</f>
        <v>2.2087912087912089</v>
      </c>
      <c r="AG6" s="2">
        <f t="shared" ref="AG4:AG40" si="5">B6/U6</f>
        <v>2.2584269662921348</v>
      </c>
      <c r="AH6" s="2">
        <f t="shared" ref="AH4:AH40" si="6">B6/V6</f>
        <v>2.2584269662921348</v>
      </c>
      <c r="AI6" s="2">
        <f t="shared" ref="AI4:AI40" si="7">B6/W6</f>
        <v>2.3103448275862069</v>
      </c>
      <c r="AJ6" s="2">
        <f t="shared" ref="AJ4:AJ40" si="8">B6/X6</f>
        <v>2.3372093023255816</v>
      </c>
      <c r="AK6" s="2">
        <f t="shared" ref="AK4:AK40" si="9">B6/Y6</f>
        <v>2.3647058823529412</v>
      </c>
      <c r="AL6" s="2">
        <f t="shared" ref="AL4:AL40" si="10">B6/Z6</f>
        <v>2.3928571428571428</v>
      </c>
    </row>
    <row r="7" spans="1:38" s="2" customFormat="1" x14ac:dyDescent="0.2">
      <c r="A7" s="7" t="s">
        <v>14</v>
      </c>
      <c r="B7" s="2">
        <f>985/2</f>
        <v>492.5</v>
      </c>
      <c r="C7" s="2">
        <f>515/2</f>
        <v>257.5</v>
      </c>
      <c r="E7" s="2">
        <f t="shared" ref="E7:E40" si="11">B7/C7</f>
        <v>1.912621359223301</v>
      </c>
      <c r="F7" s="7"/>
      <c r="J7" s="7"/>
      <c r="K7" s="7"/>
      <c r="L7" s="7"/>
      <c r="M7" s="7"/>
      <c r="P7" s="2">
        <f>510/2</f>
        <v>255</v>
      </c>
      <c r="Q7" s="2">
        <f>500/2</f>
        <v>250</v>
      </c>
      <c r="R7" s="2">
        <f>495/2</f>
        <v>247.5</v>
      </c>
      <c r="S7" s="2">
        <f>490/2</f>
        <v>245</v>
      </c>
      <c r="T7" s="2">
        <f>485/2</f>
        <v>242.5</v>
      </c>
      <c r="U7" s="2">
        <f>480/2</f>
        <v>240</v>
      </c>
      <c r="V7" s="2">
        <f>475/2</f>
        <v>237.5</v>
      </c>
      <c r="W7" s="2">
        <f>465/2</f>
        <v>232.5</v>
      </c>
      <c r="X7" s="2">
        <f>460/2</f>
        <v>230</v>
      </c>
      <c r="Y7" s="2">
        <f>455/2</f>
        <v>227.5</v>
      </c>
      <c r="Z7" s="2">
        <f>455/2</f>
        <v>227.5</v>
      </c>
      <c r="AB7" s="2">
        <f t="shared" si="0"/>
        <v>1.9313725490196079</v>
      </c>
      <c r="AC7" s="2">
        <f t="shared" si="1"/>
        <v>1.97</v>
      </c>
      <c r="AD7" s="2">
        <f t="shared" si="2"/>
        <v>1.9898989898989898</v>
      </c>
      <c r="AE7" s="2">
        <f t="shared" si="3"/>
        <v>2.010204081632653</v>
      </c>
      <c r="AF7" s="2">
        <f t="shared" si="4"/>
        <v>2.0309278350515463</v>
      </c>
      <c r="AG7" s="2">
        <f t="shared" si="5"/>
        <v>2.0520833333333335</v>
      </c>
      <c r="AH7" s="2">
        <f t="shared" si="6"/>
        <v>2.0736842105263156</v>
      </c>
      <c r="AI7" s="2">
        <f t="shared" si="7"/>
        <v>2.118279569892473</v>
      </c>
      <c r="AJ7" s="2">
        <f t="shared" si="8"/>
        <v>2.1413043478260869</v>
      </c>
      <c r="AK7" s="2">
        <f t="shared" si="9"/>
        <v>2.1648351648351647</v>
      </c>
      <c r="AL7" s="2">
        <f t="shared" si="10"/>
        <v>2.1648351648351647</v>
      </c>
    </row>
    <row r="8" spans="1:38" s="2" customFormat="1" x14ac:dyDescent="0.2">
      <c r="A8" s="7" t="s">
        <v>15</v>
      </c>
      <c r="B8" s="2">
        <f>975/2</f>
        <v>487.5</v>
      </c>
      <c r="C8" s="2">
        <f>450/2</f>
        <v>225</v>
      </c>
      <c r="E8" s="2">
        <f t="shared" si="11"/>
        <v>2.1666666666666665</v>
      </c>
      <c r="F8" s="7"/>
      <c r="J8" s="7"/>
      <c r="K8" s="7"/>
      <c r="L8" s="7"/>
      <c r="M8" s="7"/>
      <c r="P8" s="2">
        <f>440/2</f>
        <v>220</v>
      </c>
      <c r="Q8" s="2">
        <f>435/2</f>
        <v>217.5</v>
      </c>
      <c r="R8" s="2">
        <f>435/2</f>
        <v>217.5</v>
      </c>
      <c r="S8" s="2">
        <f>425/2</f>
        <v>212.5</v>
      </c>
      <c r="T8" s="2">
        <f>420/2</f>
        <v>210</v>
      </c>
      <c r="U8" s="2">
        <f>420/2</f>
        <v>210</v>
      </c>
      <c r="V8" s="2">
        <f>415/2</f>
        <v>207.5</v>
      </c>
      <c r="W8" s="2">
        <f>410/2</f>
        <v>205</v>
      </c>
      <c r="X8" s="2">
        <f>400/2</f>
        <v>200</v>
      </c>
      <c r="Y8" s="2">
        <f>400/2</f>
        <v>200</v>
      </c>
      <c r="Z8" s="2">
        <f>395/2</f>
        <v>197.5</v>
      </c>
      <c r="AB8" s="2">
        <f t="shared" si="0"/>
        <v>2.2159090909090908</v>
      </c>
      <c r="AC8" s="2">
        <f t="shared" si="1"/>
        <v>2.2413793103448274</v>
      </c>
      <c r="AD8" s="2">
        <f t="shared" si="2"/>
        <v>2.2413793103448274</v>
      </c>
      <c r="AE8" s="2">
        <f t="shared" si="3"/>
        <v>2.2941176470588234</v>
      </c>
      <c r="AF8" s="2">
        <f t="shared" si="4"/>
        <v>2.3214285714285716</v>
      </c>
      <c r="AG8" s="2">
        <f t="shared" si="5"/>
        <v>2.3214285714285716</v>
      </c>
      <c r="AH8" s="2">
        <f t="shared" si="6"/>
        <v>2.3493975903614457</v>
      </c>
      <c r="AI8" s="2">
        <f t="shared" si="7"/>
        <v>2.3780487804878048</v>
      </c>
      <c r="AJ8" s="2">
        <f t="shared" si="8"/>
        <v>2.4375</v>
      </c>
      <c r="AK8" s="2">
        <f t="shared" si="9"/>
        <v>2.4375</v>
      </c>
      <c r="AL8" s="2">
        <f t="shared" si="10"/>
        <v>2.4683544303797467</v>
      </c>
    </row>
    <row r="9" spans="1:38" s="2" customFormat="1" x14ac:dyDescent="0.2">
      <c r="A9" s="7" t="s">
        <v>16</v>
      </c>
      <c r="B9" s="2">
        <f>985/2</f>
        <v>492.5</v>
      </c>
      <c r="C9" s="2">
        <f>475/2</f>
        <v>237.5</v>
      </c>
      <c r="E9" s="2">
        <f t="shared" si="11"/>
        <v>2.0736842105263156</v>
      </c>
      <c r="P9" s="2">
        <f>465/2</f>
        <v>232.5</v>
      </c>
      <c r="Q9" s="2">
        <f>465/2</f>
        <v>232.5</v>
      </c>
      <c r="R9" s="2">
        <f>455/2</f>
        <v>227.5</v>
      </c>
      <c r="S9" s="2">
        <f>450/2</f>
        <v>225</v>
      </c>
      <c r="T9" s="2">
        <f>440/2</f>
        <v>220</v>
      </c>
      <c r="U9" s="2">
        <f>435/2</f>
        <v>217.5</v>
      </c>
      <c r="V9" s="2">
        <f>435/2</f>
        <v>217.5</v>
      </c>
      <c r="W9" s="2">
        <f>425/2</f>
        <v>212.5</v>
      </c>
      <c r="X9" s="2">
        <f>415/2</f>
        <v>207.5</v>
      </c>
      <c r="Y9" s="2">
        <f>415/2</f>
        <v>207.5</v>
      </c>
      <c r="Z9" s="2">
        <f>405/2</f>
        <v>202.5</v>
      </c>
      <c r="AB9" s="2">
        <f t="shared" si="0"/>
        <v>2.118279569892473</v>
      </c>
      <c r="AC9" s="2">
        <f t="shared" si="1"/>
        <v>2.118279569892473</v>
      </c>
      <c r="AD9" s="2">
        <f t="shared" si="2"/>
        <v>2.1648351648351647</v>
      </c>
      <c r="AE9" s="2">
        <f t="shared" si="3"/>
        <v>2.1888888888888891</v>
      </c>
      <c r="AF9" s="2">
        <f t="shared" si="4"/>
        <v>2.2386363636363638</v>
      </c>
      <c r="AG9" s="2">
        <f t="shared" si="5"/>
        <v>2.264367816091954</v>
      </c>
      <c r="AH9" s="2">
        <f t="shared" si="6"/>
        <v>2.264367816091954</v>
      </c>
      <c r="AI9" s="2">
        <f t="shared" si="7"/>
        <v>2.3176470588235296</v>
      </c>
      <c r="AJ9" s="2">
        <f t="shared" si="8"/>
        <v>2.3734939759036147</v>
      </c>
      <c r="AK9" s="2">
        <f t="shared" si="9"/>
        <v>2.3734939759036147</v>
      </c>
      <c r="AL9" s="2">
        <f t="shared" si="10"/>
        <v>2.4320987654320989</v>
      </c>
    </row>
    <row r="10" spans="1:38" s="2" customFormat="1" x14ac:dyDescent="0.2">
      <c r="A10" s="7" t="s">
        <v>17</v>
      </c>
      <c r="B10" s="2">
        <f>975/2</f>
        <v>487.5</v>
      </c>
      <c r="C10" s="2">
        <f>455/2</f>
        <v>227.5</v>
      </c>
      <c r="E10" s="2">
        <f t="shared" si="11"/>
        <v>2.1428571428571428</v>
      </c>
      <c r="P10" s="2">
        <f>445/2</f>
        <v>222.5</v>
      </c>
      <c r="Q10" s="2">
        <f>435/2</f>
        <v>217.5</v>
      </c>
      <c r="R10" s="2">
        <f>435/2</f>
        <v>217.5</v>
      </c>
      <c r="S10" s="2">
        <f>435/2</f>
        <v>217.5</v>
      </c>
      <c r="T10" s="2">
        <f>425/2</f>
        <v>212.5</v>
      </c>
      <c r="U10" s="2">
        <f>420/2</f>
        <v>210</v>
      </c>
      <c r="V10" s="2">
        <f>415/2</f>
        <v>207.5</v>
      </c>
      <c r="W10" s="2">
        <f>410/2</f>
        <v>205</v>
      </c>
      <c r="X10" s="2">
        <f>405/2</f>
        <v>202.5</v>
      </c>
      <c r="Y10" s="2">
        <f>400/2</f>
        <v>200</v>
      </c>
      <c r="Z10" s="2">
        <f>400/2</f>
        <v>200</v>
      </c>
      <c r="AB10" s="2">
        <f t="shared" si="0"/>
        <v>2.191011235955056</v>
      </c>
      <c r="AC10" s="2">
        <f t="shared" si="1"/>
        <v>2.2413793103448274</v>
      </c>
      <c r="AD10" s="2">
        <f t="shared" si="2"/>
        <v>2.2413793103448274</v>
      </c>
      <c r="AE10" s="2">
        <f t="shared" si="3"/>
        <v>2.2413793103448274</v>
      </c>
      <c r="AF10" s="2">
        <f t="shared" si="4"/>
        <v>2.2941176470588234</v>
      </c>
      <c r="AG10" s="2">
        <f t="shared" si="5"/>
        <v>2.3214285714285716</v>
      </c>
      <c r="AH10" s="2">
        <f t="shared" si="6"/>
        <v>2.3493975903614457</v>
      </c>
      <c r="AI10" s="2">
        <f t="shared" si="7"/>
        <v>2.3780487804878048</v>
      </c>
      <c r="AJ10" s="2">
        <f t="shared" si="8"/>
        <v>2.4074074074074074</v>
      </c>
      <c r="AK10" s="2">
        <f t="shared" si="9"/>
        <v>2.4375</v>
      </c>
      <c r="AL10" s="2">
        <f t="shared" si="10"/>
        <v>2.4375</v>
      </c>
    </row>
    <row r="11" spans="1:38" s="2" customFormat="1" x14ac:dyDescent="0.2">
      <c r="A11" s="7" t="s">
        <v>18</v>
      </c>
      <c r="B11" s="2">
        <f>965/2</f>
        <v>482.5</v>
      </c>
      <c r="C11" s="2">
        <f>500/2</f>
        <v>250</v>
      </c>
      <c r="E11" s="2">
        <f t="shared" si="11"/>
        <v>1.93</v>
      </c>
      <c r="P11" s="2">
        <f>495/2</f>
        <v>247.5</v>
      </c>
      <c r="Q11" s="2">
        <f>485/2</f>
        <v>242.5</v>
      </c>
      <c r="R11" s="2">
        <f>485/2</f>
        <v>242.5</v>
      </c>
      <c r="S11" s="2">
        <f>475/2</f>
        <v>237.5</v>
      </c>
      <c r="T11" s="2">
        <f>475/2</f>
        <v>237.5</v>
      </c>
      <c r="U11" s="2">
        <f>470/2</f>
        <v>235</v>
      </c>
      <c r="V11" s="2">
        <f>465/2</f>
        <v>232.5</v>
      </c>
      <c r="W11" s="2">
        <f>465/2</f>
        <v>232.5</v>
      </c>
      <c r="X11" s="2">
        <f>460/2</f>
        <v>230</v>
      </c>
      <c r="Y11" s="2">
        <f>455/2</f>
        <v>227.5</v>
      </c>
      <c r="Z11" s="2">
        <f>450/2</f>
        <v>225</v>
      </c>
      <c r="AB11" s="2">
        <f t="shared" si="0"/>
        <v>1.9494949494949494</v>
      </c>
      <c r="AC11" s="2">
        <f t="shared" si="1"/>
        <v>1.9896907216494846</v>
      </c>
      <c r="AD11" s="2">
        <f t="shared" si="2"/>
        <v>1.9896907216494846</v>
      </c>
      <c r="AE11" s="2">
        <f t="shared" si="3"/>
        <v>2.0315789473684212</v>
      </c>
      <c r="AF11" s="2">
        <f t="shared" si="4"/>
        <v>2.0315789473684212</v>
      </c>
      <c r="AG11" s="2">
        <f t="shared" si="5"/>
        <v>2.0531914893617023</v>
      </c>
      <c r="AH11" s="2">
        <f t="shared" si="6"/>
        <v>2.075268817204301</v>
      </c>
      <c r="AI11" s="2">
        <f t="shared" si="7"/>
        <v>2.075268817204301</v>
      </c>
      <c r="AJ11" s="2">
        <f t="shared" si="8"/>
        <v>2.097826086956522</v>
      </c>
      <c r="AK11" s="2">
        <f t="shared" si="9"/>
        <v>2.1208791208791209</v>
      </c>
      <c r="AL11" s="2">
        <f t="shared" si="10"/>
        <v>2.1444444444444444</v>
      </c>
    </row>
    <row r="12" spans="1:38" s="2" customFormat="1" x14ac:dyDescent="0.2">
      <c r="A12" s="7" t="s">
        <v>20</v>
      </c>
      <c r="B12" s="2">
        <f>1015/2</f>
        <v>507.5</v>
      </c>
      <c r="C12" s="2">
        <f>485/2</f>
        <v>242.5</v>
      </c>
      <c r="E12" s="2">
        <f t="shared" si="11"/>
        <v>2.0927835051546393</v>
      </c>
      <c r="P12" s="2">
        <f>475/2</f>
        <v>237.5</v>
      </c>
      <c r="Q12" s="2">
        <f>465/2</f>
        <v>232.5</v>
      </c>
      <c r="R12" s="2">
        <f>465/2</f>
        <v>232.5</v>
      </c>
      <c r="S12" s="2">
        <f>455/2</f>
        <v>227.5</v>
      </c>
      <c r="T12" s="2">
        <f>455/2</f>
        <v>227.5</v>
      </c>
      <c r="U12" s="2">
        <f>455/2</f>
        <v>227.5</v>
      </c>
      <c r="V12" s="2">
        <f>450/2</f>
        <v>225</v>
      </c>
      <c r="W12" s="2">
        <f>445/2</f>
        <v>222.5</v>
      </c>
      <c r="X12" s="2">
        <f>445/2</f>
        <v>222.5</v>
      </c>
      <c r="Y12" s="2">
        <f>445/2</f>
        <v>222.5</v>
      </c>
      <c r="Z12" s="2">
        <f>440/2</f>
        <v>220</v>
      </c>
      <c r="AB12" s="2">
        <f t="shared" si="0"/>
        <v>2.1368421052631579</v>
      </c>
      <c r="AC12" s="2">
        <f t="shared" si="1"/>
        <v>2.182795698924731</v>
      </c>
      <c r="AD12" s="2">
        <f t="shared" si="2"/>
        <v>2.182795698924731</v>
      </c>
      <c r="AE12" s="2">
        <f t="shared" si="3"/>
        <v>2.2307692307692308</v>
      </c>
      <c r="AF12" s="2">
        <f t="shared" si="4"/>
        <v>2.2307692307692308</v>
      </c>
      <c r="AG12" s="2">
        <f t="shared" si="5"/>
        <v>2.2307692307692308</v>
      </c>
      <c r="AH12" s="2">
        <f t="shared" si="6"/>
        <v>2.2555555555555555</v>
      </c>
      <c r="AI12" s="2">
        <f t="shared" si="7"/>
        <v>2.2808988764044944</v>
      </c>
      <c r="AJ12" s="2">
        <f t="shared" si="8"/>
        <v>2.2808988764044944</v>
      </c>
      <c r="AK12" s="2">
        <f t="shared" si="9"/>
        <v>2.2808988764044944</v>
      </c>
      <c r="AL12" s="2">
        <f t="shared" si="10"/>
        <v>2.3068181818181817</v>
      </c>
    </row>
    <row r="13" spans="1:38" s="2" customFormat="1" x14ac:dyDescent="0.2">
      <c r="A13" s="7" t="s">
        <v>21</v>
      </c>
      <c r="O13" s="2" t="s">
        <v>19</v>
      </c>
      <c r="AB13" s="2" t="e">
        <f>O13/P13</f>
        <v>#VALUE!</v>
      </c>
      <c r="AC13" s="2" t="e">
        <f>O13/Q13</f>
        <v>#VALUE!</v>
      </c>
      <c r="AD13" s="2" t="e">
        <f>O13/R13</f>
        <v>#VALUE!</v>
      </c>
      <c r="AE13" s="2" t="e">
        <f>O13/S13</f>
        <v>#VALUE!</v>
      </c>
      <c r="AF13" s="2" t="e">
        <f>O13/T13</f>
        <v>#VALUE!</v>
      </c>
      <c r="AG13" s="2" t="e">
        <f>O13/U13</f>
        <v>#VALUE!</v>
      </c>
      <c r="AH13" s="2" t="e">
        <f>O13/V13</f>
        <v>#VALUE!</v>
      </c>
      <c r="AI13" s="2" t="e">
        <f>O13/W13</f>
        <v>#VALUE!</v>
      </c>
      <c r="AJ13" s="2" t="e">
        <f>O13/X13</f>
        <v>#VALUE!</v>
      </c>
      <c r="AK13" s="2" t="e">
        <f>O13/Y13</f>
        <v>#VALUE!</v>
      </c>
      <c r="AL13" s="2" t="e">
        <f>O13/Z13</f>
        <v>#VALUE!</v>
      </c>
    </row>
    <row r="14" spans="1:38" s="2" customFormat="1" x14ac:dyDescent="0.2">
      <c r="A14" s="7" t="s">
        <v>22</v>
      </c>
      <c r="B14" s="2">
        <f>1030/2</f>
        <v>515</v>
      </c>
      <c r="C14" s="2">
        <f>485/2</f>
        <v>242.5</v>
      </c>
      <c r="E14" s="2">
        <f t="shared" si="11"/>
        <v>2.1237113402061856</v>
      </c>
      <c r="P14" s="2">
        <f>475/2</f>
        <v>237.5</v>
      </c>
      <c r="Q14" s="2">
        <f>465/2</f>
        <v>232.5</v>
      </c>
      <c r="R14" s="2">
        <f>455/2</f>
        <v>227.5</v>
      </c>
      <c r="S14" s="2">
        <f>450/2</f>
        <v>225</v>
      </c>
      <c r="T14" s="2">
        <f>445/2</f>
        <v>222.5</v>
      </c>
      <c r="U14" s="2">
        <f>445/2</f>
        <v>222.5</v>
      </c>
      <c r="V14" s="2">
        <f>440/2</f>
        <v>220</v>
      </c>
      <c r="W14" s="2">
        <f>440/2</f>
        <v>220</v>
      </c>
      <c r="X14" s="2">
        <f>440/2</f>
        <v>220</v>
      </c>
      <c r="Y14" s="2">
        <f>435/2</f>
        <v>217.5</v>
      </c>
      <c r="Z14" s="2">
        <f>430/2</f>
        <v>215</v>
      </c>
      <c r="AB14" s="2">
        <f t="shared" si="0"/>
        <v>2.168421052631579</v>
      </c>
      <c r="AC14" s="2">
        <f t="shared" si="1"/>
        <v>2.21505376344086</v>
      </c>
      <c r="AD14" s="2">
        <f t="shared" si="2"/>
        <v>2.2637362637362637</v>
      </c>
      <c r="AE14" s="2">
        <f t="shared" si="3"/>
        <v>2.2888888888888888</v>
      </c>
      <c r="AF14" s="2">
        <f t="shared" si="4"/>
        <v>2.3146067415730336</v>
      </c>
      <c r="AG14" s="2">
        <f t="shared" si="5"/>
        <v>2.3146067415730336</v>
      </c>
      <c r="AH14" s="2">
        <f t="shared" si="6"/>
        <v>2.3409090909090908</v>
      </c>
      <c r="AI14" s="2">
        <f t="shared" si="7"/>
        <v>2.3409090909090908</v>
      </c>
      <c r="AJ14" s="2">
        <f t="shared" si="8"/>
        <v>2.3409090909090908</v>
      </c>
      <c r="AK14" s="2">
        <f t="shared" si="9"/>
        <v>2.367816091954023</v>
      </c>
      <c r="AL14" s="2">
        <f t="shared" si="10"/>
        <v>2.3953488372093021</v>
      </c>
    </row>
    <row r="15" spans="1:38" s="2" customFormat="1" x14ac:dyDescent="0.2">
      <c r="A15" s="7" t="s">
        <v>23</v>
      </c>
      <c r="B15" s="2">
        <f>975/2</f>
        <v>487.5</v>
      </c>
      <c r="C15" s="2">
        <f>455/2</f>
        <v>227.5</v>
      </c>
      <c r="E15" s="2">
        <f t="shared" si="11"/>
        <v>2.1428571428571428</v>
      </c>
      <c r="P15" s="2">
        <f>445/2</f>
        <v>222.5</v>
      </c>
      <c r="Q15" s="2">
        <f>445/2</f>
        <v>222.5</v>
      </c>
      <c r="R15" s="2">
        <f>440/2</f>
        <v>220</v>
      </c>
      <c r="S15" s="2">
        <f>435/2</f>
        <v>217.5</v>
      </c>
      <c r="T15" s="2">
        <f>435/2</f>
        <v>217.5</v>
      </c>
      <c r="U15" s="2">
        <f>425/2</f>
        <v>212.5</v>
      </c>
      <c r="V15" s="2">
        <f>420/2</f>
        <v>210</v>
      </c>
      <c r="W15" s="2">
        <f>415/2</f>
        <v>207.5</v>
      </c>
      <c r="X15" s="2">
        <f>410/2</f>
        <v>205</v>
      </c>
      <c r="Y15" s="2">
        <f>410/2</f>
        <v>205</v>
      </c>
      <c r="Z15" s="2">
        <f>400/2</f>
        <v>200</v>
      </c>
      <c r="AB15" s="2">
        <f t="shared" si="0"/>
        <v>2.191011235955056</v>
      </c>
      <c r="AC15" s="2">
        <f t="shared" si="1"/>
        <v>2.191011235955056</v>
      </c>
      <c r="AD15" s="2">
        <f t="shared" si="2"/>
        <v>2.2159090909090908</v>
      </c>
      <c r="AE15" s="2">
        <f t="shared" si="3"/>
        <v>2.2413793103448274</v>
      </c>
      <c r="AF15" s="2">
        <f t="shared" si="4"/>
        <v>2.2413793103448274</v>
      </c>
      <c r="AG15" s="2">
        <f t="shared" si="5"/>
        <v>2.2941176470588234</v>
      </c>
      <c r="AH15" s="2">
        <f t="shared" si="6"/>
        <v>2.3214285714285716</v>
      </c>
      <c r="AI15" s="2">
        <f t="shared" si="7"/>
        <v>2.3493975903614457</v>
      </c>
      <c r="AJ15" s="2">
        <f t="shared" si="8"/>
        <v>2.3780487804878048</v>
      </c>
      <c r="AK15" s="2">
        <f t="shared" si="9"/>
        <v>2.3780487804878048</v>
      </c>
      <c r="AL15" s="2">
        <f t="shared" si="10"/>
        <v>2.4375</v>
      </c>
    </row>
    <row r="16" spans="1:38" s="2" customFormat="1" x14ac:dyDescent="0.2">
      <c r="A16" s="7" t="s">
        <v>24</v>
      </c>
      <c r="B16" s="2">
        <f>945/2</f>
        <v>472.5</v>
      </c>
      <c r="C16" s="2">
        <f>465/2</f>
        <v>232.5</v>
      </c>
      <c r="E16" s="2">
        <f t="shared" si="11"/>
        <v>2.032258064516129</v>
      </c>
      <c r="P16" s="2">
        <f>445/2</f>
        <v>222.5</v>
      </c>
      <c r="Q16" s="2">
        <f>435/2</f>
        <v>217.5</v>
      </c>
      <c r="R16" s="2">
        <f>425/2</f>
        <v>212.5</v>
      </c>
      <c r="S16" s="2">
        <f>420/2</f>
        <v>210</v>
      </c>
      <c r="T16" s="2">
        <f>415/2</f>
        <v>207.5</v>
      </c>
      <c r="U16" s="2">
        <f>410/2</f>
        <v>205</v>
      </c>
      <c r="V16" s="2">
        <f>400/2</f>
        <v>200</v>
      </c>
      <c r="W16" s="2">
        <f>395/2</f>
        <v>197.5</v>
      </c>
      <c r="X16" s="2">
        <f>385/2</f>
        <v>192.5</v>
      </c>
      <c r="Y16" s="2">
        <f>380/2</f>
        <v>190</v>
      </c>
      <c r="Z16" s="2">
        <f>380/2</f>
        <v>190</v>
      </c>
      <c r="AB16" s="2">
        <f t="shared" si="0"/>
        <v>2.1235955056179776</v>
      </c>
      <c r="AC16" s="2">
        <f t="shared" si="1"/>
        <v>2.1724137931034484</v>
      </c>
      <c r="AD16" s="2">
        <f t="shared" si="2"/>
        <v>2.223529411764706</v>
      </c>
      <c r="AE16" s="2">
        <f t="shared" si="3"/>
        <v>2.25</v>
      </c>
      <c r="AF16" s="2">
        <f t="shared" si="4"/>
        <v>2.2771084337349397</v>
      </c>
      <c r="AG16" s="2">
        <f t="shared" si="5"/>
        <v>2.3048780487804876</v>
      </c>
      <c r="AH16" s="2">
        <f t="shared" si="6"/>
        <v>2.3624999999999998</v>
      </c>
      <c r="AI16" s="2">
        <f t="shared" si="7"/>
        <v>2.3924050632911391</v>
      </c>
      <c r="AJ16" s="2">
        <f t="shared" si="8"/>
        <v>2.4545454545454546</v>
      </c>
      <c r="AK16" s="2">
        <f t="shared" si="9"/>
        <v>2.486842105263158</v>
      </c>
      <c r="AL16" s="2">
        <f t="shared" si="10"/>
        <v>2.486842105263158</v>
      </c>
    </row>
    <row r="17" spans="1:38" s="2" customFormat="1" x14ac:dyDescent="0.2">
      <c r="A17" s="7" t="s">
        <v>25</v>
      </c>
      <c r="O17" s="2" t="s">
        <v>29</v>
      </c>
      <c r="AB17" s="2" t="e">
        <f>O17/P17</f>
        <v>#VALUE!</v>
      </c>
      <c r="AC17" s="2" t="e">
        <f>O17/Q17</f>
        <v>#VALUE!</v>
      </c>
      <c r="AD17" s="2" t="e">
        <f>O17/R17</f>
        <v>#VALUE!</v>
      </c>
      <c r="AE17" s="2" t="e">
        <f>O17/S17</f>
        <v>#VALUE!</v>
      </c>
      <c r="AF17" s="2" t="e">
        <f>O17/T17</f>
        <v>#VALUE!</v>
      </c>
      <c r="AG17" s="2" t="e">
        <f>O17/U17</f>
        <v>#VALUE!</v>
      </c>
      <c r="AH17" s="2" t="e">
        <f>O17/V17</f>
        <v>#VALUE!</v>
      </c>
      <c r="AI17" s="2" t="e">
        <f>O17/W17</f>
        <v>#VALUE!</v>
      </c>
      <c r="AJ17" s="2" t="e">
        <f>O17/X17</f>
        <v>#VALUE!</v>
      </c>
      <c r="AK17" s="2" t="e">
        <f>O17/Y17</f>
        <v>#VALUE!</v>
      </c>
      <c r="AL17" s="2" t="e">
        <f>O17/Z17</f>
        <v>#VALUE!</v>
      </c>
    </row>
    <row r="18" spans="1:38" s="2" customFormat="1" x14ac:dyDescent="0.2">
      <c r="A18" s="7" t="s">
        <v>26</v>
      </c>
      <c r="B18" s="2">
        <f>965/2</f>
        <v>482.5</v>
      </c>
      <c r="C18" s="2">
        <f>455/2</f>
        <v>227.5</v>
      </c>
      <c r="E18" s="2">
        <f>B19/C19</f>
        <v>2.2087912087912089</v>
      </c>
      <c r="AB18" s="2" t="e">
        <f t="shared" si="0"/>
        <v>#DIV/0!</v>
      </c>
      <c r="AC18" s="2" t="e">
        <f t="shared" si="1"/>
        <v>#DIV/0!</v>
      </c>
      <c r="AD18" s="2" t="e">
        <f t="shared" si="2"/>
        <v>#DIV/0!</v>
      </c>
      <c r="AE18" s="2" t="e">
        <f t="shared" si="3"/>
        <v>#DIV/0!</v>
      </c>
      <c r="AF18" s="2" t="e">
        <f t="shared" si="4"/>
        <v>#DIV/0!</v>
      </c>
      <c r="AG18" s="2" t="e">
        <f t="shared" si="5"/>
        <v>#DIV/0!</v>
      </c>
      <c r="AH18" s="2" t="e">
        <f t="shared" si="6"/>
        <v>#DIV/0!</v>
      </c>
      <c r="AI18" s="2" t="e">
        <f t="shared" si="7"/>
        <v>#DIV/0!</v>
      </c>
      <c r="AJ18" s="2" t="e">
        <f t="shared" si="8"/>
        <v>#DIV/0!</v>
      </c>
      <c r="AK18" s="2" t="e">
        <f t="shared" si="9"/>
        <v>#DIV/0!</v>
      </c>
      <c r="AL18" s="2" t="e">
        <f t="shared" si="10"/>
        <v>#DIV/0!</v>
      </c>
    </row>
    <row r="19" spans="1:38" s="2" customFormat="1" x14ac:dyDescent="0.2">
      <c r="A19" s="7" t="s">
        <v>27</v>
      </c>
      <c r="B19" s="2">
        <f>1005/2</f>
        <v>502.5</v>
      </c>
      <c r="C19" s="2">
        <f>455/2</f>
        <v>227.5</v>
      </c>
      <c r="E19" s="2">
        <f>B20/C20</f>
        <v>2.1208791208791209</v>
      </c>
      <c r="P19" s="2">
        <f>445/2</f>
        <v>222.5</v>
      </c>
      <c r="Q19" s="2">
        <f>440/2</f>
        <v>220</v>
      </c>
      <c r="R19" s="2">
        <f>425/2</f>
        <v>212.5</v>
      </c>
      <c r="S19" s="2">
        <f>415/2</f>
        <v>207.5</v>
      </c>
      <c r="T19" s="2">
        <f>410/2</f>
        <v>205</v>
      </c>
      <c r="U19" s="2">
        <f>405/2</f>
        <v>202.5</v>
      </c>
      <c r="V19" s="2">
        <f>395/2</f>
        <v>197.5</v>
      </c>
      <c r="W19" s="2">
        <f>395/2</f>
        <v>197.5</v>
      </c>
      <c r="X19" s="2">
        <f>390/2</f>
        <v>195</v>
      </c>
      <c r="Y19" s="2">
        <f>385/2</f>
        <v>192.5</v>
      </c>
      <c r="Z19" s="2">
        <f>385/2</f>
        <v>192.5</v>
      </c>
      <c r="AB19" s="2">
        <f t="shared" si="0"/>
        <v>2.2584269662921348</v>
      </c>
      <c r="AC19" s="2">
        <f t="shared" si="1"/>
        <v>2.2840909090909092</v>
      </c>
      <c r="AD19" s="2">
        <f t="shared" si="2"/>
        <v>2.3647058823529412</v>
      </c>
      <c r="AE19" s="2">
        <f t="shared" si="3"/>
        <v>2.4216867469879517</v>
      </c>
      <c r="AF19" s="2">
        <f t="shared" si="4"/>
        <v>2.4512195121951219</v>
      </c>
      <c r="AG19" s="2">
        <f t="shared" si="5"/>
        <v>2.4814814814814814</v>
      </c>
      <c r="AH19" s="2">
        <f t="shared" si="6"/>
        <v>2.5443037974683542</v>
      </c>
      <c r="AI19" s="2">
        <f t="shared" si="7"/>
        <v>2.5443037974683542</v>
      </c>
      <c r="AJ19" s="2">
        <f t="shared" si="8"/>
        <v>2.5769230769230771</v>
      </c>
      <c r="AK19" s="2">
        <f t="shared" si="9"/>
        <v>2.6103896103896105</v>
      </c>
      <c r="AL19" s="2">
        <f t="shared" si="10"/>
        <v>2.6103896103896105</v>
      </c>
    </row>
    <row r="20" spans="1:38" s="2" customFormat="1" x14ac:dyDescent="0.2">
      <c r="A20" s="7" t="s">
        <v>28</v>
      </c>
      <c r="B20" s="2">
        <f>965/2</f>
        <v>482.5</v>
      </c>
      <c r="C20" s="2">
        <f>455/2</f>
        <v>227.5</v>
      </c>
      <c r="E20" s="2">
        <f t="shared" si="11"/>
        <v>2.1208791208791209</v>
      </c>
      <c r="P20" s="2">
        <f>440/2</f>
        <v>220</v>
      </c>
      <c r="Q20" s="2">
        <f>435/2</f>
        <v>217.5</v>
      </c>
      <c r="R20" s="2">
        <f>430/2</f>
        <v>215</v>
      </c>
      <c r="S20" s="2">
        <f>425/2</f>
        <v>212.5</v>
      </c>
      <c r="T20" s="2">
        <f>420/2</f>
        <v>210</v>
      </c>
      <c r="U20" s="2">
        <f>415/2</f>
        <v>207.5</v>
      </c>
      <c r="V20" s="2">
        <f>405/2</f>
        <v>202.5</v>
      </c>
      <c r="W20" s="2">
        <f>405/2</f>
        <v>202.5</v>
      </c>
      <c r="X20" s="2">
        <f>395/2</f>
        <v>197.5</v>
      </c>
      <c r="Y20" s="2">
        <f>390/2</f>
        <v>195</v>
      </c>
      <c r="Z20" s="2">
        <f>385/2</f>
        <v>192.5</v>
      </c>
      <c r="AB20" s="2">
        <f t="shared" si="0"/>
        <v>2.1931818181818183</v>
      </c>
      <c r="AC20" s="2">
        <f t="shared" si="1"/>
        <v>2.2183908045977012</v>
      </c>
      <c r="AD20" s="2">
        <f t="shared" si="2"/>
        <v>2.2441860465116279</v>
      </c>
      <c r="AE20" s="2">
        <f t="shared" si="3"/>
        <v>2.2705882352941176</v>
      </c>
      <c r="AF20" s="2">
        <f t="shared" si="4"/>
        <v>2.2976190476190474</v>
      </c>
      <c r="AG20" s="2">
        <f t="shared" si="5"/>
        <v>2.3253012048192772</v>
      </c>
      <c r="AH20" s="2">
        <f t="shared" si="6"/>
        <v>2.382716049382716</v>
      </c>
      <c r="AI20" s="2">
        <f t="shared" si="7"/>
        <v>2.382716049382716</v>
      </c>
      <c r="AJ20" s="2">
        <f t="shared" si="8"/>
        <v>2.4430379746835444</v>
      </c>
      <c r="AK20" s="2">
        <f t="shared" si="9"/>
        <v>2.4743589743589745</v>
      </c>
      <c r="AL20" s="2">
        <f t="shared" si="10"/>
        <v>2.5064935064935066</v>
      </c>
    </row>
    <row r="21" spans="1:38" s="2" customFormat="1" x14ac:dyDescent="0.2">
      <c r="A21" s="7" t="s">
        <v>30</v>
      </c>
      <c r="B21" s="2">
        <f>915/2</f>
        <v>457.5</v>
      </c>
      <c r="C21" s="2">
        <f>470/2</f>
        <v>235</v>
      </c>
      <c r="E21" s="2">
        <f t="shared" si="11"/>
        <v>1.946808510638298</v>
      </c>
      <c r="P21" s="2">
        <f>455/2</f>
        <v>227.5</v>
      </c>
      <c r="Q21" s="2">
        <f>450/2</f>
        <v>225</v>
      </c>
      <c r="R21" s="2">
        <f>445/2</f>
        <v>222.5</v>
      </c>
      <c r="S21" s="2">
        <f>445/2</f>
        <v>222.5</v>
      </c>
      <c r="T21" s="2">
        <f>440/2</f>
        <v>220</v>
      </c>
      <c r="U21" s="2">
        <f>435/2</f>
        <v>217.5</v>
      </c>
      <c r="V21" s="2">
        <f>435/2</f>
        <v>217.5</v>
      </c>
      <c r="W21" s="2">
        <f>430/2</f>
        <v>215</v>
      </c>
      <c r="X21" s="2">
        <f>430/2</f>
        <v>215</v>
      </c>
      <c r="Y21" s="2">
        <f>425/2</f>
        <v>212.5</v>
      </c>
      <c r="Z21" s="2">
        <f>420/2</f>
        <v>210</v>
      </c>
      <c r="AB21" s="2">
        <f t="shared" si="0"/>
        <v>2.0109890109890109</v>
      </c>
      <c r="AC21" s="2">
        <f t="shared" si="1"/>
        <v>2.0333333333333332</v>
      </c>
      <c r="AD21" s="2">
        <f t="shared" si="2"/>
        <v>2.0561797752808988</v>
      </c>
      <c r="AE21" s="2">
        <f t="shared" si="3"/>
        <v>2.0561797752808988</v>
      </c>
      <c r="AF21" s="2">
        <f t="shared" si="4"/>
        <v>2.0795454545454546</v>
      </c>
      <c r="AG21" s="2">
        <f t="shared" si="5"/>
        <v>2.103448275862069</v>
      </c>
      <c r="AH21" s="2">
        <f t="shared" si="6"/>
        <v>2.103448275862069</v>
      </c>
      <c r="AI21" s="2">
        <f t="shared" si="7"/>
        <v>2.1279069767441858</v>
      </c>
      <c r="AJ21" s="2">
        <f t="shared" si="8"/>
        <v>2.1279069767441858</v>
      </c>
      <c r="AK21" s="2">
        <f t="shared" si="9"/>
        <v>2.1529411764705881</v>
      </c>
      <c r="AL21" s="2">
        <f t="shared" si="10"/>
        <v>2.1785714285714284</v>
      </c>
    </row>
    <row r="22" spans="1:38" s="2" customFormat="1" x14ac:dyDescent="0.2">
      <c r="A22" s="7" t="s">
        <v>31</v>
      </c>
      <c r="B22" s="2">
        <f>1005/2</f>
        <v>502.5</v>
      </c>
      <c r="C22" s="2">
        <f>505/2</f>
        <v>252.5</v>
      </c>
      <c r="E22" s="2">
        <f t="shared" si="11"/>
        <v>1.9900990099009901</v>
      </c>
      <c r="P22" s="2">
        <f>470/2</f>
        <v>235</v>
      </c>
      <c r="Q22" s="2">
        <f>465/2</f>
        <v>232.5</v>
      </c>
      <c r="R22" s="2">
        <f>460/2</f>
        <v>230</v>
      </c>
      <c r="S22" s="2">
        <f>460/2</f>
        <v>230</v>
      </c>
      <c r="T22" s="2">
        <f>455/2</f>
        <v>227.5</v>
      </c>
      <c r="U22" s="2">
        <f>450/2</f>
        <v>225</v>
      </c>
      <c r="V22" s="2">
        <f>450/2</f>
        <v>225</v>
      </c>
      <c r="W22" s="2">
        <f>445/2</f>
        <v>222.5</v>
      </c>
      <c r="X22" s="2">
        <f>445/2</f>
        <v>222.5</v>
      </c>
      <c r="Y22" s="2">
        <f>440/2</f>
        <v>220</v>
      </c>
      <c r="Z22" s="2">
        <f>435/2</f>
        <v>217.5</v>
      </c>
      <c r="AB22" s="2">
        <f t="shared" si="0"/>
        <v>2.1382978723404253</v>
      </c>
      <c r="AC22" s="2">
        <f t="shared" si="1"/>
        <v>2.161290322580645</v>
      </c>
      <c r="AD22" s="2">
        <f t="shared" si="2"/>
        <v>2.1847826086956523</v>
      </c>
      <c r="AE22" s="2">
        <f t="shared" si="3"/>
        <v>2.1847826086956523</v>
      </c>
      <c r="AF22" s="2">
        <f t="shared" si="4"/>
        <v>2.2087912087912089</v>
      </c>
      <c r="AG22" s="2">
        <f t="shared" si="5"/>
        <v>2.2333333333333334</v>
      </c>
      <c r="AH22" s="2">
        <f t="shared" si="6"/>
        <v>2.2333333333333334</v>
      </c>
      <c r="AI22" s="2">
        <f t="shared" si="7"/>
        <v>2.2584269662921348</v>
      </c>
      <c r="AJ22" s="2">
        <f t="shared" si="8"/>
        <v>2.2584269662921348</v>
      </c>
      <c r="AK22" s="2">
        <f t="shared" si="9"/>
        <v>2.2840909090909092</v>
      </c>
      <c r="AL22" s="2">
        <f t="shared" si="10"/>
        <v>2.3103448275862069</v>
      </c>
    </row>
    <row r="23" spans="1:38" s="2" customFormat="1" x14ac:dyDescent="0.2">
      <c r="A23" s="7" t="s">
        <v>32</v>
      </c>
      <c r="B23" s="2">
        <f>975/2</f>
        <v>487.5</v>
      </c>
      <c r="C23" s="2">
        <f>500/2</f>
        <v>250</v>
      </c>
      <c r="E23" s="2">
        <f t="shared" si="11"/>
        <v>1.95</v>
      </c>
      <c r="P23" s="2">
        <f>495/2</f>
        <v>247.5</v>
      </c>
      <c r="Q23" s="2">
        <f>485/2</f>
        <v>242.5</v>
      </c>
      <c r="R23" s="2">
        <f>475/2</f>
        <v>237.5</v>
      </c>
      <c r="S23" s="2">
        <f>465/2</f>
        <v>232.5</v>
      </c>
      <c r="T23" s="2">
        <f>465/2</f>
        <v>232.5</v>
      </c>
      <c r="U23" s="2">
        <f>470/2</f>
        <v>235</v>
      </c>
      <c r="V23" s="2">
        <f>465/2</f>
        <v>232.5</v>
      </c>
      <c r="W23" s="2">
        <f>455/2</f>
        <v>227.5</v>
      </c>
      <c r="X23" s="2">
        <f>445/2</f>
        <v>222.5</v>
      </c>
      <c r="Y23" s="2">
        <f>440/2</f>
        <v>220</v>
      </c>
      <c r="Z23" s="2">
        <f>435/2</f>
        <v>217.5</v>
      </c>
      <c r="AB23" s="2">
        <f t="shared" si="0"/>
        <v>1.9696969696969697</v>
      </c>
      <c r="AC23" s="2">
        <f t="shared" si="1"/>
        <v>2.0103092783505154</v>
      </c>
      <c r="AD23" s="2">
        <f t="shared" si="2"/>
        <v>2.0526315789473686</v>
      </c>
      <c r="AE23" s="2">
        <f t="shared" si="3"/>
        <v>2.096774193548387</v>
      </c>
      <c r="AF23" s="2">
        <f t="shared" si="4"/>
        <v>2.096774193548387</v>
      </c>
      <c r="AG23" s="2">
        <f t="shared" si="5"/>
        <v>2.0744680851063828</v>
      </c>
      <c r="AH23" s="2">
        <f t="shared" si="6"/>
        <v>2.096774193548387</v>
      </c>
      <c r="AI23" s="2">
        <f t="shared" si="7"/>
        <v>2.1428571428571428</v>
      </c>
      <c r="AJ23" s="2">
        <f t="shared" si="8"/>
        <v>2.191011235955056</v>
      </c>
      <c r="AK23" s="2">
        <f t="shared" si="9"/>
        <v>2.2159090909090908</v>
      </c>
      <c r="AL23" s="2">
        <f t="shared" si="10"/>
        <v>2.2413793103448274</v>
      </c>
    </row>
    <row r="24" spans="1:38" s="2" customFormat="1" x14ac:dyDescent="0.2">
      <c r="A24" s="7" t="s">
        <v>33</v>
      </c>
      <c r="B24" s="2">
        <f>995/2</f>
        <v>497.5</v>
      </c>
      <c r="C24" s="2">
        <f>475/2</f>
        <v>237.5</v>
      </c>
      <c r="E24" s="2">
        <f t="shared" si="11"/>
        <v>2.094736842105263</v>
      </c>
      <c r="P24" s="2">
        <f>465/2</f>
        <v>232.5</v>
      </c>
      <c r="Q24" s="2">
        <f>455/2</f>
        <v>227.5</v>
      </c>
      <c r="R24" s="2">
        <f>440/2</f>
        <v>220</v>
      </c>
      <c r="S24" s="2">
        <f>435/2</f>
        <v>217.5</v>
      </c>
      <c r="T24" s="2">
        <f>430/2</f>
        <v>215</v>
      </c>
      <c r="U24" s="2">
        <f>415/2</f>
        <v>207.5</v>
      </c>
      <c r="V24" s="2">
        <f>405/2</f>
        <v>202.5</v>
      </c>
      <c r="W24" s="2">
        <f>400/2</f>
        <v>200</v>
      </c>
      <c r="X24" s="2">
        <f>400/2</f>
        <v>200</v>
      </c>
      <c r="Y24" s="2">
        <f>395/2</f>
        <v>197.5</v>
      </c>
      <c r="Z24" s="2">
        <f>395/2</f>
        <v>197.5</v>
      </c>
      <c r="AB24" s="2">
        <f t="shared" si="0"/>
        <v>2.139784946236559</v>
      </c>
      <c r="AC24" s="2">
        <f t="shared" si="1"/>
        <v>2.1868131868131866</v>
      </c>
      <c r="AD24" s="2">
        <f t="shared" si="2"/>
        <v>2.2613636363636362</v>
      </c>
      <c r="AE24" s="2">
        <f t="shared" si="3"/>
        <v>2.2873563218390807</v>
      </c>
      <c r="AF24" s="2">
        <f t="shared" si="4"/>
        <v>2.3139534883720931</v>
      </c>
      <c r="AG24" s="2">
        <f t="shared" si="5"/>
        <v>2.3975903614457832</v>
      </c>
      <c r="AH24" s="2">
        <f t="shared" si="6"/>
        <v>2.4567901234567899</v>
      </c>
      <c r="AI24" s="2">
        <f t="shared" si="7"/>
        <v>2.4874999999999998</v>
      </c>
      <c r="AJ24" s="2">
        <f t="shared" si="8"/>
        <v>2.4874999999999998</v>
      </c>
      <c r="AK24" s="2">
        <f t="shared" si="9"/>
        <v>2.518987341772152</v>
      </c>
      <c r="AL24" s="2">
        <f t="shared" si="10"/>
        <v>2.518987341772152</v>
      </c>
    </row>
    <row r="25" spans="1:38" s="2" customFormat="1" x14ac:dyDescent="0.2">
      <c r="A25" s="7" t="s">
        <v>34</v>
      </c>
      <c r="B25" s="2">
        <f>945/2</f>
        <v>472.5</v>
      </c>
      <c r="C25" s="2">
        <f>465/2</f>
        <v>232.5</v>
      </c>
      <c r="E25" s="2">
        <f t="shared" si="11"/>
        <v>2.032258064516129</v>
      </c>
      <c r="P25" s="2">
        <f>460/2</f>
        <v>230</v>
      </c>
      <c r="Q25" s="2">
        <f>455/2</f>
        <v>227.5</v>
      </c>
      <c r="R25" s="2">
        <f>440/2</f>
        <v>220</v>
      </c>
      <c r="S25" s="2">
        <f>440/2</f>
        <v>220</v>
      </c>
      <c r="T25" s="2">
        <f>435/2</f>
        <v>217.5</v>
      </c>
      <c r="U25" s="2">
        <f>435/2</f>
        <v>217.5</v>
      </c>
      <c r="V25" s="2">
        <f>430/2</f>
        <v>215</v>
      </c>
      <c r="W25" s="2">
        <f>425/2</f>
        <v>212.5</v>
      </c>
      <c r="X25" s="2">
        <f>415/2</f>
        <v>207.5</v>
      </c>
      <c r="Y25" s="2">
        <f>405/2</f>
        <v>202.5</v>
      </c>
      <c r="Z25" s="2">
        <f>400/2</f>
        <v>200</v>
      </c>
      <c r="AB25" s="2">
        <f t="shared" si="0"/>
        <v>2.0543478260869565</v>
      </c>
      <c r="AC25" s="2">
        <f t="shared" si="1"/>
        <v>2.0769230769230771</v>
      </c>
      <c r="AD25" s="2">
        <f t="shared" si="2"/>
        <v>2.1477272727272729</v>
      </c>
      <c r="AE25" s="2">
        <f t="shared" si="3"/>
        <v>2.1477272727272729</v>
      </c>
      <c r="AF25" s="2">
        <f t="shared" si="4"/>
        <v>2.1724137931034484</v>
      </c>
      <c r="AG25" s="2">
        <f t="shared" si="5"/>
        <v>2.1724137931034484</v>
      </c>
      <c r="AH25" s="2">
        <f t="shared" si="6"/>
        <v>2.1976744186046511</v>
      </c>
      <c r="AI25" s="2">
        <f t="shared" si="7"/>
        <v>2.223529411764706</v>
      </c>
      <c r="AJ25" s="2">
        <f t="shared" si="8"/>
        <v>2.2771084337349397</v>
      </c>
      <c r="AK25" s="2">
        <f t="shared" si="9"/>
        <v>2.3333333333333335</v>
      </c>
      <c r="AL25" s="2">
        <f t="shared" si="10"/>
        <v>2.3624999999999998</v>
      </c>
    </row>
    <row r="26" spans="1:38" s="2" customFormat="1" x14ac:dyDescent="0.2">
      <c r="A26" s="7" t="s">
        <v>35</v>
      </c>
      <c r="O26" s="2" t="s">
        <v>19</v>
      </c>
      <c r="AB26" s="2" t="e">
        <f>O26/P26</f>
        <v>#VALUE!</v>
      </c>
      <c r="AC26" s="2" t="e">
        <f>O26/Q26</f>
        <v>#VALUE!</v>
      </c>
      <c r="AD26" s="2" t="e">
        <f>O26/R26</f>
        <v>#VALUE!</v>
      </c>
      <c r="AE26" s="2" t="e">
        <f>O26/S26</f>
        <v>#VALUE!</v>
      </c>
      <c r="AF26" s="2" t="e">
        <f>O26/T26</f>
        <v>#VALUE!</v>
      </c>
      <c r="AG26" s="2" t="e">
        <f>O26/U26</f>
        <v>#VALUE!</v>
      </c>
      <c r="AH26" s="2" t="e">
        <f>O26/V26</f>
        <v>#VALUE!</v>
      </c>
      <c r="AI26" s="2" t="e">
        <f>O26/W26</f>
        <v>#VALUE!</v>
      </c>
      <c r="AJ26" s="2" t="e">
        <f>O26/X26</f>
        <v>#VALUE!</v>
      </c>
      <c r="AK26" s="2" t="e">
        <f>O26/Y26</f>
        <v>#VALUE!</v>
      </c>
      <c r="AL26" s="2" t="e">
        <f>O26/Z26</f>
        <v>#VALUE!</v>
      </c>
    </row>
    <row r="27" spans="1:38" s="2" customFormat="1" x14ac:dyDescent="0.2">
      <c r="A27" s="7" t="s">
        <v>36</v>
      </c>
      <c r="O27" s="2" t="s">
        <v>9</v>
      </c>
      <c r="AB27" s="2" t="e">
        <f>O27/P27</f>
        <v>#VALUE!</v>
      </c>
      <c r="AC27" s="2" t="e">
        <f>O27/Q27</f>
        <v>#VALUE!</v>
      </c>
      <c r="AD27" s="2" t="e">
        <f>O27/R27</f>
        <v>#VALUE!</v>
      </c>
      <c r="AE27" s="2" t="e">
        <f>O27/S27</f>
        <v>#VALUE!</v>
      </c>
      <c r="AF27" s="2" t="e">
        <f>O27/T27</f>
        <v>#VALUE!</v>
      </c>
      <c r="AG27" s="2" t="e">
        <f>O27/U27</f>
        <v>#VALUE!</v>
      </c>
      <c r="AH27" s="2" t="e">
        <f>O27/V27</f>
        <v>#VALUE!</v>
      </c>
      <c r="AI27" s="2" t="e">
        <f>O27/W27</f>
        <v>#VALUE!</v>
      </c>
      <c r="AJ27" s="2" t="e">
        <f>O27/X27</f>
        <v>#VALUE!</v>
      </c>
      <c r="AK27" s="2" t="e">
        <f>O27/Y27</f>
        <v>#VALUE!</v>
      </c>
      <c r="AL27" s="2" t="e">
        <f>O27/Z27</f>
        <v>#VALUE!</v>
      </c>
    </row>
    <row r="28" spans="1:38" s="2" customFormat="1" x14ac:dyDescent="0.2">
      <c r="A28" s="7" t="s">
        <v>37</v>
      </c>
      <c r="B28" s="2">
        <f>995/2</f>
        <v>497.5</v>
      </c>
      <c r="C28" s="2">
        <f>495/2</f>
        <v>247.5</v>
      </c>
      <c r="E28" s="2">
        <f t="shared" si="11"/>
        <v>2.0101010101010099</v>
      </c>
      <c r="P28" s="2">
        <f>480/2</f>
        <v>240</v>
      </c>
      <c r="Q28" s="2">
        <f>455/2</f>
        <v>227.5</v>
      </c>
      <c r="R28" s="2">
        <f>445/2</f>
        <v>222.5</v>
      </c>
      <c r="S28" s="2">
        <f>445/2</f>
        <v>222.5</v>
      </c>
      <c r="T28" s="2">
        <f>435/2</f>
        <v>217.5</v>
      </c>
      <c r="U28" s="2">
        <f>430/2</f>
        <v>215</v>
      </c>
      <c r="V28" s="2">
        <f>425/2</f>
        <v>212.5</v>
      </c>
      <c r="W28" s="2">
        <f>420/2</f>
        <v>210</v>
      </c>
      <c r="X28" s="2">
        <f>425/2</f>
        <v>212.5</v>
      </c>
      <c r="Y28" s="2">
        <f>425/2</f>
        <v>212.5</v>
      </c>
      <c r="Z28" s="2">
        <f>405/2</f>
        <v>202.5</v>
      </c>
      <c r="AB28" s="2">
        <f t="shared" si="0"/>
        <v>2.0729166666666665</v>
      </c>
      <c r="AC28" s="2">
        <f t="shared" si="1"/>
        <v>2.1868131868131866</v>
      </c>
      <c r="AD28" s="2">
        <f t="shared" si="2"/>
        <v>2.2359550561797752</v>
      </c>
      <c r="AE28" s="2">
        <f t="shared" si="3"/>
        <v>2.2359550561797752</v>
      </c>
      <c r="AF28" s="2">
        <f t="shared" si="4"/>
        <v>2.2873563218390807</v>
      </c>
      <c r="AG28" s="2">
        <f t="shared" si="5"/>
        <v>2.3139534883720931</v>
      </c>
      <c r="AH28" s="2">
        <f t="shared" si="6"/>
        <v>2.3411764705882354</v>
      </c>
      <c r="AI28" s="2">
        <f t="shared" si="7"/>
        <v>2.3690476190476191</v>
      </c>
      <c r="AJ28" s="2">
        <f t="shared" si="8"/>
        <v>2.3411764705882354</v>
      </c>
      <c r="AK28" s="2">
        <f t="shared" si="9"/>
        <v>2.3411764705882354</v>
      </c>
      <c r="AL28" s="2">
        <f t="shared" si="10"/>
        <v>2.4567901234567899</v>
      </c>
    </row>
    <row r="29" spans="1:38" s="2" customFormat="1" x14ac:dyDescent="0.2">
      <c r="A29" s="7" t="s">
        <v>38</v>
      </c>
      <c r="B29" s="2">
        <f>1055/2</f>
        <v>527.5</v>
      </c>
      <c r="C29" s="2">
        <f>515/2</f>
        <v>257.5</v>
      </c>
      <c r="E29" s="2">
        <f t="shared" si="11"/>
        <v>2.0485436893203883</v>
      </c>
      <c r="P29" s="2">
        <f>495/2</f>
        <v>247.5</v>
      </c>
      <c r="Q29" s="2">
        <f>485/2</f>
        <v>242.5</v>
      </c>
      <c r="R29" s="2">
        <f>480/2</f>
        <v>240</v>
      </c>
      <c r="S29" s="2">
        <f>470/2</f>
        <v>235</v>
      </c>
      <c r="T29" s="2">
        <f>465/2</f>
        <v>232.5</v>
      </c>
      <c r="U29" s="2">
        <f>455/2</f>
        <v>227.5</v>
      </c>
      <c r="V29" s="2">
        <f>445/2</f>
        <v>222.5</v>
      </c>
      <c r="W29" s="2">
        <f>440/2</f>
        <v>220</v>
      </c>
      <c r="X29" s="2">
        <f>435/2</f>
        <v>217.5</v>
      </c>
      <c r="Y29" s="2">
        <f>435/2</f>
        <v>217.5</v>
      </c>
      <c r="Z29" s="2">
        <f>435/2</f>
        <v>217.5</v>
      </c>
      <c r="AB29" s="2">
        <f t="shared" si="0"/>
        <v>2.1313131313131315</v>
      </c>
      <c r="AC29" s="2">
        <f t="shared" si="1"/>
        <v>2.1752577319587627</v>
      </c>
      <c r="AD29" s="2">
        <f t="shared" si="2"/>
        <v>2.1979166666666665</v>
      </c>
      <c r="AE29" s="2">
        <f t="shared" si="3"/>
        <v>2.2446808510638299</v>
      </c>
      <c r="AF29" s="2">
        <f t="shared" si="4"/>
        <v>2.2688172043010755</v>
      </c>
      <c r="AG29" s="2">
        <f t="shared" si="5"/>
        <v>2.3186813186813189</v>
      </c>
      <c r="AH29" s="2">
        <f t="shared" si="6"/>
        <v>2.3707865168539324</v>
      </c>
      <c r="AI29" s="2">
        <f t="shared" si="7"/>
        <v>2.3977272727272729</v>
      </c>
      <c r="AJ29" s="2">
        <f t="shared" si="8"/>
        <v>2.4252873563218391</v>
      </c>
      <c r="AK29" s="2">
        <f t="shared" si="9"/>
        <v>2.4252873563218391</v>
      </c>
      <c r="AL29" s="2">
        <f t="shared" si="10"/>
        <v>2.4252873563218391</v>
      </c>
    </row>
    <row r="30" spans="1:38" s="2" customFormat="1" x14ac:dyDescent="0.2">
      <c r="A30" s="7" t="s">
        <v>39</v>
      </c>
      <c r="B30" s="2">
        <f>975/2</f>
        <v>487.5</v>
      </c>
      <c r="C30" s="2">
        <f>485/2</f>
        <v>242.5</v>
      </c>
      <c r="E30" s="2">
        <f t="shared" si="11"/>
        <v>2.0103092783505154</v>
      </c>
      <c r="P30" s="2">
        <f>475/2</f>
        <v>237.5</v>
      </c>
      <c r="Q30" s="2">
        <f>465/2</f>
        <v>232.5</v>
      </c>
      <c r="R30" s="2">
        <f>455/2</f>
        <v>227.5</v>
      </c>
      <c r="S30" s="2">
        <f>455/2</f>
        <v>227.5</v>
      </c>
      <c r="T30" s="2">
        <f>445/2</f>
        <v>222.5</v>
      </c>
      <c r="U30" s="2">
        <f>440/2</f>
        <v>220</v>
      </c>
      <c r="V30" s="2">
        <f>430/2</f>
        <v>215</v>
      </c>
      <c r="W30" s="2">
        <f>425/2</f>
        <v>212.5</v>
      </c>
      <c r="X30" s="2">
        <f>420/2</f>
        <v>210</v>
      </c>
      <c r="Y30" s="2">
        <f>415/2</f>
        <v>207.5</v>
      </c>
      <c r="Z30" s="2">
        <f>415/2</f>
        <v>207.5</v>
      </c>
      <c r="AB30" s="2">
        <f t="shared" si="0"/>
        <v>2.0526315789473686</v>
      </c>
      <c r="AC30" s="2">
        <f t="shared" si="1"/>
        <v>2.096774193548387</v>
      </c>
      <c r="AD30" s="2">
        <f t="shared" si="2"/>
        <v>2.1428571428571428</v>
      </c>
      <c r="AE30" s="2">
        <f t="shared" si="3"/>
        <v>2.1428571428571428</v>
      </c>
      <c r="AF30" s="2">
        <f t="shared" si="4"/>
        <v>2.191011235955056</v>
      </c>
      <c r="AG30" s="2">
        <f t="shared" si="5"/>
        <v>2.2159090909090908</v>
      </c>
      <c r="AH30" s="2">
        <f t="shared" si="6"/>
        <v>2.2674418604651163</v>
      </c>
      <c r="AI30" s="2">
        <f t="shared" si="7"/>
        <v>2.2941176470588234</v>
      </c>
      <c r="AJ30" s="2">
        <f t="shared" si="8"/>
        <v>2.3214285714285716</v>
      </c>
      <c r="AK30" s="2">
        <f t="shared" si="9"/>
        <v>2.3493975903614457</v>
      </c>
      <c r="AL30" s="2">
        <f t="shared" si="10"/>
        <v>2.3493975903614457</v>
      </c>
    </row>
    <row r="31" spans="1:38" s="2" customFormat="1" x14ac:dyDescent="0.2">
      <c r="A31" s="7" t="s">
        <v>40</v>
      </c>
      <c r="B31" s="2">
        <f>1005/2</f>
        <v>502.5</v>
      </c>
      <c r="C31" s="2">
        <f>475/2</f>
        <v>237.5</v>
      </c>
      <c r="E31" s="2">
        <f t="shared" si="11"/>
        <v>2.1157894736842104</v>
      </c>
      <c r="P31" s="2">
        <f>465/2</f>
        <v>232.5</v>
      </c>
      <c r="Q31" s="2">
        <f>455/2</f>
        <v>227.5</v>
      </c>
      <c r="R31" s="2">
        <f>455/2</f>
        <v>227.5</v>
      </c>
      <c r="S31" s="2">
        <f>455/2</f>
        <v>227.5</v>
      </c>
      <c r="T31" s="2">
        <f>440/2</f>
        <v>220</v>
      </c>
      <c r="U31" s="2">
        <f>435/2</f>
        <v>217.5</v>
      </c>
      <c r="V31" s="2">
        <f>425/2</f>
        <v>212.5</v>
      </c>
      <c r="W31" s="2">
        <f>410/2</f>
        <v>205</v>
      </c>
      <c r="X31" s="2">
        <f>410/2</f>
        <v>205</v>
      </c>
      <c r="Y31" s="2">
        <f>405/2</f>
        <v>202.5</v>
      </c>
      <c r="Z31" s="2">
        <f>405/2</f>
        <v>202.5</v>
      </c>
      <c r="AB31" s="2">
        <f t="shared" si="0"/>
        <v>2.161290322580645</v>
      </c>
      <c r="AC31" s="2">
        <f t="shared" si="1"/>
        <v>2.2087912087912089</v>
      </c>
      <c r="AD31" s="2">
        <f t="shared" si="2"/>
        <v>2.2087912087912089</v>
      </c>
      <c r="AE31" s="2">
        <f t="shared" si="3"/>
        <v>2.2087912087912089</v>
      </c>
      <c r="AF31" s="2">
        <f t="shared" si="4"/>
        <v>2.2840909090909092</v>
      </c>
      <c r="AG31" s="2">
        <f t="shared" si="5"/>
        <v>2.3103448275862069</v>
      </c>
      <c r="AH31" s="2">
        <f t="shared" si="6"/>
        <v>2.3647058823529412</v>
      </c>
      <c r="AI31" s="2">
        <f t="shared" si="7"/>
        <v>2.4512195121951219</v>
      </c>
      <c r="AJ31" s="2">
        <f t="shared" si="8"/>
        <v>2.4512195121951219</v>
      </c>
      <c r="AK31" s="2">
        <f t="shared" si="9"/>
        <v>2.4814814814814814</v>
      </c>
      <c r="AL31" s="2">
        <f t="shared" si="10"/>
        <v>2.4814814814814814</v>
      </c>
    </row>
    <row r="32" spans="1:38" s="2" customFormat="1" x14ac:dyDescent="0.2">
      <c r="A32" s="7" t="s">
        <v>41</v>
      </c>
      <c r="B32" s="2">
        <f>1045/2</f>
        <v>522.5</v>
      </c>
      <c r="C32" s="2">
        <f>455/2</f>
        <v>227.5</v>
      </c>
      <c r="E32" s="2">
        <f t="shared" si="11"/>
        <v>2.2967032967032965</v>
      </c>
      <c r="P32" s="2">
        <f>445/2</f>
        <v>222.5</v>
      </c>
      <c r="Q32" s="2">
        <f>435/2</f>
        <v>217.5</v>
      </c>
      <c r="R32" s="2">
        <f>425/2</f>
        <v>212.5</v>
      </c>
      <c r="S32" s="2">
        <f>425/2</f>
        <v>212.5</v>
      </c>
      <c r="T32" s="2">
        <f>420/2</f>
        <v>210</v>
      </c>
      <c r="U32" s="2">
        <f>415/2</f>
        <v>207.5</v>
      </c>
      <c r="V32" s="2">
        <f>405/2</f>
        <v>202.5</v>
      </c>
      <c r="W32" s="2">
        <f>400/2</f>
        <v>200</v>
      </c>
      <c r="X32" s="2">
        <f>395/2</f>
        <v>197.5</v>
      </c>
      <c r="Y32" s="2">
        <f>390/2</f>
        <v>195</v>
      </c>
      <c r="Z32" s="2">
        <f>385/2</f>
        <v>192.5</v>
      </c>
      <c r="AB32" s="2">
        <f t="shared" si="0"/>
        <v>2.3483146067415732</v>
      </c>
      <c r="AC32" s="2">
        <f t="shared" si="1"/>
        <v>2.4022988505747125</v>
      </c>
      <c r="AD32" s="2">
        <f t="shared" si="2"/>
        <v>2.4588235294117649</v>
      </c>
      <c r="AE32" s="2">
        <f t="shared" si="3"/>
        <v>2.4588235294117649</v>
      </c>
      <c r="AF32" s="2">
        <f t="shared" si="4"/>
        <v>2.4880952380952381</v>
      </c>
      <c r="AG32" s="2">
        <f t="shared" si="5"/>
        <v>2.5180722891566263</v>
      </c>
      <c r="AH32" s="2">
        <f t="shared" si="6"/>
        <v>2.5802469135802468</v>
      </c>
      <c r="AI32" s="2">
        <f t="shared" si="7"/>
        <v>2.6124999999999998</v>
      </c>
      <c r="AJ32" s="2">
        <f t="shared" si="8"/>
        <v>2.6455696202531644</v>
      </c>
      <c r="AK32" s="2">
        <f t="shared" si="9"/>
        <v>2.6794871794871793</v>
      </c>
      <c r="AL32" s="2">
        <f t="shared" si="10"/>
        <v>2.7142857142857144</v>
      </c>
    </row>
    <row r="33" spans="1:42" s="2" customFormat="1" x14ac:dyDescent="0.2">
      <c r="A33" s="7" t="s">
        <v>42</v>
      </c>
      <c r="B33" s="2">
        <f>945/2</f>
        <v>472.5</v>
      </c>
      <c r="C33" s="2">
        <f>425/2</f>
        <v>212.5</v>
      </c>
      <c r="E33" s="2">
        <f t="shared" si="11"/>
        <v>2.223529411764706</v>
      </c>
      <c r="P33" s="2">
        <f>415/2</f>
        <v>207.5</v>
      </c>
      <c r="Q33" s="2">
        <f>415/2</f>
        <v>207.5</v>
      </c>
      <c r="R33" s="2">
        <f>415/2</f>
        <v>207.5</v>
      </c>
      <c r="S33" s="2">
        <f>405/2</f>
        <v>202.5</v>
      </c>
      <c r="T33" s="2">
        <f>400/2</f>
        <v>200</v>
      </c>
      <c r="U33" s="2">
        <f>400/2</f>
        <v>200</v>
      </c>
      <c r="V33" s="2">
        <f>395/2</f>
        <v>197.5</v>
      </c>
      <c r="W33" s="2">
        <f>395/2</f>
        <v>197.5</v>
      </c>
      <c r="X33" s="2">
        <f>390/2</f>
        <v>195</v>
      </c>
      <c r="Y33" s="2">
        <f>385/2</f>
        <v>192.5</v>
      </c>
      <c r="Z33" s="2">
        <f>380/2</f>
        <v>190</v>
      </c>
      <c r="AB33" s="2">
        <f t="shared" si="0"/>
        <v>2.2771084337349397</v>
      </c>
      <c r="AC33" s="2">
        <f t="shared" si="1"/>
        <v>2.2771084337349397</v>
      </c>
      <c r="AD33" s="2">
        <f t="shared" si="2"/>
        <v>2.2771084337349397</v>
      </c>
      <c r="AE33" s="2">
        <f t="shared" si="3"/>
        <v>2.3333333333333335</v>
      </c>
      <c r="AF33" s="2">
        <f t="shared" si="4"/>
        <v>2.3624999999999998</v>
      </c>
      <c r="AG33" s="2">
        <f t="shared" si="5"/>
        <v>2.3624999999999998</v>
      </c>
      <c r="AH33" s="2">
        <f t="shared" si="6"/>
        <v>2.3924050632911391</v>
      </c>
      <c r="AI33" s="2">
        <f t="shared" si="7"/>
        <v>2.3924050632911391</v>
      </c>
      <c r="AJ33" s="2">
        <f t="shared" si="8"/>
        <v>2.4230769230769229</v>
      </c>
      <c r="AK33" s="2">
        <f t="shared" si="9"/>
        <v>2.4545454545454546</v>
      </c>
      <c r="AL33" s="2">
        <f t="shared" si="10"/>
        <v>2.486842105263158</v>
      </c>
    </row>
    <row r="34" spans="1:42" s="2" customFormat="1" x14ac:dyDescent="0.2">
      <c r="A34" s="7" t="s">
        <v>43</v>
      </c>
      <c r="B34" s="2">
        <f>1005/2</f>
        <v>502.5</v>
      </c>
      <c r="C34" s="2">
        <f>485/2</f>
        <v>242.5</v>
      </c>
      <c r="E34" s="2">
        <f t="shared" si="11"/>
        <v>2.0721649484536084</v>
      </c>
      <c r="P34" s="2">
        <f>475/2</f>
        <v>237.5</v>
      </c>
      <c r="Q34" s="2">
        <f>465/2</f>
        <v>232.5</v>
      </c>
      <c r="R34" s="2">
        <f>460/2</f>
        <v>230</v>
      </c>
      <c r="S34" s="2">
        <f>460/2</f>
        <v>230</v>
      </c>
      <c r="T34" s="2">
        <f>455/2</f>
        <v>227.5</v>
      </c>
      <c r="U34" s="2">
        <f>455/2</f>
        <v>227.5</v>
      </c>
      <c r="V34" s="2">
        <f>445/2</f>
        <v>222.5</v>
      </c>
      <c r="W34" s="2">
        <f>440/2</f>
        <v>220</v>
      </c>
      <c r="X34" s="2">
        <f>435/2</f>
        <v>217.5</v>
      </c>
      <c r="Y34" s="2">
        <f>425/2</f>
        <v>212.5</v>
      </c>
      <c r="Z34" s="2">
        <f>415/2</f>
        <v>207.5</v>
      </c>
      <c r="AB34" s="2">
        <f t="shared" si="0"/>
        <v>2.1157894736842104</v>
      </c>
      <c r="AC34" s="2">
        <f t="shared" si="1"/>
        <v>2.161290322580645</v>
      </c>
      <c r="AD34" s="2">
        <f t="shared" si="2"/>
        <v>2.1847826086956523</v>
      </c>
      <c r="AE34" s="2">
        <f t="shared" si="3"/>
        <v>2.1847826086956523</v>
      </c>
      <c r="AF34" s="2">
        <f t="shared" si="4"/>
        <v>2.2087912087912089</v>
      </c>
      <c r="AG34" s="2">
        <f t="shared" si="5"/>
        <v>2.2087912087912089</v>
      </c>
      <c r="AH34" s="2">
        <f t="shared" si="6"/>
        <v>2.2584269662921348</v>
      </c>
      <c r="AI34" s="2">
        <f t="shared" si="7"/>
        <v>2.2840909090909092</v>
      </c>
      <c r="AJ34" s="2">
        <f t="shared" si="8"/>
        <v>2.3103448275862069</v>
      </c>
      <c r="AK34" s="2">
        <f t="shared" si="9"/>
        <v>2.3647058823529412</v>
      </c>
      <c r="AL34" s="2">
        <f t="shared" si="10"/>
        <v>2.4216867469879517</v>
      </c>
    </row>
    <row r="35" spans="1:42" s="2" customFormat="1" x14ac:dyDescent="0.2">
      <c r="A35" s="7" t="s">
        <v>44</v>
      </c>
      <c r="B35" s="2">
        <f>955/2</f>
        <v>477.5</v>
      </c>
      <c r="C35" s="2">
        <f>465/2</f>
        <v>232.5</v>
      </c>
      <c r="E35" s="2">
        <f t="shared" si="11"/>
        <v>2.053763440860215</v>
      </c>
      <c r="P35" s="2">
        <f>445/2</f>
        <v>222.5</v>
      </c>
      <c r="Q35" s="2">
        <f>435/2</f>
        <v>217.5</v>
      </c>
      <c r="R35" s="2">
        <f>425/2</f>
        <v>212.5</v>
      </c>
      <c r="S35" s="2">
        <f>425/2</f>
        <v>212.5</v>
      </c>
      <c r="T35" s="2">
        <f>420/2</f>
        <v>210</v>
      </c>
      <c r="U35" s="2">
        <f>415/2</f>
        <v>207.5</v>
      </c>
      <c r="V35" s="2">
        <f>415/2</f>
        <v>207.5</v>
      </c>
      <c r="W35" s="2">
        <f>410/2</f>
        <v>205</v>
      </c>
      <c r="X35" s="2">
        <f>405/2</f>
        <v>202.5</v>
      </c>
      <c r="Y35" s="2">
        <f>395/2</f>
        <v>197.5</v>
      </c>
      <c r="Z35" s="2">
        <f>395/2</f>
        <v>197.5</v>
      </c>
      <c r="AB35" s="2">
        <f t="shared" si="0"/>
        <v>2.1460674157303372</v>
      </c>
      <c r="AC35" s="2">
        <f t="shared" si="1"/>
        <v>2.1954022988505746</v>
      </c>
      <c r="AD35" s="2">
        <f t="shared" si="2"/>
        <v>2.2470588235294118</v>
      </c>
      <c r="AE35" s="2">
        <f t="shared" si="3"/>
        <v>2.2470588235294118</v>
      </c>
      <c r="AF35" s="2">
        <f t="shared" si="4"/>
        <v>2.2738095238095237</v>
      </c>
      <c r="AG35" s="2">
        <f t="shared" si="5"/>
        <v>2.3012048192771086</v>
      </c>
      <c r="AH35" s="2">
        <f t="shared" si="6"/>
        <v>2.3012048192771086</v>
      </c>
      <c r="AI35" s="2">
        <f t="shared" si="7"/>
        <v>2.3292682926829267</v>
      </c>
      <c r="AJ35" s="2">
        <f t="shared" si="8"/>
        <v>2.3580246913580245</v>
      </c>
      <c r="AK35" s="2">
        <f t="shared" si="9"/>
        <v>2.4177215189873418</v>
      </c>
      <c r="AL35" s="2">
        <f t="shared" si="10"/>
        <v>2.4177215189873418</v>
      </c>
    </row>
    <row r="36" spans="1:42" s="2" customFormat="1" x14ac:dyDescent="0.2">
      <c r="A36" s="7" t="s">
        <v>45</v>
      </c>
      <c r="B36" s="2">
        <f>1025/2</f>
        <v>512.5</v>
      </c>
      <c r="C36" s="2">
        <f>485/2</f>
        <v>242.5</v>
      </c>
      <c r="E36" s="2">
        <f t="shared" si="11"/>
        <v>2.1134020618556701</v>
      </c>
      <c r="P36" s="2">
        <f>480/2</f>
        <v>240</v>
      </c>
      <c r="Q36" s="2">
        <f>475/2</f>
        <v>237.5</v>
      </c>
      <c r="R36" s="2">
        <f>460/2</f>
        <v>230</v>
      </c>
      <c r="S36" s="2">
        <f>450/2</f>
        <v>225</v>
      </c>
      <c r="T36" s="2">
        <f>445/2</f>
        <v>222.5</v>
      </c>
      <c r="U36" s="2">
        <f>435/2</f>
        <v>217.5</v>
      </c>
      <c r="V36" s="2">
        <f>430/2</f>
        <v>215</v>
      </c>
      <c r="W36" s="2">
        <f>425/2</f>
        <v>212.5</v>
      </c>
      <c r="X36" s="2">
        <f>425/2</f>
        <v>212.5</v>
      </c>
      <c r="Y36" s="2">
        <f>415/2</f>
        <v>207.5</v>
      </c>
      <c r="Z36" s="2">
        <f>405/2</f>
        <v>202.5</v>
      </c>
      <c r="AB36" s="2">
        <f t="shared" si="0"/>
        <v>2.1354166666666665</v>
      </c>
      <c r="AC36" s="2">
        <f t="shared" si="1"/>
        <v>2.1578947368421053</v>
      </c>
      <c r="AD36" s="2">
        <f t="shared" si="2"/>
        <v>2.2282608695652173</v>
      </c>
      <c r="AE36" s="2">
        <f t="shared" si="3"/>
        <v>2.2777777777777777</v>
      </c>
      <c r="AF36" s="2">
        <f t="shared" si="4"/>
        <v>2.303370786516854</v>
      </c>
      <c r="AG36" s="2">
        <f t="shared" si="5"/>
        <v>2.3563218390804597</v>
      </c>
      <c r="AH36" s="2">
        <f t="shared" si="6"/>
        <v>2.3837209302325579</v>
      </c>
      <c r="AI36" s="2">
        <f t="shared" si="7"/>
        <v>2.4117647058823528</v>
      </c>
      <c r="AJ36" s="2">
        <f t="shared" si="8"/>
        <v>2.4117647058823528</v>
      </c>
      <c r="AK36" s="2">
        <f t="shared" si="9"/>
        <v>2.4698795180722892</v>
      </c>
      <c r="AL36" s="2">
        <f t="shared" si="10"/>
        <v>2.5308641975308643</v>
      </c>
    </row>
    <row r="37" spans="1:42" s="2" customFormat="1" x14ac:dyDescent="0.2">
      <c r="A37" s="7" t="s">
        <v>46</v>
      </c>
      <c r="B37" s="2">
        <f>995/2</f>
        <v>497.5</v>
      </c>
      <c r="C37" s="2">
        <f>435/2</f>
        <v>217.5</v>
      </c>
      <c r="E37" s="2">
        <f t="shared" si="11"/>
        <v>2.2873563218390807</v>
      </c>
      <c r="P37" s="2">
        <f>425/2</f>
        <v>212.5</v>
      </c>
      <c r="Q37" s="2">
        <f>420/2</f>
        <v>210</v>
      </c>
      <c r="R37" s="2">
        <f>420/2</f>
        <v>210</v>
      </c>
      <c r="S37" s="2">
        <f>415/2</f>
        <v>207.5</v>
      </c>
      <c r="T37" s="2">
        <f>415/2</f>
        <v>207.5</v>
      </c>
      <c r="U37" s="2">
        <f>405/2</f>
        <v>202.5</v>
      </c>
      <c r="V37" s="2">
        <f>405/2</f>
        <v>202.5</v>
      </c>
      <c r="W37" s="2">
        <f>400/2</f>
        <v>200</v>
      </c>
      <c r="X37" s="2">
        <f>395/2</f>
        <v>197.5</v>
      </c>
      <c r="Y37" s="2">
        <f>385/2</f>
        <v>192.5</v>
      </c>
      <c r="Z37" s="2">
        <f>380/2</f>
        <v>190</v>
      </c>
      <c r="AB37" s="2">
        <f t="shared" si="0"/>
        <v>2.3411764705882354</v>
      </c>
      <c r="AC37" s="2">
        <f t="shared" si="1"/>
        <v>2.3690476190476191</v>
      </c>
      <c r="AD37" s="2">
        <f t="shared" si="2"/>
        <v>2.3690476190476191</v>
      </c>
      <c r="AE37" s="2">
        <f t="shared" si="3"/>
        <v>2.3975903614457832</v>
      </c>
      <c r="AF37" s="2">
        <f t="shared" si="4"/>
        <v>2.3975903614457832</v>
      </c>
      <c r="AG37" s="2">
        <f t="shared" si="5"/>
        <v>2.4567901234567899</v>
      </c>
      <c r="AH37" s="2">
        <f t="shared" si="6"/>
        <v>2.4567901234567899</v>
      </c>
      <c r="AI37" s="2">
        <f t="shared" si="7"/>
        <v>2.4874999999999998</v>
      </c>
      <c r="AJ37" s="2">
        <f t="shared" si="8"/>
        <v>2.518987341772152</v>
      </c>
      <c r="AK37" s="2">
        <f t="shared" si="9"/>
        <v>2.5844155844155843</v>
      </c>
      <c r="AL37" s="2">
        <f t="shared" si="10"/>
        <v>2.6184210526315788</v>
      </c>
    </row>
    <row r="38" spans="1:42" s="2" customFormat="1" x14ac:dyDescent="0.2">
      <c r="A38" s="7" t="s">
        <v>47</v>
      </c>
      <c r="O38" s="2" t="s">
        <v>50</v>
      </c>
      <c r="AB38" s="2" t="e">
        <f>O38/P38</f>
        <v>#VALUE!</v>
      </c>
      <c r="AC38" s="2" t="e">
        <f>O38/Q38</f>
        <v>#VALUE!</v>
      </c>
      <c r="AD38" s="2" t="e">
        <f>O38/R38</f>
        <v>#VALUE!</v>
      </c>
      <c r="AE38" s="2" t="e">
        <f>O38/S38</f>
        <v>#VALUE!</v>
      </c>
      <c r="AF38" s="2" t="e">
        <f>O38/T38</f>
        <v>#VALUE!</v>
      </c>
      <c r="AG38" s="2" t="e">
        <f>O38/U38</f>
        <v>#VALUE!</v>
      </c>
      <c r="AH38" s="2" t="e">
        <f>O38/V38</f>
        <v>#VALUE!</v>
      </c>
      <c r="AI38" s="2" t="e">
        <f>O38/W38</f>
        <v>#VALUE!</v>
      </c>
      <c r="AJ38" s="2" t="e">
        <f>O38/X38</f>
        <v>#VALUE!</v>
      </c>
      <c r="AK38" s="2" t="e">
        <f>O38/Y38</f>
        <v>#VALUE!</v>
      </c>
      <c r="AL38" s="2" t="e">
        <f>O38/Z38</f>
        <v>#VALUE!</v>
      </c>
    </row>
    <row r="39" spans="1:42" s="2" customFormat="1" x14ac:dyDescent="0.2">
      <c r="A39" s="7" t="s">
        <v>48</v>
      </c>
      <c r="O39" s="2" t="s">
        <v>71</v>
      </c>
      <c r="AB39" s="2" t="e">
        <f>O39/P39</f>
        <v>#VALUE!</v>
      </c>
      <c r="AC39" s="2" t="e">
        <f>O39/Q39</f>
        <v>#VALUE!</v>
      </c>
      <c r="AD39" s="2" t="e">
        <f>O39/R39</f>
        <v>#VALUE!</v>
      </c>
      <c r="AE39" s="2" t="e">
        <f>O39/S39</f>
        <v>#VALUE!</v>
      </c>
      <c r="AF39" s="2" t="e">
        <f>O39/T39</f>
        <v>#VALUE!</v>
      </c>
      <c r="AG39" s="2" t="e">
        <f>O39/U39</f>
        <v>#VALUE!</v>
      </c>
      <c r="AH39" s="2" t="e">
        <f>O39/V39</f>
        <v>#VALUE!</v>
      </c>
      <c r="AI39" s="2" t="e">
        <f>O39/W39</f>
        <v>#VALUE!</v>
      </c>
      <c r="AJ39" s="2" t="e">
        <f>O39/X39</f>
        <v>#VALUE!</v>
      </c>
      <c r="AK39" s="2" t="e">
        <f>O39/Y39</f>
        <v>#VALUE!</v>
      </c>
      <c r="AL39" s="2" t="e">
        <f>O39/Z39</f>
        <v>#VALUE!</v>
      </c>
    </row>
    <row r="40" spans="1:42" x14ac:dyDescent="0.2">
      <c r="A40" s="1" t="s">
        <v>49</v>
      </c>
      <c r="B40">
        <f>995/2</f>
        <v>497.5</v>
      </c>
      <c r="C40">
        <f>485/2</f>
        <v>242.5</v>
      </c>
      <c r="E40">
        <f t="shared" si="11"/>
        <v>2.0515463917525771</v>
      </c>
      <c r="P40" s="2">
        <f>470/2</f>
        <v>235</v>
      </c>
      <c r="Q40" s="2">
        <f>465/2</f>
        <v>232.5</v>
      </c>
      <c r="R40" s="2">
        <f>460/2</f>
        <v>230</v>
      </c>
      <c r="S40" s="2">
        <f>460/2</f>
        <v>230</v>
      </c>
      <c r="T40" s="2">
        <f>455/2</f>
        <v>227.5</v>
      </c>
      <c r="U40" s="2">
        <f>450/2</f>
        <v>225</v>
      </c>
      <c r="V40" s="2">
        <f>445/2</f>
        <v>222.5</v>
      </c>
      <c r="W40" s="2">
        <f>435/2</f>
        <v>217.5</v>
      </c>
      <c r="X40" s="2">
        <f>430/2</f>
        <v>215</v>
      </c>
      <c r="Y40" s="2">
        <f>425/2</f>
        <v>212.5</v>
      </c>
      <c r="Z40" s="2">
        <f>425/2</f>
        <v>212.5</v>
      </c>
      <c r="AB40">
        <f t="shared" si="0"/>
        <v>2.1170212765957448</v>
      </c>
      <c r="AC40">
        <f t="shared" si="1"/>
        <v>2.139784946236559</v>
      </c>
      <c r="AD40">
        <f t="shared" si="2"/>
        <v>2.1630434782608696</v>
      </c>
      <c r="AE40">
        <f t="shared" si="3"/>
        <v>2.1630434782608696</v>
      </c>
      <c r="AF40">
        <f t="shared" si="4"/>
        <v>2.1868131868131866</v>
      </c>
      <c r="AG40">
        <f t="shared" si="5"/>
        <v>2.2111111111111112</v>
      </c>
      <c r="AH40">
        <f t="shared" si="6"/>
        <v>2.2359550561797752</v>
      </c>
      <c r="AI40">
        <f t="shared" si="7"/>
        <v>2.2873563218390807</v>
      </c>
      <c r="AJ40">
        <f t="shared" si="8"/>
        <v>2.3139534883720931</v>
      </c>
      <c r="AK40">
        <f t="shared" si="9"/>
        <v>2.3411764705882354</v>
      </c>
      <c r="AL40">
        <f t="shared" si="10"/>
        <v>2.3411764705882354</v>
      </c>
    </row>
    <row r="41" spans="1:42" x14ac:dyDescent="0.2">
      <c r="A41" s="1"/>
    </row>
    <row r="42" spans="1:42" x14ac:dyDescent="0.2">
      <c r="A42" s="1"/>
    </row>
    <row r="45" spans="1:42" x14ac:dyDescent="0.2">
      <c r="A45" s="4" t="s">
        <v>62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2">
      <c r="A46" s="5" t="s">
        <v>63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Carreira-Rosario</dc:creator>
  <cp:lastModifiedBy>Arnaldo Carreira-Rosario</cp:lastModifiedBy>
  <dcterms:created xsi:type="dcterms:W3CDTF">2021-05-05T21:50:44Z</dcterms:created>
  <dcterms:modified xsi:type="dcterms:W3CDTF">2021-08-04T06:12:09Z</dcterms:modified>
</cp:coreProperties>
</file>