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1496" windowHeight="4632"/>
  </bookViews>
  <sheets>
    <sheet name="DATEV_SSBB" sheetId="1" r:id="rId1"/>
    <sheet name="OUTPUT" sheetId="2" r:id="rId2"/>
  </sheets>
  <definedNames>
    <definedName name="FactoryID">DATEV_SSBB!$B$3</definedName>
    <definedName name="Jahr">DATEV_SSBB!$F$2</definedName>
    <definedName name="Mandant">DATEV_SSBB!$B$2</definedName>
    <definedName name="Monat">DATEV_SSBB!$J$2</definedName>
    <definedName name="ProductlineID">DATEV_SSBB!$F$3</definedName>
    <definedName name="SKTO_Rattenschwanz">OUTPUT!$C$4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C4" i="2"/>
  <c r="A15" i="2" l="1"/>
  <c r="A14" i="2"/>
  <c r="A7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T8" i="1"/>
  <c r="S8" i="1"/>
  <c r="R8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8" i="1"/>
</calcChain>
</file>

<file path=xl/sharedStrings.xml><?xml version="1.0" encoding="utf-8"?>
<sst xmlns="http://schemas.openxmlformats.org/spreadsheetml/2006/main" count="665" uniqueCount="349">
  <si>
    <t>Konto</t>
  </si>
  <si>
    <t>Beschriftung</t>
  </si>
  <si>
    <t>EB-Wert</t>
  </si>
  <si>
    <t>S</t>
  </si>
  <si>
    <t>H</t>
  </si>
  <si>
    <t>Saldo</t>
  </si>
  <si>
    <t>Dez 2016 
Soll</t>
  </si>
  <si>
    <t xml:space="preserve"> 
Haben</t>
  </si>
  <si>
    <t>kum. Werte 
Soll</t>
  </si>
  <si>
    <t>EDV-Software</t>
  </si>
  <si>
    <t>Anzahlungen immaterielle VermG</t>
  </si>
  <si>
    <t>PKW</t>
  </si>
  <si>
    <t>Betriebsausstattung</t>
  </si>
  <si>
    <t>Geschäftsausstattung</t>
  </si>
  <si>
    <t>Büroeinrichtung</t>
  </si>
  <si>
    <t>Gerüst- und Schalungsmaterial</t>
  </si>
  <si>
    <t>Geringwertige Wirtschaftsgüter</t>
  </si>
  <si>
    <t>Wirtschaftsgüter Sammelposten</t>
  </si>
  <si>
    <t>Einbauten in fremde Grundstücke</t>
  </si>
  <si>
    <t>Sonstige Betriebs-u.Gesch.ausstattung</t>
  </si>
  <si>
    <t>MEP Energiedienstleister GmbH</t>
  </si>
  <si>
    <t>MEP Solarstrom GmbH</t>
  </si>
  <si>
    <t>MEP Asset Management GmbH</t>
  </si>
  <si>
    <t>MEP Ökostrom GmbH (vorm. MEP Infrastr.)</t>
  </si>
  <si>
    <t>MEP Energieber. GmbH ehem. Vertrieb-S.</t>
  </si>
  <si>
    <t>In Ausführung befindl. Bauaufträge</t>
  </si>
  <si>
    <t>Geleistete Anzahlungen auf Vorräte</t>
  </si>
  <si>
    <t>Geleistete Anzahlungen 19% Vorsteuer</t>
  </si>
  <si>
    <t>Forderungen aus Lieferungen u.Leistung</t>
  </si>
  <si>
    <t>Zweifelhafte Forderungen</t>
  </si>
  <si>
    <t>Einzelwertberichtigung Forderung(b.1J)</t>
  </si>
  <si>
    <t>Gegenkonto bei Aufteilung Debitoren</t>
  </si>
  <si>
    <t>Forderungen MEP Solar Miet &amp; Serv.GmbH</t>
  </si>
  <si>
    <t>Forderungen MEP Energiedienstleist. GmbH</t>
  </si>
  <si>
    <t>Forderungen MEP Ökostrom GmbH</t>
  </si>
  <si>
    <t xml:space="preserve">Forderungen MEP Solar Miet &amp; Service II </t>
  </si>
  <si>
    <t>MEP Messstellenbetrieber</t>
  </si>
  <si>
    <t>Forderungen MEP Online Services GmbH</t>
  </si>
  <si>
    <t>MEP EDL Darlehen</t>
  </si>
  <si>
    <t>Darlehen MEP Energiedienstl. GmbH (200T)</t>
  </si>
  <si>
    <t>Darlehen MEP Energiedienstl. GmbH Zinsen</t>
  </si>
  <si>
    <t>Darlehen MEP Energiedienstl. GmbH (300T)</t>
  </si>
  <si>
    <t>Darlehen MEP Energiedienstl. GmbH (90T)</t>
  </si>
  <si>
    <t>Darlehen MEP Energiedienstl. GmbH (250T)</t>
  </si>
  <si>
    <t>Darlehen MEP Energiedienstl. GmbH (240T)</t>
  </si>
  <si>
    <t>Darlehen MEP Energiedienstl. GmbH (150T)</t>
  </si>
  <si>
    <t>Darlehen MEP Ökostrom GmbH (150T)</t>
  </si>
  <si>
    <t>Darlehen MEP Ökostrom GmbH Zinsen</t>
  </si>
  <si>
    <t>Darlehen MEP Ökostrom GmbH (100T)</t>
  </si>
  <si>
    <t xml:space="preserve">Darlehen MEP Ökostrom GmbH (37.5 T) </t>
  </si>
  <si>
    <t>Darlehen MEP Ökostrom GmbH (150 T)</t>
  </si>
  <si>
    <t>MEP Ökostrom</t>
  </si>
  <si>
    <t>MEP EDL</t>
  </si>
  <si>
    <t>Darlehen Ökostrom GmbH (150T)</t>
  </si>
  <si>
    <t>Kaution Strasser Capital GmbH (&gt; Jh.)</t>
  </si>
  <si>
    <t>Forderungen aus L+L gg. verbund. UN b.1J</t>
  </si>
  <si>
    <t>Forderungen aus I/C-Darlehen an MEP EDL</t>
  </si>
  <si>
    <t>Sonstige Vermögensgegenstände (b.1 J)</t>
  </si>
  <si>
    <t>Forderungen gg. Geschäftsf.(b.1J)</t>
  </si>
  <si>
    <t>Forderg. gg. Personal Lohn- und Gehalt</t>
  </si>
  <si>
    <t>Kautionen</t>
  </si>
  <si>
    <t>Kautionen (g. 1 J)</t>
  </si>
  <si>
    <t>Darlehen Hollenbach Michael</t>
  </si>
  <si>
    <t>Darlehen Kleiner Benjamin</t>
  </si>
  <si>
    <t>Darlehen Kurtar Serdan</t>
  </si>
  <si>
    <t>Forderungen ggb. Krankenkasse aus AAG</t>
  </si>
  <si>
    <t>Durchlaufende Posten</t>
  </si>
  <si>
    <t>Fehlende Rechnungen</t>
  </si>
  <si>
    <t>Zahlung FA für Kleiner, Benjamin</t>
  </si>
  <si>
    <t>Abziehbare Vorsteuer</t>
  </si>
  <si>
    <t>Abziehbare Vorsteuer 7%</t>
  </si>
  <si>
    <t>Abziehbare Vorsteuer aus EU-Erwerb 19%</t>
  </si>
  <si>
    <t>Abziehbare Vorsteuer 19%</t>
  </si>
  <si>
    <t>Abziehbare Vorsteuer § 13b UStG 19%</t>
  </si>
  <si>
    <t>Aufzuteilende Vorsteuer 19%</t>
  </si>
  <si>
    <t>USt-Forderungen</t>
  </si>
  <si>
    <t>USt-Forderungen laufendes Jahr</t>
  </si>
  <si>
    <t>USt-Forderungen Vorjahr</t>
  </si>
  <si>
    <t>Vorst. in Folgeperiode /-jahr abziehbar</t>
  </si>
  <si>
    <t>Geldtransit</t>
  </si>
  <si>
    <t>Kasse</t>
  </si>
  <si>
    <t>Kasse GBP</t>
  </si>
  <si>
    <t>Nebenkasse 1</t>
  </si>
  <si>
    <t>Portokasse MEP-Werke</t>
  </si>
  <si>
    <t xml:space="preserve">HVB #10290447 MEP Solar Montage-Service </t>
  </si>
  <si>
    <t>HVB # 15095815 Kautionskonto</t>
  </si>
  <si>
    <t>HVB # 10043256</t>
  </si>
  <si>
    <t>HVB # 15237471</t>
  </si>
  <si>
    <t>HVB # 15199295</t>
  </si>
  <si>
    <t>HVB # 15199297</t>
  </si>
  <si>
    <t>Aktive Rechnungsabgrenzung</t>
  </si>
  <si>
    <t>Aktive latente Steuern</t>
  </si>
  <si>
    <t>Gezeichnetes Kapital</t>
  </si>
  <si>
    <t>Kapitalrücklage</t>
  </si>
  <si>
    <t>Verlustvortrag vor Verwendung</t>
  </si>
  <si>
    <t>Sonstige Rückstellungen</t>
  </si>
  <si>
    <t>Rückstellungen für Personalkosten</t>
  </si>
  <si>
    <t>Urlaubsrückstellungen</t>
  </si>
  <si>
    <t>Rückstellungen für Abschluss u. Prüfung</t>
  </si>
  <si>
    <t>Rückstellungen für Aufbewahrungspflicht</t>
  </si>
  <si>
    <t>Erhalt.Anzahlungen auf Bestellungen</t>
  </si>
  <si>
    <t>Verbindl. aus Lieferungen u. Leistungen</t>
  </si>
  <si>
    <t>Gegenkonto bei Aufteilung Kreditoren</t>
  </si>
  <si>
    <t>Verbindl. MEP Süd USt Organschaft</t>
  </si>
  <si>
    <t>Verbindl. MEP Solarstrom GmbH</t>
  </si>
  <si>
    <t>Verbindl. MEP Ökostrom USt Organschaft</t>
  </si>
  <si>
    <t>Verbindl. MEP Miet &amp; S. USt Organschaft</t>
  </si>
  <si>
    <t>Verrechnungskonto MEP EDL GmbH</t>
  </si>
  <si>
    <t>Verbindl. MEP Miet &amp;S II USt Organschaft</t>
  </si>
  <si>
    <t>Verbindl. Strasser Capital GmbH</t>
  </si>
  <si>
    <t>MEP Messstellenbetreiber USt</t>
  </si>
  <si>
    <t>EP Solar Miet &amp; Service III</t>
  </si>
  <si>
    <t>Darlehen Strasser Capital GmbH (160T)</t>
  </si>
  <si>
    <t>Darlehen Strasser Capital GmbH (80T)</t>
  </si>
  <si>
    <t>Darlehen Strasser Capital GmbH (230T)</t>
  </si>
  <si>
    <t>Darlehen Strasser Capital GmbH (400T)</t>
  </si>
  <si>
    <t>Darlehen Strasser Capital GmbH (74.3 T)</t>
  </si>
  <si>
    <t>Darlehen Strasser Capital GmbH (268T)</t>
  </si>
  <si>
    <t>Darlehen Strasser Capital GmbH (500T)</t>
  </si>
  <si>
    <t>Darlehen Strasser Capital GmbH (35.7T)</t>
  </si>
  <si>
    <t>Darlehen Strasser Capital GmbH (100T)</t>
  </si>
  <si>
    <t>Darlehen Strasser Capital GmbH (100T) Ök</t>
  </si>
  <si>
    <t xml:space="preserve">Darlehen Strasser Capital GmbH (110T) </t>
  </si>
  <si>
    <t>Darlehen Strasser Capital GmbH (5.2 T)</t>
  </si>
  <si>
    <t>Darlehen Strasser Capital GmbH Zinsen</t>
  </si>
  <si>
    <t>Darlehen MEP Asset Management GmbH (100T</t>
  </si>
  <si>
    <t>Darlehen MEP Asset Managem. GmbH Zinsen</t>
  </si>
  <si>
    <t>Darlehen Solar Miet&amp;Service an MEP Werke</t>
  </si>
  <si>
    <t>Darlehen Zinsen MEP Solar Miet I</t>
  </si>
  <si>
    <t>Verbindl.aus L+L gg.verbundenen UN b. 1J</t>
  </si>
  <si>
    <t>Sonstige Verbindlichkeiten (bis 1 J)</t>
  </si>
  <si>
    <t>Erhaltene Kautionen</t>
  </si>
  <si>
    <t>Verbindlichkeiten aus Lohn und Gehalt</t>
  </si>
  <si>
    <t>Verbindlichk. Einbehaltung Arbeitnehmer</t>
  </si>
  <si>
    <t>Verbindlichk. Lohn- und Kirchensteuer</t>
  </si>
  <si>
    <t>Verbindlichkeiten soziale Sicherheit</t>
  </si>
  <si>
    <t>Verbindlichkeiten a. Vermögensbildung</t>
  </si>
  <si>
    <t>Lohn- und Gehaltsverrechnungen</t>
  </si>
  <si>
    <t>Umsatzsteuer aus EU-Erwerb 19%</t>
  </si>
  <si>
    <t>Umsatzsteuer 19%</t>
  </si>
  <si>
    <t>Umsatzsteuervorauszahlungen</t>
  </si>
  <si>
    <t>Umsatzsteuer nach § 13b UStG 19%</t>
  </si>
  <si>
    <t>Umsatzsteuer Vorjahr</t>
  </si>
  <si>
    <t>Umsatzsteuer frühere Jahre</t>
  </si>
  <si>
    <t>Verbindlichkeiten aus Umsatzsteuer</t>
  </si>
  <si>
    <t>Steuerfreie Umsätze §4 Nr. 8 ff UStG</t>
  </si>
  <si>
    <t>Nicht steuerbare s. Leistung § 18b UStG</t>
  </si>
  <si>
    <t>Umsatz 19% PV-Anlagen an Endkunden</t>
  </si>
  <si>
    <t>Nicht steuerbare Umsätze IC</t>
  </si>
  <si>
    <t>Gewährte Skonti 19% USt</t>
  </si>
  <si>
    <t>Bestandsveränderung Bauaufträge</t>
  </si>
  <si>
    <t>Sonstige betriebliche Erträge IC</t>
  </si>
  <si>
    <t>sonstige Erträge IC</t>
  </si>
  <si>
    <t>Sonstige betriebl. regelm. Erträge</t>
  </si>
  <si>
    <t>Sonstige Erträge betriebl., regelm. 19%</t>
  </si>
  <si>
    <t>Sonstige Erlöse Umlage Raumkosten</t>
  </si>
  <si>
    <t>Sonstige Erträge / WB IC</t>
  </si>
  <si>
    <t>Erträge aus der Währungsumrechnung</t>
  </si>
  <si>
    <t>Erlöse Sachanlageverkäufe 19% USt, BG</t>
  </si>
  <si>
    <t>Erlöse Sachanlageverkäufe Buchgewinn</t>
  </si>
  <si>
    <t>Erträge aus Herabsetzung EWB auf Ford</t>
  </si>
  <si>
    <t>Erträge Auflösung von Rückstellungen</t>
  </si>
  <si>
    <t>Erträge Herabsetzung Verbindlichkeit</t>
  </si>
  <si>
    <t>Verrechnete sonstige Sachbezüge</t>
  </si>
  <si>
    <t>Verrechn. sonstige Sachbezüge Kfz 19%</t>
  </si>
  <si>
    <t>Periodenfremde Erträge</t>
  </si>
  <si>
    <t>Versich.entschädigung, Schadenersatz</t>
  </si>
  <si>
    <t>Erstattungen AufwendungsausgleichsG</t>
  </si>
  <si>
    <t>Einkauf RHB 19% Vorsteuer</t>
  </si>
  <si>
    <t>Wareneingang</t>
  </si>
  <si>
    <t>Wareneingang 19% Vorsteuer</t>
  </si>
  <si>
    <t>Erhaltene Skonti 19% Vorsteuer</t>
  </si>
  <si>
    <t>Fremdleistungen</t>
  </si>
  <si>
    <t>Fremdleistungen 19% Vorsteuer</t>
  </si>
  <si>
    <t>Fremdleistungen 7% Vorsteuer</t>
  </si>
  <si>
    <t>Fremdleistungen ohne Vorsteuer</t>
  </si>
  <si>
    <t>Bauleistungen § 13b 19% Vorst., 19% USt</t>
  </si>
  <si>
    <t>Löhne und Gehälter</t>
  </si>
  <si>
    <t>Kosten von SC</t>
  </si>
  <si>
    <t>Löhne</t>
  </si>
  <si>
    <t>Provisionen</t>
  </si>
  <si>
    <t>Gehälter</t>
  </si>
  <si>
    <t>Geschäftsführergehälter</t>
  </si>
  <si>
    <t>Aushilfslöhne</t>
  </si>
  <si>
    <t>Löhne für Minijobs</t>
  </si>
  <si>
    <t>Pauschale Steuern Minijobber</t>
  </si>
  <si>
    <t>Freiwillige soziale Aufwendung. LSt-pfl.</t>
  </si>
  <si>
    <t>Aufwendung Veränderung Urlaubsrückst.</t>
  </si>
  <si>
    <t>Fahrtkostenerstatt. Whg./Arbeitsstätte</t>
  </si>
  <si>
    <t>Gesetzliche Sozialaufwendungen</t>
  </si>
  <si>
    <t>Beiträge zur Berufsgenossenschaft</t>
  </si>
  <si>
    <t>Aufwendungen für Altersversorgung</t>
  </si>
  <si>
    <t>Pauschale Steuer für Versicherungen</t>
  </si>
  <si>
    <t>Zeitarbeit</t>
  </si>
  <si>
    <t>Abschreibung immaterielle VermG</t>
  </si>
  <si>
    <t>Abschreibungen auf Sachanlagen</t>
  </si>
  <si>
    <t>Abschreibungen auf Kfz</t>
  </si>
  <si>
    <t>Sofortabschreibung GWG</t>
  </si>
  <si>
    <t>Forderungsverluste</t>
  </si>
  <si>
    <t>Forderungsverluste 19% USt</t>
  </si>
  <si>
    <t>Sonstige betriebliche Aufwendungen</t>
  </si>
  <si>
    <t>Personalvermittlung</t>
  </si>
  <si>
    <t>Aufwendungen Abgabe Gutschein</t>
  </si>
  <si>
    <t>Schadensersatzleistungen</t>
  </si>
  <si>
    <t>Kosten für Personalbeschaffung</t>
  </si>
  <si>
    <t>Fremdleistungen und Fremdarbeiten</t>
  </si>
  <si>
    <t>Dienstleistungsumlage vU</t>
  </si>
  <si>
    <t>Miete, vU</t>
  </si>
  <si>
    <t>Miete</t>
  </si>
  <si>
    <t>Pacht, unbewegliche Wirtschaftsgüter</t>
  </si>
  <si>
    <t>Miet- und Pachtnebenkosten</t>
  </si>
  <si>
    <t>Gas, Strom, Wasser</t>
  </si>
  <si>
    <t>Reinigung</t>
  </si>
  <si>
    <t>Instandhaltung betrieblicher Räume</t>
  </si>
  <si>
    <t>Sonstige Raumkosten</t>
  </si>
  <si>
    <t>Versicherungen</t>
  </si>
  <si>
    <t>Beiträge</t>
  </si>
  <si>
    <t>Sonstige Abgaben</t>
  </si>
  <si>
    <t>Abzugsf.Verspätungszuschlag/Zwangsgeld</t>
  </si>
  <si>
    <t>Ausgleichsabgabe SchwerbehindertenG</t>
  </si>
  <si>
    <t>Reparatur u.Instandhaltung von Bauten</t>
  </si>
  <si>
    <t>Reparatur/Instandh. Anlagen u. Maschinen</t>
  </si>
  <si>
    <t>Rep./Instandh. Anlagen, Betriebs-Gesch.</t>
  </si>
  <si>
    <t>Reparatur/Instandh. andere Anlagen</t>
  </si>
  <si>
    <t>Sonstige Reparaturen/Instandhaltung</t>
  </si>
  <si>
    <t>Wartungskosten für Hard- und Software</t>
  </si>
  <si>
    <t>Dienstleistungen itrics</t>
  </si>
  <si>
    <t>Fahrzeugkosten</t>
  </si>
  <si>
    <t>KFZ Steuer</t>
  </si>
  <si>
    <t>Kfz-Versicherungen</t>
  </si>
  <si>
    <t>Laufende Kfz-Betriebskosten</t>
  </si>
  <si>
    <t>Kfz-Reparaturen</t>
  </si>
  <si>
    <t>Garagenmieten</t>
  </si>
  <si>
    <t>Mietleasing Kfz</t>
  </si>
  <si>
    <t>Sonstige Kfz-Kosten</t>
  </si>
  <si>
    <t>Taxikosten</t>
  </si>
  <si>
    <t>Mautgebühren</t>
  </si>
  <si>
    <t>Fremdfahrzeugkosten</t>
  </si>
  <si>
    <t>Werbekosten</t>
  </si>
  <si>
    <t>Geschenke abzugsfähig mit § 37b EStG</t>
  </si>
  <si>
    <t>Geschenke n. abzugsfähig mit § 37b EStG</t>
  </si>
  <si>
    <t>Repräsentationskosten</t>
  </si>
  <si>
    <t>Betriebsveranstaltungen</t>
  </si>
  <si>
    <t>Bewirtungskosten</t>
  </si>
  <si>
    <t>Aufmerksamkeiten</t>
  </si>
  <si>
    <t>Nicht abzugsfähige Bewirtungskosten</t>
  </si>
  <si>
    <t>Nicht abzugsfähige Betriebsausgaben</t>
  </si>
  <si>
    <t>Messekosten</t>
  </si>
  <si>
    <t>Reisekosten Arbeitnehmer</t>
  </si>
  <si>
    <t>Reisekosten AN Übernachtungsaufwand</t>
  </si>
  <si>
    <t>Reisekosten Arbeitnehmer, Fahrtkosten</t>
  </si>
  <si>
    <t>Reisekosten AN Verpfleg.mehraufwand</t>
  </si>
  <si>
    <t>Kilometergelderstattung Arbeitnehmer</t>
  </si>
  <si>
    <t>Reisekosten Unternehmer</t>
  </si>
  <si>
    <t>Reisekosten Unternehmer, Fahrtkosten</t>
  </si>
  <si>
    <t>Reisekosten UN Übernacht./Nebenkost</t>
  </si>
  <si>
    <t>Ausgangsfrachten</t>
  </si>
  <si>
    <t>Vermittlungsprovisionen</t>
  </si>
  <si>
    <t>Verkaufsprov. Kaufanlagen</t>
  </si>
  <si>
    <t>Fremdarbeiten (Vertrieb)</t>
  </si>
  <si>
    <t>Porto</t>
  </si>
  <si>
    <t>Kurierdienste</t>
  </si>
  <si>
    <t>Telefon</t>
  </si>
  <si>
    <t>Internet</t>
  </si>
  <si>
    <t>Mobiltelefon</t>
  </si>
  <si>
    <t>Telefax und Internetkosten</t>
  </si>
  <si>
    <t>Bürobedarf</t>
  </si>
  <si>
    <t>Zeitschriften, Bücher (Fachliteratur)</t>
  </si>
  <si>
    <t>Fortbildungskosten</t>
  </si>
  <si>
    <t>Rechts- und Beratungskosten</t>
  </si>
  <si>
    <t>Abschluss- und Prüfungskosten</t>
  </si>
  <si>
    <t>Buchführungskosten</t>
  </si>
  <si>
    <t>Aufwendungen für Lizenzen, Konzessionen</t>
  </si>
  <si>
    <t>Mietleasing bewegliche Wirtschaftsgüter</t>
  </si>
  <si>
    <t>Sonstiger Betriebsbedarf</t>
  </si>
  <si>
    <t>Berufskleidung</t>
  </si>
  <si>
    <t>Nebenkosten des Geldverkehrs</t>
  </si>
  <si>
    <t>Mahngebühren</t>
  </si>
  <si>
    <t>Aufwand Abraum-/Abfallbeseitigung</t>
  </si>
  <si>
    <t>Aufwendungen aus Währungsumrechnungen</t>
  </si>
  <si>
    <t>Kosten für Liegenschaftskataster</t>
  </si>
  <si>
    <t>Aufwendungen Crowdfinance-Plattform</t>
  </si>
  <si>
    <t>Erlöse Sachanlageverkäufe 19% USt, BV</t>
  </si>
  <si>
    <t>Abschreibungen auf Umlaufvermögen</t>
  </si>
  <si>
    <t>Periodenfremde Aufwendungen</t>
  </si>
  <si>
    <t>Sonstige Aufwendungen unregelmäßig</t>
  </si>
  <si>
    <t>Sonstige Zinsen und ähnliche Erträge</t>
  </si>
  <si>
    <t>Sonst. Zinsen u.ä. Erträge aus verb.UN</t>
  </si>
  <si>
    <t>Zinsen und ähnliche Aufwendungen</t>
  </si>
  <si>
    <t>Zinsaufwendungen an verbund. Unternehmen</t>
  </si>
  <si>
    <t>Zinsaufwendungen f.kfr.Verbindlichkeit.</t>
  </si>
  <si>
    <t>Zinsen auf Kontokorrentkonten</t>
  </si>
  <si>
    <t>Verluste d. außergewöhnl.Schadensfälle</t>
  </si>
  <si>
    <t>Erträge Zuführg/Auflösg latente Steuern</t>
  </si>
  <si>
    <t>Kfz-Steuern</t>
  </si>
  <si>
    <t>Saldenvorträge Sachkonten</t>
  </si>
  <si>
    <t>Saldenvorträge Debitoren</t>
  </si>
  <si>
    <t>Saldenvorträge Kreditoren</t>
  </si>
  <si>
    <t>Offene Posten 2013</t>
  </si>
  <si>
    <t>Bewertungskorrektur Guth. Kreditinstitut</t>
  </si>
  <si>
    <t>Format:</t>
  </si>
  <si>
    <t>DATEV Monatsübersicht</t>
  </si>
  <si>
    <t>Saldo 1</t>
  </si>
  <si>
    <t>Saldo 2</t>
  </si>
  <si>
    <t>Monat Soll</t>
  </si>
  <si>
    <t>Monat Haben</t>
  </si>
  <si>
    <t>YTD Soll</t>
  </si>
  <si>
    <t>YTD Haben</t>
  </si>
  <si>
    <t>Jahr</t>
  </si>
  <si>
    <t>Die Saldenliste in den gelben Bereich kopieren (ohne Überschriften). Sollte sie da nicht hineinpassen, ist das hier die falsche Vorlage.</t>
  </si>
  <si>
    <t>Monat</t>
  </si>
  <si>
    <t>Kanzlei-Rechnungswesen pro - RW -……... - Summen- und Saldenliste - Summen und Salden (pro Monat) ….</t>
  </si>
  <si>
    <t>Kontoname</t>
  </si>
  <si>
    <t>&lt;?xml version='1.0' encoding='UTF-8'?&gt;</t>
  </si>
  <si>
    <t>&lt;!--This file contains a Byte Order Mark, the byte order is little-endian--&gt;</t>
  </si>
  <si>
    <t>&lt;head&gt;</t>
  </si>
  <si>
    <t>sourcetype:product</t>
  </si>
  <si>
    <t>sourceproduct:1</t>
  </si>
  <si>
    <t>sourceclusterapi:4.0.62</t>
  </si>
  <si>
    <t>&lt;/head&gt;</t>
  </si>
  <si>
    <t>&lt;code&gt;</t>
  </si>
  <si>
    <t>--CONFIG: Replace the @Parameter Placeholder with User definied target parameter for import</t>
  </si>
  <si>
    <t>--DECLARE #Username NVARCHAR(255) = 'SQL'</t>
  </si>
  <si>
    <t>--DECLARE #ProductID  NVARCHAR(255) = '1'</t>
  </si>
  <si>
    <t>--Warn the user that this ProductID will be deleted during import, if it exists. Better check if it exists.</t>
  </si>
  <si>
    <t>sourcecluster:Saldenlistenimport</t>
  </si>
  <si>
    <t>sourcefactory:FiBu</t>
  </si>
  <si>
    <t>ZielFactory ID</t>
  </si>
  <si>
    <t>ZielProductline ID</t>
  </si>
  <si>
    <t>I</t>
  </si>
  <si>
    <t>M1</t>
  </si>
  <si>
    <t>Mandant</t>
  </si>
  <si>
    <t>Mandant 1</t>
  </si>
  <si>
    <t>Rattenschwanz für Sachkonto</t>
  </si>
  <si>
    <t>&lt;/code&gt;</t>
  </si>
  <si>
    <t>Rattenschwanz für Values</t>
  </si>
  <si>
    <t>ToDo:</t>
  </si>
  <si>
    <t>Mit Sebastian Importkonfiguration besprechen, fester Parameter für ProductID wird nicht akzeptiert</t>
  </si>
  <si>
    <t>1000 Zeilen für POST Product</t>
  </si>
  <si>
    <t>1000 Zeilen für POST Value EB Wert</t>
  </si>
  <si>
    <t>1000 Zeilen für POST Value Saldo</t>
  </si>
  <si>
    <t>1000 Zeilen für POST Value Monat Soll</t>
  </si>
  <si>
    <t>1000 Zeilen für POST Value Monat Haben</t>
  </si>
  <si>
    <t>1000 Zeilen für POST YTD Soll</t>
  </si>
  <si>
    <t>1000 Zeilen für POST YTD Haben</t>
  </si>
  <si>
    <t xml:space="preserve">immer in den ersten Monat des Geschäftjahres ? </t>
  </si>
  <si>
    <t>gar nicht ? Immer dynamisch rechnen ? Passt dann ggf. nicht zu importiertem Endsaldo</t>
  </si>
  <si>
    <t>Rückwärts berechnen und Differenz ausweisen ?</t>
  </si>
  <si>
    <t xml:space="preserve">Problem des EB Wert Imports / Monatsbeginnwertes lösen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</si>
</sst>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0\ 00;\-####0\ 00;#"/>
    <numFmt numFmtId="165" formatCode="##,###,###,###,###,###,##0.00"/>
    <numFmt numFmtId="166" formatCode="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4" fillId="0" borderId="0" xfId="0" applyFont="1"/>
    <xf numFmtId="4" fontId="4" fillId="0" borderId="0" xfId="0" applyNumberFormat="1" applyFont="1"/>
    <xf numFmtId="165" fontId="4" fillId="0" borderId="0" xfId="0" applyNumberFormat="1" applyFont="1"/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49" fontId="1" fillId="0" borderId="0" xfId="0" applyNumberFormat="1" applyFont="1" applyAlignment="1">
      <alignment horizontal="left"/>
    </xf>
    <xf numFmtId="0" fontId="0" fillId="0" borderId="0" xfId="0" applyAlignment="1"/>
    <xf numFmtId="0" fontId="0" fillId="4" borderId="0" xfId="0" applyFill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10"/>
  <sheetViews>
    <sheetView showGridLines="0" tabSelected="1" workbookViewId="0">
      <selection activeCell="J20" sqref="J20"/>
    </sheetView>
  </sheetViews>
  <sheetFormatPr baseColWidth="10" defaultRowHeight="14.4" x14ac:dyDescent="0.3"/>
  <cols>
    <col min="1" max="1" width="11.44140625" style="9" customWidth="1"/>
    <col min="2" max="2" width="42.33203125" style="9" customWidth="1"/>
    <col min="3" max="3" width="15.6640625" style="9" customWidth="1"/>
    <col min="4" max="4" width="1.88671875" style="9" bestFit="1" customWidth="1"/>
    <col min="5" max="5" width="4.33203125" style="9" bestFit="1" customWidth="1"/>
    <col min="6" max="6" width="16.6640625" style="9" customWidth="1"/>
    <col min="7" max="7" width="1.88671875" style="9" bestFit="1" customWidth="1"/>
    <col min="8" max="8" width="2.21875" style="9" bestFit="1" customWidth="1"/>
    <col min="9" max="12" width="16.6640625" style="9" customWidth="1"/>
    <col min="13" max="13" width="7.6640625" style="14" customWidth="1"/>
    <col min="14" max="14" width="16" style="10" customWidth="1"/>
    <col min="15" max="15" width="12.21875" style="10" bestFit="1" customWidth="1"/>
    <col min="16" max="16" width="13.21875" style="10" bestFit="1" customWidth="1"/>
    <col min="17" max="17" width="12.77734375" style="10" bestFit="1" customWidth="1"/>
    <col min="18" max="18" width="12.21875" style="10" bestFit="1" customWidth="1"/>
    <col min="19" max="20" width="11.6640625" style="10" bestFit="1" customWidth="1"/>
  </cols>
  <sheetData>
    <row r="1" spans="1:20" ht="26.4" customHeight="1" x14ac:dyDescent="0.3">
      <c r="A1" s="4" t="s">
        <v>300</v>
      </c>
      <c r="B1" s="3" t="s">
        <v>301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0" ht="30.6" customHeight="1" x14ac:dyDescent="0.3">
      <c r="A2" s="4" t="s">
        <v>331</v>
      </c>
      <c r="B2" s="19" t="s">
        <v>332</v>
      </c>
      <c r="C2"/>
      <c r="D2"/>
      <c r="E2" s="4" t="s">
        <v>308</v>
      </c>
      <c r="F2" s="20">
        <v>2016</v>
      </c>
      <c r="G2"/>
      <c r="H2"/>
      <c r="I2" s="4" t="s">
        <v>310</v>
      </c>
      <c r="J2" s="20">
        <v>1</v>
      </c>
      <c r="K2"/>
      <c r="L2"/>
    </row>
    <row r="3" spans="1:20" ht="30.6" customHeight="1" x14ac:dyDescent="0.3">
      <c r="A3" s="18" t="s">
        <v>327</v>
      </c>
      <c r="B3" s="19" t="s">
        <v>329</v>
      </c>
      <c r="C3" s="18" t="s">
        <v>328</v>
      </c>
      <c r="D3"/>
      <c r="E3" s="4"/>
      <c r="F3" s="20" t="s">
        <v>330</v>
      </c>
      <c r="G3"/>
      <c r="H3"/>
      <c r="I3" s="4"/>
      <c r="J3" s="13"/>
      <c r="K3"/>
      <c r="L3"/>
    </row>
    <row r="4" spans="1:20" ht="13.8" customHeight="1" x14ac:dyDescent="0.3">
      <c r="A4" s="4" t="s">
        <v>309</v>
      </c>
      <c r="B4" s="3"/>
      <c r="C4"/>
      <c r="D4"/>
      <c r="E4" s="4"/>
      <c r="F4"/>
      <c r="G4"/>
      <c r="H4"/>
      <c r="I4"/>
      <c r="J4"/>
      <c r="K4"/>
      <c r="L4"/>
    </row>
    <row r="5" spans="1:20" ht="13.8" customHeight="1" x14ac:dyDescent="0.3">
      <c r="A5" s="4"/>
      <c r="B5" s="3"/>
      <c r="C5"/>
      <c r="D5"/>
      <c r="E5" s="4"/>
      <c r="F5"/>
      <c r="G5"/>
      <c r="H5"/>
      <c r="I5"/>
      <c r="J5"/>
      <c r="K5"/>
      <c r="L5"/>
    </row>
    <row r="6" spans="1:20" x14ac:dyDescent="0.3">
      <c r="A6" s="21" t="s">
        <v>311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20" ht="28.8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3</v>
      </c>
      <c r="H7" s="1" t="s">
        <v>4</v>
      </c>
      <c r="I7" s="2" t="s">
        <v>6</v>
      </c>
      <c r="J7" s="2" t="s">
        <v>7</v>
      </c>
      <c r="K7" s="2" t="s">
        <v>8</v>
      </c>
      <c r="L7" s="2" t="s">
        <v>7</v>
      </c>
      <c r="M7" s="14" t="s">
        <v>0</v>
      </c>
      <c r="N7" s="17" t="s">
        <v>312</v>
      </c>
      <c r="O7" s="14" t="s">
        <v>302</v>
      </c>
      <c r="P7" s="14" t="s">
        <v>303</v>
      </c>
      <c r="Q7" s="14" t="s">
        <v>304</v>
      </c>
      <c r="R7" s="14" t="s">
        <v>305</v>
      </c>
      <c r="S7" s="14" t="s">
        <v>306</v>
      </c>
      <c r="T7" s="14" t="s">
        <v>307</v>
      </c>
    </row>
    <row r="8" spans="1:20" x14ac:dyDescent="0.3">
      <c r="A8" s="5">
        <v>13500</v>
      </c>
      <c r="B8" s="6" t="s">
        <v>9</v>
      </c>
      <c r="C8" s="7">
        <v>488900</v>
      </c>
      <c r="D8" s="8" t="s">
        <v>3</v>
      </c>
      <c r="E8" s="8"/>
      <c r="F8" s="7">
        <v>372534</v>
      </c>
      <c r="G8" s="8" t="s">
        <v>3</v>
      </c>
      <c r="H8" s="8"/>
      <c r="I8" s="7">
        <v>0</v>
      </c>
      <c r="J8" s="7">
        <v>166320.75</v>
      </c>
      <c r="K8" s="7">
        <v>49954.75</v>
      </c>
      <c r="L8" s="7">
        <v>166320.75</v>
      </c>
      <c r="M8" s="16">
        <f>A8</f>
        <v>13500</v>
      </c>
      <c r="N8" s="15" t="str">
        <f>B8</f>
        <v>EDV-Software</v>
      </c>
      <c r="O8" s="11">
        <f>IF(D8="S",C8,-C8)</f>
        <v>488900</v>
      </c>
      <c r="P8" s="11">
        <f>IF(G8="S",F8,-F8)</f>
        <v>372534</v>
      </c>
      <c r="Q8" s="12">
        <f>I8</f>
        <v>0</v>
      </c>
      <c r="R8" s="12">
        <f>J8</f>
        <v>166320.75</v>
      </c>
      <c r="S8" s="12">
        <f>K8</f>
        <v>49954.75</v>
      </c>
      <c r="T8" s="12">
        <f>L8</f>
        <v>166320.75</v>
      </c>
    </row>
    <row r="9" spans="1:20" x14ac:dyDescent="0.3">
      <c r="A9" s="5">
        <v>17000</v>
      </c>
      <c r="B9" s="6" t="s">
        <v>10</v>
      </c>
      <c r="C9" s="7"/>
      <c r="D9" s="8"/>
      <c r="E9" s="8"/>
      <c r="F9" s="7">
        <v>0</v>
      </c>
      <c r="G9" s="8"/>
      <c r="H9" s="8"/>
      <c r="I9" s="7"/>
      <c r="J9" s="7"/>
      <c r="K9" s="7">
        <v>0</v>
      </c>
      <c r="L9" s="7">
        <v>0</v>
      </c>
      <c r="M9" s="16">
        <f t="shared" ref="M9:M72" si="0">A9</f>
        <v>17000</v>
      </c>
      <c r="N9" s="15" t="str">
        <f t="shared" ref="N9:N72" si="1">B9</f>
        <v>Anzahlungen immaterielle VermG</v>
      </c>
      <c r="O9" s="11">
        <f t="shared" ref="O9:O72" si="2">IF(D9="S",C9,-C9)</f>
        <v>0</v>
      </c>
      <c r="P9" s="11">
        <f t="shared" ref="P9:P72" si="3">IF(G9="S",F9,-F9)</f>
        <v>0</v>
      </c>
      <c r="Q9" s="12">
        <f t="shared" ref="Q9:Q72" si="4">I9</f>
        <v>0</v>
      </c>
      <c r="R9" s="12">
        <f t="shared" ref="R9:R72" si="5">J9</f>
        <v>0</v>
      </c>
      <c r="S9" s="12">
        <f t="shared" ref="S9:S72" si="6">K9</f>
        <v>0</v>
      </c>
      <c r="T9" s="12">
        <f t="shared" ref="T9:T72" si="7">L9</f>
        <v>0</v>
      </c>
    </row>
    <row r="10" spans="1:20" x14ac:dyDescent="0.3">
      <c r="A10" s="5">
        <v>52000</v>
      </c>
      <c r="B10" s="6" t="s">
        <v>11</v>
      </c>
      <c r="C10" s="7">
        <v>3711</v>
      </c>
      <c r="D10" s="8" t="s">
        <v>3</v>
      </c>
      <c r="E10" s="8"/>
      <c r="F10" s="7">
        <v>2061</v>
      </c>
      <c r="G10" s="8" t="s">
        <v>3</v>
      </c>
      <c r="H10" s="8"/>
      <c r="I10" s="7">
        <v>0</v>
      </c>
      <c r="J10" s="7">
        <v>1650</v>
      </c>
      <c r="K10" s="7">
        <v>0</v>
      </c>
      <c r="L10" s="7">
        <v>1650</v>
      </c>
      <c r="M10" s="16">
        <f t="shared" si="0"/>
        <v>52000</v>
      </c>
      <c r="N10" s="15" t="str">
        <f t="shared" si="1"/>
        <v>PKW</v>
      </c>
      <c r="O10" s="11">
        <f t="shared" si="2"/>
        <v>3711</v>
      </c>
      <c r="P10" s="11">
        <f t="shared" si="3"/>
        <v>2061</v>
      </c>
      <c r="Q10" s="12">
        <f t="shared" si="4"/>
        <v>0</v>
      </c>
      <c r="R10" s="12">
        <f t="shared" si="5"/>
        <v>1650</v>
      </c>
      <c r="S10" s="12">
        <f t="shared" si="6"/>
        <v>0</v>
      </c>
      <c r="T10" s="12">
        <f t="shared" si="7"/>
        <v>1650</v>
      </c>
    </row>
    <row r="11" spans="1:20" x14ac:dyDescent="0.3">
      <c r="A11" s="5">
        <v>63000</v>
      </c>
      <c r="B11" s="6" t="s">
        <v>12</v>
      </c>
      <c r="C11" s="7">
        <v>10428</v>
      </c>
      <c r="D11" s="8" t="s">
        <v>3</v>
      </c>
      <c r="E11" s="8"/>
      <c r="F11" s="7">
        <v>8994</v>
      </c>
      <c r="G11" s="8" t="s">
        <v>3</v>
      </c>
      <c r="H11" s="8"/>
      <c r="I11" s="7">
        <v>0</v>
      </c>
      <c r="J11" s="7">
        <v>2794</v>
      </c>
      <c r="K11" s="7">
        <v>1360</v>
      </c>
      <c r="L11" s="7">
        <v>2794</v>
      </c>
      <c r="M11" s="16">
        <f t="shared" si="0"/>
        <v>63000</v>
      </c>
      <c r="N11" s="15" t="str">
        <f t="shared" si="1"/>
        <v>Betriebsausstattung</v>
      </c>
      <c r="O11" s="11">
        <f t="shared" si="2"/>
        <v>10428</v>
      </c>
      <c r="P11" s="11">
        <f t="shared" si="3"/>
        <v>8994</v>
      </c>
      <c r="Q11" s="12">
        <f t="shared" si="4"/>
        <v>0</v>
      </c>
      <c r="R11" s="12">
        <f t="shared" si="5"/>
        <v>2794</v>
      </c>
      <c r="S11" s="12">
        <f t="shared" si="6"/>
        <v>1360</v>
      </c>
      <c r="T11" s="12">
        <f t="shared" si="7"/>
        <v>2794</v>
      </c>
    </row>
    <row r="12" spans="1:20" x14ac:dyDescent="0.3">
      <c r="A12" s="5">
        <v>63500</v>
      </c>
      <c r="B12" s="6" t="s">
        <v>13</v>
      </c>
      <c r="C12" s="7">
        <v>34138</v>
      </c>
      <c r="D12" s="8" t="s">
        <v>3</v>
      </c>
      <c r="E12" s="8"/>
      <c r="F12" s="7">
        <v>61061</v>
      </c>
      <c r="G12" s="8" t="s">
        <v>3</v>
      </c>
      <c r="H12" s="8"/>
      <c r="I12" s="7">
        <v>1524.82</v>
      </c>
      <c r="J12" s="7">
        <v>20665.150000000001</v>
      </c>
      <c r="K12" s="7">
        <v>47588.15</v>
      </c>
      <c r="L12" s="7">
        <v>20665.150000000001</v>
      </c>
      <c r="M12" s="16">
        <f t="shared" si="0"/>
        <v>63500</v>
      </c>
      <c r="N12" s="15" t="str">
        <f t="shared" si="1"/>
        <v>Geschäftsausstattung</v>
      </c>
      <c r="O12" s="11">
        <f t="shared" si="2"/>
        <v>34138</v>
      </c>
      <c r="P12" s="11">
        <f t="shared" si="3"/>
        <v>61061</v>
      </c>
      <c r="Q12" s="12">
        <f t="shared" si="4"/>
        <v>1524.82</v>
      </c>
      <c r="R12" s="12">
        <f t="shared" si="5"/>
        <v>20665.150000000001</v>
      </c>
      <c r="S12" s="12">
        <f t="shared" si="6"/>
        <v>47588.15</v>
      </c>
      <c r="T12" s="12">
        <f t="shared" si="7"/>
        <v>20665.150000000001</v>
      </c>
    </row>
    <row r="13" spans="1:20" x14ac:dyDescent="0.3">
      <c r="A13" s="5">
        <v>65000</v>
      </c>
      <c r="B13" s="6" t="s">
        <v>14</v>
      </c>
      <c r="C13" s="7">
        <v>24450</v>
      </c>
      <c r="D13" s="8" t="s">
        <v>3</v>
      </c>
      <c r="E13" s="8"/>
      <c r="F13" s="7">
        <v>19131</v>
      </c>
      <c r="G13" s="8" t="s">
        <v>3</v>
      </c>
      <c r="H13" s="8"/>
      <c r="I13" s="7">
        <v>0</v>
      </c>
      <c r="J13" s="7">
        <v>6345.48</v>
      </c>
      <c r="K13" s="7">
        <v>1026.48</v>
      </c>
      <c r="L13" s="7">
        <v>6345.48</v>
      </c>
      <c r="M13" s="16">
        <f t="shared" si="0"/>
        <v>65000</v>
      </c>
      <c r="N13" s="15" t="str">
        <f t="shared" si="1"/>
        <v>Büroeinrichtung</v>
      </c>
      <c r="O13" s="11">
        <f t="shared" si="2"/>
        <v>24450</v>
      </c>
      <c r="P13" s="11">
        <f t="shared" si="3"/>
        <v>19131</v>
      </c>
      <c r="Q13" s="12">
        <f t="shared" si="4"/>
        <v>0</v>
      </c>
      <c r="R13" s="12">
        <f t="shared" si="5"/>
        <v>6345.48</v>
      </c>
      <c r="S13" s="12">
        <f t="shared" si="6"/>
        <v>1026.48</v>
      </c>
      <c r="T13" s="12">
        <f t="shared" si="7"/>
        <v>6345.48</v>
      </c>
    </row>
    <row r="14" spans="1:20" x14ac:dyDescent="0.3">
      <c r="A14" s="5">
        <v>66000</v>
      </c>
      <c r="B14" s="6" t="s">
        <v>15</v>
      </c>
      <c r="C14" s="7">
        <v>1030</v>
      </c>
      <c r="D14" s="8" t="s">
        <v>3</v>
      </c>
      <c r="E14" s="8"/>
      <c r="F14" s="7">
        <v>1</v>
      </c>
      <c r="G14" s="8" t="s">
        <v>3</v>
      </c>
      <c r="H14" s="8"/>
      <c r="I14" s="7">
        <v>0</v>
      </c>
      <c r="J14" s="7">
        <v>1029</v>
      </c>
      <c r="K14" s="7">
        <v>0</v>
      </c>
      <c r="L14" s="7">
        <v>1029</v>
      </c>
      <c r="M14" s="16">
        <f t="shared" si="0"/>
        <v>66000</v>
      </c>
      <c r="N14" s="15" t="str">
        <f t="shared" si="1"/>
        <v>Gerüst- und Schalungsmaterial</v>
      </c>
      <c r="O14" s="11">
        <f t="shared" si="2"/>
        <v>1030</v>
      </c>
      <c r="P14" s="11">
        <f t="shared" si="3"/>
        <v>1</v>
      </c>
      <c r="Q14" s="12">
        <f t="shared" si="4"/>
        <v>0</v>
      </c>
      <c r="R14" s="12">
        <f t="shared" si="5"/>
        <v>1029</v>
      </c>
      <c r="S14" s="12">
        <f t="shared" si="6"/>
        <v>0</v>
      </c>
      <c r="T14" s="12">
        <f t="shared" si="7"/>
        <v>1029</v>
      </c>
    </row>
    <row r="15" spans="1:20" x14ac:dyDescent="0.3">
      <c r="A15" s="5">
        <v>67000</v>
      </c>
      <c r="B15" s="6" t="s">
        <v>16</v>
      </c>
      <c r="C15" s="7">
        <v>1</v>
      </c>
      <c r="D15" s="8" t="s">
        <v>3</v>
      </c>
      <c r="E15" s="8"/>
      <c r="F15" s="7">
        <v>1</v>
      </c>
      <c r="G15" s="8" t="s">
        <v>3</v>
      </c>
      <c r="H15" s="8"/>
      <c r="I15" s="7">
        <v>4839.93</v>
      </c>
      <c r="J15" s="7">
        <v>26647.27</v>
      </c>
      <c r="K15" s="7">
        <v>27078.14</v>
      </c>
      <c r="L15" s="7">
        <v>27078.14</v>
      </c>
      <c r="M15" s="16">
        <f t="shared" si="0"/>
        <v>67000</v>
      </c>
      <c r="N15" s="15" t="str">
        <f t="shared" si="1"/>
        <v>Geringwertige Wirtschaftsgüter</v>
      </c>
      <c r="O15" s="11">
        <f t="shared" si="2"/>
        <v>1</v>
      </c>
      <c r="P15" s="11">
        <f t="shared" si="3"/>
        <v>1</v>
      </c>
      <c r="Q15" s="12">
        <f t="shared" si="4"/>
        <v>4839.93</v>
      </c>
      <c r="R15" s="12">
        <f t="shared" si="5"/>
        <v>26647.27</v>
      </c>
      <c r="S15" s="12">
        <f t="shared" si="6"/>
        <v>27078.14</v>
      </c>
      <c r="T15" s="12">
        <f t="shared" si="7"/>
        <v>27078.14</v>
      </c>
    </row>
    <row r="16" spans="1:20" x14ac:dyDescent="0.3">
      <c r="A16" s="5">
        <v>67500</v>
      </c>
      <c r="B16" s="6" t="s">
        <v>17</v>
      </c>
      <c r="C16" s="7"/>
      <c r="D16" s="8"/>
      <c r="E16" s="8"/>
      <c r="F16" s="7">
        <v>0</v>
      </c>
      <c r="G16" s="8"/>
      <c r="H16" s="8"/>
      <c r="I16" s="7">
        <v>0</v>
      </c>
      <c r="J16" s="7">
        <v>4015.06</v>
      </c>
      <c r="K16" s="7">
        <v>4015.06</v>
      </c>
      <c r="L16" s="7">
        <v>4015.06</v>
      </c>
      <c r="M16" s="16">
        <f t="shared" si="0"/>
        <v>67500</v>
      </c>
      <c r="N16" s="15" t="str">
        <f t="shared" si="1"/>
        <v>Wirtschaftsgüter Sammelposten</v>
      </c>
      <c r="O16" s="11">
        <f t="shared" si="2"/>
        <v>0</v>
      </c>
      <c r="P16" s="11">
        <f t="shared" si="3"/>
        <v>0</v>
      </c>
      <c r="Q16" s="12">
        <f t="shared" si="4"/>
        <v>0</v>
      </c>
      <c r="R16" s="12">
        <f t="shared" si="5"/>
        <v>4015.06</v>
      </c>
      <c r="S16" s="12">
        <f t="shared" si="6"/>
        <v>4015.06</v>
      </c>
      <c r="T16" s="12">
        <f t="shared" si="7"/>
        <v>4015.06</v>
      </c>
    </row>
    <row r="17" spans="1:20" x14ac:dyDescent="0.3">
      <c r="A17" s="5">
        <v>68000</v>
      </c>
      <c r="B17" s="6" t="s">
        <v>18</v>
      </c>
      <c r="C17" s="7">
        <v>17265</v>
      </c>
      <c r="D17" s="8" t="s">
        <v>3</v>
      </c>
      <c r="E17" s="8"/>
      <c r="F17" s="7">
        <v>16724</v>
      </c>
      <c r="G17" s="8" t="s">
        <v>3</v>
      </c>
      <c r="H17" s="8"/>
      <c r="I17" s="7">
        <v>0</v>
      </c>
      <c r="J17" s="7">
        <v>541</v>
      </c>
      <c r="K17" s="7">
        <v>0</v>
      </c>
      <c r="L17" s="7">
        <v>541</v>
      </c>
      <c r="M17" s="16">
        <f t="shared" si="0"/>
        <v>68000</v>
      </c>
      <c r="N17" s="15" t="str">
        <f t="shared" si="1"/>
        <v>Einbauten in fremde Grundstücke</v>
      </c>
      <c r="O17" s="11">
        <f t="shared" si="2"/>
        <v>17265</v>
      </c>
      <c r="P17" s="11">
        <f t="shared" si="3"/>
        <v>16724</v>
      </c>
      <c r="Q17" s="12">
        <f t="shared" si="4"/>
        <v>0</v>
      </c>
      <c r="R17" s="12">
        <f t="shared" si="5"/>
        <v>541</v>
      </c>
      <c r="S17" s="12">
        <f t="shared" si="6"/>
        <v>0</v>
      </c>
      <c r="T17" s="12">
        <f t="shared" si="7"/>
        <v>541</v>
      </c>
    </row>
    <row r="18" spans="1:20" x14ac:dyDescent="0.3">
      <c r="A18" s="5">
        <v>69000</v>
      </c>
      <c r="B18" s="6" t="s">
        <v>19</v>
      </c>
      <c r="C18" s="7">
        <v>33266</v>
      </c>
      <c r="D18" s="8" t="s">
        <v>3</v>
      </c>
      <c r="E18" s="8"/>
      <c r="F18" s="7">
        <v>23602</v>
      </c>
      <c r="G18" s="8" t="s">
        <v>3</v>
      </c>
      <c r="H18" s="8"/>
      <c r="I18" s="7">
        <v>981.01</v>
      </c>
      <c r="J18" s="7">
        <v>10645.01</v>
      </c>
      <c r="K18" s="7">
        <v>981.01</v>
      </c>
      <c r="L18" s="7">
        <v>10645.01</v>
      </c>
      <c r="M18" s="16">
        <f t="shared" si="0"/>
        <v>69000</v>
      </c>
      <c r="N18" s="15" t="str">
        <f t="shared" si="1"/>
        <v>Sonstige Betriebs-u.Gesch.ausstattung</v>
      </c>
      <c r="O18" s="11">
        <f t="shared" si="2"/>
        <v>33266</v>
      </c>
      <c r="P18" s="11">
        <f t="shared" si="3"/>
        <v>23602</v>
      </c>
      <c r="Q18" s="12">
        <f t="shared" si="4"/>
        <v>981.01</v>
      </c>
      <c r="R18" s="12">
        <f t="shared" si="5"/>
        <v>10645.01</v>
      </c>
      <c r="S18" s="12">
        <f t="shared" si="6"/>
        <v>981.01</v>
      </c>
      <c r="T18" s="12">
        <f t="shared" si="7"/>
        <v>10645.01</v>
      </c>
    </row>
    <row r="19" spans="1:20" x14ac:dyDescent="0.3">
      <c r="A19" s="5">
        <v>80402</v>
      </c>
      <c r="B19" s="6" t="s">
        <v>20</v>
      </c>
      <c r="C19" s="7">
        <v>25000</v>
      </c>
      <c r="D19" s="8" t="s">
        <v>3</v>
      </c>
      <c r="E19" s="8"/>
      <c r="F19" s="7">
        <v>25000</v>
      </c>
      <c r="G19" s="8" t="s">
        <v>3</v>
      </c>
      <c r="H19" s="8"/>
      <c r="I19" s="7"/>
      <c r="J19" s="7"/>
      <c r="K19" s="7"/>
      <c r="L19" s="7"/>
      <c r="M19" s="16">
        <f t="shared" si="0"/>
        <v>80402</v>
      </c>
      <c r="N19" s="15" t="str">
        <f t="shared" si="1"/>
        <v>MEP Energiedienstleister GmbH</v>
      </c>
      <c r="O19" s="11">
        <f t="shared" si="2"/>
        <v>25000</v>
      </c>
      <c r="P19" s="11">
        <f t="shared" si="3"/>
        <v>25000</v>
      </c>
      <c r="Q19" s="12">
        <f t="shared" si="4"/>
        <v>0</v>
      </c>
      <c r="R19" s="12">
        <f t="shared" si="5"/>
        <v>0</v>
      </c>
      <c r="S19" s="12">
        <f t="shared" si="6"/>
        <v>0</v>
      </c>
      <c r="T19" s="12">
        <f t="shared" si="7"/>
        <v>0</v>
      </c>
    </row>
    <row r="20" spans="1:20" x14ac:dyDescent="0.3">
      <c r="A20" s="5">
        <v>80404</v>
      </c>
      <c r="B20" s="6" t="s">
        <v>21</v>
      </c>
      <c r="C20" s="7">
        <v>18300</v>
      </c>
      <c r="D20" s="8" t="s">
        <v>3</v>
      </c>
      <c r="E20" s="8"/>
      <c r="F20" s="7">
        <v>18300</v>
      </c>
      <c r="G20" s="8" t="s">
        <v>3</v>
      </c>
      <c r="H20" s="8"/>
      <c r="I20" s="7"/>
      <c r="J20" s="7"/>
      <c r="K20" s="7"/>
      <c r="L20" s="7"/>
      <c r="M20" s="16">
        <f t="shared" si="0"/>
        <v>80404</v>
      </c>
      <c r="N20" s="15" t="str">
        <f t="shared" si="1"/>
        <v>MEP Solarstrom GmbH</v>
      </c>
      <c r="O20" s="11">
        <f t="shared" si="2"/>
        <v>18300</v>
      </c>
      <c r="P20" s="11">
        <f t="shared" si="3"/>
        <v>18300</v>
      </c>
      <c r="Q20" s="12">
        <f t="shared" si="4"/>
        <v>0</v>
      </c>
      <c r="R20" s="12">
        <f t="shared" si="5"/>
        <v>0</v>
      </c>
      <c r="S20" s="12">
        <f t="shared" si="6"/>
        <v>0</v>
      </c>
      <c r="T20" s="12">
        <f t="shared" si="7"/>
        <v>0</v>
      </c>
    </row>
    <row r="21" spans="1:20" x14ac:dyDescent="0.3">
      <c r="A21" s="5">
        <v>80405</v>
      </c>
      <c r="B21" s="6" t="s">
        <v>22</v>
      </c>
      <c r="C21" s="7">
        <v>1385000</v>
      </c>
      <c r="D21" s="8" t="s">
        <v>3</v>
      </c>
      <c r="E21" s="8"/>
      <c r="F21" s="7">
        <v>1385000</v>
      </c>
      <c r="G21" s="8" t="s">
        <v>3</v>
      </c>
      <c r="H21" s="8"/>
      <c r="I21" s="7"/>
      <c r="J21" s="7"/>
      <c r="K21" s="7"/>
      <c r="L21" s="7"/>
      <c r="M21" s="16">
        <f t="shared" si="0"/>
        <v>80405</v>
      </c>
      <c r="N21" s="15" t="str">
        <f t="shared" si="1"/>
        <v>MEP Asset Management GmbH</v>
      </c>
      <c r="O21" s="11">
        <f t="shared" si="2"/>
        <v>1385000</v>
      </c>
      <c r="P21" s="11">
        <f t="shared" si="3"/>
        <v>1385000</v>
      </c>
      <c r="Q21" s="12">
        <f t="shared" si="4"/>
        <v>0</v>
      </c>
      <c r="R21" s="12">
        <f t="shared" si="5"/>
        <v>0</v>
      </c>
      <c r="S21" s="12">
        <f t="shared" si="6"/>
        <v>0</v>
      </c>
      <c r="T21" s="12">
        <f t="shared" si="7"/>
        <v>0</v>
      </c>
    </row>
    <row r="22" spans="1:20" x14ac:dyDescent="0.3">
      <c r="A22" s="5">
        <v>80406</v>
      </c>
      <c r="B22" s="6" t="s">
        <v>23</v>
      </c>
      <c r="C22" s="7">
        <v>24999</v>
      </c>
      <c r="D22" s="8" t="s">
        <v>3</v>
      </c>
      <c r="E22" s="8"/>
      <c r="F22" s="7">
        <v>24999</v>
      </c>
      <c r="G22" s="8" t="s">
        <v>3</v>
      </c>
      <c r="H22" s="8"/>
      <c r="I22" s="7"/>
      <c r="J22" s="7"/>
      <c r="K22" s="7"/>
      <c r="L22" s="7"/>
      <c r="M22" s="16">
        <f t="shared" si="0"/>
        <v>80406</v>
      </c>
      <c r="N22" s="15" t="str">
        <f t="shared" si="1"/>
        <v>MEP Ökostrom GmbH (vorm. MEP Infrastr.)</v>
      </c>
      <c r="O22" s="11">
        <f t="shared" si="2"/>
        <v>24999</v>
      </c>
      <c r="P22" s="11">
        <f t="shared" si="3"/>
        <v>24999</v>
      </c>
      <c r="Q22" s="12">
        <f t="shared" si="4"/>
        <v>0</v>
      </c>
      <c r="R22" s="12">
        <f t="shared" si="5"/>
        <v>0</v>
      </c>
      <c r="S22" s="12">
        <f t="shared" si="6"/>
        <v>0</v>
      </c>
      <c r="T22" s="12">
        <f t="shared" si="7"/>
        <v>0</v>
      </c>
    </row>
    <row r="23" spans="1:20" x14ac:dyDescent="0.3">
      <c r="A23" s="5">
        <v>82200</v>
      </c>
      <c r="B23" s="6" t="s">
        <v>24</v>
      </c>
      <c r="C23" s="7">
        <v>1</v>
      </c>
      <c r="D23" s="8" t="s">
        <v>3</v>
      </c>
      <c r="E23" s="8"/>
      <c r="F23" s="7">
        <v>1</v>
      </c>
      <c r="G23" s="8" t="s">
        <v>3</v>
      </c>
      <c r="H23" s="8"/>
      <c r="I23" s="7"/>
      <c r="J23" s="7"/>
      <c r="K23" s="7"/>
      <c r="L23" s="7"/>
      <c r="M23" s="16">
        <f t="shared" si="0"/>
        <v>82200</v>
      </c>
      <c r="N23" s="15" t="str">
        <f t="shared" si="1"/>
        <v>MEP Energieber. GmbH ehem. Vertrieb-S.</v>
      </c>
      <c r="O23" s="11">
        <f t="shared" si="2"/>
        <v>1</v>
      </c>
      <c r="P23" s="11">
        <f t="shared" si="3"/>
        <v>1</v>
      </c>
      <c r="Q23" s="12">
        <f t="shared" si="4"/>
        <v>0</v>
      </c>
      <c r="R23" s="12">
        <f t="shared" si="5"/>
        <v>0</v>
      </c>
      <c r="S23" s="12">
        <f t="shared" si="6"/>
        <v>0</v>
      </c>
      <c r="T23" s="12">
        <f t="shared" si="7"/>
        <v>0</v>
      </c>
    </row>
    <row r="24" spans="1:20" x14ac:dyDescent="0.3">
      <c r="A24" s="5">
        <v>109000</v>
      </c>
      <c r="B24" s="6" t="s">
        <v>25</v>
      </c>
      <c r="C24" s="7">
        <v>21671.94</v>
      </c>
      <c r="D24" s="8" t="s">
        <v>3</v>
      </c>
      <c r="E24" s="8"/>
      <c r="F24" s="7">
        <v>21671.94</v>
      </c>
      <c r="G24" s="8" t="s">
        <v>3</v>
      </c>
      <c r="H24" s="8"/>
      <c r="I24" s="7"/>
      <c r="J24" s="7"/>
      <c r="K24" s="7"/>
      <c r="L24" s="7"/>
      <c r="M24" s="16">
        <f t="shared" si="0"/>
        <v>109000</v>
      </c>
      <c r="N24" s="15" t="str">
        <f t="shared" si="1"/>
        <v>In Ausführung befindl. Bauaufträge</v>
      </c>
      <c r="O24" s="11">
        <f t="shared" si="2"/>
        <v>21671.94</v>
      </c>
      <c r="P24" s="11">
        <f t="shared" si="3"/>
        <v>21671.94</v>
      </c>
      <c r="Q24" s="12">
        <f t="shared" si="4"/>
        <v>0</v>
      </c>
      <c r="R24" s="12">
        <f t="shared" si="5"/>
        <v>0</v>
      </c>
      <c r="S24" s="12">
        <f t="shared" si="6"/>
        <v>0</v>
      </c>
      <c r="T24" s="12">
        <f t="shared" si="7"/>
        <v>0</v>
      </c>
    </row>
    <row r="25" spans="1:20" x14ac:dyDescent="0.3">
      <c r="A25" s="5">
        <v>118000</v>
      </c>
      <c r="B25" s="6" t="s">
        <v>26</v>
      </c>
      <c r="C25" s="7"/>
      <c r="D25" s="8"/>
      <c r="E25" s="8"/>
      <c r="F25" s="7">
        <v>0</v>
      </c>
      <c r="G25" s="8"/>
      <c r="H25" s="8"/>
      <c r="I25" s="7">
        <v>8250000</v>
      </c>
      <c r="J25" s="7">
        <v>8250000</v>
      </c>
      <c r="K25" s="7">
        <v>8250000</v>
      </c>
      <c r="L25" s="7">
        <v>8250000</v>
      </c>
      <c r="M25" s="16">
        <f t="shared" si="0"/>
        <v>118000</v>
      </c>
      <c r="N25" s="15" t="str">
        <f t="shared" si="1"/>
        <v>Geleistete Anzahlungen auf Vorräte</v>
      </c>
      <c r="O25" s="11">
        <f t="shared" si="2"/>
        <v>0</v>
      </c>
      <c r="P25" s="11">
        <f t="shared" si="3"/>
        <v>0</v>
      </c>
      <c r="Q25" s="12">
        <f t="shared" si="4"/>
        <v>8250000</v>
      </c>
      <c r="R25" s="12">
        <f t="shared" si="5"/>
        <v>8250000</v>
      </c>
      <c r="S25" s="12">
        <f t="shared" si="6"/>
        <v>8250000</v>
      </c>
      <c r="T25" s="12">
        <f t="shared" si="7"/>
        <v>8250000</v>
      </c>
    </row>
    <row r="26" spans="1:20" x14ac:dyDescent="0.3">
      <c r="A26" s="5">
        <v>118600</v>
      </c>
      <c r="B26" s="6" t="s">
        <v>27</v>
      </c>
      <c r="C26" s="7"/>
      <c r="D26" s="8"/>
      <c r="E26" s="8"/>
      <c r="F26" s="7">
        <v>0</v>
      </c>
      <c r="G26" s="8"/>
      <c r="H26" s="8"/>
      <c r="I26" s="7"/>
      <c r="J26" s="7"/>
      <c r="K26" s="7">
        <v>0</v>
      </c>
      <c r="L26" s="7">
        <v>0</v>
      </c>
      <c r="M26" s="16">
        <f t="shared" si="0"/>
        <v>118600</v>
      </c>
      <c r="N26" s="15" t="str">
        <f t="shared" si="1"/>
        <v>Geleistete Anzahlungen 19% Vorsteuer</v>
      </c>
      <c r="O26" s="11">
        <f t="shared" si="2"/>
        <v>0</v>
      </c>
      <c r="P26" s="11">
        <f t="shared" si="3"/>
        <v>0</v>
      </c>
      <c r="Q26" s="12">
        <f t="shared" si="4"/>
        <v>0</v>
      </c>
      <c r="R26" s="12">
        <f t="shared" si="5"/>
        <v>0</v>
      </c>
      <c r="S26" s="12">
        <f t="shared" si="6"/>
        <v>0</v>
      </c>
      <c r="T26" s="12">
        <f t="shared" si="7"/>
        <v>0</v>
      </c>
    </row>
    <row r="27" spans="1:20" x14ac:dyDescent="0.3">
      <c r="A27" s="5">
        <v>120000</v>
      </c>
      <c r="B27" s="6" t="s">
        <v>28</v>
      </c>
      <c r="C27" s="7">
        <v>2591.6</v>
      </c>
      <c r="D27" s="8" t="s">
        <v>3</v>
      </c>
      <c r="E27" s="8"/>
      <c r="F27" s="7">
        <v>150.72999999999999</v>
      </c>
      <c r="G27" s="8" t="s">
        <v>3</v>
      </c>
      <c r="H27" s="8"/>
      <c r="I27" s="7">
        <v>38493.199999999997</v>
      </c>
      <c r="J27" s="7">
        <v>1348620.57</v>
      </c>
      <c r="K27" s="7">
        <v>3359832.46</v>
      </c>
      <c r="L27" s="7">
        <v>3362273.33</v>
      </c>
      <c r="M27" s="16">
        <f t="shared" si="0"/>
        <v>120000</v>
      </c>
      <c r="N27" s="15" t="str">
        <f t="shared" si="1"/>
        <v>Forderungen aus Lieferungen u.Leistung</v>
      </c>
      <c r="O27" s="11">
        <f t="shared" si="2"/>
        <v>2591.6</v>
      </c>
      <c r="P27" s="11">
        <f t="shared" si="3"/>
        <v>150.72999999999999</v>
      </c>
      <c r="Q27" s="12">
        <f t="shared" si="4"/>
        <v>38493.199999999997</v>
      </c>
      <c r="R27" s="12">
        <f t="shared" si="5"/>
        <v>1348620.57</v>
      </c>
      <c r="S27" s="12">
        <f t="shared" si="6"/>
        <v>3359832.46</v>
      </c>
      <c r="T27" s="12">
        <f t="shared" si="7"/>
        <v>3362273.33</v>
      </c>
    </row>
    <row r="28" spans="1:20" x14ac:dyDescent="0.3">
      <c r="A28" s="5">
        <v>124000</v>
      </c>
      <c r="B28" s="6" t="s">
        <v>29</v>
      </c>
      <c r="C28" s="7"/>
      <c r="D28" s="8"/>
      <c r="E28" s="8"/>
      <c r="F28" s="7">
        <v>0</v>
      </c>
      <c r="G28" s="8"/>
      <c r="H28" s="8"/>
      <c r="I28" s="7"/>
      <c r="J28" s="7"/>
      <c r="K28" s="7">
        <v>0</v>
      </c>
      <c r="L28" s="7">
        <v>0</v>
      </c>
      <c r="M28" s="16">
        <f t="shared" si="0"/>
        <v>124000</v>
      </c>
      <c r="N28" s="15" t="str">
        <f t="shared" si="1"/>
        <v>Zweifelhafte Forderungen</v>
      </c>
      <c r="O28" s="11">
        <f t="shared" si="2"/>
        <v>0</v>
      </c>
      <c r="P28" s="11">
        <f t="shared" si="3"/>
        <v>0</v>
      </c>
      <c r="Q28" s="12">
        <f t="shared" si="4"/>
        <v>0</v>
      </c>
      <c r="R28" s="12">
        <f t="shared" si="5"/>
        <v>0</v>
      </c>
      <c r="S28" s="12">
        <f t="shared" si="6"/>
        <v>0</v>
      </c>
      <c r="T28" s="12">
        <f t="shared" si="7"/>
        <v>0</v>
      </c>
    </row>
    <row r="29" spans="1:20" x14ac:dyDescent="0.3">
      <c r="A29" s="5">
        <v>124600</v>
      </c>
      <c r="B29" s="6" t="s">
        <v>30</v>
      </c>
      <c r="C29" s="7"/>
      <c r="D29" s="8"/>
      <c r="E29" s="8"/>
      <c r="F29" s="7">
        <v>0</v>
      </c>
      <c r="G29" s="8"/>
      <c r="H29" s="8"/>
      <c r="I29" s="7"/>
      <c r="J29" s="7"/>
      <c r="K29" s="7">
        <v>0</v>
      </c>
      <c r="L29" s="7">
        <v>0</v>
      </c>
      <c r="M29" s="16">
        <f t="shared" si="0"/>
        <v>124600</v>
      </c>
      <c r="N29" s="15" t="str">
        <f t="shared" si="1"/>
        <v>Einzelwertberichtigung Forderung(b.1J)</v>
      </c>
      <c r="O29" s="11">
        <f t="shared" si="2"/>
        <v>0</v>
      </c>
      <c r="P29" s="11">
        <f t="shared" si="3"/>
        <v>0</v>
      </c>
      <c r="Q29" s="12">
        <f t="shared" si="4"/>
        <v>0</v>
      </c>
      <c r="R29" s="12">
        <f t="shared" si="5"/>
        <v>0</v>
      </c>
      <c r="S29" s="12">
        <f t="shared" si="6"/>
        <v>0</v>
      </c>
      <c r="T29" s="12">
        <f t="shared" si="7"/>
        <v>0</v>
      </c>
    </row>
    <row r="30" spans="1:20" x14ac:dyDescent="0.3">
      <c r="A30" s="5">
        <v>125900</v>
      </c>
      <c r="B30" s="6" t="s">
        <v>31</v>
      </c>
      <c r="C30" s="7">
        <v>0</v>
      </c>
      <c r="D30" s="8"/>
      <c r="E30" s="8"/>
      <c r="F30" s="7">
        <v>180000</v>
      </c>
      <c r="G30" s="8"/>
      <c r="H30" s="8" t="s">
        <v>4</v>
      </c>
      <c r="I30" s="7">
        <v>0</v>
      </c>
      <c r="J30" s="7">
        <v>180000</v>
      </c>
      <c r="K30" s="7">
        <v>0</v>
      </c>
      <c r="L30" s="7">
        <v>180000</v>
      </c>
      <c r="M30" s="16">
        <f t="shared" si="0"/>
        <v>125900</v>
      </c>
      <c r="N30" s="15" t="str">
        <f t="shared" si="1"/>
        <v>Gegenkonto bei Aufteilung Debitoren</v>
      </c>
      <c r="O30" s="11">
        <f t="shared" si="2"/>
        <v>0</v>
      </c>
      <c r="P30" s="11">
        <f t="shared" si="3"/>
        <v>-180000</v>
      </c>
      <c r="Q30" s="12">
        <f t="shared" si="4"/>
        <v>0</v>
      </c>
      <c r="R30" s="12">
        <f t="shared" si="5"/>
        <v>180000</v>
      </c>
      <c r="S30" s="12">
        <f t="shared" si="6"/>
        <v>0</v>
      </c>
      <c r="T30" s="12">
        <f t="shared" si="7"/>
        <v>180000</v>
      </c>
    </row>
    <row r="31" spans="1:20" x14ac:dyDescent="0.3">
      <c r="A31" s="5">
        <v>126000</v>
      </c>
      <c r="B31" s="6" t="s">
        <v>32</v>
      </c>
      <c r="C31" s="7"/>
      <c r="D31" s="8"/>
      <c r="E31" s="8"/>
      <c r="F31" s="7">
        <v>39821.65</v>
      </c>
      <c r="G31" s="8"/>
      <c r="H31" s="8" t="s">
        <v>4</v>
      </c>
      <c r="I31" s="7">
        <v>1836</v>
      </c>
      <c r="J31" s="7">
        <v>0</v>
      </c>
      <c r="K31" s="7">
        <v>43332.76</v>
      </c>
      <c r="L31" s="7">
        <v>83154.41</v>
      </c>
      <c r="M31" s="16">
        <f t="shared" si="0"/>
        <v>126000</v>
      </c>
      <c r="N31" s="15" t="str">
        <f t="shared" si="1"/>
        <v>Forderungen MEP Solar Miet &amp; Serv.GmbH</v>
      </c>
      <c r="O31" s="11">
        <f t="shared" si="2"/>
        <v>0</v>
      </c>
      <c r="P31" s="11">
        <f t="shared" si="3"/>
        <v>-39821.65</v>
      </c>
      <c r="Q31" s="12">
        <f t="shared" si="4"/>
        <v>1836</v>
      </c>
      <c r="R31" s="12">
        <f t="shared" si="5"/>
        <v>0</v>
      </c>
      <c r="S31" s="12">
        <f t="shared" si="6"/>
        <v>43332.76</v>
      </c>
      <c r="T31" s="12">
        <f t="shared" si="7"/>
        <v>83154.41</v>
      </c>
    </row>
    <row r="32" spans="1:20" x14ac:dyDescent="0.3">
      <c r="A32" s="5">
        <v>126001</v>
      </c>
      <c r="B32" s="6" t="s">
        <v>33</v>
      </c>
      <c r="C32" s="7"/>
      <c r="D32" s="8"/>
      <c r="E32" s="8"/>
      <c r="F32" s="7">
        <v>0</v>
      </c>
      <c r="G32" s="8"/>
      <c r="H32" s="8"/>
      <c r="I32" s="7"/>
      <c r="J32" s="7"/>
      <c r="K32" s="7">
        <v>0</v>
      </c>
      <c r="L32" s="7">
        <v>0</v>
      </c>
      <c r="M32" s="16">
        <f t="shared" si="0"/>
        <v>126001</v>
      </c>
      <c r="N32" s="15" t="str">
        <f t="shared" si="1"/>
        <v>Forderungen MEP Energiedienstleist. GmbH</v>
      </c>
      <c r="O32" s="11">
        <f t="shared" si="2"/>
        <v>0</v>
      </c>
      <c r="P32" s="11">
        <f t="shared" si="3"/>
        <v>0</v>
      </c>
      <c r="Q32" s="12">
        <f t="shared" si="4"/>
        <v>0</v>
      </c>
      <c r="R32" s="12">
        <f t="shared" si="5"/>
        <v>0</v>
      </c>
      <c r="S32" s="12">
        <f t="shared" si="6"/>
        <v>0</v>
      </c>
      <c r="T32" s="12">
        <f t="shared" si="7"/>
        <v>0</v>
      </c>
    </row>
    <row r="33" spans="1:20" x14ac:dyDescent="0.3">
      <c r="A33" s="5">
        <v>126003</v>
      </c>
      <c r="B33" s="6" t="s">
        <v>34</v>
      </c>
      <c r="C33" s="7"/>
      <c r="D33" s="8"/>
      <c r="E33" s="8"/>
      <c r="F33" s="7">
        <v>0</v>
      </c>
      <c r="G33" s="8"/>
      <c r="H33" s="8"/>
      <c r="I33" s="7">
        <v>0</v>
      </c>
      <c r="J33" s="7">
        <v>445.27</v>
      </c>
      <c r="K33" s="7">
        <v>445.27</v>
      </c>
      <c r="L33" s="7">
        <v>445.27</v>
      </c>
      <c r="M33" s="16">
        <f t="shared" si="0"/>
        <v>126003</v>
      </c>
      <c r="N33" s="15" t="str">
        <f t="shared" si="1"/>
        <v>Forderungen MEP Ökostrom GmbH</v>
      </c>
      <c r="O33" s="11">
        <f t="shared" si="2"/>
        <v>0</v>
      </c>
      <c r="P33" s="11">
        <f t="shared" si="3"/>
        <v>0</v>
      </c>
      <c r="Q33" s="12">
        <f t="shared" si="4"/>
        <v>0</v>
      </c>
      <c r="R33" s="12">
        <f t="shared" si="5"/>
        <v>445.27</v>
      </c>
      <c r="S33" s="12">
        <f t="shared" si="6"/>
        <v>445.27</v>
      </c>
      <c r="T33" s="12">
        <f t="shared" si="7"/>
        <v>445.27</v>
      </c>
    </row>
    <row r="34" spans="1:20" x14ac:dyDescent="0.3">
      <c r="A34" s="5">
        <v>126006</v>
      </c>
      <c r="B34" s="6" t="s">
        <v>35</v>
      </c>
      <c r="C34" s="7"/>
      <c r="D34" s="8"/>
      <c r="E34" s="8"/>
      <c r="F34" s="7">
        <v>107591.91</v>
      </c>
      <c r="G34" s="8" t="s">
        <v>3</v>
      </c>
      <c r="H34" s="8"/>
      <c r="I34" s="7">
        <v>56537.23</v>
      </c>
      <c r="J34" s="7">
        <v>32155.38</v>
      </c>
      <c r="K34" s="7">
        <v>266684.75</v>
      </c>
      <c r="L34" s="7">
        <v>159092.84</v>
      </c>
      <c r="M34" s="16">
        <f t="shared" si="0"/>
        <v>126006</v>
      </c>
      <c r="N34" s="15" t="str">
        <f t="shared" si="1"/>
        <v xml:space="preserve">Forderungen MEP Solar Miet &amp; Service II </v>
      </c>
      <c r="O34" s="11">
        <f t="shared" si="2"/>
        <v>0</v>
      </c>
      <c r="P34" s="11">
        <f t="shared" si="3"/>
        <v>107591.91</v>
      </c>
      <c r="Q34" s="12">
        <f t="shared" si="4"/>
        <v>56537.23</v>
      </c>
      <c r="R34" s="12">
        <f t="shared" si="5"/>
        <v>32155.38</v>
      </c>
      <c r="S34" s="12">
        <f t="shared" si="6"/>
        <v>266684.75</v>
      </c>
      <c r="T34" s="12">
        <f t="shared" si="7"/>
        <v>159092.84</v>
      </c>
    </row>
    <row r="35" spans="1:20" x14ac:dyDescent="0.3">
      <c r="A35" s="5">
        <v>126008</v>
      </c>
      <c r="B35" s="6" t="s">
        <v>36</v>
      </c>
      <c r="C35" s="7"/>
      <c r="D35" s="8"/>
      <c r="E35" s="8"/>
      <c r="F35" s="7">
        <v>1363.64</v>
      </c>
      <c r="G35" s="8" t="s">
        <v>3</v>
      </c>
      <c r="H35" s="8"/>
      <c r="I35" s="7">
        <v>1363.64</v>
      </c>
      <c r="J35" s="7">
        <v>0</v>
      </c>
      <c r="K35" s="7">
        <v>1363.64</v>
      </c>
      <c r="L35" s="7">
        <v>0</v>
      </c>
      <c r="M35" s="16">
        <f t="shared" si="0"/>
        <v>126008</v>
      </c>
      <c r="N35" s="15" t="str">
        <f t="shared" si="1"/>
        <v>MEP Messstellenbetrieber</v>
      </c>
      <c r="O35" s="11">
        <f t="shared" si="2"/>
        <v>0</v>
      </c>
      <c r="P35" s="11">
        <f t="shared" si="3"/>
        <v>1363.64</v>
      </c>
      <c r="Q35" s="12">
        <f t="shared" si="4"/>
        <v>1363.64</v>
      </c>
      <c r="R35" s="12">
        <f t="shared" si="5"/>
        <v>0</v>
      </c>
      <c r="S35" s="12">
        <f t="shared" si="6"/>
        <v>1363.64</v>
      </c>
      <c r="T35" s="12">
        <f t="shared" si="7"/>
        <v>0</v>
      </c>
    </row>
    <row r="36" spans="1:20" x14ac:dyDescent="0.3">
      <c r="A36" s="5">
        <v>126009</v>
      </c>
      <c r="B36" s="6" t="s">
        <v>37</v>
      </c>
      <c r="C36" s="7"/>
      <c r="D36" s="8"/>
      <c r="E36" s="8"/>
      <c r="F36" s="7">
        <v>180000</v>
      </c>
      <c r="G36" s="8" t="s">
        <v>3</v>
      </c>
      <c r="H36" s="8"/>
      <c r="I36" s="7">
        <v>180000</v>
      </c>
      <c r="J36" s="7">
        <v>0</v>
      </c>
      <c r="K36" s="7">
        <v>180000</v>
      </c>
      <c r="L36" s="7">
        <v>0</v>
      </c>
      <c r="M36" s="16">
        <f t="shared" si="0"/>
        <v>126009</v>
      </c>
      <c r="N36" s="15" t="str">
        <f t="shared" si="1"/>
        <v>Forderungen MEP Online Services GmbH</v>
      </c>
      <c r="O36" s="11">
        <f t="shared" si="2"/>
        <v>0</v>
      </c>
      <c r="P36" s="11">
        <f t="shared" si="3"/>
        <v>180000</v>
      </c>
      <c r="Q36" s="12">
        <f t="shared" si="4"/>
        <v>180000</v>
      </c>
      <c r="R36" s="12">
        <f t="shared" si="5"/>
        <v>0</v>
      </c>
      <c r="S36" s="12">
        <f t="shared" si="6"/>
        <v>180000</v>
      </c>
      <c r="T36" s="12">
        <f t="shared" si="7"/>
        <v>0</v>
      </c>
    </row>
    <row r="37" spans="1:20" x14ac:dyDescent="0.3">
      <c r="A37" s="5">
        <v>126012</v>
      </c>
      <c r="B37" s="6" t="s">
        <v>38</v>
      </c>
      <c r="C37" s="7"/>
      <c r="D37" s="8"/>
      <c r="E37" s="8"/>
      <c r="F37" s="7">
        <v>500000</v>
      </c>
      <c r="G37" s="8" t="s">
        <v>3</v>
      </c>
      <c r="H37" s="8"/>
      <c r="I37" s="7"/>
      <c r="J37" s="7"/>
      <c r="K37" s="7">
        <v>500000</v>
      </c>
      <c r="L37" s="7">
        <v>0</v>
      </c>
      <c r="M37" s="16">
        <f t="shared" si="0"/>
        <v>126012</v>
      </c>
      <c r="N37" s="15" t="str">
        <f t="shared" si="1"/>
        <v>MEP EDL Darlehen</v>
      </c>
      <c r="O37" s="11">
        <f t="shared" si="2"/>
        <v>0</v>
      </c>
      <c r="P37" s="11">
        <f t="shared" si="3"/>
        <v>500000</v>
      </c>
      <c r="Q37" s="12">
        <f t="shared" si="4"/>
        <v>0</v>
      </c>
      <c r="R37" s="12">
        <f t="shared" si="5"/>
        <v>0</v>
      </c>
      <c r="S37" s="12">
        <f t="shared" si="6"/>
        <v>500000</v>
      </c>
      <c r="T37" s="12">
        <f t="shared" si="7"/>
        <v>0</v>
      </c>
    </row>
    <row r="38" spans="1:20" x14ac:dyDescent="0.3">
      <c r="A38" s="5">
        <v>126013</v>
      </c>
      <c r="B38" s="6" t="s">
        <v>38</v>
      </c>
      <c r="C38" s="7"/>
      <c r="D38" s="8"/>
      <c r="E38" s="8"/>
      <c r="F38" s="7">
        <v>500000</v>
      </c>
      <c r="G38" s="8" t="s">
        <v>3</v>
      </c>
      <c r="H38" s="8"/>
      <c r="I38" s="7"/>
      <c r="J38" s="7"/>
      <c r="K38" s="7">
        <v>500000</v>
      </c>
      <c r="L38" s="7">
        <v>0</v>
      </c>
      <c r="M38" s="16">
        <f t="shared" si="0"/>
        <v>126013</v>
      </c>
      <c r="N38" s="15" t="str">
        <f t="shared" si="1"/>
        <v>MEP EDL Darlehen</v>
      </c>
      <c r="O38" s="11">
        <f t="shared" si="2"/>
        <v>0</v>
      </c>
      <c r="P38" s="11">
        <f t="shared" si="3"/>
        <v>500000</v>
      </c>
      <c r="Q38" s="12">
        <f t="shared" si="4"/>
        <v>0</v>
      </c>
      <c r="R38" s="12">
        <f t="shared" si="5"/>
        <v>0</v>
      </c>
      <c r="S38" s="12">
        <f t="shared" si="6"/>
        <v>500000</v>
      </c>
      <c r="T38" s="12">
        <f t="shared" si="7"/>
        <v>0</v>
      </c>
    </row>
    <row r="39" spans="1:20" x14ac:dyDescent="0.3">
      <c r="A39" s="5">
        <v>126014</v>
      </c>
      <c r="B39" s="6" t="s">
        <v>38</v>
      </c>
      <c r="C39" s="7"/>
      <c r="D39" s="8"/>
      <c r="E39" s="8"/>
      <c r="F39" s="7">
        <v>0</v>
      </c>
      <c r="G39" s="8"/>
      <c r="H39" s="8"/>
      <c r="I39" s="7">
        <v>500000</v>
      </c>
      <c r="J39" s="7">
        <v>0</v>
      </c>
      <c r="K39" s="7">
        <v>500000</v>
      </c>
      <c r="L39" s="7">
        <v>500000</v>
      </c>
      <c r="M39" s="16">
        <f t="shared" si="0"/>
        <v>126014</v>
      </c>
      <c r="N39" s="15" t="str">
        <f t="shared" si="1"/>
        <v>MEP EDL Darlehen</v>
      </c>
      <c r="O39" s="11">
        <f t="shared" si="2"/>
        <v>0</v>
      </c>
      <c r="P39" s="11">
        <f t="shared" si="3"/>
        <v>0</v>
      </c>
      <c r="Q39" s="12">
        <f t="shared" si="4"/>
        <v>500000</v>
      </c>
      <c r="R39" s="12">
        <f t="shared" si="5"/>
        <v>0</v>
      </c>
      <c r="S39" s="12">
        <f t="shared" si="6"/>
        <v>500000</v>
      </c>
      <c r="T39" s="12">
        <f t="shared" si="7"/>
        <v>500000</v>
      </c>
    </row>
    <row r="40" spans="1:20" x14ac:dyDescent="0.3">
      <c r="A40" s="5">
        <v>126111</v>
      </c>
      <c r="B40" s="6" t="s">
        <v>38</v>
      </c>
      <c r="C40" s="7"/>
      <c r="D40" s="8"/>
      <c r="E40" s="8"/>
      <c r="F40" s="7">
        <v>500000</v>
      </c>
      <c r="G40" s="8" t="s">
        <v>3</v>
      </c>
      <c r="H40" s="8"/>
      <c r="I40" s="7"/>
      <c r="J40" s="7"/>
      <c r="K40" s="7">
        <v>500000</v>
      </c>
      <c r="L40" s="7">
        <v>0</v>
      </c>
      <c r="M40" s="16">
        <f t="shared" si="0"/>
        <v>126111</v>
      </c>
      <c r="N40" s="15" t="str">
        <f t="shared" si="1"/>
        <v>MEP EDL Darlehen</v>
      </c>
      <c r="O40" s="11">
        <f t="shared" si="2"/>
        <v>0</v>
      </c>
      <c r="P40" s="11">
        <f t="shared" si="3"/>
        <v>500000</v>
      </c>
      <c r="Q40" s="12">
        <f t="shared" si="4"/>
        <v>0</v>
      </c>
      <c r="R40" s="12">
        <f t="shared" si="5"/>
        <v>0</v>
      </c>
      <c r="S40" s="12">
        <f t="shared" si="6"/>
        <v>500000</v>
      </c>
      <c r="T40" s="12">
        <f t="shared" si="7"/>
        <v>0</v>
      </c>
    </row>
    <row r="41" spans="1:20" x14ac:dyDescent="0.3">
      <c r="A41" s="5">
        <v>126210</v>
      </c>
      <c r="B41" s="6" t="s">
        <v>39</v>
      </c>
      <c r="C41" s="7">
        <v>200000</v>
      </c>
      <c r="D41" s="8" t="s">
        <v>3</v>
      </c>
      <c r="E41" s="8"/>
      <c r="F41" s="7">
        <v>200000</v>
      </c>
      <c r="G41" s="8" t="s">
        <v>3</v>
      </c>
      <c r="H41" s="8"/>
      <c r="I41" s="7"/>
      <c r="J41" s="7"/>
      <c r="K41" s="7"/>
      <c r="L41" s="7"/>
      <c r="M41" s="16">
        <f t="shared" si="0"/>
        <v>126210</v>
      </c>
      <c r="N41" s="15" t="str">
        <f t="shared" si="1"/>
        <v>Darlehen MEP Energiedienstl. GmbH (200T)</v>
      </c>
      <c r="O41" s="11">
        <f t="shared" si="2"/>
        <v>200000</v>
      </c>
      <c r="P41" s="11">
        <f t="shared" si="3"/>
        <v>200000</v>
      </c>
      <c r="Q41" s="12">
        <f t="shared" si="4"/>
        <v>0</v>
      </c>
      <c r="R41" s="12">
        <f t="shared" si="5"/>
        <v>0</v>
      </c>
      <c r="S41" s="12">
        <f t="shared" si="6"/>
        <v>0</v>
      </c>
      <c r="T41" s="12">
        <f t="shared" si="7"/>
        <v>0</v>
      </c>
    </row>
    <row r="42" spans="1:20" x14ac:dyDescent="0.3">
      <c r="A42" s="5">
        <v>126211</v>
      </c>
      <c r="B42" s="6" t="s">
        <v>40</v>
      </c>
      <c r="C42" s="7">
        <v>66328.320000000007</v>
      </c>
      <c r="D42" s="8" t="s">
        <v>3</v>
      </c>
      <c r="E42" s="8"/>
      <c r="F42" s="7">
        <v>246556.14</v>
      </c>
      <c r="G42" s="8" t="s">
        <v>3</v>
      </c>
      <c r="H42" s="8"/>
      <c r="I42" s="7">
        <v>71330.86</v>
      </c>
      <c r="J42" s="7">
        <v>0</v>
      </c>
      <c r="K42" s="7">
        <v>180227.82</v>
      </c>
      <c r="L42" s="7">
        <v>0</v>
      </c>
      <c r="M42" s="16">
        <f t="shared" si="0"/>
        <v>126211</v>
      </c>
      <c r="N42" s="15" t="str">
        <f t="shared" si="1"/>
        <v>Darlehen MEP Energiedienstl. GmbH Zinsen</v>
      </c>
      <c r="O42" s="11">
        <f t="shared" si="2"/>
        <v>66328.320000000007</v>
      </c>
      <c r="P42" s="11">
        <f t="shared" si="3"/>
        <v>246556.14</v>
      </c>
      <c r="Q42" s="12">
        <f t="shared" si="4"/>
        <v>71330.86</v>
      </c>
      <c r="R42" s="12">
        <f t="shared" si="5"/>
        <v>0</v>
      </c>
      <c r="S42" s="12">
        <f t="shared" si="6"/>
        <v>180227.82</v>
      </c>
      <c r="T42" s="12">
        <f t="shared" si="7"/>
        <v>0</v>
      </c>
    </row>
    <row r="43" spans="1:20" x14ac:dyDescent="0.3">
      <c r="A43" s="5">
        <v>126212</v>
      </c>
      <c r="B43" s="6" t="s">
        <v>41</v>
      </c>
      <c r="C43" s="7">
        <v>300000</v>
      </c>
      <c r="D43" s="8" t="s">
        <v>3</v>
      </c>
      <c r="E43" s="8"/>
      <c r="F43" s="7">
        <v>300000</v>
      </c>
      <c r="G43" s="8" t="s">
        <v>3</v>
      </c>
      <c r="H43" s="8"/>
      <c r="I43" s="7"/>
      <c r="J43" s="7"/>
      <c r="K43" s="7"/>
      <c r="L43" s="7"/>
      <c r="M43" s="16">
        <f t="shared" si="0"/>
        <v>126212</v>
      </c>
      <c r="N43" s="15" t="str">
        <f t="shared" si="1"/>
        <v>Darlehen MEP Energiedienstl. GmbH (300T)</v>
      </c>
      <c r="O43" s="11">
        <f t="shared" si="2"/>
        <v>300000</v>
      </c>
      <c r="P43" s="11">
        <f t="shared" si="3"/>
        <v>300000</v>
      </c>
      <c r="Q43" s="12">
        <f t="shared" si="4"/>
        <v>0</v>
      </c>
      <c r="R43" s="12">
        <f t="shared" si="5"/>
        <v>0</v>
      </c>
      <c r="S43" s="12">
        <f t="shared" si="6"/>
        <v>0</v>
      </c>
      <c r="T43" s="12">
        <f t="shared" si="7"/>
        <v>0</v>
      </c>
    </row>
    <row r="44" spans="1:20" x14ac:dyDescent="0.3">
      <c r="A44" s="5">
        <v>126213</v>
      </c>
      <c r="B44" s="6" t="s">
        <v>42</v>
      </c>
      <c r="C44" s="7">
        <v>90000</v>
      </c>
      <c r="D44" s="8" t="s">
        <v>3</v>
      </c>
      <c r="E44" s="8"/>
      <c r="F44" s="7">
        <v>90000</v>
      </c>
      <c r="G44" s="8" t="s">
        <v>3</v>
      </c>
      <c r="H44" s="8"/>
      <c r="I44" s="7"/>
      <c r="J44" s="7"/>
      <c r="K44" s="7"/>
      <c r="L44" s="7"/>
      <c r="M44" s="16">
        <f t="shared" si="0"/>
        <v>126213</v>
      </c>
      <c r="N44" s="15" t="str">
        <f t="shared" si="1"/>
        <v>Darlehen MEP Energiedienstl. GmbH (90T)</v>
      </c>
      <c r="O44" s="11">
        <f t="shared" si="2"/>
        <v>90000</v>
      </c>
      <c r="P44" s="11">
        <f t="shared" si="3"/>
        <v>90000</v>
      </c>
      <c r="Q44" s="12">
        <f t="shared" si="4"/>
        <v>0</v>
      </c>
      <c r="R44" s="12">
        <f t="shared" si="5"/>
        <v>0</v>
      </c>
      <c r="S44" s="12">
        <f t="shared" si="6"/>
        <v>0</v>
      </c>
      <c r="T44" s="12">
        <f t="shared" si="7"/>
        <v>0</v>
      </c>
    </row>
    <row r="45" spans="1:20" x14ac:dyDescent="0.3">
      <c r="A45" s="5">
        <v>126214</v>
      </c>
      <c r="B45" s="6" t="s">
        <v>41</v>
      </c>
      <c r="C45" s="7">
        <v>300000</v>
      </c>
      <c r="D45" s="8" t="s">
        <v>3</v>
      </c>
      <c r="E45" s="8"/>
      <c r="F45" s="7">
        <v>300000</v>
      </c>
      <c r="G45" s="8" t="s">
        <v>3</v>
      </c>
      <c r="H45" s="8"/>
      <c r="I45" s="7"/>
      <c r="J45" s="7"/>
      <c r="K45" s="7"/>
      <c r="L45" s="7"/>
      <c r="M45" s="16">
        <f t="shared" si="0"/>
        <v>126214</v>
      </c>
      <c r="N45" s="15" t="str">
        <f t="shared" si="1"/>
        <v>Darlehen MEP Energiedienstl. GmbH (300T)</v>
      </c>
      <c r="O45" s="11">
        <f t="shared" si="2"/>
        <v>300000</v>
      </c>
      <c r="P45" s="11">
        <f t="shared" si="3"/>
        <v>300000</v>
      </c>
      <c r="Q45" s="12">
        <f t="shared" si="4"/>
        <v>0</v>
      </c>
      <c r="R45" s="12">
        <f t="shared" si="5"/>
        <v>0</v>
      </c>
      <c r="S45" s="12">
        <f t="shared" si="6"/>
        <v>0</v>
      </c>
      <c r="T45" s="12">
        <f t="shared" si="7"/>
        <v>0</v>
      </c>
    </row>
    <row r="46" spans="1:20" x14ac:dyDescent="0.3">
      <c r="A46" s="5">
        <v>126215</v>
      </c>
      <c r="B46" s="6" t="s">
        <v>43</v>
      </c>
      <c r="C46" s="7">
        <v>250000</v>
      </c>
      <c r="D46" s="8" t="s">
        <v>3</v>
      </c>
      <c r="E46" s="8"/>
      <c r="F46" s="7">
        <v>250000</v>
      </c>
      <c r="G46" s="8" t="s">
        <v>3</v>
      </c>
      <c r="H46" s="8"/>
      <c r="I46" s="7"/>
      <c r="J46" s="7"/>
      <c r="K46" s="7"/>
      <c r="L46" s="7"/>
      <c r="M46" s="16">
        <f t="shared" si="0"/>
        <v>126215</v>
      </c>
      <c r="N46" s="15" t="str">
        <f t="shared" si="1"/>
        <v>Darlehen MEP Energiedienstl. GmbH (250T)</v>
      </c>
      <c r="O46" s="11">
        <f t="shared" si="2"/>
        <v>250000</v>
      </c>
      <c r="P46" s="11">
        <f t="shared" si="3"/>
        <v>250000</v>
      </c>
      <c r="Q46" s="12">
        <f t="shared" si="4"/>
        <v>0</v>
      </c>
      <c r="R46" s="12">
        <f t="shared" si="5"/>
        <v>0</v>
      </c>
      <c r="S46" s="12">
        <f t="shared" si="6"/>
        <v>0</v>
      </c>
      <c r="T46" s="12">
        <f t="shared" si="7"/>
        <v>0</v>
      </c>
    </row>
    <row r="47" spans="1:20" x14ac:dyDescent="0.3">
      <c r="A47" s="5">
        <v>126216</v>
      </c>
      <c r="B47" s="6" t="s">
        <v>39</v>
      </c>
      <c r="C47" s="7">
        <v>200000</v>
      </c>
      <c r="D47" s="8" t="s">
        <v>3</v>
      </c>
      <c r="E47" s="8"/>
      <c r="F47" s="7">
        <v>200000</v>
      </c>
      <c r="G47" s="8" t="s">
        <v>3</v>
      </c>
      <c r="H47" s="8"/>
      <c r="I47" s="7"/>
      <c r="J47" s="7"/>
      <c r="K47" s="7"/>
      <c r="L47" s="7"/>
      <c r="M47" s="16">
        <f t="shared" si="0"/>
        <v>126216</v>
      </c>
      <c r="N47" s="15" t="str">
        <f t="shared" si="1"/>
        <v>Darlehen MEP Energiedienstl. GmbH (200T)</v>
      </c>
      <c r="O47" s="11">
        <f t="shared" si="2"/>
        <v>200000</v>
      </c>
      <c r="P47" s="11">
        <f t="shared" si="3"/>
        <v>200000</v>
      </c>
      <c r="Q47" s="12">
        <f t="shared" si="4"/>
        <v>0</v>
      </c>
      <c r="R47" s="12">
        <f t="shared" si="5"/>
        <v>0</v>
      </c>
      <c r="S47" s="12">
        <f t="shared" si="6"/>
        <v>0</v>
      </c>
      <c r="T47" s="12">
        <f t="shared" si="7"/>
        <v>0</v>
      </c>
    </row>
    <row r="48" spans="1:20" x14ac:dyDescent="0.3">
      <c r="A48" s="5">
        <v>126217</v>
      </c>
      <c r="B48" s="6" t="s">
        <v>44</v>
      </c>
      <c r="C48" s="7">
        <v>240000</v>
      </c>
      <c r="D48" s="8" t="s">
        <v>3</v>
      </c>
      <c r="E48" s="8"/>
      <c r="F48" s="7">
        <v>240000</v>
      </c>
      <c r="G48" s="8" t="s">
        <v>3</v>
      </c>
      <c r="H48" s="8"/>
      <c r="I48" s="7"/>
      <c r="J48" s="7"/>
      <c r="K48" s="7"/>
      <c r="L48" s="7"/>
      <c r="M48" s="16">
        <f t="shared" si="0"/>
        <v>126217</v>
      </c>
      <c r="N48" s="15" t="str">
        <f t="shared" si="1"/>
        <v>Darlehen MEP Energiedienstl. GmbH (240T)</v>
      </c>
      <c r="O48" s="11">
        <f t="shared" si="2"/>
        <v>240000</v>
      </c>
      <c r="P48" s="11">
        <f t="shared" si="3"/>
        <v>240000</v>
      </c>
      <c r="Q48" s="12">
        <f t="shared" si="4"/>
        <v>0</v>
      </c>
      <c r="R48" s="12">
        <f t="shared" si="5"/>
        <v>0</v>
      </c>
      <c r="S48" s="12">
        <f t="shared" si="6"/>
        <v>0</v>
      </c>
      <c r="T48" s="12">
        <f t="shared" si="7"/>
        <v>0</v>
      </c>
    </row>
    <row r="49" spans="1:20" x14ac:dyDescent="0.3">
      <c r="A49" s="5">
        <v>126218</v>
      </c>
      <c r="B49" s="6" t="s">
        <v>45</v>
      </c>
      <c r="C49" s="7">
        <v>125000</v>
      </c>
      <c r="D49" s="8" t="s">
        <v>3</v>
      </c>
      <c r="E49" s="8"/>
      <c r="F49" s="7">
        <v>150000</v>
      </c>
      <c r="G49" s="8" t="s">
        <v>3</v>
      </c>
      <c r="H49" s="8"/>
      <c r="I49" s="7"/>
      <c r="J49" s="7"/>
      <c r="K49" s="7">
        <v>25000</v>
      </c>
      <c r="L49" s="7">
        <v>0</v>
      </c>
      <c r="M49" s="16">
        <f t="shared" si="0"/>
        <v>126218</v>
      </c>
      <c r="N49" s="15" t="str">
        <f t="shared" si="1"/>
        <v>Darlehen MEP Energiedienstl. GmbH (150T)</v>
      </c>
      <c r="O49" s="11">
        <f t="shared" si="2"/>
        <v>125000</v>
      </c>
      <c r="P49" s="11">
        <f t="shared" si="3"/>
        <v>150000</v>
      </c>
      <c r="Q49" s="12">
        <f t="shared" si="4"/>
        <v>0</v>
      </c>
      <c r="R49" s="12">
        <f t="shared" si="5"/>
        <v>0</v>
      </c>
      <c r="S49" s="12">
        <f t="shared" si="6"/>
        <v>25000</v>
      </c>
      <c r="T49" s="12">
        <f t="shared" si="7"/>
        <v>0</v>
      </c>
    </row>
    <row r="50" spans="1:20" x14ac:dyDescent="0.3">
      <c r="A50" s="5">
        <v>126219</v>
      </c>
      <c r="B50" s="6" t="s">
        <v>38</v>
      </c>
      <c r="C50" s="7"/>
      <c r="D50" s="8"/>
      <c r="E50" s="8"/>
      <c r="F50" s="7">
        <v>300000</v>
      </c>
      <c r="G50" s="8" t="s">
        <v>3</v>
      </c>
      <c r="H50" s="8"/>
      <c r="I50" s="7"/>
      <c r="J50" s="7"/>
      <c r="K50" s="7">
        <v>300000</v>
      </c>
      <c r="L50" s="7">
        <v>0</v>
      </c>
      <c r="M50" s="16">
        <f t="shared" si="0"/>
        <v>126219</v>
      </c>
      <c r="N50" s="15" t="str">
        <f t="shared" si="1"/>
        <v>MEP EDL Darlehen</v>
      </c>
      <c r="O50" s="11">
        <f t="shared" si="2"/>
        <v>0</v>
      </c>
      <c r="P50" s="11">
        <f t="shared" si="3"/>
        <v>300000</v>
      </c>
      <c r="Q50" s="12">
        <f t="shared" si="4"/>
        <v>0</v>
      </c>
      <c r="R50" s="12">
        <f t="shared" si="5"/>
        <v>0</v>
      </c>
      <c r="S50" s="12">
        <f t="shared" si="6"/>
        <v>300000</v>
      </c>
      <c r="T50" s="12">
        <f t="shared" si="7"/>
        <v>0</v>
      </c>
    </row>
    <row r="51" spans="1:20" x14ac:dyDescent="0.3">
      <c r="A51" s="5">
        <v>126220</v>
      </c>
      <c r="B51" s="6" t="s">
        <v>46</v>
      </c>
      <c r="C51" s="7"/>
      <c r="D51" s="8"/>
      <c r="E51" s="8"/>
      <c r="F51" s="7">
        <v>0</v>
      </c>
      <c r="G51" s="8"/>
      <c r="H51" s="8"/>
      <c r="I51" s="7">
        <v>0</v>
      </c>
      <c r="J51" s="7">
        <v>52000</v>
      </c>
      <c r="K51" s="7">
        <v>52000</v>
      </c>
      <c r="L51" s="7">
        <v>52000</v>
      </c>
      <c r="M51" s="16">
        <f t="shared" si="0"/>
        <v>126220</v>
      </c>
      <c r="N51" s="15" t="str">
        <f t="shared" si="1"/>
        <v>Darlehen MEP Ökostrom GmbH (150T)</v>
      </c>
      <c r="O51" s="11">
        <f t="shared" si="2"/>
        <v>0</v>
      </c>
      <c r="P51" s="11">
        <f t="shared" si="3"/>
        <v>0</v>
      </c>
      <c r="Q51" s="12">
        <f t="shared" si="4"/>
        <v>0</v>
      </c>
      <c r="R51" s="12">
        <f t="shared" si="5"/>
        <v>52000</v>
      </c>
      <c r="S51" s="12">
        <f t="shared" si="6"/>
        <v>52000</v>
      </c>
      <c r="T51" s="12">
        <f t="shared" si="7"/>
        <v>52000</v>
      </c>
    </row>
    <row r="52" spans="1:20" x14ac:dyDescent="0.3">
      <c r="A52" s="5">
        <v>126221</v>
      </c>
      <c r="B52" s="6" t="s">
        <v>47</v>
      </c>
      <c r="C52" s="7">
        <v>5766.42</v>
      </c>
      <c r="D52" s="8" t="s">
        <v>3</v>
      </c>
      <c r="E52" s="8"/>
      <c r="F52" s="7">
        <v>30450.83</v>
      </c>
      <c r="G52" s="8" t="s">
        <v>3</v>
      </c>
      <c r="H52" s="8"/>
      <c r="I52" s="7">
        <v>9018.75</v>
      </c>
      <c r="J52" s="7">
        <v>0</v>
      </c>
      <c r="K52" s="7">
        <v>24684.41</v>
      </c>
      <c r="L52" s="7">
        <v>0</v>
      </c>
      <c r="M52" s="16">
        <f t="shared" si="0"/>
        <v>126221</v>
      </c>
      <c r="N52" s="15" t="str">
        <f t="shared" si="1"/>
        <v>Darlehen MEP Ökostrom GmbH Zinsen</v>
      </c>
      <c r="O52" s="11">
        <f t="shared" si="2"/>
        <v>5766.42</v>
      </c>
      <c r="P52" s="11">
        <f t="shared" si="3"/>
        <v>30450.83</v>
      </c>
      <c r="Q52" s="12">
        <f t="shared" si="4"/>
        <v>9018.75</v>
      </c>
      <c r="R52" s="12">
        <f t="shared" si="5"/>
        <v>0</v>
      </c>
      <c r="S52" s="12">
        <f t="shared" si="6"/>
        <v>24684.41</v>
      </c>
      <c r="T52" s="12">
        <f t="shared" si="7"/>
        <v>0</v>
      </c>
    </row>
    <row r="53" spans="1:20" x14ac:dyDescent="0.3">
      <c r="A53" s="5">
        <v>126222</v>
      </c>
      <c r="B53" s="6" t="s">
        <v>48</v>
      </c>
      <c r="C53" s="7"/>
      <c r="D53" s="8"/>
      <c r="E53" s="8"/>
      <c r="F53" s="7">
        <v>0</v>
      </c>
      <c r="G53" s="8"/>
      <c r="H53" s="8"/>
      <c r="I53" s="7">
        <v>0</v>
      </c>
      <c r="J53" s="7">
        <v>53000</v>
      </c>
      <c r="K53" s="7">
        <v>53000</v>
      </c>
      <c r="L53" s="7">
        <v>53000</v>
      </c>
      <c r="M53" s="16">
        <f t="shared" si="0"/>
        <v>126222</v>
      </c>
      <c r="N53" s="15" t="str">
        <f t="shared" si="1"/>
        <v>Darlehen MEP Ökostrom GmbH (100T)</v>
      </c>
      <c r="O53" s="11">
        <f t="shared" si="2"/>
        <v>0</v>
      </c>
      <c r="P53" s="11">
        <f t="shared" si="3"/>
        <v>0</v>
      </c>
      <c r="Q53" s="12">
        <f t="shared" si="4"/>
        <v>0</v>
      </c>
      <c r="R53" s="12">
        <f t="shared" si="5"/>
        <v>53000</v>
      </c>
      <c r="S53" s="12">
        <f t="shared" si="6"/>
        <v>53000</v>
      </c>
      <c r="T53" s="12">
        <f t="shared" si="7"/>
        <v>53000</v>
      </c>
    </row>
    <row r="54" spans="1:20" x14ac:dyDescent="0.3">
      <c r="A54" s="5">
        <v>126223</v>
      </c>
      <c r="B54" s="6" t="s">
        <v>49</v>
      </c>
      <c r="C54" s="7">
        <v>18750</v>
      </c>
      <c r="D54" s="8" t="s">
        <v>3</v>
      </c>
      <c r="E54" s="8"/>
      <c r="F54" s="7">
        <v>0</v>
      </c>
      <c r="G54" s="8"/>
      <c r="H54" s="8"/>
      <c r="I54" s="7">
        <v>0</v>
      </c>
      <c r="J54" s="7">
        <v>18750</v>
      </c>
      <c r="K54" s="7">
        <v>0</v>
      </c>
      <c r="L54" s="7">
        <v>18750</v>
      </c>
      <c r="M54" s="16">
        <f t="shared" si="0"/>
        <v>126223</v>
      </c>
      <c r="N54" s="15" t="str">
        <f t="shared" si="1"/>
        <v xml:space="preserve">Darlehen MEP Ökostrom GmbH (37.5 T) </v>
      </c>
      <c r="O54" s="11">
        <f t="shared" si="2"/>
        <v>18750</v>
      </c>
      <c r="P54" s="11">
        <f t="shared" si="3"/>
        <v>0</v>
      </c>
      <c r="Q54" s="12">
        <f t="shared" si="4"/>
        <v>0</v>
      </c>
      <c r="R54" s="12">
        <f t="shared" si="5"/>
        <v>18750</v>
      </c>
      <c r="S54" s="12">
        <f t="shared" si="6"/>
        <v>0</v>
      </c>
      <c r="T54" s="12">
        <f t="shared" si="7"/>
        <v>18750</v>
      </c>
    </row>
    <row r="55" spans="1:20" x14ac:dyDescent="0.3">
      <c r="A55" s="5">
        <v>126224</v>
      </c>
      <c r="B55" s="6" t="s">
        <v>50</v>
      </c>
      <c r="C55" s="7">
        <v>27000</v>
      </c>
      <c r="D55" s="8" t="s">
        <v>3</v>
      </c>
      <c r="E55" s="8"/>
      <c r="F55" s="7">
        <v>601250</v>
      </c>
      <c r="G55" s="8" t="s">
        <v>3</v>
      </c>
      <c r="H55" s="8"/>
      <c r="I55" s="7">
        <v>574250</v>
      </c>
      <c r="J55" s="7">
        <v>0</v>
      </c>
      <c r="K55" s="7">
        <v>574250</v>
      </c>
      <c r="L55" s="7">
        <v>0</v>
      </c>
      <c r="M55" s="16">
        <f t="shared" si="0"/>
        <v>126224</v>
      </c>
      <c r="N55" s="15" t="str">
        <f t="shared" si="1"/>
        <v>Darlehen MEP Ökostrom GmbH (150 T)</v>
      </c>
      <c r="O55" s="11">
        <f t="shared" si="2"/>
        <v>27000</v>
      </c>
      <c r="P55" s="11">
        <f t="shared" si="3"/>
        <v>601250</v>
      </c>
      <c r="Q55" s="12">
        <f t="shared" si="4"/>
        <v>574250</v>
      </c>
      <c r="R55" s="12">
        <f t="shared" si="5"/>
        <v>0</v>
      </c>
      <c r="S55" s="12">
        <f t="shared" si="6"/>
        <v>574250</v>
      </c>
      <c r="T55" s="12">
        <f t="shared" si="7"/>
        <v>0</v>
      </c>
    </row>
    <row r="56" spans="1:20" x14ac:dyDescent="0.3">
      <c r="A56" s="5">
        <v>126225</v>
      </c>
      <c r="B56" s="6" t="s">
        <v>51</v>
      </c>
      <c r="C56" s="7"/>
      <c r="D56" s="8"/>
      <c r="E56" s="8"/>
      <c r="F56" s="7">
        <v>0</v>
      </c>
      <c r="G56" s="8"/>
      <c r="H56" s="8"/>
      <c r="I56" s="7">
        <v>232500</v>
      </c>
      <c r="J56" s="7">
        <v>352500</v>
      </c>
      <c r="K56" s="7">
        <v>352500</v>
      </c>
      <c r="L56" s="7">
        <v>352500</v>
      </c>
      <c r="M56" s="16">
        <f t="shared" si="0"/>
        <v>126225</v>
      </c>
      <c r="N56" s="15" t="str">
        <f t="shared" si="1"/>
        <v>MEP Ökostrom</v>
      </c>
      <c r="O56" s="11">
        <f t="shared" si="2"/>
        <v>0</v>
      </c>
      <c r="P56" s="11">
        <f t="shared" si="3"/>
        <v>0</v>
      </c>
      <c r="Q56" s="12">
        <f t="shared" si="4"/>
        <v>232500</v>
      </c>
      <c r="R56" s="12">
        <f t="shared" si="5"/>
        <v>352500</v>
      </c>
      <c r="S56" s="12">
        <f t="shared" si="6"/>
        <v>352500</v>
      </c>
      <c r="T56" s="12">
        <f t="shared" si="7"/>
        <v>352500</v>
      </c>
    </row>
    <row r="57" spans="1:20" x14ac:dyDescent="0.3">
      <c r="A57" s="5">
        <v>126230</v>
      </c>
      <c r="B57" s="6" t="s">
        <v>52</v>
      </c>
      <c r="C57" s="7"/>
      <c r="D57" s="8"/>
      <c r="E57" s="8"/>
      <c r="F57" s="7">
        <v>976403.69</v>
      </c>
      <c r="G57" s="8" t="s">
        <v>3</v>
      </c>
      <c r="H57" s="8"/>
      <c r="I57" s="7">
        <v>583800</v>
      </c>
      <c r="J57" s="7">
        <v>0</v>
      </c>
      <c r="K57" s="7">
        <v>988403.69</v>
      </c>
      <c r="L57" s="7">
        <v>12000</v>
      </c>
      <c r="M57" s="16">
        <f t="shared" si="0"/>
        <v>126230</v>
      </c>
      <c r="N57" s="15" t="str">
        <f t="shared" si="1"/>
        <v>MEP EDL</v>
      </c>
      <c r="O57" s="11">
        <f t="shared" si="2"/>
        <v>0</v>
      </c>
      <c r="P57" s="11">
        <f t="shared" si="3"/>
        <v>976403.69</v>
      </c>
      <c r="Q57" s="12">
        <f t="shared" si="4"/>
        <v>583800</v>
      </c>
      <c r="R57" s="12">
        <f t="shared" si="5"/>
        <v>0</v>
      </c>
      <c r="S57" s="12">
        <f t="shared" si="6"/>
        <v>988403.69</v>
      </c>
      <c r="T57" s="12">
        <f t="shared" si="7"/>
        <v>12000</v>
      </c>
    </row>
    <row r="58" spans="1:20" x14ac:dyDescent="0.3">
      <c r="A58" s="5">
        <v>126501</v>
      </c>
      <c r="B58" s="6" t="s">
        <v>53</v>
      </c>
      <c r="C58" s="7">
        <v>98000</v>
      </c>
      <c r="D58" s="8" t="s">
        <v>3</v>
      </c>
      <c r="E58" s="8"/>
      <c r="F58" s="7">
        <v>0</v>
      </c>
      <c r="G58" s="8"/>
      <c r="H58" s="8"/>
      <c r="I58" s="7">
        <v>0</v>
      </c>
      <c r="J58" s="7">
        <v>98000</v>
      </c>
      <c r="K58" s="7">
        <v>0</v>
      </c>
      <c r="L58" s="7">
        <v>98000</v>
      </c>
      <c r="M58" s="16">
        <f t="shared" si="0"/>
        <v>126501</v>
      </c>
      <c r="N58" s="15" t="str">
        <f t="shared" si="1"/>
        <v>Darlehen Ökostrom GmbH (150T)</v>
      </c>
      <c r="O58" s="11">
        <f t="shared" si="2"/>
        <v>98000</v>
      </c>
      <c r="P58" s="11">
        <f t="shared" si="3"/>
        <v>0</v>
      </c>
      <c r="Q58" s="12">
        <f t="shared" si="4"/>
        <v>0</v>
      </c>
      <c r="R58" s="12">
        <f t="shared" si="5"/>
        <v>98000</v>
      </c>
      <c r="S58" s="12">
        <f t="shared" si="6"/>
        <v>0</v>
      </c>
      <c r="T58" s="12">
        <f t="shared" si="7"/>
        <v>98000</v>
      </c>
    </row>
    <row r="59" spans="1:20" x14ac:dyDescent="0.3">
      <c r="A59" s="5">
        <v>126599</v>
      </c>
      <c r="B59" s="6" t="s">
        <v>54</v>
      </c>
      <c r="C59" s="7">
        <v>16620.11</v>
      </c>
      <c r="D59" s="8" t="s">
        <v>3</v>
      </c>
      <c r="E59" s="8"/>
      <c r="F59" s="7">
        <v>16620.11</v>
      </c>
      <c r="G59" s="8" t="s">
        <v>3</v>
      </c>
      <c r="H59" s="8"/>
      <c r="I59" s="7"/>
      <c r="J59" s="7"/>
      <c r="K59" s="7"/>
      <c r="L59" s="7"/>
      <c r="M59" s="16">
        <f t="shared" si="0"/>
        <v>126599</v>
      </c>
      <c r="N59" s="15" t="str">
        <f t="shared" si="1"/>
        <v>Kaution Strasser Capital GmbH (&gt; Jh.)</v>
      </c>
      <c r="O59" s="11">
        <f t="shared" si="2"/>
        <v>16620.11</v>
      </c>
      <c r="P59" s="11">
        <f t="shared" si="3"/>
        <v>16620.11</v>
      </c>
      <c r="Q59" s="12">
        <f t="shared" si="4"/>
        <v>0</v>
      </c>
      <c r="R59" s="12">
        <f t="shared" si="5"/>
        <v>0</v>
      </c>
      <c r="S59" s="12">
        <f t="shared" si="6"/>
        <v>0</v>
      </c>
      <c r="T59" s="12">
        <f t="shared" si="7"/>
        <v>0</v>
      </c>
    </row>
    <row r="60" spans="1:20" x14ac:dyDescent="0.3">
      <c r="A60" s="5">
        <v>127100</v>
      </c>
      <c r="B60" s="6" t="s">
        <v>55</v>
      </c>
      <c r="C60" s="7">
        <v>945595.97</v>
      </c>
      <c r="D60" s="8" t="s">
        <v>3</v>
      </c>
      <c r="E60" s="8"/>
      <c r="F60" s="7">
        <v>1573274.6</v>
      </c>
      <c r="G60" s="8" t="s">
        <v>3</v>
      </c>
      <c r="H60" s="8"/>
      <c r="I60" s="7">
        <v>1735718.35</v>
      </c>
      <c r="J60" s="7">
        <v>1574453.15</v>
      </c>
      <c r="K60" s="7">
        <v>18150042.719999999</v>
      </c>
      <c r="L60" s="7">
        <v>17522364.09</v>
      </c>
      <c r="M60" s="16">
        <f t="shared" si="0"/>
        <v>127100</v>
      </c>
      <c r="N60" s="15" t="str">
        <f t="shared" si="1"/>
        <v>Forderungen aus L+L gg. verbund. UN b.1J</v>
      </c>
      <c r="O60" s="11">
        <f t="shared" si="2"/>
        <v>945595.97</v>
      </c>
      <c r="P60" s="11">
        <f t="shared" si="3"/>
        <v>1573274.6</v>
      </c>
      <c r="Q60" s="12">
        <f t="shared" si="4"/>
        <v>1735718.35</v>
      </c>
      <c r="R60" s="12">
        <f t="shared" si="5"/>
        <v>1574453.15</v>
      </c>
      <c r="S60" s="12">
        <f t="shared" si="6"/>
        <v>18150042.719999999</v>
      </c>
      <c r="T60" s="12">
        <f t="shared" si="7"/>
        <v>17522364.09</v>
      </c>
    </row>
    <row r="61" spans="1:20" x14ac:dyDescent="0.3">
      <c r="A61" s="5">
        <v>127201</v>
      </c>
      <c r="B61" s="6" t="s">
        <v>56</v>
      </c>
      <c r="C61" s="7"/>
      <c r="D61" s="8"/>
      <c r="E61" s="8"/>
      <c r="F61" s="7">
        <v>1336392</v>
      </c>
      <c r="G61" s="8" t="s">
        <v>3</v>
      </c>
      <c r="H61" s="8"/>
      <c r="I61" s="7">
        <v>343400</v>
      </c>
      <c r="J61" s="7">
        <v>0</v>
      </c>
      <c r="K61" s="7">
        <v>1336392</v>
      </c>
      <c r="L61" s="7">
        <v>0</v>
      </c>
      <c r="M61" s="16">
        <f t="shared" si="0"/>
        <v>127201</v>
      </c>
      <c r="N61" s="15" t="str">
        <f t="shared" si="1"/>
        <v>Forderungen aus I/C-Darlehen an MEP EDL</v>
      </c>
      <c r="O61" s="11">
        <f t="shared" si="2"/>
        <v>0</v>
      </c>
      <c r="P61" s="11">
        <f t="shared" si="3"/>
        <v>1336392</v>
      </c>
      <c r="Q61" s="12">
        <f t="shared" si="4"/>
        <v>343400</v>
      </c>
      <c r="R61" s="12">
        <f t="shared" si="5"/>
        <v>0</v>
      </c>
      <c r="S61" s="12">
        <f t="shared" si="6"/>
        <v>1336392</v>
      </c>
      <c r="T61" s="12">
        <f t="shared" si="7"/>
        <v>0</v>
      </c>
    </row>
    <row r="62" spans="1:20" x14ac:dyDescent="0.3">
      <c r="A62" s="5">
        <v>127203</v>
      </c>
      <c r="B62" s="6" t="s">
        <v>51</v>
      </c>
      <c r="C62" s="7"/>
      <c r="D62" s="8"/>
      <c r="E62" s="8"/>
      <c r="F62" s="7">
        <v>163000</v>
      </c>
      <c r="G62" s="8" t="s">
        <v>3</v>
      </c>
      <c r="H62" s="8"/>
      <c r="I62" s="7">
        <v>79000</v>
      </c>
      <c r="J62" s="7">
        <v>0</v>
      </c>
      <c r="K62" s="7">
        <v>163000</v>
      </c>
      <c r="L62" s="7">
        <v>0</v>
      </c>
      <c r="M62" s="16">
        <f t="shared" si="0"/>
        <v>127203</v>
      </c>
      <c r="N62" s="15" t="str">
        <f t="shared" si="1"/>
        <v>MEP Ökostrom</v>
      </c>
      <c r="O62" s="11">
        <f t="shared" si="2"/>
        <v>0</v>
      </c>
      <c r="P62" s="11">
        <f t="shared" si="3"/>
        <v>163000</v>
      </c>
      <c r="Q62" s="12">
        <f t="shared" si="4"/>
        <v>79000</v>
      </c>
      <c r="R62" s="12">
        <f t="shared" si="5"/>
        <v>0</v>
      </c>
      <c r="S62" s="12">
        <f t="shared" si="6"/>
        <v>163000</v>
      </c>
      <c r="T62" s="12">
        <f t="shared" si="7"/>
        <v>0</v>
      </c>
    </row>
    <row r="63" spans="1:20" x14ac:dyDescent="0.3">
      <c r="A63" s="5">
        <v>130100</v>
      </c>
      <c r="B63" s="6" t="s">
        <v>57</v>
      </c>
      <c r="C63" s="7"/>
      <c r="D63" s="8"/>
      <c r="E63" s="8"/>
      <c r="F63" s="7">
        <v>0</v>
      </c>
      <c r="G63" s="8"/>
      <c r="H63" s="8"/>
      <c r="I63" s="7"/>
      <c r="J63" s="7"/>
      <c r="K63" s="7">
        <v>0</v>
      </c>
      <c r="L63" s="7">
        <v>0</v>
      </c>
      <c r="M63" s="16">
        <f t="shared" si="0"/>
        <v>130100</v>
      </c>
      <c r="N63" s="15" t="str">
        <f t="shared" si="1"/>
        <v>Sonstige Vermögensgegenstände (b.1 J)</v>
      </c>
      <c r="O63" s="11">
        <f t="shared" si="2"/>
        <v>0</v>
      </c>
      <c r="P63" s="11">
        <f t="shared" si="3"/>
        <v>0</v>
      </c>
      <c r="Q63" s="12">
        <f t="shared" si="4"/>
        <v>0</v>
      </c>
      <c r="R63" s="12">
        <f t="shared" si="5"/>
        <v>0</v>
      </c>
      <c r="S63" s="12">
        <f t="shared" si="6"/>
        <v>0</v>
      </c>
      <c r="T63" s="12">
        <f t="shared" si="7"/>
        <v>0</v>
      </c>
    </row>
    <row r="64" spans="1:20" x14ac:dyDescent="0.3">
      <c r="A64" s="5">
        <v>131100</v>
      </c>
      <c r="B64" s="6" t="s">
        <v>58</v>
      </c>
      <c r="C64" s="7">
        <v>12471.5</v>
      </c>
      <c r="D64" s="8" t="s">
        <v>3</v>
      </c>
      <c r="E64" s="8"/>
      <c r="F64" s="7">
        <v>12471.5</v>
      </c>
      <c r="G64" s="8" t="s">
        <v>3</v>
      </c>
      <c r="H64" s="8"/>
      <c r="I64" s="7"/>
      <c r="J64" s="7"/>
      <c r="K64" s="7"/>
      <c r="L64" s="7"/>
      <c r="M64" s="16">
        <f t="shared" si="0"/>
        <v>131100</v>
      </c>
      <c r="N64" s="15" t="str">
        <f t="shared" si="1"/>
        <v>Forderungen gg. Geschäftsf.(b.1J)</v>
      </c>
      <c r="O64" s="11">
        <f t="shared" si="2"/>
        <v>12471.5</v>
      </c>
      <c r="P64" s="11">
        <f t="shared" si="3"/>
        <v>12471.5</v>
      </c>
      <c r="Q64" s="12">
        <f t="shared" si="4"/>
        <v>0</v>
      </c>
      <c r="R64" s="12">
        <f t="shared" si="5"/>
        <v>0</v>
      </c>
      <c r="S64" s="12">
        <f t="shared" si="6"/>
        <v>0</v>
      </c>
      <c r="T64" s="12">
        <f t="shared" si="7"/>
        <v>0</v>
      </c>
    </row>
    <row r="65" spans="1:20" x14ac:dyDescent="0.3">
      <c r="A65" s="5">
        <v>134000</v>
      </c>
      <c r="B65" s="6" t="s">
        <v>59</v>
      </c>
      <c r="C65" s="7"/>
      <c r="D65" s="8"/>
      <c r="E65" s="8"/>
      <c r="F65" s="7">
        <v>0</v>
      </c>
      <c r="G65" s="8"/>
      <c r="H65" s="8"/>
      <c r="I65" s="7">
        <v>1245</v>
      </c>
      <c r="J65" s="7">
        <v>1065</v>
      </c>
      <c r="K65" s="7">
        <v>1245</v>
      </c>
      <c r="L65" s="7">
        <v>1245</v>
      </c>
      <c r="M65" s="16">
        <f t="shared" si="0"/>
        <v>134000</v>
      </c>
      <c r="N65" s="15" t="str">
        <f t="shared" si="1"/>
        <v>Forderg. gg. Personal Lohn- und Gehalt</v>
      </c>
      <c r="O65" s="11">
        <f t="shared" si="2"/>
        <v>0</v>
      </c>
      <c r="P65" s="11">
        <f t="shared" si="3"/>
        <v>0</v>
      </c>
      <c r="Q65" s="12">
        <f t="shared" si="4"/>
        <v>1245</v>
      </c>
      <c r="R65" s="12">
        <f t="shared" si="5"/>
        <v>1065</v>
      </c>
      <c r="S65" s="12">
        <f t="shared" si="6"/>
        <v>1245</v>
      </c>
      <c r="T65" s="12">
        <f t="shared" si="7"/>
        <v>1245</v>
      </c>
    </row>
    <row r="66" spans="1:20" x14ac:dyDescent="0.3">
      <c r="A66" s="5">
        <v>135000</v>
      </c>
      <c r="B66" s="6" t="s">
        <v>60</v>
      </c>
      <c r="C66" s="7">
        <v>1010.29</v>
      </c>
      <c r="D66" s="8" t="s">
        <v>3</v>
      </c>
      <c r="E66" s="8"/>
      <c r="F66" s="7">
        <v>1010.29</v>
      </c>
      <c r="G66" s="8" t="s">
        <v>3</v>
      </c>
      <c r="H66" s="8"/>
      <c r="I66" s="7"/>
      <c r="J66" s="7"/>
      <c r="K66" s="7"/>
      <c r="L66" s="7"/>
      <c r="M66" s="16">
        <f t="shared" si="0"/>
        <v>135000</v>
      </c>
      <c r="N66" s="15" t="str">
        <f t="shared" si="1"/>
        <v>Kautionen</v>
      </c>
      <c r="O66" s="11">
        <f t="shared" si="2"/>
        <v>1010.29</v>
      </c>
      <c r="P66" s="11">
        <f t="shared" si="3"/>
        <v>1010.29</v>
      </c>
      <c r="Q66" s="12">
        <f t="shared" si="4"/>
        <v>0</v>
      </c>
      <c r="R66" s="12">
        <f t="shared" si="5"/>
        <v>0</v>
      </c>
      <c r="S66" s="12">
        <f t="shared" si="6"/>
        <v>0</v>
      </c>
      <c r="T66" s="12">
        <f t="shared" si="7"/>
        <v>0</v>
      </c>
    </row>
    <row r="67" spans="1:20" x14ac:dyDescent="0.3">
      <c r="A67" s="5">
        <v>135500</v>
      </c>
      <c r="B67" s="6" t="s">
        <v>61</v>
      </c>
      <c r="C67" s="7"/>
      <c r="D67" s="8"/>
      <c r="E67" s="8"/>
      <c r="F67" s="7">
        <v>4400</v>
      </c>
      <c r="G67" s="8" t="s">
        <v>3</v>
      </c>
      <c r="H67" s="8"/>
      <c r="I67" s="7"/>
      <c r="J67" s="7"/>
      <c r="K67" s="7">
        <v>4400</v>
      </c>
      <c r="L67" s="7">
        <v>0</v>
      </c>
      <c r="M67" s="16">
        <f t="shared" si="0"/>
        <v>135500</v>
      </c>
      <c r="N67" s="15" t="str">
        <f t="shared" si="1"/>
        <v>Kautionen (g. 1 J)</v>
      </c>
      <c r="O67" s="11">
        <f t="shared" si="2"/>
        <v>0</v>
      </c>
      <c r="P67" s="11">
        <f t="shared" si="3"/>
        <v>4400</v>
      </c>
      <c r="Q67" s="12">
        <f t="shared" si="4"/>
        <v>0</v>
      </c>
      <c r="R67" s="12">
        <f t="shared" si="5"/>
        <v>0</v>
      </c>
      <c r="S67" s="12">
        <f t="shared" si="6"/>
        <v>4400</v>
      </c>
      <c r="T67" s="12">
        <f t="shared" si="7"/>
        <v>0</v>
      </c>
    </row>
    <row r="68" spans="1:20" x14ac:dyDescent="0.3">
      <c r="A68" s="5">
        <v>136008</v>
      </c>
      <c r="B68" s="6" t="s">
        <v>62</v>
      </c>
      <c r="C68" s="7">
        <v>3561.43</v>
      </c>
      <c r="D68" s="8" t="s">
        <v>3</v>
      </c>
      <c r="E68" s="8"/>
      <c r="F68" s="7">
        <v>0</v>
      </c>
      <c r="G68" s="8"/>
      <c r="H68" s="8"/>
      <c r="I68" s="7">
        <v>280.31</v>
      </c>
      <c r="J68" s="7">
        <v>841.74</v>
      </c>
      <c r="K68" s="7">
        <v>280.31</v>
      </c>
      <c r="L68" s="7">
        <v>3841.74</v>
      </c>
      <c r="M68" s="16">
        <f t="shared" si="0"/>
        <v>136008</v>
      </c>
      <c r="N68" s="15" t="str">
        <f t="shared" si="1"/>
        <v>Darlehen Hollenbach Michael</v>
      </c>
      <c r="O68" s="11">
        <f t="shared" si="2"/>
        <v>3561.43</v>
      </c>
      <c r="P68" s="11">
        <f t="shared" si="3"/>
        <v>0</v>
      </c>
      <c r="Q68" s="12">
        <f t="shared" si="4"/>
        <v>280.31</v>
      </c>
      <c r="R68" s="12">
        <f t="shared" si="5"/>
        <v>841.74</v>
      </c>
      <c r="S68" s="12">
        <f t="shared" si="6"/>
        <v>280.31</v>
      </c>
      <c r="T68" s="12">
        <f t="shared" si="7"/>
        <v>3841.74</v>
      </c>
    </row>
    <row r="69" spans="1:20" x14ac:dyDescent="0.3">
      <c r="A69" s="5">
        <v>136009</v>
      </c>
      <c r="B69" s="6" t="s">
        <v>63</v>
      </c>
      <c r="C69" s="7">
        <v>15517.08</v>
      </c>
      <c r="D69" s="8" t="s">
        <v>3</v>
      </c>
      <c r="E69" s="8"/>
      <c r="F69" s="7">
        <v>0</v>
      </c>
      <c r="G69" s="8"/>
      <c r="H69" s="8"/>
      <c r="I69" s="7"/>
      <c r="J69" s="7"/>
      <c r="K69" s="7">
        <v>0</v>
      </c>
      <c r="L69" s="7">
        <v>15517.08</v>
      </c>
      <c r="M69" s="16">
        <f t="shared" si="0"/>
        <v>136009</v>
      </c>
      <c r="N69" s="15" t="str">
        <f t="shared" si="1"/>
        <v>Darlehen Kleiner Benjamin</v>
      </c>
      <c r="O69" s="11">
        <f t="shared" si="2"/>
        <v>15517.08</v>
      </c>
      <c r="P69" s="11">
        <f t="shared" si="3"/>
        <v>0</v>
      </c>
      <c r="Q69" s="12">
        <f t="shared" si="4"/>
        <v>0</v>
      </c>
      <c r="R69" s="12">
        <f t="shared" si="5"/>
        <v>0</v>
      </c>
      <c r="S69" s="12">
        <f t="shared" si="6"/>
        <v>0</v>
      </c>
      <c r="T69" s="12">
        <f t="shared" si="7"/>
        <v>15517.08</v>
      </c>
    </row>
    <row r="70" spans="1:20" x14ac:dyDescent="0.3">
      <c r="A70" s="5">
        <v>136010</v>
      </c>
      <c r="B70" s="6" t="s">
        <v>64</v>
      </c>
      <c r="C70" s="7">
        <v>1700</v>
      </c>
      <c r="D70" s="8" t="s">
        <v>3</v>
      </c>
      <c r="E70" s="8"/>
      <c r="F70" s="7">
        <v>850</v>
      </c>
      <c r="G70" s="8" t="s">
        <v>3</v>
      </c>
      <c r="H70" s="8"/>
      <c r="I70" s="7"/>
      <c r="J70" s="7"/>
      <c r="K70" s="7">
        <v>850</v>
      </c>
      <c r="L70" s="7">
        <v>1700</v>
      </c>
      <c r="M70" s="16">
        <f t="shared" si="0"/>
        <v>136010</v>
      </c>
      <c r="N70" s="15" t="str">
        <f t="shared" si="1"/>
        <v>Darlehen Kurtar Serdan</v>
      </c>
      <c r="O70" s="11">
        <f t="shared" si="2"/>
        <v>1700</v>
      </c>
      <c r="P70" s="11">
        <f t="shared" si="3"/>
        <v>850</v>
      </c>
      <c r="Q70" s="12">
        <f t="shared" si="4"/>
        <v>0</v>
      </c>
      <c r="R70" s="12">
        <f t="shared" si="5"/>
        <v>0</v>
      </c>
      <c r="S70" s="12">
        <f t="shared" si="6"/>
        <v>850</v>
      </c>
      <c r="T70" s="12">
        <f t="shared" si="7"/>
        <v>1700</v>
      </c>
    </row>
    <row r="71" spans="1:20" x14ac:dyDescent="0.3">
      <c r="A71" s="5">
        <v>136900</v>
      </c>
      <c r="B71" s="6" t="s">
        <v>65</v>
      </c>
      <c r="C71" s="7"/>
      <c r="D71" s="8"/>
      <c r="E71" s="8"/>
      <c r="F71" s="7">
        <v>4548.1099999999997</v>
      </c>
      <c r="G71" s="8" t="s">
        <v>3</v>
      </c>
      <c r="H71" s="8"/>
      <c r="I71" s="7">
        <v>4355.7299999999996</v>
      </c>
      <c r="J71" s="7">
        <v>9448.81</v>
      </c>
      <c r="K71" s="7">
        <v>50778.06</v>
      </c>
      <c r="L71" s="7">
        <v>46229.95</v>
      </c>
      <c r="M71" s="16">
        <f t="shared" si="0"/>
        <v>136900</v>
      </c>
      <c r="N71" s="15" t="str">
        <f t="shared" si="1"/>
        <v>Forderungen ggb. Krankenkasse aus AAG</v>
      </c>
      <c r="O71" s="11">
        <f t="shared" si="2"/>
        <v>0</v>
      </c>
      <c r="P71" s="11">
        <f t="shared" si="3"/>
        <v>4548.1099999999997</v>
      </c>
      <c r="Q71" s="12">
        <f t="shared" si="4"/>
        <v>4355.7299999999996</v>
      </c>
      <c r="R71" s="12">
        <f t="shared" si="5"/>
        <v>9448.81</v>
      </c>
      <c r="S71" s="12">
        <f t="shared" si="6"/>
        <v>50778.06</v>
      </c>
      <c r="T71" s="12">
        <f t="shared" si="7"/>
        <v>46229.95</v>
      </c>
    </row>
    <row r="72" spans="1:20" x14ac:dyDescent="0.3">
      <c r="A72" s="5">
        <v>137000</v>
      </c>
      <c r="B72" s="6" t="s">
        <v>66</v>
      </c>
      <c r="C72" s="7"/>
      <c r="D72" s="8"/>
      <c r="E72" s="8"/>
      <c r="F72" s="7">
        <v>0</v>
      </c>
      <c r="G72" s="8"/>
      <c r="H72" s="8"/>
      <c r="I72" s="7"/>
      <c r="J72" s="7"/>
      <c r="K72" s="7">
        <v>2051152.37</v>
      </c>
      <c r="L72" s="7">
        <v>2051152.37</v>
      </c>
      <c r="M72" s="16">
        <f t="shared" si="0"/>
        <v>137000</v>
      </c>
      <c r="N72" s="15" t="str">
        <f t="shared" si="1"/>
        <v>Durchlaufende Posten</v>
      </c>
      <c r="O72" s="11">
        <f t="shared" si="2"/>
        <v>0</v>
      </c>
      <c r="P72" s="11">
        <f t="shared" si="3"/>
        <v>0</v>
      </c>
      <c r="Q72" s="12">
        <f t="shared" si="4"/>
        <v>0</v>
      </c>
      <c r="R72" s="12">
        <f t="shared" si="5"/>
        <v>0</v>
      </c>
      <c r="S72" s="12">
        <f t="shared" si="6"/>
        <v>2051152.37</v>
      </c>
      <c r="T72" s="12">
        <f t="shared" si="7"/>
        <v>2051152.37</v>
      </c>
    </row>
    <row r="73" spans="1:20" x14ac:dyDescent="0.3">
      <c r="A73" s="5">
        <v>137100</v>
      </c>
      <c r="B73" s="6" t="s">
        <v>67</v>
      </c>
      <c r="C73" s="7"/>
      <c r="D73" s="8"/>
      <c r="E73" s="8"/>
      <c r="F73" s="7">
        <v>3469.65</v>
      </c>
      <c r="G73" s="8" t="s">
        <v>3</v>
      </c>
      <c r="H73" s="8"/>
      <c r="I73" s="7">
        <v>4970.12</v>
      </c>
      <c r="J73" s="7">
        <v>1500.47</v>
      </c>
      <c r="K73" s="7">
        <v>4970.12</v>
      </c>
      <c r="L73" s="7">
        <v>1500.47</v>
      </c>
      <c r="M73" s="16">
        <f t="shared" ref="M73:M136" si="8">A73</f>
        <v>137100</v>
      </c>
      <c r="N73" s="15" t="str">
        <f t="shared" ref="N73:N136" si="9">B73</f>
        <v>Fehlende Rechnungen</v>
      </c>
      <c r="O73" s="11">
        <f t="shared" ref="O73:O136" si="10">IF(D73="S",C73,-C73)</f>
        <v>0</v>
      </c>
      <c r="P73" s="11">
        <f t="shared" ref="P73:P136" si="11">IF(G73="S",F73,-F73)</f>
        <v>3469.65</v>
      </c>
      <c r="Q73" s="12">
        <f t="shared" ref="Q73:Q136" si="12">I73</f>
        <v>4970.12</v>
      </c>
      <c r="R73" s="12">
        <f t="shared" ref="R73:R136" si="13">J73</f>
        <v>1500.47</v>
      </c>
      <c r="S73" s="12">
        <f t="shared" ref="S73:S136" si="14">K73</f>
        <v>4970.12</v>
      </c>
      <c r="T73" s="12">
        <f t="shared" ref="T73:T136" si="15">L73</f>
        <v>1500.47</v>
      </c>
    </row>
    <row r="74" spans="1:20" x14ac:dyDescent="0.3">
      <c r="A74" s="5">
        <v>137300</v>
      </c>
      <c r="B74" s="6" t="s">
        <v>68</v>
      </c>
      <c r="C74" s="7"/>
      <c r="D74" s="8"/>
      <c r="E74" s="8"/>
      <c r="F74" s="7">
        <v>0</v>
      </c>
      <c r="G74" s="8"/>
      <c r="H74" s="8"/>
      <c r="I74" s="7"/>
      <c r="J74" s="7"/>
      <c r="K74" s="7">
        <v>0</v>
      </c>
      <c r="L74" s="7">
        <v>0</v>
      </c>
      <c r="M74" s="16">
        <f t="shared" si="8"/>
        <v>137300</v>
      </c>
      <c r="N74" s="15" t="str">
        <f t="shared" si="9"/>
        <v>Zahlung FA für Kleiner, Benjamin</v>
      </c>
      <c r="O74" s="11">
        <f t="shared" si="10"/>
        <v>0</v>
      </c>
      <c r="P74" s="11">
        <f t="shared" si="11"/>
        <v>0</v>
      </c>
      <c r="Q74" s="12">
        <f t="shared" si="12"/>
        <v>0</v>
      </c>
      <c r="R74" s="12">
        <f t="shared" si="13"/>
        <v>0</v>
      </c>
      <c r="S74" s="12">
        <f t="shared" si="14"/>
        <v>0</v>
      </c>
      <c r="T74" s="12">
        <f t="shared" si="15"/>
        <v>0</v>
      </c>
    </row>
    <row r="75" spans="1:20" x14ac:dyDescent="0.3">
      <c r="A75" s="5">
        <v>140000</v>
      </c>
      <c r="B75" s="6" t="s">
        <v>69</v>
      </c>
      <c r="C75" s="7"/>
      <c r="D75" s="8"/>
      <c r="E75" s="8"/>
      <c r="F75" s="7">
        <v>1.62</v>
      </c>
      <c r="G75" s="8" t="s">
        <v>3</v>
      </c>
      <c r="H75" s="8"/>
      <c r="I75" s="7"/>
      <c r="J75" s="7"/>
      <c r="K75" s="7">
        <v>1.62</v>
      </c>
      <c r="L75" s="7">
        <v>0</v>
      </c>
      <c r="M75" s="16">
        <f t="shared" si="8"/>
        <v>140000</v>
      </c>
      <c r="N75" s="15" t="str">
        <f t="shared" si="9"/>
        <v>Abziehbare Vorsteuer</v>
      </c>
      <c r="O75" s="11">
        <f t="shared" si="10"/>
        <v>0</v>
      </c>
      <c r="P75" s="11">
        <f t="shared" si="11"/>
        <v>1.62</v>
      </c>
      <c r="Q75" s="12">
        <f t="shared" si="12"/>
        <v>0</v>
      </c>
      <c r="R75" s="12">
        <f t="shared" si="13"/>
        <v>0</v>
      </c>
      <c r="S75" s="12">
        <f t="shared" si="14"/>
        <v>1.62</v>
      </c>
      <c r="T75" s="12">
        <f t="shared" si="15"/>
        <v>0</v>
      </c>
    </row>
    <row r="76" spans="1:20" x14ac:dyDescent="0.3">
      <c r="A76" s="5">
        <v>140100</v>
      </c>
      <c r="B76" s="6" t="s">
        <v>70</v>
      </c>
      <c r="C76" s="7"/>
      <c r="D76" s="8"/>
      <c r="E76" s="8"/>
      <c r="F76" s="7">
        <v>1464.76</v>
      </c>
      <c r="G76" s="8" t="s">
        <v>3</v>
      </c>
      <c r="H76" s="8"/>
      <c r="I76" s="7">
        <v>182.36</v>
      </c>
      <c r="J76" s="7">
        <v>0</v>
      </c>
      <c r="K76" s="7">
        <v>1464.76</v>
      </c>
      <c r="L76" s="7">
        <v>0</v>
      </c>
      <c r="M76" s="16">
        <f t="shared" si="8"/>
        <v>140100</v>
      </c>
      <c r="N76" s="15" t="str">
        <f t="shared" si="9"/>
        <v>Abziehbare Vorsteuer 7%</v>
      </c>
      <c r="O76" s="11">
        <f t="shared" si="10"/>
        <v>0</v>
      </c>
      <c r="P76" s="11">
        <f t="shared" si="11"/>
        <v>1464.76</v>
      </c>
      <c r="Q76" s="12">
        <f t="shared" si="12"/>
        <v>182.36</v>
      </c>
      <c r="R76" s="12">
        <f t="shared" si="13"/>
        <v>0</v>
      </c>
      <c r="S76" s="12">
        <f t="shared" si="14"/>
        <v>1464.76</v>
      </c>
      <c r="T76" s="12">
        <f t="shared" si="15"/>
        <v>0</v>
      </c>
    </row>
    <row r="77" spans="1:20" x14ac:dyDescent="0.3">
      <c r="A77" s="5">
        <v>140400</v>
      </c>
      <c r="B77" s="6" t="s">
        <v>71</v>
      </c>
      <c r="C77" s="7"/>
      <c r="D77" s="8"/>
      <c r="E77" s="8"/>
      <c r="F77" s="7">
        <v>23.92</v>
      </c>
      <c r="G77" s="8" t="s">
        <v>3</v>
      </c>
      <c r="H77" s="8"/>
      <c r="I77" s="7">
        <v>23.92</v>
      </c>
      <c r="J77" s="7">
        <v>0</v>
      </c>
      <c r="K77" s="7">
        <v>23.92</v>
      </c>
      <c r="L77" s="7">
        <v>0</v>
      </c>
      <c r="M77" s="16">
        <f t="shared" si="8"/>
        <v>140400</v>
      </c>
      <c r="N77" s="15" t="str">
        <f t="shared" si="9"/>
        <v>Abziehbare Vorsteuer aus EU-Erwerb 19%</v>
      </c>
      <c r="O77" s="11">
        <f t="shared" si="10"/>
        <v>0</v>
      </c>
      <c r="P77" s="11">
        <f t="shared" si="11"/>
        <v>23.92</v>
      </c>
      <c r="Q77" s="12">
        <f t="shared" si="12"/>
        <v>23.92</v>
      </c>
      <c r="R77" s="12">
        <f t="shared" si="13"/>
        <v>0</v>
      </c>
      <c r="S77" s="12">
        <f t="shared" si="14"/>
        <v>23.92</v>
      </c>
      <c r="T77" s="12">
        <f t="shared" si="15"/>
        <v>0</v>
      </c>
    </row>
    <row r="78" spans="1:20" x14ac:dyDescent="0.3">
      <c r="A78" s="5">
        <v>140600</v>
      </c>
      <c r="B78" s="6" t="s">
        <v>72</v>
      </c>
      <c r="C78" s="7"/>
      <c r="D78" s="8"/>
      <c r="E78" s="8"/>
      <c r="F78" s="7">
        <v>2374473.7999999998</v>
      </c>
      <c r="G78" s="8" t="s">
        <v>3</v>
      </c>
      <c r="H78" s="8"/>
      <c r="I78" s="7">
        <v>276227.24</v>
      </c>
      <c r="J78" s="7">
        <v>16614.62</v>
      </c>
      <c r="K78" s="7">
        <v>2475167.5</v>
      </c>
      <c r="L78" s="7">
        <v>100693.7</v>
      </c>
      <c r="M78" s="16">
        <f t="shared" si="8"/>
        <v>140600</v>
      </c>
      <c r="N78" s="15" t="str">
        <f t="shared" si="9"/>
        <v>Abziehbare Vorsteuer 19%</v>
      </c>
      <c r="O78" s="11">
        <f t="shared" si="10"/>
        <v>0</v>
      </c>
      <c r="P78" s="11">
        <f t="shared" si="11"/>
        <v>2374473.7999999998</v>
      </c>
      <c r="Q78" s="12">
        <f t="shared" si="12"/>
        <v>276227.24</v>
      </c>
      <c r="R78" s="12">
        <f t="shared" si="13"/>
        <v>16614.62</v>
      </c>
      <c r="S78" s="12">
        <f t="shared" si="14"/>
        <v>2475167.5</v>
      </c>
      <c r="T78" s="12">
        <f t="shared" si="15"/>
        <v>100693.7</v>
      </c>
    </row>
    <row r="79" spans="1:20" x14ac:dyDescent="0.3">
      <c r="A79" s="5">
        <v>140700</v>
      </c>
      <c r="B79" s="6" t="s">
        <v>73</v>
      </c>
      <c r="C79" s="7"/>
      <c r="D79" s="8"/>
      <c r="E79" s="8"/>
      <c r="F79" s="7">
        <v>478349.72</v>
      </c>
      <c r="G79" s="8" t="s">
        <v>3</v>
      </c>
      <c r="H79" s="8"/>
      <c r="I79" s="7">
        <v>49536.33</v>
      </c>
      <c r="J79" s="7">
        <v>197.81</v>
      </c>
      <c r="K79" s="7">
        <v>480238.54</v>
      </c>
      <c r="L79" s="7">
        <v>1888.82</v>
      </c>
      <c r="M79" s="16">
        <f t="shared" si="8"/>
        <v>140700</v>
      </c>
      <c r="N79" s="15" t="str">
        <f t="shared" si="9"/>
        <v>Abziehbare Vorsteuer § 13b UStG 19%</v>
      </c>
      <c r="O79" s="11">
        <f t="shared" si="10"/>
        <v>0</v>
      </c>
      <c r="P79" s="11">
        <f t="shared" si="11"/>
        <v>478349.72</v>
      </c>
      <c r="Q79" s="12">
        <f t="shared" si="12"/>
        <v>49536.33</v>
      </c>
      <c r="R79" s="12">
        <f t="shared" si="13"/>
        <v>197.81</v>
      </c>
      <c r="S79" s="12">
        <f t="shared" si="14"/>
        <v>480238.54</v>
      </c>
      <c r="T79" s="12">
        <f t="shared" si="15"/>
        <v>1888.82</v>
      </c>
    </row>
    <row r="80" spans="1:20" x14ac:dyDescent="0.3">
      <c r="A80" s="5">
        <v>141600</v>
      </c>
      <c r="B80" s="6" t="s">
        <v>74</v>
      </c>
      <c r="C80" s="7"/>
      <c r="D80" s="8"/>
      <c r="E80" s="8"/>
      <c r="F80" s="7">
        <v>0</v>
      </c>
      <c r="G80" s="8"/>
      <c r="H80" s="8"/>
      <c r="I80" s="7"/>
      <c r="J80" s="7"/>
      <c r="K80" s="7">
        <v>0</v>
      </c>
      <c r="L80" s="7">
        <v>0</v>
      </c>
      <c r="M80" s="16">
        <f t="shared" si="8"/>
        <v>141600</v>
      </c>
      <c r="N80" s="15" t="str">
        <f t="shared" si="9"/>
        <v>Aufzuteilende Vorsteuer 19%</v>
      </c>
      <c r="O80" s="11">
        <f t="shared" si="10"/>
        <v>0</v>
      </c>
      <c r="P80" s="11">
        <f t="shared" si="11"/>
        <v>0</v>
      </c>
      <c r="Q80" s="12">
        <f t="shared" si="12"/>
        <v>0</v>
      </c>
      <c r="R80" s="12">
        <f t="shared" si="13"/>
        <v>0</v>
      </c>
      <c r="S80" s="12">
        <f t="shared" si="14"/>
        <v>0</v>
      </c>
      <c r="T80" s="12">
        <f t="shared" si="15"/>
        <v>0</v>
      </c>
    </row>
    <row r="81" spans="1:20" x14ac:dyDescent="0.3">
      <c r="A81" s="5">
        <v>142000</v>
      </c>
      <c r="B81" s="6" t="s">
        <v>75</v>
      </c>
      <c r="C81" s="7"/>
      <c r="D81" s="8"/>
      <c r="E81" s="8"/>
      <c r="F81" s="7">
        <v>0</v>
      </c>
      <c r="G81" s="8"/>
      <c r="H81" s="8"/>
      <c r="I81" s="7"/>
      <c r="J81" s="7"/>
      <c r="K81" s="7">
        <v>0</v>
      </c>
      <c r="L81" s="7">
        <v>0</v>
      </c>
      <c r="M81" s="16">
        <f t="shared" si="8"/>
        <v>142000</v>
      </c>
      <c r="N81" s="15" t="str">
        <f t="shared" si="9"/>
        <v>USt-Forderungen</v>
      </c>
      <c r="O81" s="11">
        <f t="shared" si="10"/>
        <v>0</v>
      </c>
      <c r="P81" s="11">
        <f t="shared" si="11"/>
        <v>0</v>
      </c>
      <c r="Q81" s="12">
        <f t="shared" si="12"/>
        <v>0</v>
      </c>
      <c r="R81" s="12">
        <f t="shared" si="13"/>
        <v>0</v>
      </c>
      <c r="S81" s="12">
        <f t="shared" si="14"/>
        <v>0</v>
      </c>
      <c r="T81" s="12">
        <f t="shared" si="15"/>
        <v>0</v>
      </c>
    </row>
    <row r="82" spans="1:20" x14ac:dyDescent="0.3">
      <c r="A82" s="5">
        <v>142100</v>
      </c>
      <c r="B82" s="6" t="s">
        <v>76</v>
      </c>
      <c r="C82" s="7"/>
      <c r="D82" s="8"/>
      <c r="E82" s="8"/>
      <c r="F82" s="7">
        <v>762724.77</v>
      </c>
      <c r="G82" s="8" t="s">
        <v>3</v>
      </c>
      <c r="H82" s="8"/>
      <c r="I82" s="7">
        <v>762724.77</v>
      </c>
      <c r="J82" s="7">
        <v>302351.56</v>
      </c>
      <c r="K82" s="7">
        <v>3242416.85</v>
      </c>
      <c r="L82" s="7">
        <v>2479692.08</v>
      </c>
      <c r="M82" s="16">
        <f t="shared" si="8"/>
        <v>142100</v>
      </c>
      <c r="N82" s="15" t="str">
        <f t="shared" si="9"/>
        <v>USt-Forderungen laufendes Jahr</v>
      </c>
      <c r="O82" s="11">
        <f t="shared" si="10"/>
        <v>0</v>
      </c>
      <c r="P82" s="11">
        <f t="shared" si="11"/>
        <v>762724.77</v>
      </c>
      <c r="Q82" s="12">
        <f t="shared" si="12"/>
        <v>762724.77</v>
      </c>
      <c r="R82" s="12">
        <f t="shared" si="13"/>
        <v>302351.56</v>
      </c>
      <c r="S82" s="12">
        <f t="shared" si="14"/>
        <v>3242416.85</v>
      </c>
      <c r="T82" s="12">
        <f t="shared" si="15"/>
        <v>2479692.08</v>
      </c>
    </row>
    <row r="83" spans="1:20" x14ac:dyDescent="0.3">
      <c r="A83" s="5">
        <v>142200</v>
      </c>
      <c r="B83" s="6" t="s">
        <v>77</v>
      </c>
      <c r="C83" s="7"/>
      <c r="D83" s="8"/>
      <c r="E83" s="8"/>
      <c r="F83" s="7">
        <v>0</v>
      </c>
      <c r="G83" s="8"/>
      <c r="H83" s="8"/>
      <c r="I83" s="7"/>
      <c r="J83" s="7"/>
      <c r="K83" s="7">
        <v>0</v>
      </c>
      <c r="L83" s="7">
        <v>0</v>
      </c>
      <c r="M83" s="16">
        <f t="shared" si="8"/>
        <v>142200</v>
      </c>
      <c r="N83" s="15" t="str">
        <f t="shared" si="9"/>
        <v>USt-Forderungen Vorjahr</v>
      </c>
      <c r="O83" s="11">
        <f t="shared" si="10"/>
        <v>0</v>
      </c>
      <c r="P83" s="11">
        <f t="shared" si="11"/>
        <v>0</v>
      </c>
      <c r="Q83" s="12">
        <f t="shared" si="12"/>
        <v>0</v>
      </c>
      <c r="R83" s="12">
        <f t="shared" si="13"/>
        <v>0</v>
      </c>
      <c r="S83" s="12">
        <f t="shared" si="14"/>
        <v>0</v>
      </c>
      <c r="T83" s="12">
        <f t="shared" si="15"/>
        <v>0</v>
      </c>
    </row>
    <row r="84" spans="1:20" x14ac:dyDescent="0.3">
      <c r="A84" s="5">
        <v>143400</v>
      </c>
      <c r="B84" s="6" t="s">
        <v>78</v>
      </c>
      <c r="C84" s="7">
        <v>13123.56</v>
      </c>
      <c r="D84" s="8" t="s">
        <v>3</v>
      </c>
      <c r="E84" s="8"/>
      <c r="F84" s="7">
        <v>2625.81</v>
      </c>
      <c r="G84" s="8" t="s">
        <v>3</v>
      </c>
      <c r="H84" s="8"/>
      <c r="I84" s="7">
        <v>1295.81</v>
      </c>
      <c r="J84" s="7">
        <v>0</v>
      </c>
      <c r="K84" s="7">
        <v>1295.81</v>
      </c>
      <c r="L84" s="7">
        <v>11793.56</v>
      </c>
      <c r="M84" s="16">
        <f t="shared" si="8"/>
        <v>143400</v>
      </c>
      <c r="N84" s="15" t="str">
        <f t="shared" si="9"/>
        <v>Vorst. in Folgeperiode /-jahr abziehbar</v>
      </c>
      <c r="O84" s="11">
        <f t="shared" si="10"/>
        <v>13123.56</v>
      </c>
      <c r="P84" s="11">
        <f t="shared" si="11"/>
        <v>2625.81</v>
      </c>
      <c r="Q84" s="12">
        <f t="shared" si="12"/>
        <v>1295.81</v>
      </c>
      <c r="R84" s="12">
        <f t="shared" si="13"/>
        <v>0</v>
      </c>
      <c r="S84" s="12">
        <f t="shared" si="14"/>
        <v>1295.81</v>
      </c>
      <c r="T84" s="12">
        <f t="shared" si="15"/>
        <v>11793.56</v>
      </c>
    </row>
    <row r="85" spans="1:20" x14ac:dyDescent="0.3">
      <c r="A85" s="5">
        <v>146000</v>
      </c>
      <c r="B85" s="6" t="s">
        <v>79</v>
      </c>
      <c r="C85" s="7"/>
      <c r="D85" s="8"/>
      <c r="E85" s="8"/>
      <c r="F85" s="7">
        <v>10050</v>
      </c>
      <c r="G85" s="8" t="s">
        <v>3</v>
      </c>
      <c r="H85" s="8"/>
      <c r="I85" s="7">
        <v>1500</v>
      </c>
      <c r="J85" s="7">
        <v>0</v>
      </c>
      <c r="K85" s="7">
        <v>22550</v>
      </c>
      <c r="L85" s="7">
        <v>12500</v>
      </c>
      <c r="M85" s="16">
        <f t="shared" si="8"/>
        <v>146000</v>
      </c>
      <c r="N85" s="15" t="str">
        <f t="shared" si="9"/>
        <v>Geldtransit</v>
      </c>
      <c r="O85" s="11">
        <f t="shared" si="10"/>
        <v>0</v>
      </c>
      <c r="P85" s="11">
        <f t="shared" si="11"/>
        <v>10050</v>
      </c>
      <c r="Q85" s="12">
        <f t="shared" si="12"/>
        <v>1500</v>
      </c>
      <c r="R85" s="12">
        <f t="shared" si="13"/>
        <v>0</v>
      </c>
      <c r="S85" s="12">
        <f t="shared" si="14"/>
        <v>22550</v>
      </c>
      <c r="T85" s="12">
        <f t="shared" si="15"/>
        <v>12500</v>
      </c>
    </row>
    <row r="86" spans="1:20" x14ac:dyDescent="0.3">
      <c r="A86" s="5">
        <v>160000</v>
      </c>
      <c r="B86" s="6" t="s">
        <v>80</v>
      </c>
      <c r="C86" s="7">
        <v>14.19</v>
      </c>
      <c r="D86" s="8" t="s">
        <v>3</v>
      </c>
      <c r="E86" s="8"/>
      <c r="F86" s="7">
        <v>141.69999999999999</v>
      </c>
      <c r="G86" s="8" t="s">
        <v>3</v>
      </c>
      <c r="H86" s="8"/>
      <c r="I86" s="7"/>
      <c r="J86" s="7"/>
      <c r="K86" s="7">
        <v>3500</v>
      </c>
      <c r="L86" s="7">
        <v>3372.49</v>
      </c>
      <c r="M86" s="16">
        <f t="shared" si="8"/>
        <v>160000</v>
      </c>
      <c r="N86" s="15" t="str">
        <f t="shared" si="9"/>
        <v>Kasse</v>
      </c>
      <c r="O86" s="11">
        <f t="shared" si="10"/>
        <v>14.19</v>
      </c>
      <c r="P86" s="11">
        <f t="shared" si="11"/>
        <v>141.69999999999999</v>
      </c>
      <c r="Q86" s="12">
        <f t="shared" si="12"/>
        <v>0</v>
      </c>
      <c r="R86" s="12">
        <f t="shared" si="13"/>
        <v>0</v>
      </c>
      <c r="S86" s="12">
        <f t="shared" si="14"/>
        <v>3500</v>
      </c>
      <c r="T86" s="12">
        <f t="shared" si="15"/>
        <v>3372.49</v>
      </c>
    </row>
    <row r="87" spans="1:20" x14ac:dyDescent="0.3">
      <c r="A87" s="5">
        <v>160003</v>
      </c>
      <c r="B87" s="6" t="s">
        <v>81</v>
      </c>
      <c r="C87" s="7">
        <v>1335.11</v>
      </c>
      <c r="D87" s="8" t="s">
        <v>3</v>
      </c>
      <c r="E87" s="8"/>
      <c r="F87" s="7">
        <v>1335.11</v>
      </c>
      <c r="G87" s="8" t="s">
        <v>3</v>
      </c>
      <c r="H87" s="8"/>
      <c r="I87" s="7"/>
      <c r="J87" s="7"/>
      <c r="K87" s="7"/>
      <c r="L87" s="7"/>
      <c r="M87" s="16">
        <f t="shared" si="8"/>
        <v>160003</v>
      </c>
      <c r="N87" s="15" t="str">
        <f t="shared" si="9"/>
        <v>Kasse GBP</v>
      </c>
      <c r="O87" s="11">
        <f t="shared" si="10"/>
        <v>1335.11</v>
      </c>
      <c r="P87" s="11">
        <f t="shared" si="11"/>
        <v>1335.11</v>
      </c>
      <c r="Q87" s="12">
        <f t="shared" si="12"/>
        <v>0</v>
      </c>
      <c r="R87" s="12">
        <f t="shared" si="13"/>
        <v>0</v>
      </c>
      <c r="S87" s="12">
        <f t="shared" si="14"/>
        <v>0</v>
      </c>
      <c r="T87" s="12">
        <f t="shared" si="15"/>
        <v>0</v>
      </c>
    </row>
    <row r="88" spans="1:20" x14ac:dyDescent="0.3">
      <c r="A88" s="5">
        <v>161000</v>
      </c>
      <c r="B88" s="6" t="s">
        <v>82</v>
      </c>
      <c r="C88" s="7"/>
      <c r="D88" s="8"/>
      <c r="E88" s="8"/>
      <c r="F88" s="7">
        <v>0</v>
      </c>
      <c r="G88" s="8"/>
      <c r="H88" s="8"/>
      <c r="I88" s="7">
        <v>5000</v>
      </c>
      <c r="J88" s="7">
        <v>0</v>
      </c>
      <c r="K88" s="7">
        <v>5000</v>
      </c>
      <c r="L88" s="7">
        <v>5000</v>
      </c>
      <c r="M88" s="16">
        <f t="shared" si="8"/>
        <v>161000</v>
      </c>
      <c r="N88" s="15" t="str">
        <f t="shared" si="9"/>
        <v>Nebenkasse 1</v>
      </c>
      <c r="O88" s="11">
        <f t="shared" si="10"/>
        <v>0</v>
      </c>
      <c r="P88" s="11">
        <f t="shared" si="11"/>
        <v>0</v>
      </c>
      <c r="Q88" s="12">
        <f t="shared" si="12"/>
        <v>5000</v>
      </c>
      <c r="R88" s="12">
        <f t="shared" si="13"/>
        <v>0</v>
      </c>
      <c r="S88" s="12">
        <f t="shared" si="14"/>
        <v>5000</v>
      </c>
      <c r="T88" s="12">
        <f t="shared" si="15"/>
        <v>5000</v>
      </c>
    </row>
    <row r="89" spans="1:20" x14ac:dyDescent="0.3">
      <c r="A89" s="5">
        <v>163000</v>
      </c>
      <c r="B89" s="6" t="s">
        <v>83</v>
      </c>
      <c r="C89" s="7"/>
      <c r="D89" s="8"/>
      <c r="E89" s="8"/>
      <c r="F89" s="7">
        <v>1819</v>
      </c>
      <c r="G89" s="8" t="s">
        <v>3</v>
      </c>
      <c r="H89" s="8"/>
      <c r="I89" s="7"/>
      <c r="J89" s="7"/>
      <c r="K89" s="7">
        <v>1819</v>
      </c>
      <c r="L89" s="7">
        <v>0</v>
      </c>
      <c r="M89" s="16">
        <f t="shared" si="8"/>
        <v>163000</v>
      </c>
      <c r="N89" s="15" t="str">
        <f t="shared" si="9"/>
        <v>Portokasse MEP-Werke</v>
      </c>
      <c r="O89" s="11">
        <f t="shared" si="10"/>
        <v>0</v>
      </c>
      <c r="P89" s="11">
        <f t="shared" si="11"/>
        <v>1819</v>
      </c>
      <c r="Q89" s="12">
        <f t="shared" si="12"/>
        <v>0</v>
      </c>
      <c r="R89" s="12">
        <f t="shared" si="13"/>
        <v>0</v>
      </c>
      <c r="S89" s="12">
        <f t="shared" si="14"/>
        <v>1819</v>
      </c>
      <c r="T89" s="12">
        <f t="shared" si="15"/>
        <v>0</v>
      </c>
    </row>
    <row r="90" spans="1:20" x14ac:dyDescent="0.3">
      <c r="A90" s="5">
        <v>180000</v>
      </c>
      <c r="B90" s="6" t="s">
        <v>84</v>
      </c>
      <c r="C90" s="7"/>
      <c r="D90" s="8"/>
      <c r="E90" s="8"/>
      <c r="F90" s="7">
        <v>0</v>
      </c>
      <c r="G90" s="8"/>
      <c r="H90" s="8"/>
      <c r="I90" s="7">
        <v>0</v>
      </c>
      <c r="J90" s="7">
        <v>5000</v>
      </c>
      <c r="K90" s="7">
        <v>5000</v>
      </c>
      <c r="L90" s="7">
        <v>5000</v>
      </c>
      <c r="M90" s="16">
        <f t="shared" si="8"/>
        <v>180000</v>
      </c>
      <c r="N90" s="15" t="str">
        <f t="shared" si="9"/>
        <v xml:space="preserve">HVB #10290447 MEP Solar Montage-Service </v>
      </c>
      <c r="O90" s="11">
        <f t="shared" si="10"/>
        <v>0</v>
      </c>
      <c r="P90" s="11">
        <f t="shared" si="11"/>
        <v>0</v>
      </c>
      <c r="Q90" s="12">
        <f t="shared" si="12"/>
        <v>0</v>
      </c>
      <c r="R90" s="12">
        <f t="shared" si="13"/>
        <v>5000</v>
      </c>
      <c r="S90" s="12">
        <f t="shared" si="14"/>
        <v>5000</v>
      </c>
      <c r="T90" s="12">
        <f t="shared" si="15"/>
        <v>5000</v>
      </c>
    </row>
    <row r="91" spans="1:20" x14ac:dyDescent="0.3">
      <c r="A91" s="5">
        <v>180100</v>
      </c>
      <c r="B91" s="6" t="s">
        <v>85</v>
      </c>
      <c r="C91" s="7"/>
      <c r="D91" s="8"/>
      <c r="E91" s="8"/>
      <c r="F91" s="7">
        <v>0</v>
      </c>
      <c r="G91" s="8"/>
      <c r="H91" s="8"/>
      <c r="I91" s="7"/>
      <c r="J91" s="7"/>
      <c r="K91" s="7">
        <v>0</v>
      </c>
      <c r="L91" s="7">
        <v>0</v>
      </c>
      <c r="M91" s="16">
        <f t="shared" si="8"/>
        <v>180100</v>
      </c>
      <c r="N91" s="15" t="str">
        <f t="shared" si="9"/>
        <v>HVB # 15095815 Kautionskonto</v>
      </c>
      <c r="O91" s="11">
        <f t="shared" si="10"/>
        <v>0</v>
      </c>
      <c r="P91" s="11">
        <f t="shared" si="11"/>
        <v>0</v>
      </c>
      <c r="Q91" s="12">
        <f t="shared" si="12"/>
        <v>0</v>
      </c>
      <c r="R91" s="12">
        <f t="shared" si="13"/>
        <v>0</v>
      </c>
      <c r="S91" s="12">
        <f t="shared" si="14"/>
        <v>0</v>
      </c>
      <c r="T91" s="12">
        <f t="shared" si="15"/>
        <v>0</v>
      </c>
    </row>
    <row r="92" spans="1:20" x14ac:dyDescent="0.3">
      <c r="A92" s="5">
        <v>181000</v>
      </c>
      <c r="B92" s="6" t="s">
        <v>86</v>
      </c>
      <c r="C92" s="7">
        <v>24334.57</v>
      </c>
      <c r="D92" s="8" t="s">
        <v>3</v>
      </c>
      <c r="E92" s="8"/>
      <c r="F92" s="7">
        <v>201245.63</v>
      </c>
      <c r="G92" s="8" t="s">
        <v>3</v>
      </c>
      <c r="H92" s="8"/>
      <c r="I92" s="7">
        <v>10455193.92</v>
      </c>
      <c r="J92" s="7">
        <v>10320686.17</v>
      </c>
      <c r="K92" s="7">
        <v>31562685.82</v>
      </c>
      <c r="L92" s="7">
        <v>31385774.760000002</v>
      </c>
      <c r="M92" s="16">
        <f t="shared" si="8"/>
        <v>181000</v>
      </c>
      <c r="N92" s="15" t="str">
        <f t="shared" si="9"/>
        <v>HVB # 10043256</v>
      </c>
      <c r="O92" s="11">
        <f t="shared" si="10"/>
        <v>24334.57</v>
      </c>
      <c r="P92" s="11">
        <f t="shared" si="11"/>
        <v>201245.63</v>
      </c>
      <c r="Q92" s="12">
        <f t="shared" si="12"/>
        <v>10455193.92</v>
      </c>
      <c r="R92" s="12">
        <f t="shared" si="13"/>
        <v>10320686.17</v>
      </c>
      <c r="S92" s="12">
        <f t="shared" si="14"/>
        <v>31562685.82</v>
      </c>
      <c r="T92" s="12">
        <f t="shared" si="15"/>
        <v>31385774.760000002</v>
      </c>
    </row>
    <row r="93" spans="1:20" x14ac:dyDescent="0.3">
      <c r="A93" s="5">
        <v>185000</v>
      </c>
      <c r="B93" s="6" t="s">
        <v>87</v>
      </c>
      <c r="C93" s="7"/>
      <c r="D93" s="8"/>
      <c r="E93" s="8"/>
      <c r="F93" s="7">
        <v>0</v>
      </c>
      <c r="G93" s="8"/>
      <c r="H93" s="8"/>
      <c r="I93" s="7"/>
      <c r="J93" s="7"/>
      <c r="K93" s="7">
        <v>0</v>
      </c>
      <c r="L93" s="7">
        <v>0</v>
      </c>
      <c r="M93" s="16">
        <f t="shared" si="8"/>
        <v>185000</v>
      </c>
      <c r="N93" s="15" t="str">
        <f t="shared" si="9"/>
        <v>HVB # 15237471</v>
      </c>
      <c r="O93" s="11">
        <f t="shared" si="10"/>
        <v>0</v>
      </c>
      <c r="P93" s="11">
        <f t="shared" si="11"/>
        <v>0</v>
      </c>
      <c r="Q93" s="12">
        <f t="shared" si="12"/>
        <v>0</v>
      </c>
      <c r="R93" s="12">
        <f t="shared" si="13"/>
        <v>0</v>
      </c>
      <c r="S93" s="12">
        <f t="shared" si="14"/>
        <v>0</v>
      </c>
      <c r="T93" s="12">
        <f t="shared" si="15"/>
        <v>0</v>
      </c>
    </row>
    <row r="94" spans="1:20" x14ac:dyDescent="0.3">
      <c r="A94" s="5">
        <v>185100</v>
      </c>
      <c r="B94" s="6" t="s">
        <v>88</v>
      </c>
      <c r="C94" s="7"/>
      <c r="D94" s="8"/>
      <c r="E94" s="8"/>
      <c r="F94" s="7">
        <v>0</v>
      </c>
      <c r="G94" s="8"/>
      <c r="H94" s="8"/>
      <c r="I94" s="7"/>
      <c r="J94" s="7"/>
      <c r="K94" s="7">
        <v>0</v>
      </c>
      <c r="L94" s="7">
        <v>0</v>
      </c>
      <c r="M94" s="16">
        <f t="shared" si="8"/>
        <v>185100</v>
      </c>
      <c r="N94" s="15" t="str">
        <f t="shared" si="9"/>
        <v>HVB # 15199295</v>
      </c>
      <c r="O94" s="11">
        <f t="shared" si="10"/>
        <v>0</v>
      </c>
      <c r="P94" s="11">
        <f t="shared" si="11"/>
        <v>0</v>
      </c>
      <c r="Q94" s="12">
        <f t="shared" si="12"/>
        <v>0</v>
      </c>
      <c r="R94" s="12">
        <f t="shared" si="13"/>
        <v>0</v>
      </c>
      <c r="S94" s="12">
        <f t="shared" si="14"/>
        <v>0</v>
      </c>
      <c r="T94" s="12">
        <f t="shared" si="15"/>
        <v>0</v>
      </c>
    </row>
    <row r="95" spans="1:20" x14ac:dyDescent="0.3">
      <c r="A95" s="5">
        <v>185200</v>
      </c>
      <c r="B95" s="6" t="s">
        <v>89</v>
      </c>
      <c r="C95" s="7"/>
      <c r="D95" s="8"/>
      <c r="E95" s="8"/>
      <c r="F95" s="7">
        <v>0</v>
      </c>
      <c r="G95" s="8"/>
      <c r="H95" s="8"/>
      <c r="I95" s="7"/>
      <c r="J95" s="7"/>
      <c r="K95" s="7">
        <v>0</v>
      </c>
      <c r="L95" s="7">
        <v>0</v>
      </c>
      <c r="M95" s="16">
        <f t="shared" si="8"/>
        <v>185200</v>
      </c>
      <c r="N95" s="15" t="str">
        <f t="shared" si="9"/>
        <v>HVB # 15199297</v>
      </c>
      <c r="O95" s="11">
        <f t="shared" si="10"/>
        <v>0</v>
      </c>
      <c r="P95" s="11">
        <f t="shared" si="11"/>
        <v>0</v>
      </c>
      <c r="Q95" s="12">
        <f t="shared" si="12"/>
        <v>0</v>
      </c>
      <c r="R95" s="12">
        <f t="shared" si="13"/>
        <v>0</v>
      </c>
      <c r="S95" s="12">
        <f t="shared" si="14"/>
        <v>0</v>
      </c>
      <c r="T95" s="12">
        <f t="shared" si="15"/>
        <v>0</v>
      </c>
    </row>
    <row r="96" spans="1:20" x14ac:dyDescent="0.3">
      <c r="A96" s="5">
        <v>190000</v>
      </c>
      <c r="B96" s="6" t="s">
        <v>90</v>
      </c>
      <c r="C96" s="7">
        <v>25571.02</v>
      </c>
      <c r="D96" s="8" t="s">
        <v>3</v>
      </c>
      <c r="E96" s="8"/>
      <c r="F96" s="7">
        <v>22683.200000000001</v>
      </c>
      <c r="G96" s="8" t="s">
        <v>3</v>
      </c>
      <c r="H96" s="8"/>
      <c r="I96" s="7">
        <v>200</v>
      </c>
      <c r="J96" s="7">
        <v>575.67999999999995</v>
      </c>
      <c r="K96" s="7">
        <v>32303.22</v>
      </c>
      <c r="L96" s="7">
        <v>35191.040000000001</v>
      </c>
      <c r="M96" s="16">
        <f t="shared" si="8"/>
        <v>190000</v>
      </c>
      <c r="N96" s="15" t="str">
        <f t="shared" si="9"/>
        <v>Aktive Rechnungsabgrenzung</v>
      </c>
      <c r="O96" s="11">
        <f t="shared" si="10"/>
        <v>25571.02</v>
      </c>
      <c r="P96" s="11">
        <f t="shared" si="11"/>
        <v>22683.200000000001</v>
      </c>
      <c r="Q96" s="12">
        <f t="shared" si="12"/>
        <v>200</v>
      </c>
      <c r="R96" s="12">
        <f t="shared" si="13"/>
        <v>575.67999999999995</v>
      </c>
      <c r="S96" s="12">
        <f t="shared" si="14"/>
        <v>32303.22</v>
      </c>
      <c r="T96" s="12">
        <f t="shared" si="15"/>
        <v>35191.040000000001</v>
      </c>
    </row>
    <row r="97" spans="1:20" x14ac:dyDescent="0.3">
      <c r="A97" s="5">
        <v>195000</v>
      </c>
      <c r="B97" s="6" t="s">
        <v>91</v>
      </c>
      <c r="C97" s="7">
        <v>2504178.86</v>
      </c>
      <c r="D97" s="8" t="s">
        <v>3</v>
      </c>
      <c r="E97" s="8"/>
      <c r="F97" s="7">
        <v>2504178.86</v>
      </c>
      <c r="G97" s="8" t="s">
        <v>3</v>
      </c>
      <c r="H97" s="8"/>
      <c r="I97" s="7"/>
      <c r="J97" s="7"/>
      <c r="K97" s="7"/>
      <c r="L97" s="7"/>
      <c r="M97" s="16">
        <f t="shared" si="8"/>
        <v>195000</v>
      </c>
      <c r="N97" s="15" t="str">
        <f t="shared" si="9"/>
        <v>Aktive latente Steuern</v>
      </c>
      <c r="O97" s="11">
        <f t="shared" si="10"/>
        <v>2504178.86</v>
      </c>
      <c r="P97" s="11">
        <f t="shared" si="11"/>
        <v>2504178.86</v>
      </c>
      <c r="Q97" s="12">
        <f t="shared" si="12"/>
        <v>0</v>
      </c>
      <c r="R97" s="12">
        <f t="shared" si="13"/>
        <v>0</v>
      </c>
      <c r="S97" s="12">
        <f t="shared" si="14"/>
        <v>0</v>
      </c>
      <c r="T97" s="12">
        <f t="shared" si="15"/>
        <v>0</v>
      </c>
    </row>
    <row r="98" spans="1:20" x14ac:dyDescent="0.3">
      <c r="A98" s="5">
        <v>290000</v>
      </c>
      <c r="B98" s="6" t="s">
        <v>92</v>
      </c>
      <c r="C98" s="7">
        <v>27735</v>
      </c>
      <c r="D98" s="8"/>
      <c r="E98" s="8" t="s">
        <v>4</v>
      </c>
      <c r="F98" s="7">
        <v>27735</v>
      </c>
      <c r="G98" s="8"/>
      <c r="H98" s="8" t="s">
        <v>4</v>
      </c>
      <c r="I98" s="7"/>
      <c r="J98" s="7"/>
      <c r="K98" s="7"/>
      <c r="L98" s="7"/>
      <c r="M98" s="16">
        <f t="shared" si="8"/>
        <v>290000</v>
      </c>
      <c r="N98" s="15" t="str">
        <f t="shared" si="9"/>
        <v>Gezeichnetes Kapital</v>
      </c>
      <c r="O98" s="11">
        <f t="shared" si="10"/>
        <v>-27735</v>
      </c>
      <c r="P98" s="11">
        <f t="shared" si="11"/>
        <v>-27735</v>
      </c>
      <c r="Q98" s="12">
        <f t="shared" si="12"/>
        <v>0</v>
      </c>
      <c r="R98" s="12">
        <f t="shared" si="13"/>
        <v>0</v>
      </c>
      <c r="S98" s="12">
        <f t="shared" si="14"/>
        <v>0</v>
      </c>
      <c r="T98" s="12">
        <f t="shared" si="15"/>
        <v>0</v>
      </c>
    </row>
    <row r="99" spans="1:20" x14ac:dyDescent="0.3">
      <c r="A99" s="5">
        <v>292000</v>
      </c>
      <c r="B99" s="6" t="s">
        <v>93</v>
      </c>
      <c r="C99" s="7">
        <v>4486841.49</v>
      </c>
      <c r="D99" s="8"/>
      <c r="E99" s="8" t="s">
        <v>4</v>
      </c>
      <c r="F99" s="7">
        <v>4486841.49</v>
      </c>
      <c r="G99" s="8"/>
      <c r="H99" s="8" t="s">
        <v>4</v>
      </c>
      <c r="I99" s="7"/>
      <c r="J99" s="7"/>
      <c r="K99" s="7"/>
      <c r="L99" s="7"/>
      <c r="M99" s="16">
        <f t="shared" si="8"/>
        <v>292000</v>
      </c>
      <c r="N99" s="15" t="str">
        <f t="shared" si="9"/>
        <v>Kapitalrücklage</v>
      </c>
      <c r="O99" s="11">
        <f t="shared" si="10"/>
        <v>-4486841.49</v>
      </c>
      <c r="P99" s="11">
        <f t="shared" si="11"/>
        <v>-4486841.49</v>
      </c>
      <c r="Q99" s="12">
        <f t="shared" si="12"/>
        <v>0</v>
      </c>
      <c r="R99" s="12">
        <f t="shared" si="13"/>
        <v>0</v>
      </c>
      <c r="S99" s="12">
        <f t="shared" si="14"/>
        <v>0</v>
      </c>
      <c r="T99" s="12">
        <f t="shared" si="15"/>
        <v>0</v>
      </c>
    </row>
    <row r="100" spans="1:20" x14ac:dyDescent="0.3">
      <c r="A100" s="5">
        <v>297800</v>
      </c>
      <c r="B100" s="6" t="s">
        <v>94</v>
      </c>
      <c r="C100" s="7">
        <v>5397781.9199999999</v>
      </c>
      <c r="D100" s="8" t="s">
        <v>3</v>
      </c>
      <c r="E100" s="8"/>
      <c r="F100" s="7">
        <v>5397781.9199999999</v>
      </c>
      <c r="G100" s="8" t="s">
        <v>3</v>
      </c>
      <c r="H100" s="8"/>
      <c r="I100" s="7"/>
      <c r="J100" s="7"/>
      <c r="K100" s="7"/>
      <c r="L100" s="7"/>
      <c r="M100" s="16">
        <f t="shared" si="8"/>
        <v>297800</v>
      </c>
      <c r="N100" s="15" t="str">
        <f t="shared" si="9"/>
        <v>Verlustvortrag vor Verwendung</v>
      </c>
      <c r="O100" s="11">
        <f t="shared" si="10"/>
        <v>5397781.9199999999</v>
      </c>
      <c r="P100" s="11">
        <f t="shared" si="11"/>
        <v>5397781.9199999999</v>
      </c>
      <c r="Q100" s="12">
        <f t="shared" si="12"/>
        <v>0</v>
      </c>
      <c r="R100" s="12">
        <f t="shared" si="13"/>
        <v>0</v>
      </c>
      <c r="S100" s="12">
        <f t="shared" si="14"/>
        <v>0</v>
      </c>
      <c r="T100" s="12">
        <f t="shared" si="15"/>
        <v>0</v>
      </c>
    </row>
    <row r="101" spans="1:20" x14ac:dyDescent="0.3">
      <c r="A101" s="5">
        <v>307000</v>
      </c>
      <c r="B101" s="6" t="s">
        <v>95</v>
      </c>
      <c r="C101" s="7">
        <v>243000</v>
      </c>
      <c r="D101" s="8"/>
      <c r="E101" s="8" t="s">
        <v>4</v>
      </c>
      <c r="F101" s="7">
        <v>346690.94</v>
      </c>
      <c r="G101" s="8"/>
      <c r="H101" s="8" t="s">
        <v>4</v>
      </c>
      <c r="I101" s="7">
        <v>0</v>
      </c>
      <c r="J101" s="7">
        <v>346690.94</v>
      </c>
      <c r="K101" s="7">
        <v>522000</v>
      </c>
      <c r="L101" s="7">
        <v>625690.93999999994</v>
      </c>
      <c r="M101" s="16">
        <f t="shared" si="8"/>
        <v>307000</v>
      </c>
      <c r="N101" s="15" t="str">
        <f t="shared" si="9"/>
        <v>Sonstige Rückstellungen</v>
      </c>
      <c r="O101" s="11">
        <f t="shared" si="10"/>
        <v>-243000</v>
      </c>
      <c r="P101" s="11">
        <f t="shared" si="11"/>
        <v>-346690.94</v>
      </c>
      <c r="Q101" s="12">
        <f t="shared" si="12"/>
        <v>0</v>
      </c>
      <c r="R101" s="12">
        <f t="shared" si="13"/>
        <v>346690.94</v>
      </c>
      <c r="S101" s="12">
        <f t="shared" si="14"/>
        <v>522000</v>
      </c>
      <c r="T101" s="12">
        <f t="shared" si="15"/>
        <v>625690.93999999994</v>
      </c>
    </row>
    <row r="102" spans="1:20" x14ac:dyDescent="0.3">
      <c r="A102" s="5">
        <v>307400</v>
      </c>
      <c r="B102" s="6" t="s">
        <v>96</v>
      </c>
      <c r="C102" s="7">
        <v>7900</v>
      </c>
      <c r="D102" s="8"/>
      <c r="E102" s="8" t="s">
        <v>4</v>
      </c>
      <c r="F102" s="7">
        <v>7900</v>
      </c>
      <c r="G102" s="8"/>
      <c r="H102" s="8" t="s">
        <v>4</v>
      </c>
      <c r="I102" s="7"/>
      <c r="J102" s="7"/>
      <c r="K102" s="7"/>
      <c r="L102" s="7"/>
      <c r="M102" s="16">
        <f t="shared" si="8"/>
        <v>307400</v>
      </c>
      <c r="N102" s="15" t="str">
        <f t="shared" si="9"/>
        <v>Rückstellungen für Personalkosten</v>
      </c>
      <c r="O102" s="11">
        <f t="shared" si="10"/>
        <v>-7900</v>
      </c>
      <c r="P102" s="11">
        <f t="shared" si="11"/>
        <v>-7900</v>
      </c>
      <c r="Q102" s="12">
        <f t="shared" si="12"/>
        <v>0</v>
      </c>
      <c r="R102" s="12">
        <f t="shared" si="13"/>
        <v>0</v>
      </c>
      <c r="S102" s="12">
        <f t="shared" si="14"/>
        <v>0</v>
      </c>
      <c r="T102" s="12">
        <f t="shared" si="15"/>
        <v>0</v>
      </c>
    </row>
    <row r="103" spans="1:20" x14ac:dyDescent="0.3">
      <c r="A103" s="5">
        <v>307900</v>
      </c>
      <c r="B103" s="6" t="s">
        <v>97</v>
      </c>
      <c r="C103" s="7">
        <v>28400</v>
      </c>
      <c r="D103" s="8"/>
      <c r="E103" s="8" t="s">
        <v>4</v>
      </c>
      <c r="F103" s="7">
        <v>64900</v>
      </c>
      <c r="G103" s="8"/>
      <c r="H103" s="8" t="s">
        <v>4</v>
      </c>
      <c r="I103" s="7">
        <v>28400</v>
      </c>
      <c r="J103" s="7">
        <v>64900</v>
      </c>
      <c r="K103" s="7">
        <v>28400</v>
      </c>
      <c r="L103" s="7">
        <v>64900</v>
      </c>
      <c r="M103" s="16">
        <f t="shared" si="8"/>
        <v>307900</v>
      </c>
      <c r="N103" s="15" t="str">
        <f t="shared" si="9"/>
        <v>Urlaubsrückstellungen</v>
      </c>
      <c r="O103" s="11">
        <f t="shared" si="10"/>
        <v>-28400</v>
      </c>
      <c r="P103" s="11">
        <f t="shared" si="11"/>
        <v>-64900</v>
      </c>
      <c r="Q103" s="12">
        <f t="shared" si="12"/>
        <v>28400</v>
      </c>
      <c r="R103" s="12">
        <f t="shared" si="13"/>
        <v>64900</v>
      </c>
      <c r="S103" s="12">
        <f t="shared" si="14"/>
        <v>28400</v>
      </c>
      <c r="T103" s="12">
        <f t="shared" si="15"/>
        <v>64900</v>
      </c>
    </row>
    <row r="104" spans="1:20" x14ac:dyDescent="0.3">
      <c r="A104" s="5">
        <v>309500</v>
      </c>
      <c r="B104" s="6" t="s">
        <v>98</v>
      </c>
      <c r="C104" s="7">
        <v>161500</v>
      </c>
      <c r="D104" s="8"/>
      <c r="E104" s="8" t="s">
        <v>4</v>
      </c>
      <c r="F104" s="7">
        <v>97877.4</v>
      </c>
      <c r="G104" s="8"/>
      <c r="H104" s="8" t="s">
        <v>4</v>
      </c>
      <c r="I104" s="7">
        <v>63622.6</v>
      </c>
      <c r="J104" s="7">
        <v>0</v>
      </c>
      <c r="K104" s="7">
        <v>63622.6</v>
      </c>
      <c r="L104" s="7">
        <v>0</v>
      </c>
      <c r="M104" s="16">
        <f t="shared" si="8"/>
        <v>309500</v>
      </c>
      <c r="N104" s="15" t="str">
        <f t="shared" si="9"/>
        <v>Rückstellungen für Abschluss u. Prüfung</v>
      </c>
      <c r="O104" s="11">
        <f t="shared" si="10"/>
        <v>-161500</v>
      </c>
      <c r="P104" s="11">
        <f t="shared" si="11"/>
        <v>-97877.4</v>
      </c>
      <c r="Q104" s="12">
        <f t="shared" si="12"/>
        <v>63622.6</v>
      </c>
      <c r="R104" s="12">
        <f t="shared" si="13"/>
        <v>0</v>
      </c>
      <c r="S104" s="12">
        <f t="shared" si="14"/>
        <v>63622.6</v>
      </c>
      <c r="T104" s="12">
        <f t="shared" si="15"/>
        <v>0</v>
      </c>
    </row>
    <row r="105" spans="1:20" x14ac:dyDescent="0.3">
      <c r="A105" s="5">
        <v>309600</v>
      </c>
      <c r="B105" s="6" t="s">
        <v>99</v>
      </c>
      <c r="C105" s="7">
        <v>1000</v>
      </c>
      <c r="D105" s="8"/>
      <c r="E105" s="8" t="s">
        <v>4</v>
      </c>
      <c r="F105" s="7">
        <v>1000</v>
      </c>
      <c r="G105" s="8"/>
      <c r="H105" s="8" t="s">
        <v>4</v>
      </c>
      <c r="I105" s="7"/>
      <c r="J105" s="7"/>
      <c r="K105" s="7"/>
      <c r="L105" s="7"/>
      <c r="M105" s="16">
        <f t="shared" si="8"/>
        <v>309600</v>
      </c>
      <c r="N105" s="15" t="str">
        <f t="shared" si="9"/>
        <v>Rückstellungen für Aufbewahrungspflicht</v>
      </c>
      <c r="O105" s="11">
        <f t="shared" si="10"/>
        <v>-1000</v>
      </c>
      <c r="P105" s="11">
        <f t="shared" si="11"/>
        <v>-1000</v>
      </c>
      <c r="Q105" s="12">
        <f t="shared" si="12"/>
        <v>0</v>
      </c>
      <c r="R105" s="12">
        <f t="shared" si="13"/>
        <v>0</v>
      </c>
      <c r="S105" s="12">
        <f t="shared" si="14"/>
        <v>0</v>
      </c>
      <c r="T105" s="12">
        <f t="shared" si="15"/>
        <v>0</v>
      </c>
    </row>
    <row r="106" spans="1:20" x14ac:dyDescent="0.3">
      <c r="A106" s="5">
        <v>325000</v>
      </c>
      <c r="B106" s="6" t="s">
        <v>100</v>
      </c>
      <c r="C106" s="7"/>
      <c r="D106" s="8"/>
      <c r="E106" s="8"/>
      <c r="F106" s="7">
        <v>9533700</v>
      </c>
      <c r="G106" s="8"/>
      <c r="H106" s="8" t="s">
        <v>4</v>
      </c>
      <c r="I106" s="7">
        <v>0</v>
      </c>
      <c r="J106" s="7">
        <v>8250000</v>
      </c>
      <c r="K106" s="7">
        <v>357040</v>
      </c>
      <c r="L106" s="7">
        <v>9890740</v>
      </c>
      <c r="M106" s="16">
        <f t="shared" si="8"/>
        <v>325000</v>
      </c>
      <c r="N106" s="15" t="str">
        <f t="shared" si="9"/>
        <v>Erhalt.Anzahlungen auf Bestellungen</v>
      </c>
      <c r="O106" s="11">
        <f t="shared" si="10"/>
        <v>0</v>
      </c>
      <c r="P106" s="11">
        <f t="shared" si="11"/>
        <v>-9533700</v>
      </c>
      <c r="Q106" s="12">
        <f t="shared" si="12"/>
        <v>0</v>
      </c>
      <c r="R106" s="12">
        <f t="shared" si="13"/>
        <v>8250000</v>
      </c>
      <c r="S106" s="12">
        <f t="shared" si="14"/>
        <v>357040</v>
      </c>
      <c r="T106" s="12">
        <f t="shared" si="15"/>
        <v>9890740</v>
      </c>
    </row>
    <row r="107" spans="1:20" x14ac:dyDescent="0.3">
      <c r="A107" s="5">
        <v>330000</v>
      </c>
      <c r="B107" s="6" t="s">
        <v>101</v>
      </c>
      <c r="C107" s="7">
        <v>5040227.01</v>
      </c>
      <c r="D107" s="8"/>
      <c r="E107" s="8" t="s">
        <v>4</v>
      </c>
      <c r="F107" s="7">
        <v>4036723.53</v>
      </c>
      <c r="G107" s="8"/>
      <c r="H107" s="8" t="s">
        <v>4</v>
      </c>
      <c r="I107" s="7">
        <v>8651280.7100000009</v>
      </c>
      <c r="J107" s="7">
        <v>1555746.79</v>
      </c>
      <c r="K107" s="7">
        <v>15569219.34</v>
      </c>
      <c r="L107" s="7">
        <v>14565715.859999999</v>
      </c>
      <c r="M107" s="16">
        <f t="shared" si="8"/>
        <v>330000</v>
      </c>
      <c r="N107" s="15" t="str">
        <f t="shared" si="9"/>
        <v>Verbindl. aus Lieferungen u. Leistungen</v>
      </c>
      <c r="O107" s="11">
        <f t="shared" si="10"/>
        <v>-5040227.01</v>
      </c>
      <c r="P107" s="11">
        <f t="shared" si="11"/>
        <v>-4036723.53</v>
      </c>
      <c r="Q107" s="12">
        <f t="shared" si="12"/>
        <v>8651280.7100000009</v>
      </c>
      <c r="R107" s="12">
        <f t="shared" si="13"/>
        <v>1555746.79</v>
      </c>
      <c r="S107" s="12">
        <f t="shared" si="14"/>
        <v>15569219.34</v>
      </c>
      <c r="T107" s="12">
        <f t="shared" si="15"/>
        <v>14565715.859999999</v>
      </c>
    </row>
    <row r="108" spans="1:20" x14ac:dyDescent="0.3">
      <c r="A108" s="5">
        <v>334900</v>
      </c>
      <c r="B108" s="6" t="s">
        <v>102</v>
      </c>
      <c r="C108" s="7">
        <v>0</v>
      </c>
      <c r="D108" s="8"/>
      <c r="E108" s="8"/>
      <c r="F108" s="7">
        <v>541719.78</v>
      </c>
      <c r="G108" s="8" t="s">
        <v>3</v>
      </c>
      <c r="H108" s="8"/>
      <c r="I108" s="7">
        <v>541719.78</v>
      </c>
      <c r="J108" s="7">
        <v>0</v>
      </c>
      <c r="K108" s="7">
        <v>541719.78</v>
      </c>
      <c r="L108" s="7">
        <v>0</v>
      </c>
      <c r="M108" s="16">
        <f t="shared" si="8"/>
        <v>334900</v>
      </c>
      <c r="N108" s="15" t="str">
        <f t="shared" si="9"/>
        <v>Gegenkonto bei Aufteilung Kreditoren</v>
      </c>
      <c r="O108" s="11">
        <f t="shared" si="10"/>
        <v>0</v>
      </c>
      <c r="P108" s="11">
        <f t="shared" si="11"/>
        <v>541719.78</v>
      </c>
      <c r="Q108" s="12">
        <f t="shared" si="12"/>
        <v>541719.78</v>
      </c>
      <c r="R108" s="12">
        <f t="shared" si="13"/>
        <v>0</v>
      </c>
      <c r="S108" s="12">
        <f t="shared" si="14"/>
        <v>541719.78</v>
      </c>
      <c r="T108" s="12">
        <f t="shared" si="15"/>
        <v>0</v>
      </c>
    </row>
    <row r="109" spans="1:20" x14ac:dyDescent="0.3">
      <c r="A109" s="5">
        <v>340011</v>
      </c>
      <c r="B109" s="6" t="s">
        <v>103</v>
      </c>
      <c r="C109" s="7">
        <v>1977.74</v>
      </c>
      <c r="D109" s="8"/>
      <c r="E109" s="8" t="s">
        <v>4</v>
      </c>
      <c r="F109" s="7">
        <v>485042.37</v>
      </c>
      <c r="G109" s="8"/>
      <c r="H109" s="8" t="s">
        <v>4</v>
      </c>
      <c r="I109" s="7">
        <v>1099.0999999999999</v>
      </c>
      <c r="J109" s="7">
        <v>381356.56</v>
      </c>
      <c r="K109" s="7">
        <v>604793.07999999996</v>
      </c>
      <c r="L109" s="7">
        <v>1087857.71</v>
      </c>
      <c r="M109" s="16">
        <f t="shared" si="8"/>
        <v>340011</v>
      </c>
      <c r="N109" s="15" t="str">
        <f t="shared" si="9"/>
        <v>Verbindl. MEP Süd USt Organschaft</v>
      </c>
      <c r="O109" s="11">
        <f t="shared" si="10"/>
        <v>-1977.74</v>
      </c>
      <c r="P109" s="11">
        <f t="shared" si="11"/>
        <v>-485042.37</v>
      </c>
      <c r="Q109" s="12">
        <f t="shared" si="12"/>
        <v>1099.0999999999999</v>
      </c>
      <c r="R109" s="12">
        <f t="shared" si="13"/>
        <v>381356.56</v>
      </c>
      <c r="S109" s="12">
        <f t="shared" si="14"/>
        <v>604793.07999999996</v>
      </c>
      <c r="T109" s="12">
        <f t="shared" si="15"/>
        <v>1087857.71</v>
      </c>
    </row>
    <row r="110" spans="1:20" x14ac:dyDescent="0.3">
      <c r="A110" s="5">
        <v>340012</v>
      </c>
      <c r="B110" s="6" t="s">
        <v>104</v>
      </c>
      <c r="C110" s="7"/>
      <c r="D110" s="8"/>
      <c r="E110" s="8"/>
      <c r="F110" s="7">
        <v>0</v>
      </c>
      <c r="G110" s="8"/>
      <c r="H110" s="8"/>
      <c r="I110" s="7"/>
      <c r="J110" s="7"/>
      <c r="K110" s="7">
        <v>0</v>
      </c>
      <c r="L110" s="7">
        <v>0</v>
      </c>
      <c r="M110" s="16">
        <f t="shared" si="8"/>
        <v>340012</v>
      </c>
      <c r="N110" s="15" t="str">
        <f t="shared" si="9"/>
        <v>Verbindl. MEP Solarstrom GmbH</v>
      </c>
      <c r="O110" s="11">
        <f t="shared" si="10"/>
        <v>0</v>
      </c>
      <c r="P110" s="11">
        <f t="shared" si="11"/>
        <v>0</v>
      </c>
      <c r="Q110" s="12">
        <f t="shared" si="12"/>
        <v>0</v>
      </c>
      <c r="R110" s="12">
        <f t="shared" si="13"/>
        <v>0</v>
      </c>
      <c r="S110" s="12">
        <f t="shared" si="14"/>
        <v>0</v>
      </c>
      <c r="T110" s="12">
        <f t="shared" si="15"/>
        <v>0</v>
      </c>
    </row>
    <row r="111" spans="1:20" x14ac:dyDescent="0.3">
      <c r="A111" s="5">
        <v>340013</v>
      </c>
      <c r="B111" s="6" t="s">
        <v>105</v>
      </c>
      <c r="C111" s="7">
        <v>72.680000000000007</v>
      </c>
      <c r="D111" s="8"/>
      <c r="E111" s="8" t="s">
        <v>4</v>
      </c>
      <c r="F111" s="7">
        <v>1398.8</v>
      </c>
      <c r="G111" s="8"/>
      <c r="H111" s="8" t="s">
        <v>4</v>
      </c>
      <c r="I111" s="7">
        <v>636.55999999999995</v>
      </c>
      <c r="J111" s="7">
        <v>123.4</v>
      </c>
      <c r="K111" s="7">
        <v>8146.21</v>
      </c>
      <c r="L111" s="7">
        <v>9472.33</v>
      </c>
      <c r="M111" s="16">
        <f t="shared" si="8"/>
        <v>340013</v>
      </c>
      <c r="N111" s="15" t="str">
        <f t="shared" si="9"/>
        <v>Verbindl. MEP Ökostrom USt Organschaft</v>
      </c>
      <c r="O111" s="11">
        <f t="shared" si="10"/>
        <v>-72.680000000000007</v>
      </c>
      <c r="P111" s="11">
        <f t="shared" si="11"/>
        <v>-1398.8</v>
      </c>
      <c r="Q111" s="12">
        <f t="shared" si="12"/>
        <v>636.55999999999995</v>
      </c>
      <c r="R111" s="12">
        <f t="shared" si="13"/>
        <v>123.4</v>
      </c>
      <c r="S111" s="12">
        <f t="shared" si="14"/>
        <v>8146.21</v>
      </c>
      <c r="T111" s="12">
        <f t="shared" si="15"/>
        <v>9472.33</v>
      </c>
    </row>
    <row r="112" spans="1:20" x14ac:dyDescent="0.3">
      <c r="A112" s="5">
        <v>340014</v>
      </c>
      <c r="B112" s="6" t="s">
        <v>106</v>
      </c>
      <c r="C112" s="7">
        <v>129695.16</v>
      </c>
      <c r="D112" s="8"/>
      <c r="E112" s="8" t="s">
        <v>4</v>
      </c>
      <c r="F112" s="7">
        <v>131347.26999999999</v>
      </c>
      <c r="G112" s="8"/>
      <c r="H112" s="8" t="s">
        <v>4</v>
      </c>
      <c r="I112" s="7">
        <v>0</v>
      </c>
      <c r="J112" s="7">
        <v>1652.11</v>
      </c>
      <c r="K112" s="7">
        <v>0</v>
      </c>
      <c r="L112" s="7">
        <v>1652.11</v>
      </c>
      <c r="M112" s="16">
        <f t="shared" si="8"/>
        <v>340014</v>
      </c>
      <c r="N112" s="15" t="str">
        <f t="shared" si="9"/>
        <v>Verbindl. MEP Miet &amp; S. USt Organschaft</v>
      </c>
      <c r="O112" s="11">
        <f t="shared" si="10"/>
        <v>-129695.16</v>
      </c>
      <c r="P112" s="11">
        <f t="shared" si="11"/>
        <v>-131347.26999999999</v>
      </c>
      <c r="Q112" s="12">
        <f t="shared" si="12"/>
        <v>0</v>
      </c>
      <c r="R112" s="12">
        <f t="shared" si="13"/>
        <v>1652.11</v>
      </c>
      <c r="S112" s="12">
        <f t="shared" si="14"/>
        <v>0</v>
      </c>
      <c r="T112" s="12">
        <f t="shared" si="15"/>
        <v>1652.11</v>
      </c>
    </row>
    <row r="113" spans="1:20" x14ac:dyDescent="0.3">
      <c r="A113" s="5">
        <v>340015</v>
      </c>
      <c r="B113" s="6" t="s">
        <v>107</v>
      </c>
      <c r="C113" s="7">
        <v>238376.79</v>
      </c>
      <c r="D113" s="8"/>
      <c r="E113" s="8" t="s">
        <v>4</v>
      </c>
      <c r="F113" s="7">
        <v>53413.77</v>
      </c>
      <c r="G113" s="8" t="s">
        <v>3</v>
      </c>
      <c r="H113" s="8"/>
      <c r="I113" s="7">
        <v>0</v>
      </c>
      <c r="J113" s="7">
        <v>6395.68</v>
      </c>
      <c r="K113" s="7">
        <v>478212.62</v>
      </c>
      <c r="L113" s="7">
        <v>186422.06</v>
      </c>
      <c r="M113" s="16">
        <f t="shared" si="8"/>
        <v>340015</v>
      </c>
      <c r="N113" s="15" t="str">
        <f t="shared" si="9"/>
        <v>Verrechnungskonto MEP EDL GmbH</v>
      </c>
      <c r="O113" s="11">
        <f t="shared" si="10"/>
        <v>-238376.79</v>
      </c>
      <c r="P113" s="11">
        <f t="shared" si="11"/>
        <v>53413.77</v>
      </c>
      <c r="Q113" s="12">
        <f t="shared" si="12"/>
        <v>0</v>
      </c>
      <c r="R113" s="12">
        <f t="shared" si="13"/>
        <v>6395.68</v>
      </c>
      <c r="S113" s="12">
        <f t="shared" si="14"/>
        <v>478212.62</v>
      </c>
      <c r="T113" s="12">
        <f t="shared" si="15"/>
        <v>186422.06</v>
      </c>
    </row>
    <row r="114" spans="1:20" x14ac:dyDescent="0.3">
      <c r="A114" s="5">
        <v>340016</v>
      </c>
      <c r="B114" s="6" t="s">
        <v>108</v>
      </c>
      <c r="C114" s="7">
        <v>4122.18</v>
      </c>
      <c r="D114" s="8"/>
      <c r="E114" s="8" t="s">
        <v>4</v>
      </c>
      <c r="F114" s="7">
        <v>58977.760000000002</v>
      </c>
      <c r="G114" s="8"/>
      <c r="H114" s="8" t="s">
        <v>4</v>
      </c>
      <c r="I114" s="7"/>
      <c r="J114" s="7"/>
      <c r="K114" s="7">
        <v>0</v>
      </c>
      <c r="L114" s="7">
        <v>54855.58</v>
      </c>
      <c r="M114" s="16">
        <f t="shared" si="8"/>
        <v>340016</v>
      </c>
      <c r="N114" s="15" t="str">
        <f t="shared" si="9"/>
        <v>Verbindl. MEP Miet &amp;S II USt Organschaft</v>
      </c>
      <c r="O114" s="11">
        <f t="shared" si="10"/>
        <v>-4122.18</v>
      </c>
      <c r="P114" s="11">
        <f t="shared" si="11"/>
        <v>-58977.760000000002</v>
      </c>
      <c r="Q114" s="12">
        <f t="shared" si="12"/>
        <v>0</v>
      </c>
      <c r="R114" s="12">
        <f t="shared" si="13"/>
        <v>0</v>
      </c>
      <c r="S114" s="12">
        <f t="shared" si="14"/>
        <v>0</v>
      </c>
      <c r="T114" s="12">
        <f t="shared" si="15"/>
        <v>54855.58</v>
      </c>
    </row>
    <row r="115" spans="1:20" x14ac:dyDescent="0.3">
      <c r="A115" s="5">
        <v>340018</v>
      </c>
      <c r="B115" s="6" t="s">
        <v>109</v>
      </c>
      <c r="C115" s="7"/>
      <c r="D115" s="8"/>
      <c r="E115" s="8"/>
      <c r="F115" s="7">
        <v>541719.78</v>
      </c>
      <c r="G115" s="8"/>
      <c r="H115" s="8" t="s">
        <v>4</v>
      </c>
      <c r="I115" s="7">
        <v>0</v>
      </c>
      <c r="J115" s="7">
        <v>541719.78</v>
      </c>
      <c r="K115" s="7">
        <v>0</v>
      </c>
      <c r="L115" s="7">
        <v>541719.78</v>
      </c>
      <c r="M115" s="16">
        <f t="shared" si="8"/>
        <v>340018</v>
      </c>
      <c r="N115" s="15" t="str">
        <f t="shared" si="9"/>
        <v>Verbindl. Strasser Capital GmbH</v>
      </c>
      <c r="O115" s="11">
        <f t="shared" si="10"/>
        <v>0</v>
      </c>
      <c r="P115" s="11">
        <f t="shared" si="11"/>
        <v>-541719.78</v>
      </c>
      <c r="Q115" s="12">
        <f t="shared" si="12"/>
        <v>0</v>
      </c>
      <c r="R115" s="12">
        <f t="shared" si="13"/>
        <v>541719.78</v>
      </c>
      <c r="S115" s="12">
        <f t="shared" si="14"/>
        <v>0</v>
      </c>
      <c r="T115" s="12">
        <f t="shared" si="15"/>
        <v>541719.78</v>
      </c>
    </row>
    <row r="116" spans="1:20" x14ac:dyDescent="0.3">
      <c r="A116" s="5">
        <v>340019</v>
      </c>
      <c r="B116" s="6" t="s">
        <v>110</v>
      </c>
      <c r="C116" s="7"/>
      <c r="D116" s="8"/>
      <c r="E116" s="8"/>
      <c r="F116" s="7">
        <v>2620.4299999999998</v>
      </c>
      <c r="G116" s="8"/>
      <c r="H116" s="8" t="s">
        <v>4</v>
      </c>
      <c r="I116" s="7">
        <v>0</v>
      </c>
      <c r="J116" s="7">
        <v>1471.15</v>
      </c>
      <c r="K116" s="7">
        <v>0</v>
      </c>
      <c r="L116" s="7">
        <v>2620.4299999999998</v>
      </c>
      <c r="M116" s="16">
        <f t="shared" si="8"/>
        <v>340019</v>
      </c>
      <c r="N116" s="15" t="str">
        <f t="shared" si="9"/>
        <v>MEP Messstellenbetreiber USt</v>
      </c>
      <c r="O116" s="11">
        <f t="shared" si="10"/>
        <v>0</v>
      </c>
      <c r="P116" s="11">
        <f t="shared" si="11"/>
        <v>-2620.4299999999998</v>
      </c>
      <c r="Q116" s="12">
        <f t="shared" si="12"/>
        <v>0</v>
      </c>
      <c r="R116" s="12">
        <f t="shared" si="13"/>
        <v>1471.15</v>
      </c>
      <c r="S116" s="12">
        <f t="shared" si="14"/>
        <v>0</v>
      </c>
      <c r="T116" s="12">
        <f t="shared" si="15"/>
        <v>2620.4299999999998</v>
      </c>
    </row>
    <row r="117" spans="1:20" x14ac:dyDescent="0.3">
      <c r="A117" s="5">
        <v>340020</v>
      </c>
      <c r="B117" s="6" t="s">
        <v>111</v>
      </c>
      <c r="C117" s="7"/>
      <c r="D117" s="8"/>
      <c r="E117" s="8"/>
      <c r="F117" s="7">
        <v>7917.27</v>
      </c>
      <c r="G117" s="8"/>
      <c r="H117" s="8" t="s">
        <v>4</v>
      </c>
      <c r="I117" s="7">
        <v>0</v>
      </c>
      <c r="J117" s="7">
        <v>7917.27</v>
      </c>
      <c r="K117" s="7">
        <v>0</v>
      </c>
      <c r="L117" s="7">
        <v>7917.27</v>
      </c>
      <c r="M117" s="16">
        <f t="shared" si="8"/>
        <v>340020</v>
      </c>
      <c r="N117" s="15" t="str">
        <f t="shared" si="9"/>
        <v>EP Solar Miet &amp; Service III</v>
      </c>
      <c r="O117" s="11">
        <f t="shared" si="10"/>
        <v>0</v>
      </c>
      <c r="P117" s="11">
        <f t="shared" si="11"/>
        <v>-7917.27</v>
      </c>
      <c r="Q117" s="12">
        <f t="shared" si="12"/>
        <v>0</v>
      </c>
      <c r="R117" s="12">
        <f t="shared" si="13"/>
        <v>7917.27</v>
      </c>
      <c r="S117" s="12">
        <f t="shared" si="14"/>
        <v>0</v>
      </c>
      <c r="T117" s="12">
        <f t="shared" si="15"/>
        <v>7917.27</v>
      </c>
    </row>
    <row r="118" spans="1:20" x14ac:dyDescent="0.3">
      <c r="A118" s="5">
        <v>340105</v>
      </c>
      <c r="B118" s="6" t="s">
        <v>112</v>
      </c>
      <c r="C118" s="7">
        <v>160000</v>
      </c>
      <c r="D118" s="8"/>
      <c r="E118" s="8" t="s">
        <v>4</v>
      </c>
      <c r="F118" s="7">
        <v>1850937.04</v>
      </c>
      <c r="G118" s="8"/>
      <c r="H118" s="8" t="s">
        <v>4</v>
      </c>
      <c r="I118" s="7">
        <v>0</v>
      </c>
      <c r="J118" s="7">
        <v>1850937.04</v>
      </c>
      <c r="K118" s="7">
        <v>160000</v>
      </c>
      <c r="L118" s="7">
        <v>1850937.04</v>
      </c>
      <c r="M118" s="16">
        <f t="shared" si="8"/>
        <v>340105</v>
      </c>
      <c r="N118" s="15" t="str">
        <f t="shared" si="9"/>
        <v>Darlehen Strasser Capital GmbH (160T)</v>
      </c>
      <c r="O118" s="11">
        <f t="shared" si="10"/>
        <v>-160000</v>
      </c>
      <c r="P118" s="11">
        <f t="shared" si="11"/>
        <v>-1850937.04</v>
      </c>
      <c r="Q118" s="12">
        <f t="shared" si="12"/>
        <v>0</v>
      </c>
      <c r="R118" s="12">
        <f t="shared" si="13"/>
        <v>1850937.04</v>
      </c>
      <c r="S118" s="12">
        <f t="shared" si="14"/>
        <v>160000</v>
      </c>
      <c r="T118" s="12">
        <f t="shared" si="15"/>
        <v>1850937.04</v>
      </c>
    </row>
    <row r="119" spans="1:20" x14ac:dyDescent="0.3">
      <c r="A119" s="5">
        <v>340106</v>
      </c>
      <c r="B119" s="6" t="s">
        <v>113</v>
      </c>
      <c r="C119" s="7">
        <v>80000</v>
      </c>
      <c r="D119" s="8"/>
      <c r="E119" s="8" t="s">
        <v>4</v>
      </c>
      <c r="F119" s="7">
        <v>0</v>
      </c>
      <c r="G119" s="8"/>
      <c r="H119" s="8"/>
      <c r="I119" s="7">
        <v>80000</v>
      </c>
      <c r="J119" s="7">
        <v>0</v>
      </c>
      <c r="K119" s="7">
        <v>80000</v>
      </c>
      <c r="L119" s="7">
        <v>0</v>
      </c>
      <c r="M119" s="16">
        <f t="shared" si="8"/>
        <v>340106</v>
      </c>
      <c r="N119" s="15" t="str">
        <f t="shared" si="9"/>
        <v>Darlehen Strasser Capital GmbH (80T)</v>
      </c>
      <c r="O119" s="11">
        <f t="shared" si="10"/>
        <v>-80000</v>
      </c>
      <c r="P119" s="11">
        <f t="shared" si="11"/>
        <v>0</v>
      </c>
      <c r="Q119" s="12">
        <f t="shared" si="12"/>
        <v>80000</v>
      </c>
      <c r="R119" s="12">
        <f t="shared" si="13"/>
        <v>0</v>
      </c>
      <c r="S119" s="12">
        <f t="shared" si="14"/>
        <v>80000</v>
      </c>
      <c r="T119" s="12">
        <f t="shared" si="15"/>
        <v>0</v>
      </c>
    </row>
    <row r="120" spans="1:20" x14ac:dyDescent="0.3">
      <c r="A120" s="5">
        <v>340108</v>
      </c>
      <c r="B120" s="6" t="s">
        <v>114</v>
      </c>
      <c r="C120" s="7">
        <v>230000</v>
      </c>
      <c r="D120" s="8"/>
      <c r="E120" s="8" t="s">
        <v>4</v>
      </c>
      <c r="F120" s="7">
        <v>0</v>
      </c>
      <c r="G120" s="8"/>
      <c r="H120" s="8"/>
      <c r="I120" s="7">
        <v>157731.26</v>
      </c>
      <c r="J120" s="7">
        <v>0</v>
      </c>
      <c r="K120" s="7">
        <v>230000</v>
      </c>
      <c r="L120" s="7">
        <v>0</v>
      </c>
      <c r="M120" s="16">
        <f t="shared" si="8"/>
        <v>340108</v>
      </c>
      <c r="N120" s="15" t="str">
        <f t="shared" si="9"/>
        <v>Darlehen Strasser Capital GmbH (230T)</v>
      </c>
      <c r="O120" s="11">
        <f t="shared" si="10"/>
        <v>-230000</v>
      </c>
      <c r="P120" s="11">
        <f t="shared" si="11"/>
        <v>0</v>
      </c>
      <c r="Q120" s="12">
        <f t="shared" si="12"/>
        <v>157731.26</v>
      </c>
      <c r="R120" s="12">
        <f t="shared" si="13"/>
        <v>0</v>
      </c>
      <c r="S120" s="12">
        <f t="shared" si="14"/>
        <v>230000</v>
      </c>
      <c r="T120" s="12">
        <f t="shared" si="15"/>
        <v>0</v>
      </c>
    </row>
    <row r="121" spans="1:20" x14ac:dyDescent="0.3">
      <c r="A121" s="5">
        <v>340109</v>
      </c>
      <c r="B121" s="6" t="s">
        <v>115</v>
      </c>
      <c r="C121" s="7">
        <v>400000</v>
      </c>
      <c r="D121" s="8"/>
      <c r="E121" s="8" t="s">
        <v>4</v>
      </c>
      <c r="F121" s="7">
        <v>0</v>
      </c>
      <c r="G121" s="8"/>
      <c r="H121" s="8"/>
      <c r="I121" s="7">
        <v>400000</v>
      </c>
      <c r="J121" s="7">
        <v>0</v>
      </c>
      <c r="K121" s="7">
        <v>400000</v>
      </c>
      <c r="L121" s="7">
        <v>0</v>
      </c>
      <c r="M121" s="16">
        <f t="shared" si="8"/>
        <v>340109</v>
      </c>
      <c r="N121" s="15" t="str">
        <f t="shared" si="9"/>
        <v>Darlehen Strasser Capital GmbH (400T)</v>
      </c>
      <c r="O121" s="11">
        <f t="shared" si="10"/>
        <v>-400000</v>
      </c>
      <c r="P121" s="11">
        <f t="shared" si="11"/>
        <v>0</v>
      </c>
      <c r="Q121" s="12">
        <f t="shared" si="12"/>
        <v>400000</v>
      </c>
      <c r="R121" s="12">
        <f t="shared" si="13"/>
        <v>0</v>
      </c>
      <c r="S121" s="12">
        <f t="shared" si="14"/>
        <v>400000</v>
      </c>
      <c r="T121" s="12">
        <f t="shared" si="15"/>
        <v>0</v>
      </c>
    </row>
    <row r="122" spans="1:20" x14ac:dyDescent="0.3">
      <c r="A122" s="5">
        <v>340110</v>
      </c>
      <c r="B122" s="6" t="s">
        <v>116</v>
      </c>
      <c r="C122" s="7">
        <v>74300</v>
      </c>
      <c r="D122" s="8"/>
      <c r="E122" s="8" t="s">
        <v>4</v>
      </c>
      <c r="F122" s="7">
        <v>0</v>
      </c>
      <c r="G122" s="8"/>
      <c r="H122" s="8"/>
      <c r="I122" s="7">
        <v>74300</v>
      </c>
      <c r="J122" s="7">
        <v>0</v>
      </c>
      <c r="K122" s="7">
        <v>74300</v>
      </c>
      <c r="L122" s="7">
        <v>0</v>
      </c>
      <c r="M122" s="16">
        <f t="shared" si="8"/>
        <v>340110</v>
      </c>
      <c r="N122" s="15" t="str">
        <f t="shared" si="9"/>
        <v>Darlehen Strasser Capital GmbH (74.3 T)</v>
      </c>
      <c r="O122" s="11">
        <f t="shared" si="10"/>
        <v>-74300</v>
      </c>
      <c r="P122" s="11">
        <f t="shared" si="11"/>
        <v>0</v>
      </c>
      <c r="Q122" s="12">
        <f t="shared" si="12"/>
        <v>74300</v>
      </c>
      <c r="R122" s="12">
        <f t="shared" si="13"/>
        <v>0</v>
      </c>
      <c r="S122" s="12">
        <f t="shared" si="14"/>
        <v>74300</v>
      </c>
      <c r="T122" s="12">
        <f t="shared" si="15"/>
        <v>0</v>
      </c>
    </row>
    <row r="123" spans="1:20" x14ac:dyDescent="0.3">
      <c r="A123" s="5">
        <v>340111</v>
      </c>
      <c r="B123" s="6" t="s">
        <v>117</v>
      </c>
      <c r="C123" s="7">
        <v>268000</v>
      </c>
      <c r="D123" s="8"/>
      <c r="E123" s="8" t="s">
        <v>4</v>
      </c>
      <c r="F123" s="7">
        <v>0</v>
      </c>
      <c r="G123" s="8"/>
      <c r="H123" s="8"/>
      <c r="I123" s="7">
        <v>268000</v>
      </c>
      <c r="J123" s="7">
        <v>0</v>
      </c>
      <c r="K123" s="7">
        <v>268000</v>
      </c>
      <c r="L123" s="7">
        <v>0</v>
      </c>
      <c r="M123" s="16">
        <f t="shared" si="8"/>
        <v>340111</v>
      </c>
      <c r="N123" s="15" t="str">
        <f t="shared" si="9"/>
        <v>Darlehen Strasser Capital GmbH (268T)</v>
      </c>
      <c r="O123" s="11">
        <f t="shared" si="10"/>
        <v>-268000</v>
      </c>
      <c r="P123" s="11">
        <f t="shared" si="11"/>
        <v>0</v>
      </c>
      <c r="Q123" s="12">
        <f t="shared" si="12"/>
        <v>268000</v>
      </c>
      <c r="R123" s="12">
        <f t="shared" si="13"/>
        <v>0</v>
      </c>
      <c r="S123" s="12">
        <f t="shared" si="14"/>
        <v>268000</v>
      </c>
      <c r="T123" s="12">
        <f t="shared" si="15"/>
        <v>0</v>
      </c>
    </row>
    <row r="124" spans="1:20" x14ac:dyDescent="0.3">
      <c r="A124" s="5">
        <v>340112</v>
      </c>
      <c r="B124" s="6" t="s">
        <v>118</v>
      </c>
      <c r="C124" s="7">
        <v>500000</v>
      </c>
      <c r="D124" s="8"/>
      <c r="E124" s="8" t="s">
        <v>4</v>
      </c>
      <c r="F124" s="7">
        <v>0</v>
      </c>
      <c r="G124" s="8"/>
      <c r="H124" s="8"/>
      <c r="I124" s="7">
        <v>500000</v>
      </c>
      <c r="J124" s="7">
        <v>0</v>
      </c>
      <c r="K124" s="7">
        <v>500000</v>
      </c>
      <c r="L124" s="7">
        <v>0</v>
      </c>
      <c r="M124" s="16">
        <f t="shared" si="8"/>
        <v>340112</v>
      </c>
      <c r="N124" s="15" t="str">
        <f t="shared" si="9"/>
        <v>Darlehen Strasser Capital GmbH (500T)</v>
      </c>
      <c r="O124" s="11">
        <f t="shared" si="10"/>
        <v>-500000</v>
      </c>
      <c r="P124" s="11">
        <f t="shared" si="11"/>
        <v>0</v>
      </c>
      <c r="Q124" s="12">
        <f t="shared" si="12"/>
        <v>500000</v>
      </c>
      <c r="R124" s="12">
        <f t="shared" si="13"/>
        <v>0</v>
      </c>
      <c r="S124" s="12">
        <f t="shared" si="14"/>
        <v>500000</v>
      </c>
      <c r="T124" s="12">
        <f t="shared" si="15"/>
        <v>0</v>
      </c>
    </row>
    <row r="125" spans="1:20" x14ac:dyDescent="0.3">
      <c r="A125" s="5">
        <v>340113</v>
      </c>
      <c r="B125" s="6" t="s">
        <v>119</v>
      </c>
      <c r="C125" s="7">
        <v>35700</v>
      </c>
      <c r="D125" s="8"/>
      <c r="E125" s="8" t="s">
        <v>4</v>
      </c>
      <c r="F125" s="7">
        <v>0</v>
      </c>
      <c r="G125" s="8"/>
      <c r="H125" s="8"/>
      <c r="I125" s="7">
        <v>35700</v>
      </c>
      <c r="J125" s="7">
        <v>0</v>
      </c>
      <c r="K125" s="7">
        <v>35700</v>
      </c>
      <c r="L125" s="7">
        <v>0</v>
      </c>
      <c r="M125" s="16">
        <f t="shared" si="8"/>
        <v>340113</v>
      </c>
      <c r="N125" s="15" t="str">
        <f t="shared" si="9"/>
        <v>Darlehen Strasser Capital GmbH (35.7T)</v>
      </c>
      <c r="O125" s="11">
        <f t="shared" si="10"/>
        <v>-35700</v>
      </c>
      <c r="P125" s="11">
        <f t="shared" si="11"/>
        <v>0</v>
      </c>
      <c r="Q125" s="12">
        <f t="shared" si="12"/>
        <v>35700</v>
      </c>
      <c r="R125" s="12">
        <f t="shared" si="13"/>
        <v>0</v>
      </c>
      <c r="S125" s="12">
        <f t="shared" si="14"/>
        <v>35700</v>
      </c>
      <c r="T125" s="12">
        <f t="shared" si="15"/>
        <v>0</v>
      </c>
    </row>
    <row r="126" spans="1:20" x14ac:dyDescent="0.3">
      <c r="A126" s="5">
        <v>340114</v>
      </c>
      <c r="B126" s="6" t="s">
        <v>120</v>
      </c>
      <c r="C126" s="7">
        <v>100000</v>
      </c>
      <c r="D126" s="8"/>
      <c r="E126" s="8" t="s">
        <v>4</v>
      </c>
      <c r="F126" s="7">
        <v>0</v>
      </c>
      <c r="G126" s="8"/>
      <c r="H126" s="8"/>
      <c r="I126" s="7">
        <v>100000</v>
      </c>
      <c r="J126" s="7">
        <v>0</v>
      </c>
      <c r="K126" s="7">
        <v>100000</v>
      </c>
      <c r="L126" s="7">
        <v>0</v>
      </c>
      <c r="M126" s="16">
        <f t="shared" si="8"/>
        <v>340114</v>
      </c>
      <c r="N126" s="15" t="str">
        <f t="shared" si="9"/>
        <v>Darlehen Strasser Capital GmbH (100T)</v>
      </c>
      <c r="O126" s="11">
        <f t="shared" si="10"/>
        <v>-100000</v>
      </c>
      <c r="P126" s="11">
        <f t="shared" si="11"/>
        <v>0</v>
      </c>
      <c r="Q126" s="12">
        <f t="shared" si="12"/>
        <v>100000</v>
      </c>
      <c r="R126" s="12">
        <f t="shared" si="13"/>
        <v>0</v>
      </c>
      <c r="S126" s="12">
        <f t="shared" si="14"/>
        <v>100000</v>
      </c>
      <c r="T126" s="12">
        <f t="shared" si="15"/>
        <v>0</v>
      </c>
    </row>
    <row r="127" spans="1:20" x14ac:dyDescent="0.3">
      <c r="A127" s="5">
        <v>340115</v>
      </c>
      <c r="B127" s="6" t="s">
        <v>120</v>
      </c>
      <c r="C127" s="7">
        <v>100000</v>
      </c>
      <c r="D127" s="8"/>
      <c r="E127" s="8" t="s">
        <v>4</v>
      </c>
      <c r="F127" s="7">
        <v>0</v>
      </c>
      <c r="G127" s="8"/>
      <c r="H127" s="8"/>
      <c r="I127" s="7">
        <v>100000</v>
      </c>
      <c r="J127" s="7">
        <v>0</v>
      </c>
      <c r="K127" s="7">
        <v>100000</v>
      </c>
      <c r="L127" s="7">
        <v>0</v>
      </c>
      <c r="M127" s="16">
        <f t="shared" si="8"/>
        <v>340115</v>
      </c>
      <c r="N127" s="15" t="str">
        <f t="shared" si="9"/>
        <v>Darlehen Strasser Capital GmbH (100T)</v>
      </c>
      <c r="O127" s="11">
        <f t="shared" si="10"/>
        <v>-100000</v>
      </c>
      <c r="P127" s="11">
        <f t="shared" si="11"/>
        <v>0</v>
      </c>
      <c r="Q127" s="12">
        <f t="shared" si="12"/>
        <v>100000</v>
      </c>
      <c r="R127" s="12">
        <f t="shared" si="13"/>
        <v>0</v>
      </c>
      <c r="S127" s="12">
        <f t="shared" si="14"/>
        <v>100000</v>
      </c>
      <c r="T127" s="12">
        <f t="shared" si="15"/>
        <v>0</v>
      </c>
    </row>
    <row r="128" spans="1:20" x14ac:dyDescent="0.3">
      <c r="A128" s="5">
        <v>340116</v>
      </c>
      <c r="B128" s="6" t="s">
        <v>121</v>
      </c>
      <c r="C128" s="7">
        <v>100000</v>
      </c>
      <c r="D128" s="8"/>
      <c r="E128" s="8" t="s">
        <v>4</v>
      </c>
      <c r="F128" s="7">
        <v>0</v>
      </c>
      <c r="G128" s="8"/>
      <c r="H128" s="8"/>
      <c r="I128" s="7">
        <v>100000</v>
      </c>
      <c r="J128" s="7">
        <v>0</v>
      </c>
      <c r="K128" s="7">
        <v>100000</v>
      </c>
      <c r="L128" s="7">
        <v>0</v>
      </c>
      <c r="M128" s="16">
        <f t="shared" si="8"/>
        <v>340116</v>
      </c>
      <c r="N128" s="15" t="str">
        <f t="shared" si="9"/>
        <v>Darlehen Strasser Capital GmbH (100T) Ök</v>
      </c>
      <c r="O128" s="11">
        <f t="shared" si="10"/>
        <v>-100000</v>
      </c>
      <c r="P128" s="11">
        <f t="shared" si="11"/>
        <v>0</v>
      </c>
      <c r="Q128" s="12">
        <f t="shared" si="12"/>
        <v>100000</v>
      </c>
      <c r="R128" s="12">
        <f t="shared" si="13"/>
        <v>0</v>
      </c>
      <c r="S128" s="12">
        <f t="shared" si="14"/>
        <v>100000</v>
      </c>
      <c r="T128" s="12">
        <f t="shared" si="15"/>
        <v>0</v>
      </c>
    </row>
    <row r="129" spans="1:20" x14ac:dyDescent="0.3">
      <c r="A129" s="5">
        <v>340117</v>
      </c>
      <c r="B129" s="6" t="s">
        <v>122</v>
      </c>
      <c r="C129" s="7">
        <v>78585.3</v>
      </c>
      <c r="D129" s="8"/>
      <c r="E129" s="8" t="s">
        <v>4</v>
      </c>
      <c r="F129" s="7">
        <v>0</v>
      </c>
      <c r="G129" s="8"/>
      <c r="H129" s="8"/>
      <c r="I129" s="7">
        <v>78585.3</v>
      </c>
      <c r="J129" s="7">
        <v>0</v>
      </c>
      <c r="K129" s="7">
        <v>78585.3</v>
      </c>
      <c r="L129" s="7">
        <v>0</v>
      </c>
      <c r="M129" s="16">
        <f t="shared" si="8"/>
        <v>340117</v>
      </c>
      <c r="N129" s="15" t="str">
        <f t="shared" si="9"/>
        <v xml:space="preserve">Darlehen Strasser Capital GmbH (110T) </v>
      </c>
      <c r="O129" s="11">
        <f t="shared" si="10"/>
        <v>-78585.3</v>
      </c>
      <c r="P129" s="11">
        <f t="shared" si="11"/>
        <v>0</v>
      </c>
      <c r="Q129" s="12">
        <f t="shared" si="12"/>
        <v>78585.3</v>
      </c>
      <c r="R129" s="12">
        <f t="shared" si="13"/>
        <v>0</v>
      </c>
      <c r="S129" s="12">
        <f t="shared" si="14"/>
        <v>78585.3</v>
      </c>
      <c r="T129" s="12">
        <f t="shared" si="15"/>
        <v>0</v>
      </c>
    </row>
    <row r="130" spans="1:20" x14ac:dyDescent="0.3">
      <c r="A130" s="5">
        <v>340118</v>
      </c>
      <c r="B130" s="6" t="s">
        <v>123</v>
      </c>
      <c r="C130" s="7">
        <v>5200</v>
      </c>
      <c r="D130" s="8"/>
      <c r="E130" s="8" t="s">
        <v>4</v>
      </c>
      <c r="F130" s="7">
        <v>0</v>
      </c>
      <c r="G130" s="8"/>
      <c r="H130" s="8"/>
      <c r="I130" s="7">
        <v>5200</v>
      </c>
      <c r="J130" s="7">
        <v>0</v>
      </c>
      <c r="K130" s="7">
        <v>5200</v>
      </c>
      <c r="L130" s="7">
        <v>0</v>
      </c>
      <c r="M130" s="16">
        <f t="shared" si="8"/>
        <v>340118</v>
      </c>
      <c r="N130" s="15" t="str">
        <f t="shared" si="9"/>
        <v>Darlehen Strasser Capital GmbH (5.2 T)</v>
      </c>
      <c r="O130" s="11">
        <f t="shared" si="10"/>
        <v>-5200</v>
      </c>
      <c r="P130" s="11">
        <f t="shared" si="11"/>
        <v>0</v>
      </c>
      <c r="Q130" s="12">
        <f t="shared" si="12"/>
        <v>5200</v>
      </c>
      <c r="R130" s="12">
        <f t="shared" si="13"/>
        <v>0</v>
      </c>
      <c r="S130" s="12">
        <f t="shared" si="14"/>
        <v>5200</v>
      </c>
      <c r="T130" s="12">
        <f t="shared" si="15"/>
        <v>0</v>
      </c>
    </row>
    <row r="131" spans="1:20" x14ac:dyDescent="0.3">
      <c r="A131" s="5">
        <v>340199</v>
      </c>
      <c r="B131" s="6" t="s">
        <v>124</v>
      </c>
      <c r="C131" s="7">
        <v>206704.43</v>
      </c>
      <c r="D131" s="8"/>
      <c r="E131" s="8" t="s">
        <v>4</v>
      </c>
      <c r="F131" s="7">
        <v>310242.19</v>
      </c>
      <c r="G131" s="8"/>
      <c r="H131" s="8" t="s">
        <v>4</v>
      </c>
      <c r="I131" s="7">
        <v>0</v>
      </c>
      <c r="J131" s="7">
        <v>25884.41</v>
      </c>
      <c r="K131" s="7">
        <v>0</v>
      </c>
      <c r="L131" s="7">
        <v>103537.76</v>
      </c>
      <c r="M131" s="16">
        <f t="shared" si="8"/>
        <v>340199</v>
      </c>
      <c r="N131" s="15" t="str">
        <f t="shared" si="9"/>
        <v>Darlehen Strasser Capital GmbH Zinsen</v>
      </c>
      <c r="O131" s="11">
        <f t="shared" si="10"/>
        <v>-206704.43</v>
      </c>
      <c r="P131" s="11">
        <f t="shared" si="11"/>
        <v>-310242.19</v>
      </c>
      <c r="Q131" s="12">
        <f t="shared" si="12"/>
        <v>0</v>
      </c>
      <c r="R131" s="12">
        <f t="shared" si="13"/>
        <v>25884.41</v>
      </c>
      <c r="S131" s="12">
        <f t="shared" si="14"/>
        <v>0</v>
      </c>
      <c r="T131" s="12">
        <f t="shared" si="15"/>
        <v>103537.76</v>
      </c>
    </row>
    <row r="132" spans="1:20" x14ac:dyDescent="0.3">
      <c r="A132" s="5">
        <v>340301</v>
      </c>
      <c r="B132" s="6" t="s">
        <v>125</v>
      </c>
      <c r="C132" s="7">
        <v>100000</v>
      </c>
      <c r="D132" s="8"/>
      <c r="E132" s="8" t="s">
        <v>4</v>
      </c>
      <c r="F132" s="7">
        <v>100000</v>
      </c>
      <c r="G132" s="8"/>
      <c r="H132" s="8" t="s">
        <v>4</v>
      </c>
      <c r="I132" s="7"/>
      <c r="J132" s="7"/>
      <c r="K132" s="7"/>
      <c r="L132" s="7"/>
      <c r="M132" s="16">
        <f t="shared" si="8"/>
        <v>340301</v>
      </c>
      <c r="N132" s="15" t="str">
        <f t="shared" si="9"/>
        <v>Darlehen MEP Asset Management GmbH (100T</v>
      </c>
      <c r="O132" s="11">
        <f t="shared" si="10"/>
        <v>-100000</v>
      </c>
      <c r="P132" s="11">
        <f t="shared" si="11"/>
        <v>-100000</v>
      </c>
      <c r="Q132" s="12">
        <f t="shared" si="12"/>
        <v>0</v>
      </c>
      <c r="R132" s="12">
        <f t="shared" si="13"/>
        <v>0</v>
      </c>
      <c r="S132" s="12">
        <f t="shared" si="14"/>
        <v>0</v>
      </c>
      <c r="T132" s="12">
        <f t="shared" si="15"/>
        <v>0</v>
      </c>
    </row>
    <row r="133" spans="1:20" x14ac:dyDescent="0.3">
      <c r="A133" s="5">
        <v>340399</v>
      </c>
      <c r="B133" s="6" t="s">
        <v>126</v>
      </c>
      <c r="C133" s="7">
        <v>8248.33</v>
      </c>
      <c r="D133" s="8"/>
      <c r="E133" s="8" t="s">
        <v>4</v>
      </c>
      <c r="F133" s="7">
        <v>13148.33</v>
      </c>
      <c r="G133" s="8"/>
      <c r="H133" s="8" t="s">
        <v>4</v>
      </c>
      <c r="I133" s="7">
        <v>0</v>
      </c>
      <c r="J133" s="7">
        <v>1225</v>
      </c>
      <c r="K133" s="7">
        <v>0</v>
      </c>
      <c r="L133" s="7">
        <v>4900</v>
      </c>
      <c r="M133" s="16">
        <f t="shared" si="8"/>
        <v>340399</v>
      </c>
      <c r="N133" s="15" t="str">
        <f t="shared" si="9"/>
        <v>Darlehen MEP Asset Managem. GmbH Zinsen</v>
      </c>
      <c r="O133" s="11">
        <f t="shared" si="10"/>
        <v>-8248.33</v>
      </c>
      <c r="P133" s="11">
        <f t="shared" si="11"/>
        <v>-13148.33</v>
      </c>
      <c r="Q133" s="12">
        <f t="shared" si="12"/>
        <v>0</v>
      </c>
      <c r="R133" s="12">
        <f t="shared" si="13"/>
        <v>1225</v>
      </c>
      <c r="S133" s="12">
        <f t="shared" si="14"/>
        <v>0</v>
      </c>
      <c r="T133" s="12">
        <f t="shared" si="15"/>
        <v>4900</v>
      </c>
    </row>
    <row r="134" spans="1:20" x14ac:dyDescent="0.3">
      <c r="A134" s="5">
        <v>341002</v>
      </c>
      <c r="B134" s="6" t="s">
        <v>127</v>
      </c>
      <c r="C134" s="7"/>
      <c r="D134" s="8"/>
      <c r="E134" s="8"/>
      <c r="F134" s="7">
        <v>0</v>
      </c>
      <c r="G134" s="8"/>
      <c r="H134" s="8"/>
      <c r="I134" s="7">
        <v>100000</v>
      </c>
      <c r="J134" s="7">
        <v>0</v>
      </c>
      <c r="K134" s="7">
        <v>100000</v>
      </c>
      <c r="L134" s="7">
        <v>100000</v>
      </c>
      <c r="M134" s="16">
        <f t="shared" si="8"/>
        <v>341002</v>
      </c>
      <c r="N134" s="15" t="str">
        <f t="shared" si="9"/>
        <v>Darlehen Solar Miet&amp;Service an MEP Werke</v>
      </c>
      <c r="O134" s="11">
        <f t="shared" si="10"/>
        <v>0</v>
      </c>
      <c r="P134" s="11">
        <f t="shared" si="11"/>
        <v>0</v>
      </c>
      <c r="Q134" s="12">
        <f t="shared" si="12"/>
        <v>100000</v>
      </c>
      <c r="R134" s="12">
        <f t="shared" si="13"/>
        <v>0</v>
      </c>
      <c r="S134" s="12">
        <f t="shared" si="14"/>
        <v>100000</v>
      </c>
      <c r="T134" s="12">
        <f t="shared" si="15"/>
        <v>100000</v>
      </c>
    </row>
    <row r="135" spans="1:20" x14ac:dyDescent="0.3">
      <c r="A135" s="5">
        <v>341003</v>
      </c>
      <c r="B135" s="6" t="s">
        <v>128</v>
      </c>
      <c r="C135" s="7"/>
      <c r="D135" s="8"/>
      <c r="E135" s="8"/>
      <c r="F135" s="7">
        <v>0</v>
      </c>
      <c r="G135" s="8"/>
      <c r="H135" s="8"/>
      <c r="I135" s="7">
        <v>1283.33</v>
      </c>
      <c r="J135" s="7">
        <v>1268.05</v>
      </c>
      <c r="K135" s="7">
        <v>1283.33</v>
      </c>
      <c r="L135" s="7">
        <v>1283.33</v>
      </c>
      <c r="M135" s="16">
        <f t="shared" si="8"/>
        <v>341003</v>
      </c>
      <c r="N135" s="15" t="str">
        <f t="shared" si="9"/>
        <v>Darlehen Zinsen MEP Solar Miet I</v>
      </c>
      <c r="O135" s="11">
        <f t="shared" si="10"/>
        <v>0</v>
      </c>
      <c r="P135" s="11">
        <f t="shared" si="11"/>
        <v>0</v>
      </c>
      <c r="Q135" s="12">
        <f t="shared" si="12"/>
        <v>1283.33</v>
      </c>
      <c r="R135" s="12">
        <f t="shared" si="13"/>
        <v>1268.05</v>
      </c>
      <c r="S135" s="12">
        <f t="shared" si="14"/>
        <v>1283.33</v>
      </c>
      <c r="T135" s="12">
        <f t="shared" si="15"/>
        <v>1283.33</v>
      </c>
    </row>
    <row r="136" spans="1:20" x14ac:dyDescent="0.3">
      <c r="A136" s="5">
        <v>342100</v>
      </c>
      <c r="B136" s="6" t="s">
        <v>129</v>
      </c>
      <c r="C136" s="7">
        <v>941544.95</v>
      </c>
      <c r="D136" s="8"/>
      <c r="E136" s="8" t="s">
        <v>4</v>
      </c>
      <c r="F136" s="7">
        <v>1669290.6</v>
      </c>
      <c r="G136" s="8"/>
      <c r="H136" s="8" t="s">
        <v>4</v>
      </c>
      <c r="I136" s="7">
        <v>499636.27</v>
      </c>
      <c r="J136" s="7">
        <v>1119876.71</v>
      </c>
      <c r="K136" s="7">
        <v>6674141.9500000002</v>
      </c>
      <c r="L136" s="7">
        <v>7401887.5999999996</v>
      </c>
      <c r="M136" s="16">
        <f t="shared" si="8"/>
        <v>342100</v>
      </c>
      <c r="N136" s="15" t="str">
        <f t="shared" si="9"/>
        <v>Verbindl.aus L+L gg.verbundenen UN b. 1J</v>
      </c>
      <c r="O136" s="11">
        <f t="shared" si="10"/>
        <v>-941544.95</v>
      </c>
      <c r="P136" s="11">
        <f t="shared" si="11"/>
        <v>-1669290.6</v>
      </c>
      <c r="Q136" s="12">
        <f t="shared" si="12"/>
        <v>499636.27</v>
      </c>
      <c r="R136" s="12">
        <f t="shared" si="13"/>
        <v>1119876.71</v>
      </c>
      <c r="S136" s="12">
        <f t="shared" si="14"/>
        <v>6674141.9500000002</v>
      </c>
      <c r="T136" s="12">
        <f t="shared" si="15"/>
        <v>7401887.5999999996</v>
      </c>
    </row>
    <row r="137" spans="1:20" x14ac:dyDescent="0.3">
      <c r="A137" s="5">
        <v>350100</v>
      </c>
      <c r="B137" s="6" t="s">
        <v>130</v>
      </c>
      <c r="C137" s="7"/>
      <c r="D137" s="8"/>
      <c r="E137" s="8"/>
      <c r="F137" s="7">
        <v>0</v>
      </c>
      <c r="G137" s="8"/>
      <c r="H137" s="8"/>
      <c r="I137" s="7"/>
      <c r="J137" s="7"/>
      <c r="K137" s="7">
        <v>0</v>
      </c>
      <c r="L137" s="7">
        <v>0</v>
      </c>
      <c r="M137" s="16">
        <f t="shared" ref="M137:M200" si="16">A137</f>
        <v>350100</v>
      </c>
      <c r="N137" s="15" t="str">
        <f t="shared" ref="N137:N200" si="17">B137</f>
        <v>Sonstige Verbindlichkeiten (bis 1 J)</v>
      </c>
      <c r="O137" s="11">
        <f t="shared" ref="O137:O200" si="18">IF(D137="S",C137,-C137)</f>
        <v>0</v>
      </c>
      <c r="P137" s="11">
        <f t="shared" ref="P137:P200" si="19">IF(G137="S",F137,-F137)</f>
        <v>0</v>
      </c>
      <c r="Q137" s="12">
        <f t="shared" ref="Q137:Q200" si="20">I137</f>
        <v>0</v>
      </c>
      <c r="R137" s="12">
        <f t="shared" ref="R137:R200" si="21">J137</f>
        <v>0</v>
      </c>
      <c r="S137" s="12">
        <f t="shared" ref="S137:S200" si="22">K137</f>
        <v>0</v>
      </c>
      <c r="T137" s="12">
        <f t="shared" ref="T137:T200" si="23">L137</f>
        <v>0</v>
      </c>
    </row>
    <row r="138" spans="1:20" x14ac:dyDescent="0.3">
      <c r="A138" s="5">
        <v>355000</v>
      </c>
      <c r="B138" s="6" t="s">
        <v>131</v>
      </c>
      <c r="C138" s="7"/>
      <c r="D138" s="8"/>
      <c r="E138" s="8"/>
      <c r="F138" s="7">
        <v>0</v>
      </c>
      <c r="G138" s="8"/>
      <c r="H138" s="8"/>
      <c r="I138" s="7"/>
      <c r="J138" s="7"/>
      <c r="K138" s="7">
        <v>0</v>
      </c>
      <c r="L138" s="7">
        <v>0</v>
      </c>
      <c r="M138" s="16">
        <f t="shared" si="16"/>
        <v>355000</v>
      </c>
      <c r="N138" s="15" t="str">
        <f t="shared" si="17"/>
        <v>Erhaltene Kautionen</v>
      </c>
      <c r="O138" s="11">
        <f t="shared" si="18"/>
        <v>0</v>
      </c>
      <c r="P138" s="11">
        <f t="shared" si="19"/>
        <v>0</v>
      </c>
      <c r="Q138" s="12">
        <f t="shared" si="20"/>
        <v>0</v>
      </c>
      <c r="R138" s="12">
        <f t="shared" si="21"/>
        <v>0</v>
      </c>
      <c r="S138" s="12">
        <f t="shared" si="22"/>
        <v>0</v>
      </c>
      <c r="T138" s="12">
        <f t="shared" si="23"/>
        <v>0</v>
      </c>
    </row>
    <row r="139" spans="1:20" x14ac:dyDescent="0.3">
      <c r="A139" s="5">
        <v>372000</v>
      </c>
      <c r="B139" s="6" t="s">
        <v>132</v>
      </c>
      <c r="C139" s="7"/>
      <c r="D139" s="8"/>
      <c r="E139" s="8"/>
      <c r="F139" s="7">
        <v>0</v>
      </c>
      <c r="G139" s="8"/>
      <c r="H139" s="8"/>
      <c r="I139" s="7">
        <v>158412.9</v>
      </c>
      <c r="J139" s="7">
        <v>159748.14000000001</v>
      </c>
      <c r="K139" s="7">
        <v>1574448.48</v>
      </c>
      <c r="L139" s="7">
        <v>1574448.48</v>
      </c>
      <c r="M139" s="16">
        <f t="shared" si="16"/>
        <v>372000</v>
      </c>
      <c r="N139" s="15" t="str">
        <f t="shared" si="17"/>
        <v>Verbindlichkeiten aus Lohn und Gehalt</v>
      </c>
      <c r="O139" s="11">
        <f t="shared" si="18"/>
        <v>0</v>
      </c>
      <c r="P139" s="11">
        <f t="shared" si="19"/>
        <v>0</v>
      </c>
      <c r="Q139" s="12">
        <f t="shared" si="20"/>
        <v>158412.9</v>
      </c>
      <c r="R139" s="12">
        <f t="shared" si="21"/>
        <v>159748.14000000001</v>
      </c>
      <c r="S139" s="12">
        <f t="shared" si="22"/>
        <v>1574448.48</v>
      </c>
      <c r="T139" s="12">
        <f t="shared" si="23"/>
        <v>1574448.48</v>
      </c>
    </row>
    <row r="140" spans="1:20" x14ac:dyDescent="0.3">
      <c r="A140" s="5">
        <v>372500</v>
      </c>
      <c r="B140" s="6" t="s">
        <v>133</v>
      </c>
      <c r="C140" s="7">
        <v>580.84</v>
      </c>
      <c r="D140" s="8"/>
      <c r="E140" s="8" t="s">
        <v>4</v>
      </c>
      <c r="F140" s="7">
        <v>0</v>
      </c>
      <c r="G140" s="8"/>
      <c r="H140" s="8"/>
      <c r="I140" s="7">
        <v>2839</v>
      </c>
      <c r="J140" s="7">
        <v>3833</v>
      </c>
      <c r="K140" s="7">
        <v>14146.05</v>
      </c>
      <c r="L140" s="7">
        <v>13565.21</v>
      </c>
      <c r="M140" s="16">
        <f t="shared" si="16"/>
        <v>372500</v>
      </c>
      <c r="N140" s="15" t="str">
        <f t="shared" si="17"/>
        <v>Verbindlichk. Einbehaltung Arbeitnehmer</v>
      </c>
      <c r="O140" s="11">
        <f t="shared" si="18"/>
        <v>-580.84</v>
      </c>
      <c r="P140" s="11">
        <f t="shared" si="19"/>
        <v>0</v>
      </c>
      <c r="Q140" s="12">
        <f t="shared" si="20"/>
        <v>2839</v>
      </c>
      <c r="R140" s="12">
        <f t="shared" si="21"/>
        <v>3833</v>
      </c>
      <c r="S140" s="12">
        <f t="shared" si="22"/>
        <v>14146.05</v>
      </c>
      <c r="T140" s="12">
        <f t="shared" si="23"/>
        <v>13565.21</v>
      </c>
    </row>
    <row r="141" spans="1:20" x14ac:dyDescent="0.3">
      <c r="A141" s="5">
        <v>373000</v>
      </c>
      <c r="B141" s="6" t="s">
        <v>134</v>
      </c>
      <c r="C141" s="7">
        <v>49808.39</v>
      </c>
      <c r="D141" s="8"/>
      <c r="E141" s="8" t="s">
        <v>4</v>
      </c>
      <c r="F141" s="7">
        <v>60022.18</v>
      </c>
      <c r="G141" s="8"/>
      <c r="H141" s="8" t="s">
        <v>4</v>
      </c>
      <c r="I141" s="7">
        <v>62119.9</v>
      </c>
      <c r="J141" s="7">
        <v>61774.12</v>
      </c>
      <c r="K141" s="7">
        <v>608595.31000000006</v>
      </c>
      <c r="L141" s="7">
        <v>618809.1</v>
      </c>
      <c r="M141" s="16">
        <f t="shared" si="16"/>
        <v>373000</v>
      </c>
      <c r="N141" s="15" t="str">
        <f t="shared" si="17"/>
        <v>Verbindlichk. Lohn- und Kirchensteuer</v>
      </c>
      <c r="O141" s="11">
        <f t="shared" si="18"/>
        <v>-49808.39</v>
      </c>
      <c r="P141" s="11">
        <f t="shared" si="19"/>
        <v>-60022.18</v>
      </c>
      <c r="Q141" s="12">
        <f t="shared" si="20"/>
        <v>62119.9</v>
      </c>
      <c r="R141" s="12">
        <f t="shared" si="21"/>
        <v>61774.12</v>
      </c>
      <c r="S141" s="12">
        <f t="shared" si="22"/>
        <v>608595.31000000006</v>
      </c>
      <c r="T141" s="12">
        <f t="shared" si="23"/>
        <v>618809.1</v>
      </c>
    </row>
    <row r="142" spans="1:20" x14ac:dyDescent="0.3">
      <c r="A142" s="5">
        <v>374000</v>
      </c>
      <c r="B142" s="6" t="s">
        <v>135</v>
      </c>
      <c r="C142" s="7">
        <v>2970</v>
      </c>
      <c r="D142" s="8"/>
      <c r="E142" s="8" t="s">
        <v>4</v>
      </c>
      <c r="F142" s="7">
        <v>0</v>
      </c>
      <c r="G142" s="8"/>
      <c r="H142" s="8"/>
      <c r="I142" s="7">
        <v>86345.71</v>
      </c>
      <c r="J142" s="7">
        <v>81125.39</v>
      </c>
      <c r="K142" s="7">
        <v>792587.19</v>
      </c>
      <c r="L142" s="7">
        <v>789617.19</v>
      </c>
      <c r="M142" s="16">
        <f t="shared" si="16"/>
        <v>374000</v>
      </c>
      <c r="N142" s="15" t="str">
        <f t="shared" si="17"/>
        <v>Verbindlichkeiten soziale Sicherheit</v>
      </c>
      <c r="O142" s="11">
        <f t="shared" si="18"/>
        <v>-2970</v>
      </c>
      <c r="P142" s="11">
        <f t="shared" si="19"/>
        <v>0</v>
      </c>
      <c r="Q142" s="12">
        <f t="shared" si="20"/>
        <v>86345.71</v>
      </c>
      <c r="R142" s="12">
        <f t="shared" si="21"/>
        <v>81125.39</v>
      </c>
      <c r="S142" s="12">
        <f t="shared" si="22"/>
        <v>792587.19</v>
      </c>
      <c r="T142" s="12">
        <f t="shared" si="23"/>
        <v>789617.19</v>
      </c>
    </row>
    <row r="143" spans="1:20" x14ac:dyDescent="0.3">
      <c r="A143" s="5">
        <v>377000</v>
      </c>
      <c r="B143" s="6" t="s">
        <v>136</v>
      </c>
      <c r="C143" s="7"/>
      <c r="D143" s="8"/>
      <c r="E143" s="8"/>
      <c r="F143" s="7">
        <v>0</v>
      </c>
      <c r="G143" s="8"/>
      <c r="H143" s="8"/>
      <c r="I143" s="7">
        <v>214</v>
      </c>
      <c r="J143" s="7">
        <v>2289.6</v>
      </c>
      <c r="K143" s="7">
        <v>5478.6</v>
      </c>
      <c r="L143" s="7">
        <v>5478.6</v>
      </c>
      <c r="M143" s="16">
        <f t="shared" si="16"/>
        <v>377000</v>
      </c>
      <c r="N143" s="15" t="str">
        <f t="shared" si="17"/>
        <v>Verbindlichkeiten a. Vermögensbildung</v>
      </c>
      <c r="O143" s="11">
        <f t="shared" si="18"/>
        <v>0</v>
      </c>
      <c r="P143" s="11">
        <f t="shared" si="19"/>
        <v>0</v>
      </c>
      <c r="Q143" s="12">
        <f t="shared" si="20"/>
        <v>214</v>
      </c>
      <c r="R143" s="12">
        <f t="shared" si="21"/>
        <v>2289.6</v>
      </c>
      <c r="S143" s="12">
        <f t="shared" si="22"/>
        <v>5478.6</v>
      </c>
      <c r="T143" s="12">
        <f t="shared" si="23"/>
        <v>5478.6</v>
      </c>
    </row>
    <row r="144" spans="1:20" x14ac:dyDescent="0.3">
      <c r="A144" s="5">
        <v>379000</v>
      </c>
      <c r="B144" s="6" t="s">
        <v>137</v>
      </c>
      <c r="C144" s="7"/>
      <c r="D144" s="8"/>
      <c r="E144" s="8"/>
      <c r="F144" s="7">
        <v>0</v>
      </c>
      <c r="G144" s="8"/>
      <c r="H144" s="8"/>
      <c r="I144" s="7">
        <v>312490.65999999997</v>
      </c>
      <c r="J144" s="7">
        <v>312490.65999999997</v>
      </c>
      <c r="K144" s="7">
        <v>3076763.74</v>
      </c>
      <c r="L144" s="7">
        <v>3076763.74</v>
      </c>
      <c r="M144" s="16">
        <f t="shared" si="16"/>
        <v>379000</v>
      </c>
      <c r="N144" s="15" t="str">
        <f t="shared" si="17"/>
        <v>Lohn- und Gehaltsverrechnungen</v>
      </c>
      <c r="O144" s="11">
        <f t="shared" si="18"/>
        <v>0</v>
      </c>
      <c r="P144" s="11">
        <f t="shared" si="19"/>
        <v>0</v>
      </c>
      <c r="Q144" s="12">
        <f t="shared" si="20"/>
        <v>312490.65999999997</v>
      </c>
      <c r="R144" s="12">
        <f t="shared" si="21"/>
        <v>312490.65999999997</v>
      </c>
      <c r="S144" s="12">
        <f t="shared" si="22"/>
        <v>3076763.74</v>
      </c>
      <c r="T144" s="12">
        <f t="shared" si="23"/>
        <v>3076763.74</v>
      </c>
    </row>
    <row r="145" spans="1:20" x14ac:dyDescent="0.3">
      <c r="A145" s="5">
        <v>380400</v>
      </c>
      <c r="B145" s="6" t="s">
        <v>138</v>
      </c>
      <c r="C145" s="7"/>
      <c r="D145" s="8"/>
      <c r="E145" s="8"/>
      <c r="F145" s="7">
        <v>23.92</v>
      </c>
      <c r="G145" s="8"/>
      <c r="H145" s="8" t="s">
        <v>4</v>
      </c>
      <c r="I145" s="7">
        <v>0</v>
      </c>
      <c r="J145" s="7">
        <v>23.92</v>
      </c>
      <c r="K145" s="7">
        <v>0</v>
      </c>
      <c r="L145" s="7">
        <v>23.92</v>
      </c>
      <c r="M145" s="16">
        <f t="shared" si="16"/>
        <v>380400</v>
      </c>
      <c r="N145" s="15" t="str">
        <f t="shared" si="17"/>
        <v>Umsatzsteuer aus EU-Erwerb 19%</v>
      </c>
      <c r="O145" s="11">
        <f t="shared" si="18"/>
        <v>0</v>
      </c>
      <c r="P145" s="11">
        <f t="shared" si="19"/>
        <v>-23.92</v>
      </c>
      <c r="Q145" s="12">
        <f t="shared" si="20"/>
        <v>0</v>
      </c>
      <c r="R145" s="12">
        <f t="shared" si="21"/>
        <v>23.92</v>
      </c>
      <c r="S145" s="12">
        <f t="shared" si="22"/>
        <v>0</v>
      </c>
      <c r="T145" s="12">
        <f t="shared" si="23"/>
        <v>23.92</v>
      </c>
    </row>
    <row r="146" spans="1:20" x14ac:dyDescent="0.3">
      <c r="A146" s="5">
        <v>380600</v>
      </c>
      <c r="B146" s="6" t="s">
        <v>139</v>
      </c>
      <c r="C146" s="7"/>
      <c r="D146" s="8"/>
      <c r="E146" s="8"/>
      <c r="F146" s="7">
        <v>110192.13</v>
      </c>
      <c r="G146" s="8"/>
      <c r="H146" s="8" t="s">
        <v>4</v>
      </c>
      <c r="I146" s="7">
        <v>255.73</v>
      </c>
      <c r="J146" s="7">
        <v>6954.92</v>
      </c>
      <c r="K146" s="7">
        <v>9803.86</v>
      </c>
      <c r="L146" s="7">
        <v>119995.99</v>
      </c>
      <c r="M146" s="16">
        <f t="shared" si="16"/>
        <v>380600</v>
      </c>
      <c r="N146" s="15" t="str">
        <f t="shared" si="17"/>
        <v>Umsatzsteuer 19%</v>
      </c>
      <c r="O146" s="11">
        <f t="shared" si="18"/>
        <v>0</v>
      </c>
      <c r="P146" s="11">
        <f t="shared" si="19"/>
        <v>-110192.13</v>
      </c>
      <c r="Q146" s="12">
        <f t="shared" si="20"/>
        <v>255.73</v>
      </c>
      <c r="R146" s="12">
        <f t="shared" si="21"/>
        <v>6954.92</v>
      </c>
      <c r="S146" s="12">
        <f t="shared" si="22"/>
        <v>9803.86</v>
      </c>
      <c r="T146" s="12">
        <f t="shared" si="23"/>
        <v>119995.99</v>
      </c>
    </row>
    <row r="147" spans="1:20" x14ac:dyDescent="0.3">
      <c r="A147" s="5">
        <v>382000</v>
      </c>
      <c r="B147" s="6" t="s">
        <v>140</v>
      </c>
      <c r="C147" s="7"/>
      <c r="D147" s="8"/>
      <c r="E147" s="8"/>
      <c r="F147" s="7">
        <v>2258069.44</v>
      </c>
      <c r="G147" s="8"/>
      <c r="H147" s="8" t="s">
        <v>4</v>
      </c>
      <c r="I147" s="7">
        <v>398302.65</v>
      </c>
      <c r="J147" s="7">
        <v>822652.93</v>
      </c>
      <c r="K147" s="7">
        <v>1306036.75</v>
      </c>
      <c r="L147" s="7">
        <v>3564106.19</v>
      </c>
      <c r="M147" s="16">
        <f t="shared" si="16"/>
        <v>382000</v>
      </c>
      <c r="N147" s="15" t="str">
        <f t="shared" si="17"/>
        <v>Umsatzsteuervorauszahlungen</v>
      </c>
      <c r="O147" s="11">
        <f t="shared" si="18"/>
        <v>0</v>
      </c>
      <c r="P147" s="11">
        <f t="shared" si="19"/>
        <v>-2258069.44</v>
      </c>
      <c r="Q147" s="12">
        <f t="shared" si="20"/>
        <v>398302.65</v>
      </c>
      <c r="R147" s="12">
        <f t="shared" si="21"/>
        <v>822652.93</v>
      </c>
      <c r="S147" s="12">
        <f t="shared" si="22"/>
        <v>1306036.75</v>
      </c>
      <c r="T147" s="12">
        <f t="shared" si="23"/>
        <v>3564106.19</v>
      </c>
    </row>
    <row r="148" spans="1:20" x14ac:dyDescent="0.3">
      <c r="A148" s="5">
        <v>383700</v>
      </c>
      <c r="B148" s="6" t="s">
        <v>141</v>
      </c>
      <c r="C148" s="7"/>
      <c r="D148" s="8"/>
      <c r="E148" s="8"/>
      <c r="F148" s="7">
        <v>478349.72</v>
      </c>
      <c r="G148" s="8"/>
      <c r="H148" s="8" t="s">
        <v>4</v>
      </c>
      <c r="I148" s="7">
        <v>197.81</v>
      </c>
      <c r="J148" s="7">
        <v>49536.33</v>
      </c>
      <c r="K148" s="7">
        <v>1888.82</v>
      </c>
      <c r="L148" s="7">
        <v>480238.54</v>
      </c>
      <c r="M148" s="16">
        <f t="shared" si="16"/>
        <v>383700</v>
      </c>
      <c r="N148" s="15" t="str">
        <f t="shared" si="17"/>
        <v>Umsatzsteuer nach § 13b UStG 19%</v>
      </c>
      <c r="O148" s="11">
        <f t="shared" si="18"/>
        <v>0</v>
      </c>
      <c r="P148" s="11">
        <f t="shared" si="19"/>
        <v>-478349.72</v>
      </c>
      <c r="Q148" s="12">
        <f t="shared" si="20"/>
        <v>197.81</v>
      </c>
      <c r="R148" s="12">
        <f t="shared" si="21"/>
        <v>49536.33</v>
      </c>
      <c r="S148" s="12">
        <f t="shared" si="22"/>
        <v>1888.82</v>
      </c>
      <c r="T148" s="12">
        <f t="shared" si="23"/>
        <v>480238.54</v>
      </c>
    </row>
    <row r="149" spans="1:20" x14ac:dyDescent="0.3">
      <c r="A149" s="5">
        <v>384100</v>
      </c>
      <c r="B149" s="6" t="s">
        <v>142</v>
      </c>
      <c r="C149" s="7">
        <v>840498.58</v>
      </c>
      <c r="D149" s="8" t="s">
        <v>3</v>
      </c>
      <c r="E149" s="8"/>
      <c r="F149" s="7">
        <v>0.02</v>
      </c>
      <c r="G149" s="8"/>
      <c r="H149" s="8" t="s">
        <v>4</v>
      </c>
      <c r="I149" s="7"/>
      <c r="J149" s="7"/>
      <c r="K149" s="7">
        <v>35578.480000000003</v>
      </c>
      <c r="L149" s="7">
        <v>876077.08</v>
      </c>
      <c r="M149" s="16">
        <f t="shared" si="16"/>
        <v>384100</v>
      </c>
      <c r="N149" s="15" t="str">
        <f t="shared" si="17"/>
        <v>Umsatzsteuer Vorjahr</v>
      </c>
      <c r="O149" s="11">
        <f t="shared" si="18"/>
        <v>840498.58</v>
      </c>
      <c r="P149" s="11">
        <f t="shared" si="19"/>
        <v>-0.02</v>
      </c>
      <c r="Q149" s="12">
        <f t="shared" si="20"/>
        <v>0</v>
      </c>
      <c r="R149" s="12">
        <f t="shared" si="21"/>
        <v>0</v>
      </c>
      <c r="S149" s="12">
        <f t="shared" si="22"/>
        <v>35578.480000000003</v>
      </c>
      <c r="T149" s="12">
        <f t="shared" si="23"/>
        <v>876077.08</v>
      </c>
    </row>
    <row r="150" spans="1:20" x14ac:dyDescent="0.3">
      <c r="A150" s="5">
        <v>384500</v>
      </c>
      <c r="B150" s="6" t="s">
        <v>143</v>
      </c>
      <c r="C150" s="7">
        <v>2369.9299999999998</v>
      </c>
      <c r="D150" s="8"/>
      <c r="E150" s="8" t="s">
        <v>4</v>
      </c>
      <c r="F150" s="7">
        <v>0</v>
      </c>
      <c r="G150" s="8"/>
      <c r="H150" s="8"/>
      <c r="I150" s="7"/>
      <c r="J150" s="7"/>
      <c r="K150" s="7">
        <v>2369.9299999999998</v>
      </c>
      <c r="L150" s="7">
        <v>0</v>
      </c>
      <c r="M150" s="16">
        <f t="shared" si="16"/>
        <v>384500</v>
      </c>
      <c r="N150" s="15" t="str">
        <f t="shared" si="17"/>
        <v>Umsatzsteuer frühere Jahre</v>
      </c>
      <c r="O150" s="11">
        <f t="shared" si="18"/>
        <v>-2369.9299999999998</v>
      </c>
      <c r="P150" s="11">
        <f t="shared" si="19"/>
        <v>0</v>
      </c>
      <c r="Q150" s="12">
        <f t="shared" si="20"/>
        <v>0</v>
      </c>
      <c r="R150" s="12">
        <f t="shared" si="21"/>
        <v>0</v>
      </c>
      <c r="S150" s="12">
        <f t="shared" si="22"/>
        <v>2369.9299999999998</v>
      </c>
      <c r="T150" s="12">
        <f t="shared" si="23"/>
        <v>0</v>
      </c>
    </row>
    <row r="151" spans="1:20" x14ac:dyDescent="0.3">
      <c r="A151" s="5">
        <v>386000</v>
      </c>
      <c r="B151" s="6" t="s">
        <v>144</v>
      </c>
      <c r="C151" s="7"/>
      <c r="D151" s="8"/>
      <c r="E151" s="8"/>
      <c r="F151" s="7">
        <v>0</v>
      </c>
      <c r="G151" s="8"/>
      <c r="H151" s="8"/>
      <c r="I151" s="7"/>
      <c r="J151" s="7"/>
      <c r="K151" s="7">
        <v>0</v>
      </c>
      <c r="L151" s="7">
        <v>0</v>
      </c>
      <c r="M151" s="16">
        <f t="shared" si="16"/>
        <v>386000</v>
      </c>
      <c r="N151" s="15" t="str">
        <f t="shared" si="17"/>
        <v>Verbindlichkeiten aus Umsatzsteuer</v>
      </c>
      <c r="O151" s="11">
        <f t="shared" si="18"/>
        <v>0</v>
      </c>
      <c r="P151" s="11">
        <f t="shared" si="19"/>
        <v>0</v>
      </c>
      <c r="Q151" s="12">
        <f t="shared" si="20"/>
        <v>0</v>
      </c>
      <c r="R151" s="12">
        <f t="shared" si="21"/>
        <v>0</v>
      </c>
      <c r="S151" s="12">
        <f t="shared" si="22"/>
        <v>0</v>
      </c>
      <c r="T151" s="12">
        <f t="shared" si="23"/>
        <v>0</v>
      </c>
    </row>
    <row r="152" spans="1:20" x14ac:dyDescent="0.3">
      <c r="A152" s="5">
        <v>410000</v>
      </c>
      <c r="B152" s="6" t="s">
        <v>145</v>
      </c>
      <c r="C152" s="7"/>
      <c r="D152" s="8"/>
      <c r="E152" s="8"/>
      <c r="F152" s="7">
        <v>152500</v>
      </c>
      <c r="G152" s="8"/>
      <c r="H152" s="8" t="s">
        <v>4</v>
      </c>
      <c r="I152" s="7">
        <v>0</v>
      </c>
      <c r="J152" s="7">
        <v>152500</v>
      </c>
      <c r="K152" s="7">
        <v>0</v>
      </c>
      <c r="L152" s="7">
        <v>152500</v>
      </c>
      <c r="M152" s="16">
        <f t="shared" si="16"/>
        <v>410000</v>
      </c>
      <c r="N152" s="15" t="str">
        <f t="shared" si="17"/>
        <v>Steuerfreie Umsätze §4 Nr. 8 ff UStG</v>
      </c>
      <c r="O152" s="11">
        <f t="shared" si="18"/>
        <v>0</v>
      </c>
      <c r="P152" s="11">
        <f t="shared" si="19"/>
        <v>-152500</v>
      </c>
      <c r="Q152" s="12">
        <f t="shared" si="20"/>
        <v>0</v>
      </c>
      <c r="R152" s="12">
        <f t="shared" si="21"/>
        <v>152500</v>
      </c>
      <c r="S152" s="12">
        <f t="shared" si="22"/>
        <v>0</v>
      </c>
      <c r="T152" s="12">
        <f t="shared" si="23"/>
        <v>152500</v>
      </c>
    </row>
    <row r="153" spans="1:20" x14ac:dyDescent="0.3">
      <c r="A153" s="5">
        <v>433600</v>
      </c>
      <c r="B153" s="6" t="s">
        <v>146</v>
      </c>
      <c r="C153" s="7"/>
      <c r="D153" s="8"/>
      <c r="E153" s="8"/>
      <c r="F153" s="7">
        <v>0</v>
      </c>
      <c r="G153" s="8"/>
      <c r="H153" s="8"/>
      <c r="I153" s="7"/>
      <c r="J153" s="7"/>
      <c r="K153" s="7">
        <v>0</v>
      </c>
      <c r="L153" s="7">
        <v>0</v>
      </c>
      <c r="M153" s="16">
        <f t="shared" si="16"/>
        <v>433600</v>
      </c>
      <c r="N153" s="15" t="str">
        <f t="shared" si="17"/>
        <v>Nicht steuerbare s. Leistung § 18b UStG</v>
      </c>
      <c r="O153" s="11">
        <f t="shared" si="18"/>
        <v>0</v>
      </c>
      <c r="P153" s="11">
        <f t="shared" si="19"/>
        <v>0</v>
      </c>
      <c r="Q153" s="12">
        <f t="shared" si="20"/>
        <v>0</v>
      </c>
      <c r="R153" s="12">
        <f t="shared" si="21"/>
        <v>0</v>
      </c>
      <c r="S153" s="12">
        <f t="shared" si="22"/>
        <v>0</v>
      </c>
      <c r="T153" s="12">
        <f t="shared" si="23"/>
        <v>0</v>
      </c>
    </row>
    <row r="154" spans="1:20" x14ac:dyDescent="0.3">
      <c r="A154" s="5">
        <v>440055</v>
      </c>
      <c r="B154" s="6" t="s">
        <v>147</v>
      </c>
      <c r="C154" s="7"/>
      <c r="D154" s="8"/>
      <c r="E154" s="8"/>
      <c r="F154" s="7">
        <v>399641.77</v>
      </c>
      <c r="G154" s="8"/>
      <c r="H154" s="8" t="s">
        <v>4</v>
      </c>
      <c r="I154" s="7">
        <v>336.14</v>
      </c>
      <c r="J154" s="7">
        <v>32011.09</v>
      </c>
      <c r="K154" s="7">
        <v>50589.46</v>
      </c>
      <c r="L154" s="7">
        <v>450231.23</v>
      </c>
      <c r="M154" s="16">
        <f t="shared" si="16"/>
        <v>440055</v>
      </c>
      <c r="N154" s="15" t="str">
        <f t="shared" si="17"/>
        <v>Umsatz 19% PV-Anlagen an Endkunden</v>
      </c>
      <c r="O154" s="11">
        <f t="shared" si="18"/>
        <v>0</v>
      </c>
      <c r="P154" s="11">
        <f t="shared" si="19"/>
        <v>-399641.77</v>
      </c>
      <c r="Q154" s="12">
        <f t="shared" si="20"/>
        <v>336.14</v>
      </c>
      <c r="R154" s="12">
        <f t="shared" si="21"/>
        <v>32011.09</v>
      </c>
      <c r="S154" s="12">
        <f t="shared" si="22"/>
        <v>50589.46</v>
      </c>
      <c r="T154" s="12">
        <f t="shared" si="23"/>
        <v>450231.23</v>
      </c>
    </row>
    <row r="155" spans="1:20" x14ac:dyDescent="0.3">
      <c r="A155" s="5">
        <v>469000</v>
      </c>
      <c r="B155" s="6" t="s">
        <v>148</v>
      </c>
      <c r="C155" s="7"/>
      <c r="D155" s="8"/>
      <c r="E155" s="8"/>
      <c r="F155" s="7">
        <v>17148887.91</v>
      </c>
      <c r="G155" s="8"/>
      <c r="H155" s="8" t="s">
        <v>4</v>
      </c>
      <c r="I155" s="7">
        <v>315</v>
      </c>
      <c r="J155" s="7">
        <v>1506540</v>
      </c>
      <c r="K155" s="7">
        <v>304237.28999999998</v>
      </c>
      <c r="L155" s="7">
        <v>17453125.199999999</v>
      </c>
      <c r="M155" s="16">
        <f t="shared" si="16"/>
        <v>469000</v>
      </c>
      <c r="N155" s="15" t="str">
        <f t="shared" si="17"/>
        <v>Nicht steuerbare Umsätze IC</v>
      </c>
      <c r="O155" s="11">
        <f t="shared" si="18"/>
        <v>0</v>
      </c>
      <c r="P155" s="11">
        <f t="shared" si="19"/>
        <v>-17148887.91</v>
      </c>
      <c r="Q155" s="12">
        <f t="shared" si="20"/>
        <v>315</v>
      </c>
      <c r="R155" s="12">
        <f t="shared" si="21"/>
        <v>1506540</v>
      </c>
      <c r="S155" s="12">
        <f t="shared" si="22"/>
        <v>304237.28999999998</v>
      </c>
      <c r="T155" s="12">
        <f t="shared" si="23"/>
        <v>17453125.199999999</v>
      </c>
    </row>
    <row r="156" spans="1:20" x14ac:dyDescent="0.3">
      <c r="A156" s="5">
        <v>473600</v>
      </c>
      <c r="B156" s="6" t="s">
        <v>149</v>
      </c>
      <c r="C156" s="7"/>
      <c r="D156" s="8"/>
      <c r="E156" s="8"/>
      <c r="F156" s="7">
        <v>0</v>
      </c>
      <c r="G156" s="8"/>
      <c r="H156" s="8"/>
      <c r="I156" s="7"/>
      <c r="J156" s="7"/>
      <c r="K156" s="7">
        <v>0</v>
      </c>
      <c r="L156" s="7">
        <v>0</v>
      </c>
      <c r="M156" s="16">
        <f t="shared" si="16"/>
        <v>473600</v>
      </c>
      <c r="N156" s="15" t="str">
        <f t="shared" si="17"/>
        <v>Gewährte Skonti 19% USt</v>
      </c>
      <c r="O156" s="11">
        <f t="shared" si="18"/>
        <v>0</v>
      </c>
      <c r="P156" s="11">
        <f t="shared" si="19"/>
        <v>0</v>
      </c>
      <c r="Q156" s="12">
        <f t="shared" si="20"/>
        <v>0</v>
      </c>
      <c r="R156" s="12">
        <f t="shared" si="21"/>
        <v>0</v>
      </c>
      <c r="S156" s="12">
        <f t="shared" si="22"/>
        <v>0</v>
      </c>
      <c r="T156" s="12">
        <f t="shared" si="23"/>
        <v>0</v>
      </c>
    </row>
    <row r="157" spans="1:20" x14ac:dyDescent="0.3">
      <c r="A157" s="5">
        <v>481600</v>
      </c>
      <c r="B157" s="6" t="s">
        <v>150</v>
      </c>
      <c r="C157" s="7"/>
      <c r="D157" s="8"/>
      <c r="E157" s="8"/>
      <c r="F157" s="7">
        <v>0</v>
      </c>
      <c r="G157" s="8"/>
      <c r="H157" s="8"/>
      <c r="I157" s="7"/>
      <c r="J157" s="7"/>
      <c r="K157" s="7">
        <v>0</v>
      </c>
      <c r="L157" s="7">
        <v>0</v>
      </c>
      <c r="M157" s="16">
        <f t="shared" si="16"/>
        <v>481600</v>
      </c>
      <c r="N157" s="15" t="str">
        <f t="shared" si="17"/>
        <v>Bestandsveränderung Bauaufträge</v>
      </c>
      <c r="O157" s="11">
        <f t="shared" si="18"/>
        <v>0</v>
      </c>
      <c r="P157" s="11">
        <f t="shared" si="19"/>
        <v>0</v>
      </c>
      <c r="Q157" s="12">
        <f t="shared" si="20"/>
        <v>0</v>
      </c>
      <c r="R157" s="12">
        <f t="shared" si="21"/>
        <v>0</v>
      </c>
      <c r="S157" s="12">
        <f t="shared" si="22"/>
        <v>0</v>
      </c>
      <c r="T157" s="12">
        <f t="shared" si="23"/>
        <v>0</v>
      </c>
    </row>
    <row r="158" spans="1:20" x14ac:dyDescent="0.3">
      <c r="A158" s="5">
        <v>483000</v>
      </c>
      <c r="B158" s="6" t="s">
        <v>151</v>
      </c>
      <c r="C158" s="7"/>
      <c r="D158" s="8"/>
      <c r="E158" s="8"/>
      <c r="F158" s="7">
        <v>49694.55</v>
      </c>
      <c r="G158" s="8"/>
      <c r="H158" s="8" t="s">
        <v>4</v>
      </c>
      <c r="I158" s="7">
        <v>0</v>
      </c>
      <c r="J158" s="7">
        <v>1694.55</v>
      </c>
      <c r="K158" s="7">
        <v>0</v>
      </c>
      <c r="L158" s="7">
        <v>49694.55</v>
      </c>
      <c r="M158" s="16">
        <f t="shared" si="16"/>
        <v>483000</v>
      </c>
      <c r="N158" s="15" t="str">
        <f t="shared" si="17"/>
        <v>Sonstige betriebliche Erträge IC</v>
      </c>
      <c r="O158" s="11">
        <f t="shared" si="18"/>
        <v>0</v>
      </c>
      <c r="P158" s="11">
        <f t="shared" si="19"/>
        <v>-49694.55</v>
      </c>
      <c r="Q158" s="12">
        <f t="shared" si="20"/>
        <v>0</v>
      </c>
      <c r="R158" s="12">
        <f t="shared" si="21"/>
        <v>1694.55</v>
      </c>
      <c r="S158" s="12">
        <f t="shared" si="22"/>
        <v>0</v>
      </c>
      <c r="T158" s="12">
        <f t="shared" si="23"/>
        <v>49694.55</v>
      </c>
    </row>
    <row r="159" spans="1:20" x14ac:dyDescent="0.3">
      <c r="A159" s="5">
        <v>483001</v>
      </c>
      <c r="B159" s="6" t="s">
        <v>152</v>
      </c>
      <c r="C159" s="7"/>
      <c r="D159" s="8"/>
      <c r="E159" s="8"/>
      <c r="F159" s="7">
        <v>370795.89</v>
      </c>
      <c r="G159" s="8"/>
      <c r="H159" s="8" t="s">
        <v>4</v>
      </c>
      <c r="I159" s="7">
        <v>0</v>
      </c>
      <c r="J159" s="7">
        <v>74000</v>
      </c>
      <c r="K159" s="7">
        <v>0</v>
      </c>
      <c r="L159" s="7">
        <v>370795.89</v>
      </c>
      <c r="M159" s="16">
        <f t="shared" si="16"/>
        <v>483001</v>
      </c>
      <c r="N159" s="15" t="str">
        <f t="shared" si="17"/>
        <v>sonstige Erträge IC</v>
      </c>
      <c r="O159" s="11">
        <f t="shared" si="18"/>
        <v>0</v>
      </c>
      <c r="P159" s="11">
        <f t="shared" si="19"/>
        <v>-370795.89</v>
      </c>
      <c r="Q159" s="12">
        <f t="shared" si="20"/>
        <v>0</v>
      </c>
      <c r="R159" s="12">
        <f t="shared" si="21"/>
        <v>74000</v>
      </c>
      <c r="S159" s="12">
        <f t="shared" si="22"/>
        <v>0</v>
      </c>
      <c r="T159" s="12">
        <f t="shared" si="23"/>
        <v>370795.89</v>
      </c>
    </row>
    <row r="160" spans="1:20" x14ac:dyDescent="0.3">
      <c r="A160" s="5">
        <v>483500</v>
      </c>
      <c r="B160" s="6" t="s">
        <v>153</v>
      </c>
      <c r="C160" s="7"/>
      <c r="D160" s="8"/>
      <c r="E160" s="8"/>
      <c r="F160" s="7">
        <v>38377.5</v>
      </c>
      <c r="G160" s="8"/>
      <c r="H160" s="8" t="s">
        <v>4</v>
      </c>
      <c r="I160" s="7"/>
      <c r="J160" s="7"/>
      <c r="K160" s="7">
        <v>0</v>
      </c>
      <c r="L160" s="7">
        <v>38377.5</v>
      </c>
      <c r="M160" s="16">
        <f t="shared" si="16"/>
        <v>483500</v>
      </c>
      <c r="N160" s="15" t="str">
        <f t="shared" si="17"/>
        <v>Sonstige betriebl. regelm. Erträge</v>
      </c>
      <c r="O160" s="11">
        <f t="shared" si="18"/>
        <v>0</v>
      </c>
      <c r="P160" s="11">
        <f t="shared" si="19"/>
        <v>-38377.5</v>
      </c>
      <c r="Q160" s="12">
        <f t="shared" si="20"/>
        <v>0</v>
      </c>
      <c r="R160" s="12">
        <f t="shared" si="21"/>
        <v>0</v>
      </c>
      <c r="S160" s="12">
        <f t="shared" si="22"/>
        <v>0</v>
      </c>
      <c r="T160" s="12">
        <f t="shared" si="23"/>
        <v>38377.5</v>
      </c>
    </row>
    <row r="161" spans="1:20" x14ac:dyDescent="0.3">
      <c r="A161" s="5">
        <v>483600</v>
      </c>
      <c r="B161" s="6" t="s">
        <v>154</v>
      </c>
      <c r="C161" s="7"/>
      <c r="D161" s="8"/>
      <c r="E161" s="8"/>
      <c r="F161" s="7">
        <v>24037.85</v>
      </c>
      <c r="G161" s="8"/>
      <c r="H161" s="8" t="s">
        <v>4</v>
      </c>
      <c r="I161" s="7">
        <v>1009.87</v>
      </c>
      <c r="J161" s="7">
        <v>291.45999999999998</v>
      </c>
      <c r="K161" s="7">
        <v>1009.87</v>
      </c>
      <c r="L161" s="7">
        <v>25047.72</v>
      </c>
      <c r="M161" s="16">
        <f t="shared" si="16"/>
        <v>483600</v>
      </c>
      <c r="N161" s="15" t="str">
        <f t="shared" si="17"/>
        <v>Sonstige Erträge betriebl., regelm. 19%</v>
      </c>
      <c r="O161" s="11">
        <f t="shared" si="18"/>
        <v>0</v>
      </c>
      <c r="P161" s="11">
        <f t="shared" si="19"/>
        <v>-24037.85</v>
      </c>
      <c r="Q161" s="12">
        <f t="shared" si="20"/>
        <v>1009.87</v>
      </c>
      <c r="R161" s="12">
        <f t="shared" si="21"/>
        <v>291.45999999999998</v>
      </c>
      <c r="S161" s="12">
        <f t="shared" si="22"/>
        <v>1009.87</v>
      </c>
      <c r="T161" s="12">
        <f t="shared" si="23"/>
        <v>25047.72</v>
      </c>
    </row>
    <row r="162" spans="1:20" x14ac:dyDescent="0.3">
      <c r="A162" s="5">
        <v>483601</v>
      </c>
      <c r="B162" s="6" t="s">
        <v>155</v>
      </c>
      <c r="C162" s="7"/>
      <c r="D162" s="8"/>
      <c r="E162" s="8"/>
      <c r="F162" s="7">
        <v>73500</v>
      </c>
      <c r="G162" s="8"/>
      <c r="H162" s="8" t="s">
        <v>4</v>
      </c>
      <c r="I162" s="7"/>
      <c r="J162" s="7"/>
      <c r="K162" s="7">
        <v>0</v>
      </c>
      <c r="L162" s="7">
        <v>73500</v>
      </c>
      <c r="M162" s="16">
        <f t="shared" si="16"/>
        <v>483601</v>
      </c>
      <c r="N162" s="15" t="str">
        <f t="shared" si="17"/>
        <v>Sonstige Erlöse Umlage Raumkosten</v>
      </c>
      <c r="O162" s="11">
        <f t="shared" si="18"/>
        <v>0</v>
      </c>
      <c r="P162" s="11">
        <f t="shared" si="19"/>
        <v>-73500</v>
      </c>
      <c r="Q162" s="12">
        <f t="shared" si="20"/>
        <v>0</v>
      </c>
      <c r="R162" s="12">
        <f t="shared" si="21"/>
        <v>0</v>
      </c>
      <c r="S162" s="12">
        <f t="shared" si="22"/>
        <v>0</v>
      </c>
      <c r="T162" s="12">
        <f t="shared" si="23"/>
        <v>73500</v>
      </c>
    </row>
    <row r="163" spans="1:20" x14ac:dyDescent="0.3">
      <c r="A163" s="5">
        <v>483610</v>
      </c>
      <c r="B163" s="6" t="s">
        <v>156</v>
      </c>
      <c r="C163" s="7"/>
      <c r="D163" s="8"/>
      <c r="E163" s="8"/>
      <c r="F163" s="7">
        <v>47857.14</v>
      </c>
      <c r="G163" s="8"/>
      <c r="H163" s="8" t="s">
        <v>4</v>
      </c>
      <c r="I163" s="7"/>
      <c r="J163" s="7"/>
      <c r="K163" s="7">
        <v>0</v>
      </c>
      <c r="L163" s="7">
        <v>47857.14</v>
      </c>
      <c r="M163" s="16">
        <f t="shared" si="16"/>
        <v>483610</v>
      </c>
      <c r="N163" s="15" t="str">
        <f t="shared" si="17"/>
        <v>Sonstige Erträge / WB IC</v>
      </c>
      <c r="O163" s="11">
        <f t="shared" si="18"/>
        <v>0</v>
      </c>
      <c r="P163" s="11">
        <f t="shared" si="19"/>
        <v>-47857.14</v>
      </c>
      <c r="Q163" s="12">
        <f t="shared" si="20"/>
        <v>0</v>
      </c>
      <c r="R163" s="12">
        <f t="shared" si="21"/>
        <v>0</v>
      </c>
      <c r="S163" s="12">
        <f t="shared" si="22"/>
        <v>0</v>
      </c>
      <c r="T163" s="12">
        <f t="shared" si="23"/>
        <v>47857.14</v>
      </c>
    </row>
    <row r="164" spans="1:20" x14ac:dyDescent="0.3">
      <c r="A164" s="5">
        <v>484000</v>
      </c>
      <c r="B164" s="6" t="s">
        <v>157</v>
      </c>
      <c r="C164" s="7"/>
      <c r="D164" s="8"/>
      <c r="E164" s="8"/>
      <c r="F164" s="7">
        <v>0</v>
      </c>
      <c r="G164" s="8"/>
      <c r="H164" s="8"/>
      <c r="I164" s="7"/>
      <c r="J164" s="7"/>
      <c r="K164" s="7">
        <v>0</v>
      </c>
      <c r="L164" s="7">
        <v>0</v>
      </c>
      <c r="M164" s="16">
        <f t="shared" si="16"/>
        <v>484000</v>
      </c>
      <c r="N164" s="15" t="str">
        <f t="shared" si="17"/>
        <v>Erträge aus der Währungsumrechnung</v>
      </c>
      <c r="O164" s="11">
        <f t="shared" si="18"/>
        <v>0</v>
      </c>
      <c r="P164" s="11">
        <f t="shared" si="19"/>
        <v>0</v>
      </c>
      <c r="Q164" s="12">
        <f t="shared" si="20"/>
        <v>0</v>
      </c>
      <c r="R164" s="12">
        <f t="shared" si="21"/>
        <v>0</v>
      </c>
      <c r="S164" s="12">
        <f t="shared" si="22"/>
        <v>0</v>
      </c>
      <c r="T164" s="12">
        <f t="shared" si="23"/>
        <v>0</v>
      </c>
    </row>
    <row r="165" spans="1:20" x14ac:dyDescent="0.3">
      <c r="A165" s="5">
        <v>484500</v>
      </c>
      <c r="B165" s="6" t="s">
        <v>158</v>
      </c>
      <c r="C165" s="7"/>
      <c r="D165" s="8"/>
      <c r="E165" s="8"/>
      <c r="F165" s="7">
        <v>0</v>
      </c>
      <c r="G165" s="8"/>
      <c r="H165" s="8"/>
      <c r="I165" s="7"/>
      <c r="J165" s="7"/>
      <c r="K165" s="7">
        <v>0</v>
      </c>
      <c r="L165" s="7">
        <v>0</v>
      </c>
      <c r="M165" s="16">
        <f t="shared" si="16"/>
        <v>484500</v>
      </c>
      <c r="N165" s="15" t="str">
        <f t="shared" si="17"/>
        <v>Erlöse Sachanlageverkäufe 19% USt, BG</v>
      </c>
      <c r="O165" s="11">
        <f t="shared" si="18"/>
        <v>0</v>
      </c>
      <c r="P165" s="11">
        <f t="shared" si="19"/>
        <v>0</v>
      </c>
      <c r="Q165" s="12">
        <f t="shared" si="20"/>
        <v>0</v>
      </c>
      <c r="R165" s="12">
        <f t="shared" si="21"/>
        <v>0</v>
      </c>
      <c r="S165" s="12">
        <f t="shared" si="22"/>
        <v>0</v>
      </c>
      <c r="T165" s="12">
        <f t="shared" si="23"/>
        <v>0</v>
      </c>
    </row>
    <row r="166" spans="1:20" x14ac:dyDescent="0.3">
      <c r="A166" s="5">
        <v>484900</v>
      </c>
      <c r="B166" s="6" t="s">
        <v>159</v>
      </c>
      <c r="C166" s="7"/>
      <c r="D166" s="8"/>
      <c r="E166" s="8"/>
      <c r="F166" s="7">
        <v>149.9</v>
      </c>
      <c r="G166" s="8"/>
      <c r="H166" s="8" t="s">
        <v>4</v>
      </c>
      <c r="I166" s="7"/>
      <c r="J166" s="7"/>
      <c r="K166" s="7">
        <v>0</v>
      </c>
      <c r="L166" s="7">
        <v>149.9</v>
      </c>
      <c r="M166" s="16">
        <f t="shared" si="16"/>
        <v>484900</v>
      </c>
      <c r="N166" s="15" t="str">
        <f t="shared" si="17"/>
        <v>Erlöse Sachanlageverkäufe Buchgewinn</v>
      </c>
      <c r="O166" s="11">
        <f t="shared" si="18"/>
        <v>0</v>
      </c>
      <c r="P166" s="11">
        <f t="shared" si="19"/>
        <v>-149.9</v>
      </c>
      <c r="Q166" s="12">
        <f t="shared" si="20"/>
        <v>0</v>
      </c>
      <c r="R166" s="12">
        <f t="shared" si="21"/>
        <v>0</v>
      </c>
      <c r="S166" s="12">
        <f t="shared" si="22"/>
        <v>0</v>
      </c>
      <c r="T166" s="12">
        <f t="shared" si="23"/>
        <v>149.9</v>
      </c>
    </row>
    <row r="167" spans="1:20" x14ac:dyDescent="0.3">
      <c r="A167" s="5">
        <v>492300</v>
      </c>
      <c r="B167" s="6" t="s">
        <v>160</v>
      </c>
      <c r="C167" s="7"/>
      <c r="D167" s="8"/>
      <c r="E167" s="8"/>
      <c r="F167" s="7">
        <v>0</v>
      </c>
      <c r="G167" s="8"/>
      <c r="H167" s="8"/>
      <c r="I167" s="7"/>
      <c r="J167" s="7"/>
      <c r="K167" s="7">
        <v>0</v>
      </c>
      <c r="L167" s="7">
        <v>0</v>
      </c>
      <c r="M167" s="16">
        <f t="shared" si="16"/>
        <v>492300</v>
      </c>
      <c r="N167" s="15" t="str">
        <f t="shared" si="17"/>
        <v>Erträge aus Herabsetzung EWB auf Ford</v>
      </c>
      <c r="O167" s="11">
        <f t="shared" si="18"/>
        <v>0</v>
      </c>
      <c r="P167" s="11">
        <f t="shared" si="19"/>
        <v>0</v>
      </c>
      <c r="Q167" s="12">
        <f t="shared" si="20"/>
        <v>0</v>
      </c>
      <c r="R167" s="12">
        <f t="shared" si="21"/>
        <v>0</v>
      </c>
      <c r="S167" s="12">
        <f t="shared" si="22"/>
        <v>0</v>
      </c>
      <c r="T167" s="12">
        <f t="shared" si="23"/>
        <v>0</v>
      </c>
    </row>
    <row r="168" spans="1:20" x14ac:dyDescent="0.3">
      <c r="A168" s="5">
        <v>493000</v>
      </c>
      <c r="B168" s="6" t="s">
        <v>161</v>
      </c>
      <c r="C168" s="7"/>
      <c r="D168" s="8"/>
      <c r="E168" s="8"/>
      <c r="F168" s="7">
        <v>104604.66</v>
      </c>
      <c r="G168" s="8"/>
      <c r="H168" s="8" t="s">
        <v>4</v>
      </c>
      <c r="I168" s="7">
        <v>138395.34</v>
      </c>
      <c r="J168" s="7">
        <v>0</v>
      </c>
      <c r="K168" s="7">
        <v>138395.34</v>
      </c>
      <c r="L168" s="7">
        <v>243000</v>
      </c>
      <c r="M168" s="16">
        <f t="shared" si="16"/>
        <v>493000</v>
      </c>
      <c r="N168" s="15" t="str">
        <f t="shared" si="17"/>
        <v>Erträge Auflösung von Rückstellungen</v>
      </c>
      <c r="O168" s="11">
        <f t="shared" si="18"/>
        <v>0</v>
      </c>
      <c r="P168" s="11">
        <f t="shared" si="19"/>
        <v>-104604.66</v>
      </c>
      <c r="Q168" s="12">
        <f t="shared" si="20"/>
        <v>138395.34</v>
      </c>
      <c r="R168" s="12">
        <f t="shared" si="21"/>
        <v>0</v>
      </c>
      <c r="S168" s="12">
        <f t="shared" si="22"/>
        <v>138395.34</v>
      </c>
      <c r="T168" s="12">
        <f t="shared" si="23"/>
        <v>243000</v>
      </c>
    </row>
    <row r="169" spans="1:20" x14ac:dyDescent="0.3">
      <c r="A169" s="5">
        <v>493200</v>
      </c>
      <c r="B169" s="6" t="s">
        <v>162</v>
      </c>
      <c r="C169" s="7"/>
      <c r="D169" s="8"/>
      <c r="E169" s="8"/>
      <c r="F169" s="7">
        <v>0</v>
      </c>
      <c r="G169" s="8"/>
      <c r="H169" s="8"/>
      <c r="I169" s="7"/>
      <c r="J169" s="7"/>
      <c r="K169" s="7">
        <v>0</v>
      </c>
      <c r="L169" s="7">
        <v>0</v>
      </c>
      <c r="M169" s="16">
        <f t="shared" si="16"/>
        <v>493200</v>
      </c>
      <c r="N169" s="15" t="str">
        <f t="shared" si="17"/>
        <v>Erträge Herabsetzung Verbindlichkeit</v>
      </c>
      <c r="O169" s="11">
        <f t="shared" si="18"/>
        <v>0</v>
      </c>
      <c r="P169" s="11">
        <f t="shared" si="19"/>
        <v>0</v>
      </c>
      <c r="Q169" s="12">
        <f t="shared" si="20"/>
        <v>0</v>
      </c>
      <c r="R169" s="12">
        <f t="shared" si="21"/>
        <v>0</v>
      </c>
      <c r="S169" s="12">
        <f t="shared" si="22"/>
        <v>0</v>
      </c>
      <c r="T169" s="12">
        <f t="shared" si="23"/>
        <v>0</v>
      </c>
    </row>
    <row r="170" spans="1:20" x14ac:dyDescent="0.3">
      <c r="A170" s="5">
        <v>494600</v>
      </c>
      <c r="B170" s="6" t="s">
        <v>163</v>
      </c>
      <c r="C170" s="7"/>
      <c r="D170" s="8"/>
      <c r="E170" s="8"/>
      <c r="F170" s="7">
        <v>0</v>
      </c>
      <c r="G170" s="8"/>
      <c r="H170" s="8"/>
      <c r="I170" s="7"/>
      <c r="J170" s="7"/>
      <c r="K170" s="7">
        <v>0</v>
      </c>
      <c r="L170" s="7">
        <v>0</v>
      </c>
      <c r="M170" s="16">
        <f t="shared" si="16"/>
        <v>494600</v>
      </c>
      <c r="N170" s="15" t="str">
        <f t="shared" si="17"/>
        <v>Verrechnete sonstige Sachbezüge</v>
      </c>
      <c r="O170" s="11">
        <f t="shared" si="18"/>
        <v>0</v>
      </c>
      <c r="P170" s="11">
        <f t="shared" si="19"/>
        <v>0</v>
      </c>
      <c r="Q170" s="12">
        <f t="shared" si="20"/>
        <v>0</v>
      </c>
      <c r="R170" s="12">
        <f t="shared" si="21"/>
        <v>0</v>
      </c>
      <c r="S170" s="12">
        <f t="shared" si="22"/>
        <v>0</v>
      </c>
      <c r="T170" s="12">
        <f t="shared" si="23"/>
        <v>0</v>
      </c>
    </row>
    <row r="171" spans="1:20" x14ac:dyDescent="0.3">
      <c r="A171" s="5">
        <v>494700</v>
      </c>
      <c r="B171" s="6" t="s">
        <v>164</v>
      </c>
      <c r="C171" s="7"/>
      <c r="D171" s="8"/>
      <c r="E171" s="8"/>
      <c r="F171" s="7">
        <v>33227.06</v>
      </c>
      <c r="G171" s="8"/>
      <c r="H171" s="8" t="s">
        <v>4</v>
      </c>
      <c r="I171" s="7">
        <v>0</v>
      </c>
      <c r="J171" s="7">
        <v>2607.71</v>
      </c>
      <c r="K171" s="7">
        <v>0</v>
      </c>
      <c r="L171" s="7">
        <v>33227.06</v>
      </c>
      <c r="M171" s="16">
        <f t="shared" si="16"/>
        <v>494700</v>
      </c>
      <c r="N171" s="15" t="str">
        <f t="shared" si="17"/>
        <v>Verrechn. sonstige Sachbezüge Kfz 19%</v>
      </c>
      <c r="O171" s="11">
        <f t="shared" si="18"/>
        <v>0</v>
      </c>
      <c r="P171" s="11">
        <f t="shared" si="19"/>
        <v>-33227.06</v>
      </c>
      <c r="Q171" s="12">
        <f t="shared" si="20"/>
        <v>0</v>
      </c>
      <c r="R171" s="12">
        <f t="shared" si="21"/>
        <v>2607.71</v>
      </c>
      <c r="S171" s="12">
        <f t="shared" si="22"/>
        <v>0</v>
      </c>
      <c r="T171" s="12">
        <f t="shared" si="23"/>
        <v>33227.06</v>
      </c>
    </row>
    <row r="172" spans="1:20" x14ac:dyDescent="0.3">
      <c r="A172" s="5">
        <v>496000</v>
      </c>
      <c r="B172" s="6" t="s">
        <v>165</v>
      </c>
      <c r="C172" s="7"/>
      <c r="D172" s="8"/>
      <c r="E172" s="8"/>
      <c r="F172" s="7">
        <v>0</v>
      </c>
      <c r="G172" s="8"/>
      <c r="H172" s="8"/>
      <c r="I172" s="7"/>
      <c r="J172" s="7"/>
      <c r="K172" s="7">
        <v>0</v>
      </c>
      <c r="L172" s="7">
        <v>0</v>
      </c>
      <c r="M172" s="16">
        <f t="shared" si="16"/>
        <v>496000</v>
      </c>
      <c r="N172" s="15" t="str">
        <f t="shared" si="17"/>
        <v>Periodenfremde Erträge</v>
      </c>
      <c r="O172" s="11">
        <f t="shared" si="18"/>
        <v>0</v>
      </c>
      <c r="P172" s="11">
        <f t="shared" si="19"/>
        <v>0</v>
      </c>
      <c r="Q172" s="12">
        <f t="shared" si="20"/>
        <v>0</v>
      </c>
      <c r="R172" s="12">
        <f t="shared" si="21"/>
        <v>0</v>
      </c>
      <c r="S172" s="12">
        <f t="shared" si="22"/>
        <v>0</v>
      </c>
      <c r="T172" s="12">
        <f t="shared" si="23"/>
        <v>0</v>
      </c>
    </row>
    <row r="173" spans="1:20" x14ac:dyDescent="0.3">
      <c r="A173" s="5">
        <v>497000</v>
      </c>
      <c r="B173" s="6" t="s">
        <v>166</v>
      </c>
      <c r="C173" s="7"/>
      <c r="D173" s="8"/>
      <c r="E173" s="8"/>
      <c r="F173" s="7">
        <v>0</v>
      </c>
      <c r="G173" s="8"/>
      <c r="H173" s="8"/>
      <c r="I173" s="7"/>
      <c r="J173" s="7"/>
      <c r="K173" s="7">
        <v>0</v>
      </c>
      <c r="L173" s="7">
        <v>0</v>
      </c>
      <c r="M173" s="16">
        <f t="shared" si="16"/>
        <v>497000</v>
      </c>
      <c r="N173" s="15" t="str">
        <f t="shared" si="17"/>
        <v>Versich.entschädigung, Schadenersatz</v>
      </c>
      <c r="O173" s="11">
        <f t="shared" si="18"/>
        <v>0</v>
      </c>
      <c r="P173" s="11">
        <f t="shared" si="19"/>
        <v>0</v>
      </c>
      <c r="Q173" s="12">
        <f t="shared" si="20"/>
        <v>0</v>
      </c>
      <c r="R173" s="12">
        <f t="shared" si="21"/>
        <v>0</v>
      </c>
      <c r="S173" s="12">
        <f t="shared" si="22"/>
        <v>0</v>
      </c>
      <c r="T173" s="12">
        <f t="shared" si="23"/>
        <v>0</v>
      </c>
    </row>
    <row r="174" spans="1:20" x14ac:dyDescent="0.3">
      <c r="A174" s="5">
        <v>497200</v>
      </c>
      <c r="B174" s="6" t="s">
        <v>167</v>
      </c>
      <c r="C174" s="7"/>
      <c r="D174" s="8"/>
      <c r="E174" s="8"/>
      <c r="F174" s="7">
        <v>50778.06</v>
      </c>
      <c r="G174" s="8"/>
      <c r="H174" s="8" t="s">
        <v>4</v>
      </c>
      <c r="I174" s="7">
        <v>0</v>
      </c>
      <c r="J174" s="7">
        <v>4355.7299999999996</v>
      </c>
      <c r="K174" s="7">
        <v>0</v>
      </c>
      <c r="L174" s="7">
        <v>50778.06</v>
      </c>
      <c r="M174" s="16">
        <f t="shared" si="16"/>
        <v>497200</v>
      </c>
      <c r="N174" s="15" t="str">
        <f t="shared" si="17"/>
        <v>Erstattungen AufwendungsausgleichsG</v>
      </c>
      <c r="O174" s="11">
        <f t="shared" si="18"/>
        <v>0</v>
      </c>
      <c r="P174" s="11">
        <f t="shared" si="19"/>
        <v>-50778.06</v>
      </c>
      <c r="Q174" s="12">
        <f t="shared" si="20"/>
        <v>0</v>
      </c>
      <c r="R174" s="12">
        <f t="shared" si="21"/>
        <v>4355.7299999999996</v>
      </c>
      <c r="S174" s="12">
        <f t="shared" si="22"/>
        <v>0</v>
      </c>
      <c r="T174" s="12">
        <f t="shared" si="23"/>
        <v>50778.06</v>
      </c>
    </row>
    <row r="175" spans="1:20" x14ac:dyDescent="0.3">
      <c r="A175" s="5">
        <v>513000</v>
      </c>
      <c r="B175" s="6" t="s">
        <v>168</v>
      </c>
      <c r="C175" s="7"/>
      <c r="D175" s="8"/>
      <c r="E175" s="8"/>
      <c r="F175" s="7">
        <v>16936.12</v>
      </c>
      <c r="G175" s="8" t="s">
        <v>3</v>
      </c>
      <c r="H175" s="8"/>
      <c r="I175" s="7">
        <v>7462.07</v>
      </c>
      <c r="J175" s="7">
        <v>56.62</v>
      </c>
      <c r="K175" s="7">
        <v>17025.189999999999</v>
      </c>
      <c r="L175" s="7">
        <v>89.07</v>
      </c>
      <c r="M175" s="16">
        <f t="shared" si="16"/>
        <v>513000</v>
      </c>
      <c r="N175" s="15" t="str">
        <f t="shared" si="17"/>
        <v>Einkauf RHB 19% Vorsteuer</v>
      </c>
      <c r="O175" s="11">
        <f t="shared" si="18"/>
        <v>0</v>
      </c>
      <c r="P175" s="11">
        <f t="shared" si="19"/>
        <v>16936.12</v>
      </c>
      <c r="Q175" s="12">
        <f t="shared" si="20"/>
        <v>7462.07</v>
      </c>
      <c r="R175" s="12">
        <f t="shared" si="21"/>
        <v>56.62</v>
      </c>
      <c r="S175" s="12">
        <f t="shared" si="22"/>
        <v>17025.189999999999</v>
      </c>
      <c r="T175" s="12">
        <f t="shared" si="23"/>
        <v>89.07</v>
      </c>
    </row>
    <row r="176" spans="1:20" x14ac:dyDescent="0.3">
      <c r="A176" s="5">
        <v>520000</v>
      </c>
      <c r="B176" s="6" t="s">
        <v>169</v>
      </c>
      <c r="C176" s="7"/>
      <c r="D176" s="8"/>
      <c r="E176" s="8"/>
      <c r="F176" s="7">
        <v>232553.19</v>
      </c>
      <c r="G176" s="8" t="s">
        <v>3</v>
      </c>
      <c r="H176" s="8"/>
      <c r="I176" s="7">
        <v>232553.19</v>
      </c>
      <c r="J176" s="7">
        <v>0</v>
      </c>
      <c r="K176" s="7">
        <v>232553.19</v>
      </c>
      <c r="L176" s="7">
        <v>0</v>
      </c>
      <c r="M176" s="16">
        <f t="shared" si="16"/>
        <v>520000</v>
      </c>
      <c r="N176" s="15" t="str">
        <f t="shared" si="17"/>
        <v>Wareneingang</v>
      </c>
      <c r="O176" s="11">
        <f t="shared" si="18"/>
        <v>0</v>
      </c>
      <c r="P176" s="11">
        <f t="shared" si="19"/>
        <v>232553.19</v>
      </c>
      <c r="Q176" s="12">
        <f t="shared" si="20"/>
        <v>232553.19</v>
      </c>
      <c r="R176" s="12">
        <f t="shared" si="21"/>
        <v>0</v>
      </c>
      <c r="S176" s="12">
        <f t="shared" si="22"/>
        <v>232553.19</v>
      </c>
      <c r="T176" s="12">
        <f t="shared" si="23"/>
        <v>0</v>
      </c>
    </row>
    <row r="177" spans="1:20" x14ac:dyDescent="0.3">
      <c r="A177" s="5">
        <v>540000</v>
      </c>
      <c r="B177" s="6" t="s">
        <v>170</v>
      </c>
      <c r="C177" s="7"/>
      <c r="D177" s="8"/>
      <c r="E177" s="8"/>
      <c r="F177" s="7">
        <v>9016382.7899999991</v>
      </c>
      <c r="G177" s="8" t="s">
        <v>3</v>
      </c>
      <c r="H177" s="8"/>
      <c r="I177" s="7">
        <v>1020947.92</v>
      </c>
      <c r="J177" s="7">
        <v>76942.64</v>
      </c>
      <c r="K177" s="7">
        <v>9473532.5800000001</v>
      </c>
      <c r="L177" s="7">
        <v>457149.79</v>
      </c>
      <c r="M177" s="16">
        <f t="shared" si="16"/>
        <v>540000</v>
      </c>
      <c r="N177" s="15" t="str">
        <f t="shared" si="17"/>
        <v>Wareneingang 19% Vorsteuer</v>
      </c>
      <c r="O177" s="11">
        <f t="shared" si="18"/>
        <v>0</v>
      </c>
      <c r="P177" s="11">
        <f t="shared" si="19"/>
        <v>9016382.7899999991</v>
      </c>
      <c r="Q177" s="12">
        <f t="shared" si="20"/>
        <v>1020947.92</v>
      </c>
      <c r="R177" s="12">
        <f t="shared" si="21"/>
        <v>76942.64</v>
      </c>
      <c r="S177" s="12">
        <f t="shared" si="22"/>
        <v>9473532.5800000001</v>
      </c>
      <c r="T177" s="12">
        <f t="shared" si="23"/>
        <v>457149.79</v>
      </c>
    </row>
    <row r="178" spans="1:20" x14ac:dyDescent="0.3">
      <c r="A178" s="5">
        <v>573600</v>
      </c>
      <c r="B178" s="6" t="s">
        <v>171</v>
      </c>
      <c r="C178" s="7"/>
      <c r="D178" s="8"/>
      <c r="E178" s="8"/>
      <c r="F178" s="7">
        <v>470.62</v>
      </c>
      <c r="G178" s="8"/>
      <c r="H178" s="8" t="s">
        <v>4</v>
      </c>
      <c r="I178" s="7"/>
      <c r="J178" s="7"/>
      <c r="K178" s="7">
        <v>0</v>
      </c>
      <c r="L178" s="7">
        <v>470.62</v>
      </c>
      <c r="M178" s="16">
        <f t="shared" si="16"/>
        <v>573600</v>
      </c>
      <c r="N178" s="15" t="str">
        <f t="shared" si="17"/>
        <v>Erhaltene Skonti 19% Vorsteuer</v>
      </c>
      <c r="O178" s="11">
        <f t="shared" si="18"/>
        <v>0</v>
      </c>
      <c r="P178" s="11">
        <f t="shared" si="19"/>
        <v>-470.62</v>
      </c>
      <c r="Q178" s="12">
        <f t="shared" si="20"/>
        <v>0</v>
      </c>
      <c r="R178" s="12">
        <f t="shared" si="21"/>
        <v>0</v>
      </c>
      <c r="S178" s="12">
        <f t="shared" si="22"/>
        <v>0</v>
      </c>
      <c r="T178" s="12">
        <f t="shared" si="23"/>
        <v>470.62</v>
      </c>
    </row>
    <row r="179" spans="1:20" x14ac:dyDescent="0.3">
      <c r="A179" s="5">
        <v>590000</v>
      </c>
      <c r="B179" s="6" t="s">
        <v>172</v>
      </c>
      <c r="C179" s="7"/>
      <c r="D179" s="8"/>
      <c r="E179" s="8"/>
      <c r="F179" s="7">
        <v>58806.59</v>
      </c>
      <c r="G179" s="8" t="s">
        <v>3</v>
      </c>
      <c r="H179" s="8"/>
      <c r="I179" s="7">
        <v>33159.53</v>
      </c>
      <c r="J179" s="7">
        <v>0</v>
      </c>
      <c r="K179" s="7">
        <v>337806.59</v>
      </c>
      <c r="L179" s="7">
        <v>279000</v>
      </c>
      <c r="M179" s="16">
        <f t="shared" si="16"/>
        <v>590000</v>
      </c>
      <c r="N179" s="15" t="str">
        <f t="shared" si="17"/>
        <v>Fremdleistungen</v>
      </c>
      <c r="O179" s="11">
        <f t="shared" si="18"/>
        <v>0</v>
      </c>
      <c r="P179" s="11">
        <f t="shared" si="19"/>
        <v>58806.59</v>
      </c>
      <c r="Q179" s="12">
        <f t="shared" si="20"/>
        <v>33159.53</v>
      </c>
      <c r="R179" s="12">
        <f t="shared" si="21"/>
        <v>0</v>
      </c>
      <c r="S179" s="12">
        <f t="shared" si="22"/>
        <v>337806.59</v>
      </c>
      <c r="T179" s="12">
        <f t="shared" si="23"/>
        <v>279000</v>
      </c>
    </row>
    <row r="180" spans="1:20" x14ac:dyDescent="0.3">
      <c r="A180" s="5">
        <v>590600</v>
      </c>
      <c r="B180" s="6" t="s">
        <v>173</v>
      </c>
      <c r="C180" s="7"/>
      <c r="D180" s="8"/>
      <c r="E180" s="8"/>
      <c r="F180" s="7">
        <v>674051.65</v>
      </c>
      <c r="G180" s="8" t="s">
        <v>3</v>
      </c>
      <c r="H180" s="8"/>
      <c r="I180" s="7">
        <v>191433.61</v>
      </c>
      <c r="J180" s="7">
        <v>45321.74</v>
      </c>
      <c r="K180" s="7">
        <v>725347.45</v>
      </c>
      <c r="L180" s="7">
        <v>51295.8</v>
      </c>
      <c r="M180" s="16">
        <f t="shared" si="16"/>
        <v>590600</v>
      </c>
      <c r="N180" s="15" t="str">
        <f t="shared" si="17"/>
        <v>Fremdleistungen 19% Vorsteuer</v>
      </c>
      <c r="O180" s="11">
        <f t="shared" si="18"/>
        <v>0</v>
      </c>
      <c r="P180" s="11">
        <f t="shared" si="19"/>
        <v>674051.65</v>
      </c>
      <c r="Q180" s="12">
        <f t="shared" si="20"/>
        <v>191433.61</v>
      </c>
      <c r="R180" s="12">
        <f t="shared" si="21"/>
        <v>45321.74</v>
      </c>
      <c r="S180" s="12">
        <f t="shared" si="22"/>
        <v>725347.45</v>
      </c>
      <c r="T180" s="12">
        <f t="shared" si="23"/>
        <v>51295.8</v>
      </c>
    </row>
    <row r="181" spans="1:20" x14ac:dyDescent="0.3">
      <c r="A181" s="5">
        <v>590800</v>
      </c>
      <c r="B181" s="6" t="s">
        <v>174</v>
      </c>
      <c r="C181" s="7"/>
      <c r="D181" s="8"/>
      <c r="E181" s="8"/>
      <c r="F181" s="7">
        <v>0</v>
      </c>
      <c r="G181" s="8"/>
      <c r="H181" s="8"/>
      <c r="I181" s="7"/>
      <c r="J181" s="7"/>
      <c r="K181" s="7">
        <v>0</v>
      </c>
      <c r="L181" s="7">
        <v>0</v>
      </c>
      <c r="M181" s="16">
        <f t="shared" si="16"/>
        <v>590800</v>
      </c>
      <c r="N181" s="15" t="str">
        <f t="shared" si="17"/>
        <v>Fremdleistungen 7% Vorsteuer</v>
      </c>
      <c r="O181" s="11">
        <f t="shared" si="18"/>
        <v>0</v>
      </c>
      <c r="P181" s="11">
        <f t="shared" si="19"/>
        <v>0</v>
      </c>
      <c r="Q181" s="12">
        <f t="shared" si="20"/>
        <v>0</v>
      </c>
      <c r="R181" s="12">
        <f t="shared" si="21"/>
        <v>0</v>
      </c>
      <c r="S181" s="12">
        <f t="shared" si="22"/>
        <v>0</v>
      </c>
      <c r="T181" s="12">
        <f t="shared" si="23"/>
        <v>0</v>
      </c>
    </row>
    <row r="182" spans="1:20" x14ac:dyDescent="0.3">
      <c r="A182" s="5">
        <v>590900</v>
      </c>
      <c r="B182" s="6" t="s">
        <v>175</v>
      </c>
      <c r="C182" s="7"/>
      <c r="D182" s="8"/>
      <c r="E182" s="8"/>
      <c r="F182" s="7">
        <v>7322.19</v>
      </c>
      <c r="G182" s="8" t="s">
        <v>3</v>
      </c>
      <c r="H182" s="8"/>
      <c r="I182" s="7">
        <v>7322.19</v>
      </c>
      <c r="J182" s="7">
        <v>0</v>
      </c>
      <c r="K182" s="7">
        <v>7322.19</v>
      </c>
      <c r="L182" s="7">
        <v>0</v>
      </c>
      <c r="M182" s="16">
        <f t="shared" si="16"/>
        <v>590900</v>
      </c>
      <c r="N182" s="15" t="str">
        <f t="shared" si="17"/>
        <v>Fremdleistungen ohne Vorsteuer</v>
      </c>
      <c r="O182" s="11">
        <f t="shared" si="18"/>
        <v>0</v>
      </c>
      <c r="P182" s="11">
        <f t="shared" si="19"/>
        <v>7322.19</v>
      </c>
      <c r="Q182" s="12">
        <f t="shared" si="20"/>
        <v>7322.19</v>
      </c>
      <c r="R182" s="12">
        <f t="shared" si="21"/>
        <v>0</v>
      </c>
      <c r="S182" s="12">
        <f t="shared" si="22"/>
        <v>7322.19</v>
      </c>
      <c r="T182" s="12">
        <f t="shared" si="23"/>
        <v>0</v>
      </c>
    </row>
    <row r="183" spans="1:20" x14ac:dyDescent="0.3">
      <c r="A183" s="5">
        <v>592000</v>
      </c>
      <c r="B183" s="6" t="s">
        <v>176</v>
      </c>
      <c r="C183" s="7"/>
      <c r="D183" s="8"/>
      <c r="E183" s="8"/>
      <c r="F183" s="7">
        <v>2328086.4900000002</v>
      </c>
      <c r="G183" s="8" t="s">
        <v>3</v>
      </c>
      <c r="H183" s="8"/>
      <c r="I183" s="7">
        <v>228801.2</v>
      </c>
      <c r="J183" s="7">
        <v>104539.2</v>
      </c>
      <c r="K183" s="7">
        <v>2441525.67</v>
      </c>
      <c r="L183" s="7">
        <v>113439.18</v>
      </c>
      <c r="M183" s="16">
        <f t="shared" si="16"/>
        <v>592000</v>
      </c>
      <c r="N183" s="15" t="str">
        <f t="shared" si="17"/>
        <v>Bauleistungen § 13b 19% Vorst., 19% USt</v>
      </c>
      <c r="O183" s="11">
        <f t="shared" si="18"/>
        <v>0</v>
      </c>
      <c r="P183" s="11">
        <f t="shared" si="19"/>
        <v>2328086.4900000002</v>
      </c>
      <c r="Q183" s="12">
        <f t="shared" si="20"/>
        <v>228801.2</v>
      </c>
      <c r="R183" s="12">
        <f t="shared" si="21"/>
        <v>104539.2</v>
      </c>
      <c r="S183" s="12">
        <f t="shared" si="22"/>
        <v>2441525.67</v>
      </c>
      <c r="T183" s="12">
        <f t="shared" si="23"/>
        <v>113439.18</v>
      </c>
    </row>
    <row r="184" spans="1:20" x14ac:dyDescent="0.3">
      <c r="A184" s="5">
        <v>600000</v>
      </c>
      <c r="B184" s="6" t="s">
        <v>177</v>
      </c>
      <c r="C184" s="7"/>
      <c r="D184" s="8"/>
      <c r="E184" s="8"/>
      <c r="F184" s="7">
        <v>28464</v>
      </c>
      <c r="G184" s="8" t="s">
        <v>3</v>
      </c>
      <c r="H184" s="8"/>
      <c r="I184" s="7">
        <v>11263.31</v>
      </c>
      <c r="J184" s="7">
        <v>0</v>
      </c>
      <c r="K184" s="7">
        <v>28464</v>
      </c>
      <c r="L184" s="7">
        <v>0</v>
      </c>
      <c r="M184" s="16">
        <f t="shared" si="16"/>
        <v>600000</v>
      </c>
      <c r="N184" s="15" t="str">
        <f t="shared" si="17"/>
        <v>Löhne und Gehälter</v>
      </c>
      <c r="O184" s="11">
        <f t="shared" si="18"/>
        <v>0</v>
      </c>
      <c r="P184" s="11">
        <f t="shared" si="19"/>
        <v>28464</v>
      </c>
      <c r="Q184" s="12">
        <f t="shared" si="20"/>
        <v>11263.31</v>
      </c>
      <c r="R184" s="12">
        <f t="shared" si="21"/>
        <v>0</v>
      </c>
      <c r="S184" s="12">
        <f t="shared" si="22"/>
        <v>28464</v>
      </c>
      <c r="T184" s="12">
        <f t="shared" si="23"/>
        <v>0</v>
      </c>
    </row>
    <row r="185" spans="1:20" x14ac:dyDescent="0.3">
      <c r="A185" s="5">
        <v>600001</v>
      </c>
      <c r="B185" s="6" t="s">
        <v>178</v>
      </c>
      <c r="C185" s="7"/>
      <c r="D185" s="8"/>
      <c r="E185" s="8"/>
      <c r="F185" s="7">
        <v>655000</v>
      </c>
      <c r="G185" s="8" t="s">
        <v>3</v>
      </c>
      <c r="H185" s="8"/>
      <c r="I185" s="7">
        <v>422500</v>
      </c>
      <c r="J185" s="7">
        <v>0</v>
      </c>
      <c r="K185" s="7">
        <v>655000</v>
      </c>
      <c r="L185" s="7">
        <v>0</v>
      </c>
      <c r="M185" s="16">
        <f t="shared" si="16"/>
        <v>600001</v>
      </c>
      <c r="N185" s="15" t="str">
        <f t="shared" si="17"/>
        <v>Kosten von SC</v>
      </c>
      <c r="O185" s="11">
        <f t="shared" si="18"/>
        <v>0</v>
      </c>
      <c r="P185" s="11">
        <f t="shared" si="19"/>
        <v>655000</v>
      </c>
      <c r="Q185" s="12">
        <f t="shared" si="20"/>
        <v>422500</v>
      </c>
      <c r="R185" s="12">
        <f t="shared" si="21"/>
        <v>0</v>
      </c>
      <c r="S185" s="12">
        <f t="shared" si="22"/>
        <v>655000</v>
      </c>
      <c r="T185" s="12">
        <f t="shared" si="23"/>
        <v>0</v>
      </c>
    </row>
    <row r="186" spans="1:20" x14ac:dyDescent="0.3">
      <c r="A186" s="5">
        <v>601000</v>
      </c>
      <c r="B186" s="6" t="s">
        <v>179</v>
      </c>
      <c r="C186" s="7"/>
      <c r="D186" s="8"/>
      <c r="E186" s="8"/>
      <c r="F186" s="7">
        <v>11351.5</v>
      </c>
      <c r="G186" s="8" t="s">
        <v>3</v>
      </c>
      <c r="H186" s="8"/>
      <c r="I186" s="7">
        <v>540</v>
      </c>
      <c r="J186" s="7">
        <v>0</v>
      </c>
      <c r="K186" s="7">
        <v>11351.5</v>
      </c>
      <c r="L186" s="7">
        <v>0</v>
      </c>
      <c r="M186" s="16">
        <f t="shared" si="16"/>
        <v>601000</v>
      </c>
      <c r="N186" s="15" t="str">
        <f t="shared" si="17"/>
        <v>Löhne</v>
      </c>
      <c r="O186" s="11">
        <f t="shared" si="18"/>
        <v>0</v>
      </c>
      <c r="P186" s="11">
        <f t="shared" si="19"/>
        <v>11351.5</v>
      </c>
      <c r="Q186" s="12">
        <f t="shared" si="20"/>
        <v>540</v>
      </c>
      <c r="R186" s="12">
        <f t="shared" si="21"/>
        <v>0</v>
      </c>
      <c r="S186" s="12">
        <f t="shared" si="22"/>
        <v>11351.5</v>
      </c>
      <c r="T186" s="12">
        <f t="shared" si="23"/>
        <v>0</v>
      </c>
    </row>
    <row r="187" spans="1:20" x14ac:dyDescent="0.3">
      <c r="A187" s="5">
        <v>601500</v>
      </c>
      <c r="B187" s="6" t="s">
        <v>180</v>
      </c>
      <c r="C187" s="7"/>
      <c r="D187" s="8"/>
      <c r="E187" s="8"/>
      <c r="F187" s="7">
        <v>1938.24</v>
      </c>
      <c r="G187" s="8" t="s">
        <v>3</v>
      </c>
      <c r="H187" s="8"/>
      <c r="I187" s="7">
        <v>1938.24</v>
      </c>
      <c r="J187" s="7">
        <v>0</v>
      </c>
      <c r="K187" s="7">
        <v>1938.24</v>
      </c>
      <c r="L187" s="7">
        <v>0</v>
      </c>
      <c r="M187" s="16">
        <f t="shared" si="16"/>
        <v>601500</v>
      </c>
      <c r="N187" s="15" t="str">
        <f t="shared" si="17"/>
        <v>Provisionen</v>
      </c>
      <c r="O187" s="11">
        <f t="shared" si="18"/>
        <v>0</v>
      </c>
      <c r="P187" s="11">
        <f t="shared" si="19"/>
        <v>1938.24</v>
      </c>
      <c r="Q187" s="12">
        <f t="shared" si="20"/>
        <v>1938.24</v>
      </c>
      <c r="R187" s="12">
        <f t="shared" si="21"/>
        <v>0</v>
      </c>
      <c r="S187" s="12">
        <f t="shared" si="22"/>
        <v>1938.24</v>
      </c>
      <c r="T187" s="12">
        <f t="shared" si="23"/>
        <v>0</v>
      </c>
    </row>
    <row r="188" spans="1:20" x14ac:dyDescent="0.3">
      <c r="A188" s="5">
        <v>602000</v>
      </c>
      <c r="B188" s="6" t="s">
        <v>181</v>
      </c>
      <c r="C188" s="7"/>
      <c r="D188" s="8"/>
      <c r="E188" s="8"/>
      <c r="F188" s="7">
        <v>2017976.17</v>
      </c>
      <c r="G188" s="8" t="s">
        <v>3</v>
      </c>
      <c r="H188" s="8"/>
      <c r="I188" s="7">
        <v>256122.21</v>
      </c>
      <c r="J188" s="7">
        <v>29145</v>
      </c>
      <c r="K188" s="7">
        <v>2047121.17</v>
      </c>
      <c r="L188" s="7">
        <v>29145</v>
      </c>
      <c r="M188" s="16">
        <f t="shared" si="16"/>
        <v>602000</v>
      </c>
      <c r="N188" s="15" t="str">
        <f t="shared" si="17"/>
        <v>Gehälter</v>
      </c>
      <c r="O188" s="11">
        <f t="shared" si="18"/>
        <v>0</v>
      </c>
      <c r="P188" s="11">
        <f t="shared" si="19"/>
        <v>2017976.17</v>
      </c>
      <c r="Q188" s="12">
        <f t="shared" si="20"/>
        <v>256122.21</v>
      </c>
      <c r="R188" s="12">
        <f t="shared" si="21"/>
        <v>29145</v>
      </c>
      <c r="S188" s="12">
        <f t="shared" si="22"/>
        <v>2047121.17</v>
      </c>
      <c r="T188" s="12">
        <f t="shared" si="23"/>
        <v>29145</v>
      </c>
    </row>
    <row r="189" spans="1:20" x14ac:dyDescent="0.3">
      <c r="A189" s="5">
        <v>602700</v>
      </c>
      <c r="B189" s="6" t="s">
        <v>182</v>
      </c>
      <c r="C189" s="7"/>
      <c r="D189" s="8"/>
      <c r="E189" s="8"/>
      <c r="F189" s="7">
        <v>522000</v>
      </c>
      <c r="G189" s="8" t="s">
        <v>3</v>
      </c>
      <c r="H189" s="8"/>
      <c r="I189" s="7">
        <v>46000</v>
      </c>
      <c r="J189" s="7">
        <v>0</v>
      </c>
      <c r="K189" s="7">
        <v>522000</v>
      </c>
      <c r="L189" s="7">
        <v>0</v>
      </c>
      <c r="M189" s="16">
        <f t="shared" si="16"/>
        <v>602700</v>
      </c>
      <c r="N189" s="15" t="str">
        <f t="shared" si="17"/>
        <v>Geschäftsführergehälter</v>
      </c>
      <c r="O189" s="11">
        <f t="shared" si="18"/>
        <v>0</v>
      </c>
      <c r="P189" s="11">
        <f t="shared" si="19"/>
        <v>522000</v>
      </c>
      <c r="Q189" s="12">
        <f t="shared" si="20"/>
        <v>46000</v>
      </c>
      <c r="R189" s="12">
        <f t="shared" si="21"/>
        <v>0</v>
      </c>
      <c r="S189" s="12">
        <f t="shared" si="22"/>
        <v>522000</v>
      </c>
      <c r="T189" s="12">
        <f t="shared" si="23"/>
        <v>0</v>
      </c>
    </row>
    <row r="190" spans="1:20" x14ac:dyDescent="0.3">
      <c r="A190" s="5">
        <v>603000</v>
      </c>
      <c r="B190" s="6" t="s">
        <v>183</v>
      </c>
      <c r="C190" s="7"/>
      <c r="D190" s="8"/>
      <c r="E190" s="8"/>
      <c r="F190" s="7">
        <v>1180</v>
      </c>
      <c r="G190" s="8" t="s">
        <v>3</v>
      </c>
      <c r="H190" s="8"/>
      <c r="I190" s="7"/>
      <c r="J190" s="7"/>
      <c r="K190" s="7">
        <v>1180</v>
      </c>
      <c r="L190" s="7">
        <v>0</v>
      </c>
      <c r="M190" s="16">
        <f t="shared" si="16"/>
        <v>603000</v>
      </c>
      <c r="N190" s="15" t="str">
        <f t="shared" si="17"/>
        <v>Aushilfslöhne</v>
      </c>
      <c r="O190" s="11">
        <f t="shared" si="18"/>
        <v>0</v>
      </c>
      <c r="P190" s="11">
        <f t="shared" si="19"/>
        <v>1180</v>
      </c>
      <c r="Q190" s="12">
        <f t="shared" si="20"/>
        <v>0</v>
      </c>
      <c r="R190" s="12">
        <f t="shared" si="21"/>
        <v>0</v>
      </c>
      <c r="S190" s="12">
        <f t="shared" si="22"/>
        <v>1180</v>
      </c>
      <c r="T190" s="12">
        <f t="shared" si="23"/>
        <v>0</v>
      </c>
    </row>
    <row r="191" spans="1:20" x14ac:dyDescent="0.3">
      <c r="A191" s="5">
        <v>603500</v>
      </c>
      <c r="B191" s="6" t="s">
        <v>184</v>
      </c>
      <c r="C191" s="7"/>
      <c r="D191" s="8"/>
      <c r="E191" s="8"/>
      <c r="F191" s="7">
        <v>6082</v>
      </c>
      <c r="G191" s="8" t="s">
        <v>3</v>
      </c>
      <c r="H191" s="8"/>
      <c r="I191" s="7">
        <v>672</v>
      </c>
      <c r="J191" s="7">
        <v>0</v>
      </c>
      <c r="K191" s="7">
        <v>6082</v>
      </c>
      <c r="L191" s="7">
        <v>0</v>
      </c>
      <c r="M191" s="16">
        <f t="shared" si="16"/>
        <v>603500</v>
      </c>
      <c r="N191" s="15" t="str">
        <f t="shared" si="17"/>
        <v>Löhne für Minijobs</v>
      </c>
      <c r="O191" s="11">
        <f t="shared" si="18"/>
        <v>0</v>
      </c>
      <c r="P191" s="11">
        <f t="shared" si="19"/>
        <v>6082</v>
      </c>
      <c r="Q191" s="12">
        <f t="shared" si="20"/>
        <v>672</v>
      </c>
      <c r="R191" s="12">
        <f t="shared" si="21"/>
        <v>0</v>
      </c>
      <c r="S191" s="12">
        <f t="shared" si="22"/>
        <v>6082</v>
      </c>
      <c r="T191" s="12">
        <f t="shared" si="23"/>
        <v>0</v>
      </c>
    </row>
    <row r="192" spans="1:20" x14ac:dyDescent="0.3">
      <c r="A192" s="5">
        <v>603600</v>
      </c>
      <c r="B192" s="6" t="s">
        <v>185</v>
      </c>
      <c r="C192" s="7"/>
      <c r="D192" s="8"/>
      <c r="E192" s="8"/>
      <c r="F192" s="7">
        <v>43.92</v>
      </c>
      <c r="G192" s="8" t="s">
        <v>3</v>
      </c>
      <c r="H192" s="8"/>
      <c r="I192" s="7"/>
      <c r="J192" s="7"/>
      <c r="K192" s="7">
        <v>43.92</v>
      </c>
      <c r="L192" s="7">
        <v>0</v>
      </c>
      <c r="M192" s="16">
        <f t="shared" si="16"/>
        <v>603600</v>
      </c>
      <c r="N192" s="15" t="str">
        <f t="shared" si="17"/>
        <v>Pauschale Steuern Minijobber</v>
      </c>
      <c r="O192" s="11">
        <f t="shared" si="18"/>
        <v>0</v>
      </c>
      <c r="P192" s="11">
        <f t="shared" si="19"/>
        <v>43.92</v>
      </c>
      <c r="Q192" s="12">
        <f t="shared" si="20"/>
        <v>0</v>
      </c>
      <c r="R192" s="12">
        <f t="shared" si="21"/>
        <v>0</v>
      </c>
      <c r="S192" s="12">
        <f t="shared" si="22"/>
        <v>43.92</v>
      </c>
      <c r="T192" s="12">
        <f t="shared" si="23"/>
        <v>0</v>
      </c>
    </row>
    <row r="193" spans="1:20" x14ac:dyDescent="0.3">
      <c r="A193" s="5">
        <v>606000</v>
      </c>
      <c r="B193" s="6" t="s">
        <v>186</v>
      </c>
      <c r="C193" s="7"/>
      <c r="D193" s="8"/>
      <c r="E193" s="8"/>
      <c r="F193" s="7">
        <v>26220</v>
      </c>
      <c r="G193" s="8" t="s">
        <v>3</v>
      </c>
      <c r="H193" s="8"/>
      <c r="I193" s="7">
        <v>2440</v>
      </c>
      <c r="J193" s="7">
        <v>0</v>
      </c>
      <c r="K193" s="7">
        <v>26220</v>
      </c>
      <c r="L193" s="7">
        <v>0</v>
      </c>
      <c r="M193" s="16">
        <f t="shared" si="16"/>
        <v>606000</v>
      </c>
      <c r="N193" s="15" t="str">
        <f t="shared" si="17"/>
        <v>Freiwillige soziale Aufwendung. LSt-pfl.</v>
      </c>
      <c r="O193" s="11">
        <f t="shared" si="18"/>
        <v>0</v>
      </c>
      <c r="P193" s="11">
        <f t="shared" si="19"/>
        <v>26220</v>
      </c>
      <c r="Q193" s="12">
        <f t="shared" si="20"/>
        <v>2440</v>
      </c>
      <c r="R193" s="12">
        <f t="shared" si="21"/>
        <v>0</v>
      </c>
      <c r="S193" s="12">
        <f t="shared" si="22"/>
        <v>26220</v>
      </c>
      <c r="T193" s="12">
        <f t="shared" si="23"/>
        <v>0</v>
      </c>
    </row>
    <row r="194" spans="1:20" x14ac:dyDescent="0.3">
      <c r="A194" s="5">
        <v>607600</v>
      </c>
      <c r="B194" s="6" t="s">
        <v>187</v>
      </c>
      <c r="C194" s="7"/>
      <c r="D194" s="8"/>
      <c r="E194" s="8"/>
      <c r="F194" s="7">
        <v>0</v>
      </c>
      <c r="G194" s="8"/>
      <c r="H194" s="8"/>
      <c r="I194" s="7"/>
      <c r="J194" s="7"/>
      <c r="K194" s="7">
        <v>0</v>
      </c>
      <c r="L194" s="7">
        <v>0</v>
      </c>
      <c r="M194" s="16">
        <f t="shared" si="16"/>
        <v>607600</v>
      </c>
      <c r="N194" s="15" t="str">
        <f t="shared" si="17"/>
        <v>Aufwendung Veränderung Urlaubsrückst.</v>
      </c>
      <c r="O194" s="11">
        <f t="shared" si="18"/>
        <v>0</v>
      </c>
      <c r="P194" s="11">
        <f t="shared" si="19"/>
        <v>0</v>
      </c>
      <c r="Q194" s="12">
        <f t="shared" si="20"/>
        <v>0</v>
      </c>
      <c r="R194" s="12">
        <f t="shared" si="21"/>
        <v>0</v>
      </c>
      <c r="S194" s="12">
        <f t="shared" si="22"/>
        <v>0</v>
      </c>
      <c r="T194" s="12">
        <f t="shared" si="23"/>
        <v>0</v>
      </c>
    </row>
    <row r="195" spans="1:20" x14ac:dyDescent="0.3">
      <c r="A195" s="5">
        <v>609000</v>
      </c>
      <c r="B195" s="6" t="s">
        <v>188</v>
      </c>
      <c r="C195" s="7"/>
      <c r="D195" s="8"/>
      <c r="E195" s="8"/>
      <c r="F195" s="7">
        <v>14168.91</v>
      </c>
      <c r="G195" s="8" t="s">
        <v>3</v>
      </c>
      <c r="H195" s="8"/>
      <c r="I195" s="7">
        <v>765.48</v>
      </c>
      <c r="J195" s="7">
        <v>0</v>
      </c>
      <c r="K195" s="7">
        <v>14168.91</v>
      </c>
      <c r="L195" s="7">
        <v>0</v>
      </c>
      <c r="M195" s="16">
        <f t="shared" si="16"/>
        <v>609000</v>
      </c>
      <c r="N195" s="15" t="str">
        <f t="shared" si="17"/>
        <v>Fahrtkostenerstatt. Whg./Arbeitsstätte</v>
      </c>
      <c r="O195" s="11">
        <f t="shared" si="18"/>
        <v>0</v>
      </c>
      <c r="P195" s="11">
        <f t="shared" si="19"/>
        <v>14168.91</v>
      </c>
      <c r="Q195" s="12">
        <f t="shared" si="20"/>
        <v>765.48</v>
      </c>
      <c r="R195" s="12">
        <f t="shared" si="21"/>
        <v>0</v>
      </c>
      <c r="S195" s="12">
        <f t="shared" si="22"/>
        <v>14168.91</v>
      </c>
      <c r="T195" s="12">
        <f t="shared" si="23"/>
        <v>0</v>
      </c>
    </row>
    <row r="196" spans="1:20" x14ac:dyDescent="0.3">
      <c r="A196" s="5">
        <v>611000</v>
      </c>
      <c r="B196" s="6" t="s">
        <v>189</v>
      </c>
      <c r="C196" s="7"/>
      <c r="D196" s="8"/>
      <c r="E196" s="8"/>
      <c r="F196" s="7">
        <v>424511.79</v>
      </c>
      <c r="G196" s="8" t="s">
        <v>3</v>
      </c>
      <c r="H196" s="8"/>
      <c r="I196" s="7">
        <v>55479.72</v>
      </c>
      <c r="J196" s="7">
        <v>0</v>
      </c>
      <c r="K196" s="7">
        <v>428783.53</v>
      </c>
      <c r="L196" s="7">
        <v>4271.74</v>
      </c>
      <c r="M196" s="16">
        <f t="shared" si="16"/>
        <v>611000</v>
      </c>
      <c r="N196" s="15" t="str">
        <f t="shared" si="17"/>
        <v>Gesetzliche Sozialaufwendungen</v>
      </c>
      <c r="O196" s="11">
        <f t="shared" si="18"/>
        <v>0</v>
      </c>
      <c r="P196" s="11">
        <f t="shared" si="19"/>
        <v>424511.79</v>
      </c>
      <c r="Q196" s="12">
        <f t="shared" si="20"/>
        <v>55479.72</v>
      </c>
      <c r="R196" s="12">
        <f t="shared" si="21"/>
        <v>0</v>
      </c>
      <c r="S196" s="12">
        <f t="shared" si="22"/>
        <v>428783.53</v>
      </c>
      <c r="T196" s="12">
        <f t="shared" si="23"/>
        <v>4271.74</v>
      </c>
    </row>
    <row r="197" spans="1:20" x14ac:dyDescent="0.3">
      <c r="A197" s="5">
        <v>612000</v>
      </c>
      <c r="B197" s="6" t="s">
        <v>190</v>
      </c>
      <c r="C197" s="7"/>
      <c r="D197" s="8"/>
      <c r="E197" s="8"/>
      <c r="F197" s="7">
        <v>7604.08</v>
      </c>
      <c r="G197" s="8" t="s">
        <v>3</v>
      </c>
      <c r="H197" s="8"/>
      <c r="I197" s="7"/>
      <c r="J197" s="7"/>
      <c r="K197" s="7">
        <v>7604.08</v>
      </c>
      <c r="L197" s="7">
        <v>0</v>
      </c>
      <c r="M197" s="16">
        <f t="shared" si="16"/>
        <v>612000</v>
      </c>
      <c r="N197" s="15" t="str">
        <f t="shared" si="17"/>
        <v>Beiträge zur Berufsgenossenschaft</v>
      </c>
      <c r="O197" s="11">
        <f t="shared" si="18"/>
        <v>0</v>
      </c>
      <c r="P197" s="11">
        <f t="shared" si="19"/>
        <v>7604.08</v>
      </c>
      <c r="Q197" s="12">
        <f t="shared" si="20"/>
        <v>0</v>
      </c>
      <c r="R197" s="12">
        <f t="shared" si="21"/>
        <v>0</v>
      </c>
      <c r="S197" s="12">
        <f t="shared" si="22"/>
        <v>7604.08</v>
      </c>
      <c r="T197" s="12">
        <f t="shared" si="23"/>
        <v>0</v>
      </c>
    </row>
    <row r="198" spans="1:20" x14ac:dyDescent="0.3">
      <c r="A198" s="5">
        <v>614000</v>
      </c>
      <c r="B198" s="6" t="s">
        <v>191</v>
      </c>
      <c r="C198" s="7"/>
      <c r="D198" s="8"/>
      <c r="E198" s="8"/>
      <c r="F198" s="7">
        <v>6550</v>
      </c>
      <c r="G198" s="8" t="s">
        <v>3</v>
      </c>
      <c r="H198" s="8"/>
      <c r="I198" s="7">
        <v>1350</v>
      </c>
      <c r="J198" s="7">
        <v>0</v>
      </c>
      <c r="K198" s="7">
        <v>6550</v>
      </c>
      <c r="L198" s="7">
        <v>0</v>
      </c>
      <c r="M198" s="16">
        <f t="shared" si="16"/>
        <v>614000</v>
      </c>
      <c r="N198" s="15" t="str">
        <f t="shared" si="17"/>
        <v>Aufwendungen für Altersversorgung</v>
      </c>
      <c r="O198" s="11">
        <f t="shared" si="18"/>
        <v>0</v>
      </c>
      <c r="P198" s="11">
        <f t="shared" si="19"/>
        <v>6550</v>
      </c>
      <c r="Q198" s="12">
        <f t="shared" si="20"/>
        <v>1350</v>
      </c>
      <c r="R198" s="12">
        <f t="shared" si="21"/>
        <v>0</v>
      </c>
      <c r="S198" s="12">
        <f t="shared" si="22"/>
        <v>6550</v>
      </c>
      <c r="T198" s="12">
        <f t="shared" si="23"/>
        <v>0</v>
      </c>
    </row>
    <row r="199" spans="1:20" x14ac:dyDescent="0.3">
      <c r="A199" s="5">
        <v>614700</v>
      </c>
      <c r="B199" s="6" t="s">
        <v>192</v>
      </c>
      <c r="C199" s="7"/>
      <c r="D199" s="8"/>
      <c r="E199" s="8"/>
      <c r="F199" s="7">
        <v>541.91</v>
      </c>
      <c r="G199" s="8" t="s">
        <v>3</v>
      </c>
      <c r="H199" s="8"/>
      <c r="I199" s="7">
        <v>23.47</v>
      </c>
      <c r="J199" s="7">
        <v>0</v>
      </c>
      <c r="K199" s="7">
        <v>541.91</v>
      </c>
      <c r="L199" s="7">
        <v>0</v>
      </c>
      <c r="M199" s="16">
        <f t="shared" si="16"/>
        <v>614700</v>
      </c>
      <c r="N199" s="15" t="str">
        <f t="shared" si="17"/>
        <v>Pauschale Steuer für Versicherungen</v>
      </c>
      <c r="O199" s="11">
        <f t="shared" si="18"/>
        <v>0</v>
      </c>
      <c r="P199" s="11">
        <f t="shared" si="19"/>
        <v>541.91</v>
      </c>
      <c r="Q199" s="12">
        <f t="shared" si="20"/>
        <v>23.47</v>
      </c>
      <c r="R199" s="12">
        <f t="shared" si="21"/>
        <v>0</v>
      </c>
      <c r="S199" s="12">
        <f t="shared" si="22"/>
        <v>541.91</v>
      </c>
      <c r="T199" s="12">
        <f t="shared" si="23"/>
        <v>0</v>
      </c>
    </row>
    <row r="200" spans="1:20" x14ac:dyDescent="0.3">
      <c r="A200" s="5">
        <v>618000</v>
      </c>
      <c r="B200" s="6" t="s">
        <v>193</v>
      </c>
      <c r="C200" s="7"/>
      <c r="D200" s="8"/>
      <c r="E200" s="8"/>
      <c r="F200" s="7">
        <v>9200.93</v>
      </c>
      <c r="G200" s="8" t="s">
        <v>3</v>
      </c>
      <c r="H200" s="8"/>
      <c r="I200" s="7"/>
      <c r="J200" s="7"/>
      <c r="K200" s="7">
        <v>9200.93</v>
      </c>
      <c r="L200" s="7">
        <v>0</v>
      </c>
      <c r="M200" s="16">
        <f t="shared" si="16"/>
        <v>618000</v>
      </c>
      <c r="N200" s="15" t="str">
        <f t="shared" si="17"/>
        <v>Zeitarbeit</v>
      </c>
      <c r="O200" s="11">
        <f t="shared" si="18"/>
        <v>0</v>
      </c>
      <c r="P200" s="11">
        <f t="shared" si="19"/>
        <v>9200.93</v>
      </c>
      <c r="Q200" s="12">
        <f t="shared" si="20"/>
        <v>0</v>
      </c>
      <c r="R200" s="12">
        <f t="shared" si="21"/>
        <v>0</v>
      </c>
      <c r="S200" s="12">
        <f t="shared" si="22"/>
        <v>9200.93</v>
      </c>
      <c r="T200" s="12">
        <f t="shared" si="23"/>
        <v>0</v>
      </c>
    </row>
    <row r="201" spans="1:20" x14ac:dyDescent="0.3">
      <c r="A201" s="5">
        <v>620000</v>
      </c>
      <c r="B201" s="6" t="s">
        <v>194</v>
      </c>
      <c r="C201" s="7"/>
      <c r="D201" s="8"/>
      <c r="E201" s="8"/>
      <c r="F201" s="7">
        <v>166320.75</v>
      </c>
      <c r="G201" s="8" t="s">
        <v>3</v>
      </c>
      <c r="H201" s="8"/>
      <c r="I201" s="7">
        <v>166320.75</v>
      </c>
      <c r="J201" s="7">
        <v>0</v>
      </c>
      <c r="K201" s="7">
        <v>166320.75</v>
      </c>
      <c r="L201" s="7">
        <v>0</v>
      </c>
      <c r="M201" s="16">
        <f t="shared" ref="M201:M264" si="24">A201</f>
        <v>620000</v>
      </c>
      <c r="N201" s="15" t="str">
        <f t="shared" ref="N201:N264" si="25">B201</f>
        <v>Abschreibung immaterielle VermG</v>
      </c>
      <c r="O201" s="11">
        <f t="shared" ref="O201:O264" si="26">IF(D201="S",C201,-C201)</f>
        <v>0</v>
      </c>
      <c r="P201" s="11">
        <f t="shared" ref="P201:P264" si="27">IF(G201="S",F201,-F201)</f>
        <v>166320.75</v>
      </c>
      <c r="Q201" s="12">
        <f t="shared" ref="Q201:Q264" si="28">I201</f>
        <v>166320.75</v>
      </c>
      <c r="R201" s="12">
        <f t="shared" ref="R201:R264" si="29">J201</f>
        <v>0</v>
      </c>
      <c r="S201" s="12">
        <f t="shared" ref="S201:S264" si="30">K201</f>
        <v>166320.75</v>
      </c>
      <c r="T201" s="12">
        <f t="shared" ref="T201:T264" si="31">L201</f>
        <v>0</v>
      </c>
    </row>
    <row r="202" spans="1:20" x14ac:dyDescent="0.3">
      <c r="A202" s="5">
        <v>622000</v>
      </c>
      <c r="B202" s="6" t="s">
        <v>195</v>
      </c>
      <c r="C202" s="7"/>
      <c r="D202" s="8"/>
      <c r="E202" s="8"/>
      <c r="F202" s="7">
        <v>42019.64</v>
      </c>
      <c r="G202" s="8" t="s">
        <v>3</v>
      </c>
      <c r="H202" s="8"/>
      <c r="I202" s="7">
        <v>42019.64</v>
      </c>
      <c r="J202" s="7">
        <v>0</v>
      </c>
      <c r="K202" s="7">
        <v>42019.64</v>
      </c>
      <c r="L202" s="7">
        <v>0</v>
      </c>
      <c r="M202" s="16">
        <f t="shared" si="24"/>
        <v>622000</v>
      </c>
      <c r="N202" s="15" t="str">
        <f t="shared" si="25"/>
        <v>Abschreibungen auf Sachanlagen</v>
      </c>
      <c r="O202" s="11">
        <f t="shared" si="26"/>
        <v>0</v>
      </c>
      <c r="P202" s="11">
        <f t="shared" si="27"/>
        <v>42019.64</v>
      </c>
      <c r="Q202" s="12">
        <f t="shared" si="28"/>
        <v>42019.64</v>
      </c>
      <c r="R202" s="12">
        <f t="shared" si="29"/>
        <v>0</v>
      </c>
      <c r="S202" s="12">
        <f t="shared" si="30"/>
        <v>42019.64</v>
      </c>
      <c r="T202" s="12">
        <f t="shared" si="31"/>
        <v>0</v>
      </c>
    </row>
    <row r="203" spans="1:20" x14ac:dyDescent="0.3">
      <c r="A203" s="5">
        <v>622200</v>
      </c>
      <c r="B203" s="6" t="s">
        <v>196</v>
      </c>
      <c r="C203" s="7"/>
      <c r="D203" s="8"/>
      <c r="E203" s="8"/>
      <c r="F203" s="7">
        <v>1650</v>
      </c>
      <c r="G203" s="8" t="s">
        <v>3</v>
      </c>
      <c r="H203" s="8"/>
      <c r="I203" s="7">
        <v>1650</v>
      </c>
      <c r="J203" s="7">
        <v>0</v>
      </c>
      <c r="K203" s="7">
        <v>1650</v>
      </c>
      <c r="L203" s="7">
        <v>0</v>
      </c>
      <c r="M203" s="16">
        <f t="shared" si="24"/>
        <v>622200</v>
      </c>
      <c r="N203" s="15" t="str">
        <f t="shared" si="25"/>
        <v>Abschreibungen auf Kfz</v>
      </c>
      <c r="O203" s="11">
        <f t="shared" si="26"/>
        <v>0</v>
      </c>
      <c r="P203" s="11">
        <f t="shared" si="27"/>
        <v>1650</v>
      </c>
      <c r="Q203" s="12">
        <f t="shared" si="28"/>
        <v>1650</v>
      </c>
      <c r="R203" s="12">
        <f t="shared" si="29"/>
        <v>0</v>
      </c>
      <c r="S203" s="12">
        <f t="shared" si="30"/>
        <v>1650</v>
      </c>
      <c r="T203" s="12">
        <f t="shared" si="31"/>
        <v>0</v>
      </c>
    </row>
    <row r="204" spans="1:20" x14ac:dyDescent="0.3">
      <c r="A204" s="5">
        <v>626000</v>
      </c>
      <c r="B204" s="6" t="s">
        <v>197</v>
      </c>
      <c r="C204" s="7"/>
      <c r="D204" s="8"/>
      <c r="E204" s="8"/>
      <c r="F204" s="7">
        <v>24254.71</v>
      </c>
      <c r="G204" s="8" t="s">
        <v>3</v>
      </c>
      <c r="H204" s="8"/>
      <c r="I204" s="7">
        <v>25122.45</v>
      </c>
      <c r="J204" s="7">
        <v>0</v>
      </c>
      <c r="K204" s="7">
        <v>25122.45</v>
      </c>
      <c r="L204" s="7">
        <v>867.74</v>
      </c>
      <c r="M204" s="16">
        <f t="shared" si="24"/>
        <v>626000</v>
      </c>
      <c r="N204" s="15" t="str">
        <f t="shared" si="25"/>
        <v>Sofortabschreibung GWG</v>
      </c>
      <c r="O204" s="11">
        <f t="shared" si="26"/>
        <v>0</v>
      </c>
      <c r="P204" s="11">
        <f t="shared" si="27"/>
        <v>24254.71</v>
      </c>
      <c r="Q204" s="12">
        <f t="shared" si="28"/>
        <v>25122.45</v>
      </c>
      <c r="R204" s="12">
        <f t="shared" si="29"/>
        <v>0</v>
      </c>
      <c r="S204" s="12">
        <f t="shared" si="30"/>
        <v>25122.45</v>
      </c>
      <c r="T204" s="12">
        <f t="shared" si="31"/>
        <v>867.74</v>
      </c>
    </row>
    <row r="205" spans="1:20" x14ac:dyDescent="0.3">
      <c r="A205" s="5">
        <v>628000</v>
      </c>
      <c r="B205" s="6" t="s">
        <v>198</v>
      </c>
      <c r="C205" s="7"/>
      <c r="D205" s="8"/>
      <c r="E205" s="8"/>
      <c r="F205" s="7">
        <v>0</v>
      </c>
      <c r="G205" s="8"/>
      <c r="H205" s="8"/>
      <c r="I205" s="7"/>
      <c r="J205" s="7"/>
      <c r="K205" s="7">
        <v>0</v>
      </c>
      <c r="L205" s="7">
        <v>0</v>
      </c>
      <c r="M205" s="16">
        <f t="shared" si="24"/>
        <v>628000</v>
      </c>
      <c r="N205" s="15" t="str">
        <f t="shared" si="25"/>
        <v>Forderungsverluste</v>
      </c>
      <c r="O205" s="11">
        <f t="shared" si="26"/>
        <v>0</v>
      </c>
      <c r="P205" s="11">
        <f t="shared" si="27"/>
        <v>0</v>
      </c>
      <c r="Q205" s="12">
        <f t="shared" si="28"/>
        <v>0</v>
      </c>
      <c r="R205" s="12">
        <f t="shared" si="29"/>
        <v>0</v>
      </c>
      <c r="S205" s="12">
        <f t="shared" si="30"/>
        <v>0</v>
      </c>
      <c r="T205" s="12">
        <f t="shared" si="31"/>
        <v>0</v>
      </c>
    </row>
    <row r="206" spans="1:20" x14ac:dyDescent="0.3">
      <c r="A206" s="5">
        <v>628600</v>
      </c>
      <c r="B206" s="6" t="s">
        <v>199</v>
      </c>
      <c r="C206" s="7"/>
      <c r="D206" s="8"/>
      <c r="E206" s="8"/>
      <c r="F206" s="7">
        <v>0</v>
      </c>
      <c r="G206" s="8"/>
      <c r="H206" s="8"/>
      <c r="I206" s="7"/>
      <c r="J206" s="7"/>
      <c r="K206" s="7">
        <v>0</v>
      </c>
      <c r="L206" s="7">
        <v>0</v>
      </c>
      <c r="M206" s="16">
        <f t="shared" si="24"/>
        <v>628600</v>
      </c>
      <c r="N206" s="15" t="str">
        <f t="shared" si="25"/>
        <v>Forderungsverluste 19% USt</v>
      </c>
      <c r="O206" s="11">
        <f t="shared" si="26"/>
        <v>0</v>
      </c>
      <c r="P206" s="11">
        <f t="shared" si="27"/>
        <v>0</v>
      </c>
      <c r="Q206" s="12">
        <f t="shared" si="28"/>
        <v>0</v>
      </c>
      <c r="R206" s="12">
        <f t="shared" si="29"/>
        <v>0</v>
      </c>
      <c r="S206" s="12">
        <f t="shared" si="30"/>
        <v>0</v>
      </c>
      <c r="T206" s="12">
        <f t="shared" si="31"/>
        <v>0</v>
      </c>
    </row>
    <row r="207" spans="1:20" x14ac:dyDescent="0.3">
      <c r="A207" s="5">
        <v>630000</v>
      </c>
      <c r="B207" s="6" t="s">
        <v>200</v>
      </c>
      <c r="C207" s="7"/>
      <c r="D207" s="8"/>
      <c r="E207" s="8"/>
      <c r="F207" s="7">
        <v>173977.61</v>
      </c>
      <c r="G207" s="8" t="s">
        <v>3</v>
      </c>
      <c r="H207" s="8"/>
      <c r="I207" s="7">
        <v>1221.58</v>
      </c>
      <c r="J207" s="7">
        <v>0</v>
      </c>
      <c r="K207" s="7">
        <v>175677.63</v>
      </c>
      <c r="L207" s="7">
        <v>1700.02</v>
      </c>
      <c r="M207" s="16">
        <f t="shared" si="24"/>
        <v>630000</v>
      </c>
      <c r="N207" s="15" t="str">
        <f t="shared" si="25"/>
        <v>Sonstige betriebliche Aufwendungen</v>
      </c>
      <c r="O207" s="11">
        <f t="shared" si="26"/>
        <v>0</v>
      </c>
      <c r="P207" s="11">
        <f t="shared" si="27"/>
        <v>173977.61</v>
      </c>
      <c r="Q207" s="12">
        <f t="shared" si="28"/>
        <v>1221.58</v>
      </c>
      <c r="R207" s="12">
        <f t="shared" si="29"/>
        <v>0</v>
      </c>
      <c r="S207" s="12">
        <f t="shared" si="30"/>
        <v>175677.63</v>
      </c>
      <c r="T207" s="12">
        <f t="shared" si="31"/>
        <v>1700.02</v>
      </c>
    </row>
    <row r="208" spans="1:20" x14ac:dyDescent="0.3">
      <c r="A208" s="5">
        <v>630001</v>
      </c>
      <c r="B208" s="6" t="s">
        <v>201</v>
      </c>
      <c r="C208" s="7"/>
      <c r="D208" s="8"/>
      <c r="E208" s="8"/>
      <c r="F208" s="7">
        <v>44510</v>
      </c>
      <c r="G208" s="8" t="s">
        <v>3</v>
      </c>
      <c r="H208" s="8"/>
      <c r="I208" s="7"/>
      <c r="J208" s="7"/>
      <c r="K208" s="7">
        <v>44510</v>
      </c>
      <c r="L208" s="7">
        <v>0</v>
      </c>
      <c r="M208" s="16">
        <f t="shared" si="24"/>
        <v>630001</v>
      </c>
      <c r="N208" s="15" t="str">
        <f t="shared" si="25"/>
        <v>Personalvermittlung</v>
      </c>
      <c r="O208" s="11">
        <f t="shared" si="26"/>
        <v>0</v>
      </c>
      <c r="P208" s="11">
        <f t="shared" si="27"/>
        <v>44510</v>
      </c>
      <c r="Q208" s="12">
        <f t="shared" si="28"/>
        <v>0</v>
      </c>
      <c r="R208" s="12">
        <f t="shared" si="29"/>
        <v>0</v>
      </c>
      <c r="S208" s="12">
        <f t="shared" si="30"/>
        <v>44510</v>
      </c>
      <c r="T208" s="12">
        <f t="shared" si="31"/>
        <v>0</v>
      </c>
    </row>
    <row r="209" spans="1:20" x14ac:dyDescent="0.3">
      <c r="A209" s="5">
        <v>630002</v>
      </c>
      <c r="B209" s="6" t="s">
        <v>202</v>
      </c>
      <c r="C209" s="7"/>
      <c r="D209" s="8"/>
      <c r="E209" s="8"/>
      <c r="F209" s="7">
        <v>2063.9499999999998</v>
      </c>
      <c r="G209" s="8" t="s">
        <v>3</v>
      </c>
      <c r="H209" s="8"/>
      <c r="I209" s="7"/>
      <c r="J209" s="7"/>
      <c r="K209" s="7">
        <v>2466.4699999999998</v>
      </c>
      <c r="L209" s="7">
        <v>402.52</v>
      </c>
      <c r="M209" s="16">
        <f t="shared" si="24"/>
        <v>630002</v>
      </c>
      <c r="N209" s="15" t="str">
        <f t="shared" si="25"/>
        <v>Aufwendungen Abgabe Gutschein</v>
      </c>
      <c r="O209" s="11">
        <f t="shared" si="26"/>
        <v>0</v>
      </c>
      <c r="P209" s="11">
        <f t="shared" si="27"/>
        <v>2063.9499999999998</v>
      </c>
      <c r="Q209" s="12">
        <f t="shared" si="28"/>
        <v>0</v>
      </c>
      <c r="R209" s="12">
        <f t="shared" si="29"/>
        <v>0</v>
      </c>
      <c r="S209" s="12">
        <f t="shared" si="30"/>
        <v>2466.4699999999998</v>
      </c>
      <c r="T209" s="12">
        <f t="shared" si="31"/>
        <v>402.52</v>
      </c>
    </row>
    <row r="210" spans="1:20" x14ac:dyDescent="0.3">
      <c r="A210" s="5">
        <v>630003</v>
      </c>
      <c r="B210" s="6" t="s">
        <v>203</v>
      </c>
      <c r="C210" s="7"/>
      <c r="D210" s="8"/>
      <c r="E210" s="8"/>
      <c r="F210" s="7">
        <v>23882.51</v>
      </c>
      <c r="G210" s="8" t="s">
        <v>3</v>
      </c>
      <c r="H210" s="8"/>
      <c r="I210" s="7">
        <v>2276.71</v>
      </c>
      <c r="J210" s="7">
        <v>0</v>
      </c>
      <c r="K210" s="7">
        <v>23882.51</v>
      </c>
      <c r="L210" s="7">
        <v>0</v>
      </c>
      <c r="M210" s="16">
        <f t="shared" si="24"/>
        <v>630003</v>
      </c>
      <c r="N210" s="15" t="str">
        <f t="shared" si="25"/>
        <v>Schadensersatzleistungen</v>
      </c>
      <c r="O210" s="11">
        <f t="shared" si="26"/>
        <v>0</v>
      </c>
      <c r="P210" s="11">
        <f t="shared" si="27"/>
        <v>23882.51</v>
      </c>
      <c r="Q210" s="12">
        <f t="shared" si="28"/>
        <v>2276.71</v>
      </c>
      <c r="R210" s="12">
        <f t="shared" si="29"/>
        <v>0</v>
      </c>
      <c r="S210" s="12">
        <f t="shared" si="30"/>
        <v>23882.51</v>
      </c>
      <c r="T210" s="12">
        <f t="shared" si="31"/>
        <v>0</v>
      </c>
    </row>
    <row r="211" spans="1:20" x14ac:dyDescent="0.3">
      <c r="A211" s="5">
        <v>630201</v>
      </c>
      <c r="B211" s="6" t="s">
        <v>204</v>
      </c>
      <c r="C211" s="7"/>
      <c r="D211" s="8"/>
      <c r="E211" s="8"/>
      <c r="F211" s="7">
        <v>13190</v>
      </c>
      <c r="G211" s="8" t="s">
        <v>3</v>
      </c>
      <c r="H211" s="8"/>
      <c r="I211" s="7"/>
      <c r="J211" s="7"/>
      <c r="K211" s="7">
        <v>13190</v>
      </c>
      <c r="L211" s="7">
        <v>0</v>
      </c>
      <c r="M211" s="16">
        <f t="shared" si="24"/>
        <v>630201</v>
      </c>
      <c r="N211" s="15" t="str">
        <f t="shared" si="25"/>
        <v>Kosten für Personalbeschaffung</v>
      </c>
      <c r="O211" s="11">
        <f t="shared" si="26"/>
        <v>0</v>
      </c>
      <c r="P211" s="11">
        <f t="shared" si="27"/>
        <v>13190</v>
      </c>
      <c r="Q211" s="12">
        <f t="shared" si="28"/>
        <v>0</v>
      </c>
      <c r="R211" s="12">
        <f t="shared" si="29"/>
        <v>0</v>
      </c>
      <c r="S211" s="12">
        <f t="shared" si="30"/>
        <v>13190</v>
      </c>
      <c r="T211" s="12">
        <f t="shared" si="31"/>
        <v>0</v>
      </c>
    </row>
    <row r="212" spans="1:20" x14ac:dyDescent="0.3">
      <c r="A212" s="5">
        <v>630300</v>
      </c>
      <c r="B212" s="6" t="s">
        <v>205</v>
      </c>
      <c r="C212" s="7"/>
      <c r="D212" s="8"/>
      <c r="E212" s="8"/>
      <c r="F212" s="7">
        <v>28047.200000000001</v>
      </c>
      <c r="G212" s="8" t="s">
        <v>3</v>
      </c>
      <c r="H212" s="8"/>
      <c r="I212" s="7"/>
      <c r="J212" s="7"/>
      <c r="K212" s="7">
        <v>28047.200000000001</v>
      </c>
      <c r="L212" s="7">
        <v>0</v>
      </c>
      <c r="M212" s="16">
        <f t="shared" si="24"/>
        <v>630300</v>
      </c>
      <c r="N212" s="15" t="str">
        <f t="shared" si="25"/>
        <v>Fremdleistungen und Fremdarbeiten</v>
      </c>
      <c r="O212" s="11">
        <f t="shared" si="26"/>
        <v>0</v>
      </c>
      <c r="P212" s="11">
        <f t="shared" si="27"/>
        <v>28047.200000000001</v>
      </c>
      <c r="Q212" s="12">
        <f t="shared" si="28"/>
        <v>0</v>
      </c>
      <c r="R212" s="12">
        <f t="shared" si="29"/>
        <v>0</v>
      </c>
      <c r="S212" s="12">
        <f t="shared" si="30"/>
        <v>28047.200000000001</v>
      </c>
      <c r="T212" s="12">
        <f t="shared" si="31"/>
        <v>0</v>
      </c>
    </row>
    <row r="213" spans="1:20" x14ac:dyDescent="0.3">
      <c r="A213" s="5">
        <v>630400</v>
      </c>
      <c r="B213" s="6" t="s">
        <v>206</v>
      </c>
      <c r="C213" s="7"/>
      <c r="D213" s="8"/>
      <c r="E213" s="8"/>
      <c r="F213" s="7">
        <v>0</v>
      </c>
      <c r="G213" s="8"/>
      <c r="H213" s="8"/>
      <c r="I213" s="7"/>
      <c r="J213" s="7"/>
      <c r="K213" s="7">
        <v>0.51</v>
      </c>
      <c r="L213" s="7">
        <v>0.51</v>
      </c>
      <c r="M213" s="16">
        <f t="shared" si="24"/>
        <v>630400</v>
      </c>
      <c r="N213" s="15" t="str">
        <f t="shared" si="25"/>
        <v>Dienstleistungsumlage vU</v>
      </c>
      <c r="O213" s="11">
        <f t="shared" si="26"/>
        <v>0</v>
      </c>
      <c r="P213" s="11">
        <f t="shared" si="27"/>
        <v>0</v>
      </c>
      <c r="Q213" s="12">
        <f t="shared" si="28"/>
        <v>0</v>
      </c>
      <c r="R213" s="12">
        <f t="shared" si="29"/>
        <v>0</v>
      </c>
      <c r="S213" s="12">
        <f t="shared" si="30"/>
        <v>0.51</v>
      </c>
      <c r="T213" s="12">
        <f t="shared" si="31"/>
        <v>0.51</v>
      </c>
    </row>
    <row r="214" spans="1:20" x14ac:dyDescent="0.3">
      <c r="A214" s="5">
        <v>630501</v>
      </c>
      <c r="B214" s="6" t="s">
        <v>178</v>
      </c>
      <c r="C214" s="7"/>
      <c r="D214" s="8"/>
      <c r="E214" s="8"/>
      <c r="F214" s="7">
        <v>522757.98</v>
      </c>
      <c r="G214" s="8" t="s">
        <v>3</v>
      </c>
      <c r="H214" s="8"/>
      <c r="I214" s="7">
        <v>58757.98</v>
      </c>
      <c r="J214" s="7">
        <v>0</v>
      </c>
      <c r="K214" s="7">
        <v>522757.98</v>
      </c>
      <c r="L214" s="7">
        <v>0</v>
      </c>
      <c r="M214" s="16">
        <f t="shared" si="24"/>
        <v>630501</v>
      </c>
      <c r="N214" s="15" t="str">
        <f t="shared" si="25"/>
        <v>Kosten von SC</v>
      </c>
      <c r="O214" s="11">
        <f t="shared" si="26"/>
        <v>0</v>
      </c>
      <c r="P214" s="11">
        <f t="shared" si="27"/>
        <v>522757.98</v>
      </c>
      <c r="Q214" s="12">
        <f t="shared" si="28"/>
        <v>58757.98</v>
      </c>
      <c r="R214" s="12">
        <f t="shared" si="29"/>
        <v>0</v>
      </c>
      <c r="S214" s="12">
        <f t="shared" si="30"/>
        <v>522757.98</v>
      </c>
      <c r="T214" s="12">
        <f t="shared" si="31"/>
        <v>0</v>
      </c>
    </row>
    <row r="215" spans="1:20" x14ac:dyDescent="0.3">
      <c r="A215" s="5">
        <v>631000</v>
      </c>
      <c r="B215" s="6" t="s">
        <v>207</v>
      </c>
      <c r="C215" s="7"/>
      <c r="D215" s="8"/>
      <c r="E215" s="8"/>
      <c r="F215" s="7">
        <v>104004.04</v>
      </c>
      <c r="G215" s="8" t="s">
        <v>3</v>
      </c>
      <c r="H215" s="8"/>
      <c r="I215" s="7"/>
      <c r="J215" s="7"/>
      <c r="K215" s="7">
        <v>104004.04</v>
      </c>
      <c r="L215" s="7">
        <v>0</v>
      </c>
      <c r="M215" s="16">
        <f t="shared" si="24"/>
        <v>631000</v>
      </c>
      <c r="N215" s="15" t="str">
        <f t="shared" si="25"/>
        <v>Miete, vU</v>
      </c>
      <c r="O215" s="11">
        <f t="shared" si="26"/>
        <v>0</v>
      </c>
      <c r="P215" s="11">
        <f t="shared" si="27"/>
        <v>104004.04</v>
      </c>
      <c r="Q215" s="12">
        <f t="shared" si="28"/>
        <v>0</v>
      </c>
      <c r="R215" s="12">
        <f t="shared" si="29"/>
        <v>0</v>
      </c>
      <c r="S215" s="12">
        <f t="shared" si="30"/>
        <v>104004.04</v>
      </c>
      <c r="T215" s="12">
        <f t="shared" si="31"/>
        <v>0</v>
      </c>
    </row>
    <row r="216" spans="1:20" x14ac:dyDescent="0.3">
      <c r="A216" s="5">
        <v>631100</v>
      </c>
      <c r="B216" s="6" t="s">
        <v>208</v>
      </c>
      <c r="C216" s="7"/>
      <c r="D216" s="8"/>
      <c r="E216" s="8"/>
      <c r="F216" s="7">
        <v>3300</v>
      </c>
      <c r="G216" s="8" t="s">
        <v>3</v>
      </c>
      <c r="H216" s="8"/>
      <c r="I216" s="7"/>
      <c r="J216" s="7"/>
      <c r="K216" s="7">
        <v>3300</v>
      </c>
      <c r="L216" s="7">
        <v>0</v>
      </c>
      <c r="M216" s="16">
        <f t="shared" si="24"/>
        <v>631100</v>
      </c>
      <c r="N216" s="15" t="str">
        <f t="shared" si="25"/>
        <v>Miete</v>
      </c>
      <c r="O216" s="11">
        <f t="shared" si="26"/>
        <v>0</v>
      </c>
      <c r="P216" s="11">
        <f t="shared" si="27"/>
        <v>3300</v>
      </c>
      <c r="Q216" s="12">
        <f t="shared" si="28"/>
        <v>0</v>
      </c>
      <c r="R216" s="12">
        <f t="shared" si="29"/>
        <v>0</v>
      </c>
      <c r="S216" s="12">
        <f t="shared" si="30"/>
        <v>3300</v>
      </c>
      <c r="T216" s="12">
        <f t="shared" si="31"/>
        <v>0</v>
      </c>
    </row>
    <row r="217" spans="1:20" x14ac:dyDescent="0.3">
      <c r="A217" s="5">
        <v>631500</v>
      </c>
      <c r="B217" s="6" t="s">
        <v>209</v>
      </c>
      <c r="C217" s="7"/>
      <c r="D217" s="8"/>
      <c r="E217" s="8"/>
      <c r="F217" s="7">
        <v>2114.7800000000002</v>
      </c>
      <c r="G217" s="8" t="s">
        <v>3</v>
      </c>
      <c r="H217" s="8"/>
      <c r="I217" s="7"/>
      <c r="J217" s="7"/>
      <c r="K217" s="7">
        <v>2114.7800000000002</v>
      </c>
      <c r="L217" s="7">
        <v>0</v>
      </c>
      <c r="M217" s="16">
        <f t="shared" si="24"/>
        <v>631500</v>
      </c>
      <c r="N217" s="15" t="str">
        <f t="shared" si="25"/>
        <v>Pacht, unbewegliche Wirtschaftsgüter</v>
      </c>
      <c r="O217" s="11">
        <f t="shared" si="26"/>
        <v>0</v>
      </c>
      <c r="P217" s="11">
        <f t="shared" si="27"/>
        <v>2114.7800000000002</v>
      </c>
      <c r="Q217" s="12">
        <f t="shared" si="28"/>
        <v>0</v>
      </c>
      <c r="R217" s="12">
        <f t="shared" si="29"/>
        <v>0</v>
      </c>
      <c r="S217" s="12">
        <f t="shared" si="30"/>
        <v>2114.7800000000002</v>
      </c>
      <c r="T217" s="12">
        <f t="shared" si="31"/>
        <v>0</v>
      </c>
    </row>
    <row r="218" spans="1:20" x14ac:dyDescent="0.3">
      <c r="A218" s="5">
        <v>631800</v>
      </c>
      <c r="B218" s="6" t="s">
        <v>210</v>
      </c>
      <c r="C218" s="7"/>
      <c r="D218" s="8"/>
      <c r="E218" s="8"/>
      <c r="F218" s="7">
        <v>20230.23</v>
      </c>
      <c r="G218" s="8" t="s">
        <v>3</v>
      </c>
      <c r="H218" s="8"/>
      <c r="I218" s="7"/>
      <c r="J218" s="7"/>
      <c r="K218" s="7">
        <v>20230.23</v>
      </c>
      <c r="L218" s="7">
        <v>0</v>
      </c>
      <c r="M218" s="16">
        <f t="shared" si="24"/>
        <v>631800</v>
      </c>
      <c r="N218" s="15" t="str">
        <f t="shared" si="25"/>
        <v>Miet- und Pachtnebenkosten</v>
      </c>
      <c r="O218" s="11">
        <f t="shared" si="26"/>
        <v>0</v>
      </c>
      <c r="P218" s="11">
        <f t="shared" si="27"/>
        <v>20230.23</v>
      </c>
      <c r="Q218" s="12">
        <f t="shared" si="28"/>
        <v>0</v>
      </c>
      <c r="R218" s="12">
        <f t="shared" si="29"/>
        <v>0</v>
      </c>
      <c r="S218" s="12">
        <f t="shared" si="30"/>
        <v>20230.23</v>
      </c>
      <c r="T218" s="12">
        <f t="shared" si="31"/>
        <v>0</v>
      </c>
    </row>
    <row r="219" spans="1:20" x14ac:dyDescent="0.3">
      <c r="A219" s="5">
        <v>632500</v>
      </c>
      <c r="B219" s="6" t="s">
        <v>211</v>
      </c>
      <c r="C219" s="7"/>
      <c r="D219" s="8"/>
      <c r="E219" s="8"/>
      <c r="F219" s="7">
        <v>20246.599999999999</v>
      </c>
      <c r="G219" s="8" t="s">
        <v>3</v>
      </c>
      <c r="H219" s="8"/>
      <c r="I219" s="7">
        <v>15317.86</v>
      </c>
      <c r="J219" s="7">
        <v>0</v>
      </c>
      <c r="K219" s="7">
        <v>20246.599999999999</v>
      </c>
      <c r="L219" s="7">
        <v>0</v>
      </c>
      <c r="M219" s="16">
        <f t="shared" si="24"/>
        <v>632500</v>
      </c>
      <c r="N219" s="15" t="str">
        <f t="shared" si="25"/>
        <v>Gas, Strom, Wasser</v>
      </c>
      <c r="O219" s="11">
        <f t="shared" si="26"/>
        <v>0</v>
      </c>
      <c r="P219" s="11">
        <f t="shared" si="27"/>
        <v>20246.599999999999</v>
      </c>
      <c r="Q219" s="12">
        <f t="shared" si="28"/>
        <v>15317.86</v>
      </c>
      <c r="R219" s="12">
        <f t="shared" si="29"/>
        <v>0</v>
      </c>
      <c r="S219" s="12">
        <f t="shared" si="30"/>
        <v>20246.599999999999</v>
      </c>
      <c r="T219" s="12">
        <f t="shared" si="31"/>
        <v>0</v>
      </c>
    </row>
    <row r="220" spans="1:20" x14ac:dyDescent="0.3">
      <c r="A220" s="5">
        <v>633000</v>
      </c>
      <c r="B220" s="6" t="s">
        <v>212</v>
      </c>
      <c r="C220" s="7"/>
      <c r="D220" s="8"/>
      <c r="E220" s="8"/>
      <c r="F220" s="7">
        <v>32525.87</v>
      </c>
      <c r="G220" s="8" t="s">
        <v>3</v>
      </c>
      <c r="H220" s="8"/>
      <c r="I220" s="7">
        <v>5954.58</v>
      </c>
      <c r="J220" s="7">
        <v>0</v>
      </c>
      <c r="K220" s="7">
        <v>32525.87</v>
      </c>
      <c r="L220" s="7">
        <v>0</v>
      </c>
      <c r="M220" s="16">
        <f t="shared" si="24"/>
        <v>633000</v>
      </c>
      <c r="N220" s="15" t="str">
        <f t="shared" si="25"/>
        <v>Reinigung</v>
      </c>
      <c r="O220" s="11">
        <f t="shared" si="26"/>
        <v>0</v>
      </c>
      <c r="P220" s="11">
        <f t="shared" si="27"/>
        <v>32525.87</v>
      </c>
      <c r="Q220" s="12">
        <f t="shared" si="28"/>
        <v>5954.58</v>
      </c>
      <c r="R220" s="12">
        <f t="shared" si="29"/>
        <v>0</v>
      </c>
      <c r="S220" s="12">
        <f t="shared" si="30"/>
        <v>32525.87</v>
      </c>
      <c r="T220" s="12">
        <f t="shared" si="31"/>
        <v>0</v>
      </c>
    </row>
    <row r="221" spans="1:20" x14ac:dyDescent="0.3">
      <c r="A221" s="5">
        <v>633500</v>
      </c>
      <c r="B221" s="6" t="s">
        <v>213</v>
      </c>
      <c r="C221" s="7"/>
      <c r="D221" s="8"/>
      <c r="E221" s="8"/>
      <c r="F221" s="7">
        <v>0</v>
      </c>
      <c r="G221" s="8"/>
      <c r="H221" s="8"/>
      <c r="I221" s="7"/>
      <c r="J221" s="7"/>
      <c r="K221" s="7">
        <v>0</v>
      </c>
      <c r="L221" s="7">
        <v>0</v>
      </c>
      <c r="M221" s="16">
        <f t="shared" si="24"/>
        <v>633500</v>
      </c>
      <c r="N221" s="15" t="str">
        <f t="shared" si="25"/>
        <v>Instandhaltung betrieblicher Räume</v>
      </c>
      <c r="O221" s="11">
        <f t="shared" si="26"/>
        <v>0</v>
      </c>
      <c r="P221" s="11">
        <f t="shared" si="27"/>
        <v>0</v>
      </c>
      <c r="Q221" s="12">
        <f t="shared" si="28"/>
        <v>0</v>
      </c>
      <c r="R221" s="12">
        <f t="shared" si="29"/>
        <v>0</v>
      </c>
      <c r="S221" s="12">
        <f t="shared" si="30"/>
        <v>0</v>
      </c>
      <c r="T221" s="12">
        <f t="shared" si="31"/>
        <v>0</v>
      </c>
    </row>
    <row r="222" spans="1:20" x14ac:dyDescent="0.3">
      <c r="A222" s="5">
        <v>634500</v>
      </c>
      <c r="B222" s="6" t="s">
        <v>214</v>
      </c>
      <c r="C222" s="7"/>
      <c r="D222" s="8"/>
      <c r="E222" s="8"/>
      <c r="F222" s="7">
        <v>0</v>
      </c>
      <c r="G222" s="8"/>
      <c r="H222" s="8"/>
      <c r="I222" s="7"/>
      <c r="J222" s="7"/>
      <c r="K222" s="7">
        <v>0</v>
      </c>
      <c r="L222" s="7">
        <v>0</v>
      </c>
      <c r="M222" s="16">
        <f t="shared" si="24"/>
        <v>634500</v>
      </c>
      <c r="N222" s="15" t="str">
        <f t="shared" si="25"/>
        <v>Sonstige Raumkosten</v>
      </c>
      <c r="O222" s="11">
        <f t="shared" si="26"/>
        <v>0</v>
      </c>
      <c r="P222" s="11">
        <f t="shared" si="27"/>
        <v>0</v>
      </c>
      <c r="Q222" s="12">
        <f t="shared" si="28"/>
        <v>0</v>
      </c>
      <c r="R222" s="12">
        <f t="shared" si="29"/>
        <v>0</v>
      </c>
      <c r="S222" s="12">
        <f t="shared" si="30"/>
        <v>0</v>
      </c>
      <c r="T222" s="12">
        <f t="shared" si="31"/>
        <v>0</v>
      </c>
    </row>
    <row r="223" spans="1:20" x14ac:dyDescent="0.3">
      <c r="A223" s="5">
        <v>640000</v>
      </c>
      <c r="B223" s="6" t="s">
        <v>215</v>
      </c>
      <c r="C223" s="7"/>
      <c r="D223" s="8"/>
      <c r="E223" s="8"/>
      <c r="F223" s="7">
        <v>22006.5</v>
      </c>
      <c r="G223" s="8" t="s">
        <v>3</v>
      </c>
      <c r="H223" s="8"/>
      <c r="I223" s="7"/>
      <c r="J223" s="7"/>
      <c r="K223" s="7">
        <v>23448.06</v>
      </c>
      <c r="L223" s="7">
        <v>1441.56</v>
      </c>
      <c r="M223" s="16">
        <f t="shared" si="24"/>
        <v>640000</v>
      </c>
      <c r="N223" s="15" t="str">
        <f t="shared" si="25"/>
        <v>Versicherungen</v>
      </c>
      <c r="O223" s="11">
        <f t="shared" si="26"/>
        <v>0</v>
      </c>
      <c r="P223" s="11">
        <f t="shared" si="27"/>
        <v>22006.5</v>
      </c>
      <c r="Q223" s="12">
        <f t="shared" si="28"/>
        <v>0</v>
      </c>
      <c r="R223" s="12">
        <f t="shared" si="29"/>
        <v>0</v>
      </c>
      <c r="S223" s="12">
        <f t="shared" si="30"/>
        <v>23448.06</v>
      </c>
      <c r="T223" s="12">
        <f t="shared" si="31"/>
        <v>1441.56</v>
      </c>
    </row>
    <row r="224" spans="1:20" x14ac:dyDescent="0.3">
      <c r="A224" s="5">
        <v>642000</v>
      </c>
      <c r="B224" s="6" t="s">
        <v>216</v>
      </c>
      <c r="C224" s="7"/>
      <c r="D224" s="8"/>
      <c r="E224" s="8"/>
      <c r="F224" s="7">
        <v>1555.85</v>
      </c>
      <c r="G224" s="8" t="s">
        <v>3</v>
      </c>
      <c r="H224" s="8"/>
      <c r="I224" s="7">
        <v>17.489999999999998</v>
      </c>
      <c r="J224" s="7">
        <v>0</v>
      </c>
      <c r="K224" s="7">
        <v>1582.96</v>
      </c>
      <c r="L224" s="7">
        <v>27.11</v>
      </c>
      <c r="M224" s="16">
        <f t="shared" si="24"/>
        <v>642000</v>
      </c>
      <c r="N224" s="15" t="str">
        <f t="shared" si="25"/>
        <v>Beiträge</v>
      </c>
      <c r="O224" s="11">
        <f t="shared" si="26"/>
        <v>0</v>
      </c>
      <c r="P224" s="11">
        <f t="shared" si="27"/>
        <v>1555.85</v>
      </c>
      <c r="Q224" s="12">
        <f t="shared" si="28"/>
        <v>17.489999999999998</v>
      </c>
      <c r="R224" s="12">
        <f t="shared" si="29"/>
        <v>0</v>
      </c>
      <c r="S224" s="12">
        <f t="shared" si="30"/>
        <v>1582.96</v>
      </c>
      <c r="T224" s="12">
        <f t="shared" si="31"/>
        <v>27.11</v>
      </c>
    </row>
    <row r="225" spans="1:20" x14ac:dyDescent="0.3">
      <c r="A225" s="5">
        <v>643000</v>
      </c>
      <c r="B225" s="6" t="s">
        <v>217</v>
      </c>
      <c r="C225" s="7"/>
      <c r="D225" s="8"/>
      <c r="E225" s="8"/>
      <c r="F225" s="7">
        <v>143.62</v>
      </c>
      <c r="G225" s="8" t="s">
        <v>3</v>
      </c>
      <c r="H225" s="8"/>
      <c r="I225" s="7">
        <v>95.62</v>
      </c>
      <c r="J225" s="7">
        <v>0</v>
      </c>
      <c r="K225" s="7">
        <v>143.62</v>
      </c>
      <c r="L225" s="7">
        <v>0</v>
      </c>
      <c r="M225" s="16">
        <f t="shared" si="24"/>
        <v>643000</v>
      </c>
      <c r="N225" s="15" t="str">
        <f t="shared" si="25"/>
        <v>Sonstige Abgaben</v>
      </c>
      <c r="O225" s="11">
        <f t="shared" si="26"/>
        <v>0</v>
      </c>
      <c r="P225" s="11">
        <f t="shared" si="27"/>
        <v>143.62</v>
      </c>
      <c r="Q225" s="12">
        <f t="shared" si="28"/>
        <v>95.62</v>
      </c>
      <c r="R225" s="12">
        <f t="shared" si="29"/>
        <v>0</v>
      </c>
      <c r="S225" s="12">
        <f t="shared" si="30"/>
        <v>143.62</v>
      </c>
      <c r="T225" s="12">
        <f t="shared" si="31"/>
        <v>0</v>
      </c>
    </row>
    <row r="226" spans="1:20" x14ac:dyDescent="0.3">
      <c r="A226" s="5">
        <v>643600</v>
      </c>
      <c r="B226" s="6" t="s">
        <v>218</v>
      </c>
      <c r="C226" s="7"/>
      <c r="D226" s="8"/>
      <c r="E226" s="8"/>
      <c r="F226" s="7">
        <v>1409.24</v>
      </c>
      <c r="G226" s="8" t="s">
        <v>3</v>
      </c>
      <c r="H226" s="8"/>
      <c r="I226" s="7">
        <v>470.5</v>
      </c>
      <c r="J226" s="7">
        <v>0</v>
      </c>
      <c r="K226" s="7">
        <v>1409.24</v>
      </c>
      <c r="L226" s="7">
        <v>0</v>
      </c>
      <c r="M226" s="16">
        <f t="shared" si="24"/>
        <v>643600</v>
      </c>
      <c r="N226" s="15" t="str">
        <f t="shared" si="25"/>
        <v>Abzugsf.Verspätungszuschlag/Zwangsgeld</v>
      </c>
      <c r="O226" s="11">
        <f t="shared" si="26"/>
        <v>0</v>
      </c>
      <c r="P226" s="11">
        <f t="shared" si="27"/>
        <v>1409.24</v>
      </c>
      <c r="Q226" s="12">
        <f t="shared" si="28"/>
        <v>470.5</v>
      </c>
      <c r="R226" s="12">
        <f t="shared" si="29"/>
        <v>0</v>
      </c>
      <c r="S226" s="12">
        <f t="shared" si="30"/>
        <v>1409.24</v>
      </c>
      <c r="T226" s="12">
        <f t="shared" si="31"/>
        <v>0</v>
      </c>
    </row>
    <row r="227" spans="1:20" x14ac:dyDescent="0.3">
      <c r="A227" s="5">
        <v>644000</v>
      </c>
      <c r="B227" s="6" t="s">
        <v>219</v>
      </c>
      <c r="C227" s="7"/>
      <c r="D227" s="8"/>
      <c r="E227" s="8"/>
      <c r="F227" s="7">
        <v>1380</v>
      </c>
      <c r="G227" s="8" t="s">
        <v>3</v>
      </c>
      <c r="H227" s="8"/>
      <c r="I227" s="7"/>
      <c r="J227" s="7"/>
      <c r="K227" s="7">
        <v>1380</v>
      </c>
      <c r="L227" s="7">
        <v>0</v>
      </c>
      <c r="M227" s="16">
        <f t="shared" si="24"/>
        <v>644000</v>
      </c>
      <c r="N227" s="15" t="str">
        <f t="shared" si="25"/>
        <v>Ausgleichsabgabe SchwerbehindertenG</v>
      </c>
      <c r="O227" s="11">
        <f t="shared" si="26"/>
        <v>0</v>
      </c>
      <c r="P227" s="11">
        <f t="shared" si="27"/>
        <v>1380</v>
      </c>
      <c r="Q227" s="12">
        <f t="shared" si="28"/>
        <v>0</v>
      </c>
      <c r="R227" s="12">
        <f t="shared" si="29"/>
        <v>0</v>
      </c>
      <c r="S227" s="12">
        <f t="shared" si="30"/>
        <v>1380</v>
      </c>
      <c r="T227" s="12">
        <f t="shared" si="31"/>
        <v>0</v>
      </c>
    </row>
    <row r="228" spans="1:20" x14ac:dyDescent="0.3">
      <c r="A228" s="5">
        <v>645000</v>
      </c>
      <c r="B228" s="6" t="s">
        <v>220</v>
      </c>
      <c r="C228" s="7"/>
      <c r="D228" s="8"/>
      <c r="E228" s="8"/>
      <c r="F228" s="7">
        <v>0</v>
      </c>
      <c r="G228" s="8"/>
      <c r="H228" s="8"/>
      <c r="I228" s="7"/>
      <c r="J228" s="7"/>
      <c r="K228" s="7">
        <v>0</v>
      </c>
      <c r="L228" s="7">
        <v>0</v>
      </c>
      <c r="M228" s="16">
        <f t="shared" si="24"/>
        <v>645000</v>
      </c>
      <c r="N228" s="15" t="str">
        <f t="shared" si="25"/>
        <v>Reparatur u.Instandhaltung von Bauten</v>
      </c>
      <c r="O228" s="11">
        <f t="shared" si="26"/>
        <v>0</v>
      </c>
      <c r="P228" s="11">
        <f t="shared" si="27"/>
        <v>0</v>
      </c>
      <c r="Q228" s="12">
        <f t="shared" si="28"/>
        <v>0</v>
      </c>
      <c r="R228" s="12">
        <f t="shared" si="29"/>
        <v>0</v>
      </c>
      <c r="S228" s="12">
        <f t="shared" si="30"/>
        <v>0</v>
      </c>
      <c r="T228" s="12">
        <f t="shared" si="31"/>
        <v>0</v>
      </c>
    </row>
    <row r="229" spans="1:20" x14ac:dyDescent="0.3">
      <c r="A229" s="5">
        <v>646000</v>
      </c>
      <c r="B229" s="6" t="s">
        <v>221</v>
      </c>
      <c r="C229" s="7"/>
      <c r="D229" s="8"/>
      <c r="E229" s="8"/>
      <c r="F229" s="7">
        <v>831.5</v>
      </c>
      <c r="G229" s="8" t="s">
        <v>3</v>
      </c>
      <c r="H229" s="8"/>
      <c r="I229" s="7"/>
      <c r="J229" s="7"/>
      <c r="K229" s="7">
        <v>831.5</v>
      </c>
      <c r="L229" s="7">
        <v>0</v>
      </c>
      <c r="M229" s="16">
        <f t="shared" si="24"/>
        <v>646000</v>
      </c>
      <c r="N229" s="15" t="str">
        <f t="shared" si="25"/>
        <v>Reparatur/Instandh. Anlagen u. Maschinen</v>
      </c>
      <c r="O229" s="11">
        <f t="shared" si="26"/>
        <v>0</v>
      </c>
      <c r="P229" s="11">
        <f t="shared" si="27"/>
        <v>831.5</v>
      </c>
      <c r="Q229" s="12">
        <f t="shared" si="28"/>
        <v>0</v>
      </c>
      <c r="R229" s="12">
        <f t="shared" si="29"/>
        <v>0</v>
      </c>
      <c r="S229" s="12">
        <f t="shared" si="30"/>
        <v>831.5</v>
      </c>
      <c r="T229" s="12">
        <f t="shared" si="31"/>
        <v>0</v>
      </c>
    </row>
    <row r="230" spans="1:20" x14ac:dyDescent="0.3">
      <c r="A230" s="5">
        <v>647000</v>
      </c>
      <c r="B230" s="6" t="s">
        <v>222</v>
      </c>
      <c r="C230" s="7"/>
      <c r="D230" s="8"/>
      <c r="E230" s="8"/>
      <c r="F230" s="7">
        <v>3257.58</v>
      </c>
      <c r="G230" s="8" t="s">
        <v>3</v>
      </c>
      <c r="H230" s="8"/>
      <c r="I230" s="7"/>
      <c r="J230" s="7"/>
      <c r="K230" s="7">
        <v>3257.58</v>
      </c>
      <c r="L230" s="7">
        <v>0</v>
      </c>
      <c r="M230" s="16">
        <f t="shared" si="24"/>
        <v>647000</v>
      </c>
      <c r="N230" s="15" t="str">
        <f t="shared" si="25"/>
        <v>Rep./Instandh. Anlagen, Betriebs-Gesch.</v>
      </c>
      <c r="O230" s="11">
        <f t="shared" si="26"/>
        <v>0</v>
      </c>
      <c r="P230" s="11">
        <f t="shared" si="27"/>
        <v>3257.58</v>
      </c>
      <c r="Q230" s="12">
        <f t="shared" si="28"/>
        <v>0</v>
      </c>
      <c r="R230" s="12">
        <f t="shared" si="29"/>
        <v>0</v>
      </c>
      <c r="S230" s="12">
        <f t="shared" si="30"/>
        <v>3257.58</v>
      </c>
      <c r="T230" s="12">
        <f t="shared" si="31"/>
        <v>0</v>
      </c>
    </row>
    <row r="231" spans="1:20" x14ac:dyDescent="0.3">
      <c r="A231" s="5">
        <v>648500</v>
      </c>
      <c r="B231" s="6" t="s">
        <v>223</v>
      </c>
      <c r="C231" s="7"/>
      <c r="D231" s="8"/>
      <c r="E231" s="8"/>
      <c r="F231" s="7">
        <v>0</v>
      </c>
      <c r="G231" s="8"/>
      <c r="H231" s="8"/>
      <c r="I231" s="7"/>
      <c r="J231" s="7"/>
      <c r="K231" s="7">
        <v>0</v>
      </c>
      <c r="L231" s="7">
        <v>0</v>
      </c>
      <c r="M231" s="16">
        <f t="shared" si="24"/>
        <v>648500</v>
      </c>
      <c r="N231" s="15" t="str">
        <f t="shared" si="25"/>
        <v>Reparatur/Instandh. andere Anlagen</v>
      </c>
      <c r="O231" s="11">
        <f t="shared" si="26"/>
        <v>0</v>
      </c>
      <c r="P231" s="11">
        <f t="shared" si="27"/>
        <v>0</v>
      </c>
      <c r="Q231" s="12">
        <f t="shared" si="28"/>
        <v>0</v>
      </c>
      <c r="R231" s="12">
        <f t="shared" si="29"/>
        <v>0</v>
      </c>
      <c r="S231" s="12">
        <f t="shared" si="30"/>
        <v>0</v>
      </c>
      <c r="T231" s="12">
        <f t="shared" si="31"/>
        <v>0</v>
      </c>
    </row>
    <row r="232" spans="1:20" x14ac:dyDescent="0.3">
      <c r="A232" s="5">
        <v>649000</v>
      </c>
      <c r="B232" s="6" t="s">
        <v>224</v>
      </c>
      <c r="C232" s="7"/>
      <c r="D232" s="8"/>
      <c r="E232" s="8"/>
      <c r="F232" s="7">
        <v>610.16999999999996</v>
      </c>
      <c r="G232" s="8" t="s">
        <v>3</v>
      </c>
      <c r="H232" s="8"/>
      <c r="I232" s="7"/>
      <c r="J232" s="7"/>
      <c r="K232" s="7">
        <v>610.16999999999996</v>
      </c>
      <c r="L232" s="7">
        <v>0</v>
      </c>
      <c r="M232" s="16">
        <f t="shared" si="24"/>
        <v>649000</v>
      </c>
      <c r="N232" s="15" t="str">
        <f t="shared" si="25"/>
        <v>Sonstige Reparaturen/Instandhaltung</v>
      </c>
      <c r="O232" s="11">
        <f t="shared" si="26"/>
        <v>0</v>
      </c>
      <c r="P232" s="11">
        <f t="shared" si="27"/>
        <v>610.16999999999996</v>
      </c>
      <c r="Q232" s="12">
        <f t="shared" si="28"/>
        <v>0</v>
      </c>
      <c r="R232" s="12">
        <f t="shared" si="29"/>
        <v>0</v>
      </c>
      <c r="S232" s="12">
        <f t="shared" si="30"/>
        <v>610.16999999999996</v>
      </c>
      <c r="T232" s="12">
        <f t="shared" si="31"/>
        <v>0</v>
      </c>
    </row>
    <row r="233" spans="1:20" x14ac:dyDescent="0.3">
      <c r="A233" s="5">
        <v>649500</v>
      </c>
      <c r="B233" s="6" t="s">
        <v>225</v>
      </c>
      <c r="C233" s="7"/>
      <c r="D233" s="8"/>
      <c r="E233" s="8"/>
      <c r="F233" s="7">
        <v>400591.98</v>
      </c>
      <c r="G233" s="8" t="s">
        <v>3</v>
      </c>
      <c r="H233" s="8"/>
      <c r="I233" s="7">
        <v>29142.9</v>
      </c>
      <c r="J233" s="7">
        <v>0</v>
      </c>
      <c r="K233" s="7">
        <v>401011.98</v>
      </c>
      <c r="L233" s="7">
        <v>420</v>
      </c>
      <c r="M233" s="16">
        <f t="shared" si="24"/>
        <v>649500</v>
      </c>
      <c r="N233" s="15" t="str">
        <f t="shared" si="25"/>
        <v>Wartungskosten für Hard- und Software</v>
      </c>
      <c r="O233" s="11">
        <f t="shared" si="26"/>
        <v>0</v>
      </c>
      <c r="P233" s="11">
        <f t="shared" si="27"/>
        <v>400591.98</v>
      </c>
      <c r="Q233" s="12">
        <f t="shared" si="28"/>
        <v>29142.9</v>
      </c>
      <c r="R233" s="12">
        <f t="shared" si="29"/>
        <v>0</v>
      </c>
      <c r="S233" s="12">
        <f t="shared" si="30"/>
        <v>401011.98</v>
      </c>
      <c r="T233" s="12">
        <f t="shared" si="31"/>
        <v>420</v>
      </c>
    </row>
    <row r="234" spans="1:20" x14ac:dyDescent="0.3">
      <c r="A234" s="5">
        <v>649501</v>
      </c>
      <c r="B234" s="6" t="s">
        <v>226</v>
      </c>
      <c r="C234" s="7"/>
      <c r="D234" s="8"/>
      <c r="E234" s="8"/>
      <c r="F234" s="7">
        <v>28518</v>
      </c>
      <c r="G234" s="8" t="s">
        <v>3</v>
      </c>
      <c r="H234" s="8"/>
      <c r="I234" s="7">
        <v>1180</v>
      </c>
      <c r="J234" s="7">
        <v>0</v>
      </c>
      <c r="K234" s="7">
        <v>28518</v>
      </c>
      <c r="L234" s="7">
        <v>0</v>
      </c>
      <c r="M234" s="16">
        <f t="shared" si="24"/>
        <v>649501</v>
      </c>
      <c r="N234" s="15" t="str">
        <f t="shared" si="25"/>
        <v>Dienstleistungen itrics</v>
      </c>
      <c r="O234" s="11">
        <f t="shared" si="26"/>
        <v>0</v>
      </c>
      <c r="P234" s="11">
        <f t="shared" si="27"/>
        <v>28518</v>
      </c>
      <c r="Q234" s="12">
        <f t="shared" si="28"/>
        <v>1180</v>
      </c>
      <c r="R234" s="12">
        <f t="shared" si="29"/>
        <v>0</v>
      </c>
      <c r="S234" s="12">
        <f t="shared" si="30"/>
        <v>28518</v>
      </c>
      <c r="T234" s="12">
        <f t="shared" si="31"/>
        <v>0</v>
      </c>
    </row>
    <row r="235" spans="1:20" x14ac:dyDescent="0.3">
      <c r="A235" s="5">
        <v>650000</v>
      </c>
      <c r="B235" s="6" t="s">
        <v>227</v>
      </c>
      <c r="C235" s="7"/>
      <c r="D235" s="8"/>
      <c r="E235" s="8"/>
      <c r="F235" s="7">
        <v>0</v>
      </c>
      <c r="G235" s="8"/>
      <c r="H235" s="8"/>
      <c r="I235" s="7"/>
      <c r="J235" s="7"/>
      <c r="K235" s="7">
        <v>0</v>
      </c>
      <c r="L235" s="7">
        <v>0</v>
      </c>
      <c r="M235" s="16">
        <f t="shared" si="24"/>
        <v>650000</v>
      </c>
      <c r="N235" s="15" t="str">
        <f t="shared" si="25"/>
        <v>Fahrzeugkosten</v>
      </c>
      <c r="O235" s="11">
        <f t="shared" si="26"/>
        <v>0</v>
      </c>
      <c r="P235" s="11">
        <f t="shared" si="27"/>
        <v>0</v>
      </c>
      <c r="Q235" s="12">
        <f t="shared" si="28"/>
        <v>0</v>
      </c>
      <c r="R235" s="12">
        <f t="shared" si="29"/>
        <v>0</v>
      </c>
      <c r="S235" s="12">
        <f t="shared" si="30"/>
        <v>0</v>
      </c>
      <c r="T235" s="12">
        <f t="shared" si="31"/>
        <v>0</v>
      </c>
    </row>
    <row r="236" spans="1:20" x14ac:dyDescent="0.3">
      <c r="A236" s="5">
        <v>651000</v>
      </c>
      <c r="B236" s="6" t="s">
        <v>228</v>
      </c>
      <c r="C236" s="7"/>
      <c r="D236" s="8"/>
      <c r="E236" s="8"/>
      <c r="F236" s="7">
        <v>1152</v>
      </c>
      <c r="G236" s="8"/>
      <c r="H236" s="8" t="s">
        <v>4</v>
      </c>
      <c r="I236" s="7"/>
      <c r="J236" s="7"/>
      <c r="K236" s="7">
        <v>3711.14</v>
      </c>
      <c r="L236" s="7">
        <v>4863.1400000000003</v>
      </c>
      <c r="M236" s="16">
        <f t="shared" si="24"/>
        <v>651000</v>
      </c>
      <c r="N236" s="15" t="str">
        <f t="shared" si="25"/>
        <v>KFZ Steuer</v>
      </c>
      <c r="O236" s="11">
        <f t="shared" si="26"/>
        <v>0</v>
      </c>
      <c r="P236" s="11">
        <f t="shared" si="27"/>
        <v>-1152</v>
      </c>
      <c r="Q236" s="12">
        <f t="shared" si="28"/>
        <v>0</v>
      </c>
      <c r="R236" s="12">
        <f t="shared" si="29"/>
        <v>0</v>
      </c>
      <c r="S236" s="12">
        <f t="shared" si="30"/>
        <v>3711.14</v>
      </c>
      <c r="T236" s="12">
        <f t="shared" si="31"/>
        <v>4863.1400000000003</v>
      </c>
    </row>
    <row r="237" spans="1:20" x14ac:dyDescent="0.3">
      <c r="A237" s="5">
        <v>652000</v>
      </c>
      <c r="B237" s="6" t="s">
        <v>229</v>
      </c>
      <c r="C237" s="7"/>
      <c r="D237" s="8"/>
      <c r="E237" s="8"/>
      <c r="F237" s="7">
        <v>13570.41</v>
      </c>
      <c r="G237" s="8" t="s">
        <v>3</v>
      </c>
      <c r="H237" s="8"/>
      <c r="I237" s="7">
        <v>266.68</v>
      </c>
      <c r="J237" s="7">
        <v>0</v>
      </c>
      <c r="K237" s="7">
        <v>13614.52</v>
      </c>
      <c r="L237" s="7">
        <v>44.11</v>
      </c>
      <c r="M237" s="16">
        <f t="shared" si="24"/>
        <v>652000</v>
      </c>
      <c r="N237" s="15" t="str">
        <f t="shared" si="25"/>
        <v>Kfz-Versicherungen</v>
      </c>
      <c r="O237" s="11">
        <f t="shared" si="26"/>
        <v>0</v>
      </c>
      <c r="P237" s="11">
        <f t="shared" si="27"/>
        <v>13570.41</v>
      </c>
      <c r="Q237" s="12">
        <f t="shared" si="28"/>
        <v>266.68</v>
      </c>
      <c r="R237" s="12">
        <f t="shared" si="29"/>
        <v>0</v>
      </c>
      <c r="S237" s="12">
        <f t="shared" si="30"/>
        <v>13614.52</v>
      </c>
      <c r="T237" s="12">
        <f t="shared" si="31"/>
        <v>44.11</v>
      </c>
    </row>
    <row r="238" spans="1:20" x14ac:dyDescent="0.3">
      <c r="A238" s="5">
        <v>653000</v>
      </c>
      <c r="B238" s="6" t="s">
        <v>230</v>
      </c>
      <c r="C238" s="7"/>
      <c r="D238" s="8"/>
      <c r="E238" s="8"/>
      <c r="F238" s="7">
        <v>29090.37</v>
      </c>
      <c r="G238" s="8" t="s">
        <v>3</v>
      </c>
      <c r="H238" s="8"/>
      <c r="I238" s="7">
        <v>2674.49</v>
      </c>
      <c r="J238" s="7">
        <v>0</v>
      </c>
      <c r="K238" s="7">
        <v>29090.37</v>
      </c>
      <c r="L238" s="7">
        <v>0</v>
      </c>
      <c r="M238" s="16">
        <f t="shared" si="24"/>
        <v>653000</v>
      </c>
      <c r="N238" s="15" t="str">
        <f t="shared" si="25"/>
        <v>Laufende Kfz-Betriebskosten</v>
      </c>
      <c r="O238" s="11">
        <f t="shared" si="26"/>
        <v>0</v>
      </c>
      <c r="P238" s="11">
        <f t="shared" si="27"/>
        <v>29090.37</v>
      </c>
      <c r="Q238" s="12">
        <f t="shared" si="28"/>
        <v>2674.49</v>
      </c>
      <c r="R238" s="12">
        <f t="shared" si="29"/>
        <v>0</v>
      </c>
      <c r="S238" s="12">
        <f t="shared" si="30"/>
        <v>29090.37</v>
      </c>
      <c r="T238" s="12">
        <f t="shared" si="31"/>
        <v>0</v>
      </c>
    </row>
    <row r="239" spans="1:20" x14ac:dyDescent="0.3">
      <c r="A239" s="5">
        <v>654000</v>
      </c>
      <c r="B239" s="6" t="s">
        <v>231</v>
      </c>
      <c r="C239" s="7"/>
      <c r="D239" s="8"/>
      <c r="E239" s="8"/>
      <c r="F239" s="7">
        <v>10260.790000000001</v>
      </c>
      <c r="G239" s="8" t="s">
        <v>3</v>
      </c>
      <c r="H239" s="8"/>
      <c r="I239" s="7">
        <v>4692.6099999999997</v>
      </c>
      <c r="J239" s="7">
        <v>0</v>
      </c>
      <c r="K239" s="7">
        <v>10260.790000000001</v>
      </c>
      <c r="L239" s="7">
        <v>0</v>
      </c>
      <c r="M239" s="16">
        <f t="shared" si="24"/>
        <v>654000</v>
      </c>
      <c r="N239" s="15" t="str">
        <f t="shared" si="25"/>
        <v>Kfz-Reparaturen</v>
      </c>
      <c r="O239" s="11">
        <f t="shared" si="26"/>
        <v>0</v>
      </c>
      <c r="P239" s="11">
        <f t="shared" si="27"/>
        <v>10260.790000000001</v>
      </c>
      <c r="Q239" s="12">
        <f t="shared" si="28"/>
        <v>4692.6099999999997</v>
      </c>
      <c r="R239" s="12">
        <f t="shared" si="29"/>
        <v>0</v>
      </c>
      <c r="S239" s="12">
        <f t="shared" si="30"/>
        <v>10260.790000000001</v>
      </c>
      <c r="T239" s="12">
        <f t="shared" si="31"/>
        <v>0</v>
      </c>
    </row>
    <row r="240" spans="1:20" x14ac:dyDescent="0.3">
      <c r="A240" s="5">
        <v>655000</v>
      </c>
      <c r="B240" s="6" t="s">
        <v>232</v>
      </c>
      <c r="C240" s="7"/>
      <c r="D240" s="8"/>
      <c r="E240" s="8"/>
      <c r="F240" s="7">
        <v>3034.61</v>
      </c>
      <c r="G240" s="8" t="s">
        <v>3</v>
      </c>
      <c r="H240" s="8"/>
      <c r="I240" s="7">
        <v>2585.81</v>
      </c>
      <c r="J240" s="7">
        <v>0</v>
      </c>
      <c r="K240" s="7">
        <v>3034.61</v>
      </c>
      <c r="L240" s="7">
        <v>0</v>
      </c>
      <c r="M240" s="16">
        <f t="shared" si="24"/>
        <v>655000</v>
      </c>
      <c r="N240" s="15" t="str">
        <f t="shared" si="25"/>
        <v>Garagenmieten</v>
      </c>
      <c r="O240" s="11">
        <f t="shared" si="26"/>
        <v>0</v>
      </c>
      <c r="P240" s="11">
        <f t="shared" si="27"/>
        <v>3034.61</v>
      </c>
      <c r="Q240" s="12">
        <f t="shared" si="28"/>
        <v>2585.81</v>
      </c>
      <c r="R240" s="12">
        <f t="shared" si="29"/>
        <v>0</v>
      </c>
      <c r="S240" s="12">
        <f t="shared" si="30"/>
        <v>3034.61</v>
      </c>
      <c r="T240" s="12">
        <f t="shared" si="31"/>
        <v>0</v>
      </c>
    </row>
    <row r="241" spans="1:20" x14ac:dyDescent="0.3">
      <c r="A241" s="5">
        <v>656000</v>
      </c>
      <c r="B241" s="6" t="s">
        <v>233</v>
      </c>
      <c r="C241" s="7"/>
      <c r="D241" s="8"/>
      <c r="E241" s="8"/>
      <c r="F241" s="7">
        <v>63632.47</v>
      </c>
      <c r="G241" s="8" t="s">
        <v>3</v>
      </c>
      <c r="H241" s="8"/>
      <c r="I241" s="7">
        <v>8318.06</v>
      </c>
      <c r="J241" s="7">
        <v>257.36</v>
      </c>
      <c r="K241" s="7">
        <v>66532.97</v>
      </c>
      <c r="L241" s="7">
        <v>2900.5</v>
      </c>
      <c r="M241" s="16">
        <f t="shared" si="24"/>
        <v>656000</v>
      </c>
      <c r="N241" s="15" t="str">
        <f t="shared" si="25"/>
        <v>Mietleasing Kfz</v>
      </c>
      <c r="O241" s="11">
        <f t="shared" si="26"/>
        <v>0</v>
      </c>
      <c r="P241" s="11">
        <f t="shared" si="27"/>
        <v>63632.47</v>
      </c>
      <c r="Q241" s="12">
        <f t="shared" si="28"/>
        <v>8318.06</v>
      </c>
      <c r="R241" s="12">
        <f t="shared" si="29"/>
        <v>257.36</v>
      </c>
      <c r="S241" s="12">
        <f t="shared" si="30"/>
        <v>66532.97</v>
      </c>
      <c r="T241" s="12">
        <f t="shared" si="31"/>
        <v>2900.5</v>
      </c>
    </row>
    <row r="242" spans="1:20" x14ac:dyDescent="0.3">
      <c r="A242" s="5">
        <v>656100</v>
      </c>
      <c r="B242" s="6" t="s">
        <v>233</v>
      </c>
      <c r="C242" s="7"/>
      <c r="D242" s="8"/>
      <c r="E242" s="8"/>
      <c r="F242" s="7">
        <v>85570.82</v>
      </c>
      <c r="G242" s="8" t="s">
        <v>3</v>
      </c>
      <c r="H242" s="8"/>
      <c r="I242" s="7">
        <v>15501.1</v>
      </c>
      <c r="J242" s="7">
        <v>21.6</v>
      </c>
      <c r="K242" s="7">
        <v>91082.35</v>
      </c>
      <c r="L242" s="7">
        <v>5511.53</v>
      </c>
      <c r="M242" s="16">
        <f t="shared" si="24"/>
        <v>656100</v>
      </c>
      <c r="N242" s="15" t="str">
        <f t="shared" si="25"/>
        <v>Mietleasing Kfz</v>
      </c>
      <c r="O242" s="11">
        <f t="shared" si="26"/>
        <v>0</v>
      </c>
      <c r="P242" s="11">
        <f t="shared" si="27"/>
        <v>85570.82</v>
      </c>
      <c r="Q242" s="12">
        <f t="shared" si="28"/>
        <v>15501.1</v>
      </c>
      <c r="R242" s="12">
        <f t="shared" si="29"/>
        <v>21.6</v>
      </c>
      <c r="S242" s="12">
        <f t="shared" si="30"/>
        <v>91082.35</v>
      </c>
      <c r="T242" s="12">
        <f t="shared" si="31"/>
        <v>5511.53</v>
      </c>
    </row>
    <row r="243" spans="1:20" x14ac:dyDescent="0.3">
      <c r="A243" s="5">
        <v>657000</v>
      </c>
      <c r="B243" s="6" t="s">
        <v>234</v>
      </c>
      <c r="C243" s="7"/>
      <c r="D243" s="8"/>
      <c r="E243" s="8"/>
      <c r="F243" s="7">
        <v>9240.7000000000007</v>
      </c>
      <c r="G243" s="8" t="s">
        <v>3</v>
      </c>
      <c r="H243" s="8"/>
      <c r="I243" s="7">
        <v>800</v>
      </c>
      <c r="J243" s="7">
        <v>0</v>
      </c>
      <c r="K243" s="7">
        <v>12104.67</v>
      </c>
      <c r="L243" s="7">
        <v>2863.97</v>
      </c>
      <c r="M243" s="16">
        <f t="shared" si="24"/>
        <v>657000</v>
      </c>
      <c r="N243" s="15" t="str">
        <f t="shared" si="25"/>
        <v>Sonstige Kfz-Kosten</v>
      </c>
      <c r="O243" s="11">
        <f t="shared" si="26"/>
        <v>0</v>
      </c>
      <c r="P243" s="11">
        <f t="shared" si="27"/>
        <v>9240.7000000000007</v>
      </c>
      <c r="Q243" s="12">
        <f t="shared" si="28"/>
        <v>800</v>
      </c>
      <c r="R243" s="12">
        <f t="shared" si="29"/>
        <v>0</v>
      </c>
      <c r="S243" s="12">
        <f t="shared" si="30"/>
        <v>12104.67</v>
      </c>
      <c r="T243" s="12">
        <f t="shared" si="31"/>
        <v>2863.97</v>
      </c>
    </row>
    <row r="244" spans="1:20" x14ac:dyDescent="0.3">
      <c r="A244" s="5">
        <v>657100</v>
      </c>
      <c r="B244" s="6" t="s">
        <v>235</v>
      </c>
      <c r="C244" s="7"/>
      <c r="D244" s="8"/>
      <c r="E244" s="8"/>
      <c r="F244" s="7">
        <v>275.77999999999997</v>
      </c>
      <c r="G244" s="8" t="s">
        <v>3</v>
      </c>
      <c r="H244" s="8"/>
      <c r="I244" s="7"/>
      <c r="J244" s="7"/>
      <c r="K244" s="7">
        <v>275.77999999999997</v>
      </c>
      <c r="L244" s="7">
        <v>0</v>
      </c>
      <c r="M244" s="16">
        <f t="shared" si="24"/>
        <v>657100</v>
      </c>
      <c r="N244" s="15" t="str">
        <f t="shared" si="25"/>
        <v>Taxikosten</v>
      </c>
      <c r="O244" s="11">
        <f t="shared" si="26"/>
        <v>0</v>
      </c>
      <c r="P244" s="11">
        <f t="shared" si="27"/>
        <v>275.77999999999997</v>
      </c>
      <c r="Q244" s="12">
        <f t="shared" si="28"/>
        <v>0</v>
      </c>
      <c r="R244" s="12">
        <f t="shared" si="29"/>
        <v>0</v>
      </c>
      <c r="S244" s="12">
        <f t="shared" si="30"/>
        <v>275.77999999999997</v>
      </c>
      <c r="T244" s="12">
        <f t="shared" si="31"/>
        <v>0</v>
      </c>
    </row>
    <row r="245" spans="1:20" x14ac:dyDescent="0.3">
      <c r="A245" s="5">
        <v>658000</v>
      </c>
      <c r="B245" s="6" t="s">
        <v>236</v>
      </c>
      <c r="C245" s="7"/>
      <c r="D245" s="8"/>
      <c r="E245" s="8"/>
      <c r="F245" s="7">
        <v>0</v>
      </c>
      <c r="G245" s="8"/>
      <c r="H245" s="8"/>
      <c r="I245" s="7"/>
      <c r="J245" s="7"/>
      <c r="K245" s="7">
        <v>27500</v>
      </c>
      <c r="L245" s="7">
        <v>27500</v>
      </c>
      <c r="M245" s="16">
        <f t="shared" si="24"/>
        <v>658000</v>
      </c>
      <c r="N245" s="15" t="str">
        <f t="shared" si="25"/>
        <v>Mautgebühren</v>
      </c>
      <c r="O245" s="11">
        <f t="shared" si="26"/>
        <v>0</v>
      </c>
      <c r="P245" s="11">
        <f t="shared" si="27"/>
        <v>0</v>
      </c>
      <c r="Q245" s="12">
        <f t="shared" si="28"/>
        <v>0</v>
      </c>
      <c r="R245" s="12">
        <f t="shared" si="29"/>
        <v>0</v>
      </c>
      <c r="S245" s="12">
        <f t="shared" si="30"/>
        <v>27500</v>
      </c>
      <c r="T245" s="12">
        <f t="shared" si="31"/>
        <v>27500</v>
      </c>
    </row>
    <row r="246" spans="1:20" x14ac:dyDescent="0.3">
      <c r="A246" s="5">
        <v>659500</v>
      </c>
      <c r="B246" s="6" t="s">
        <v>237</v>
      </c>
      <c r="C246" s="7"/>
      <c r="D246" s="8"/>
      <c r="E246" s="8"/>
      <c r="F246" s="7">
        <v>194.29</v>
      </c>
      <c r="G246" s="8"/>
      <c r="H246" s="8" t="s">
        <v>4</v>
      </c>
      <c r="I246" s="7"/>
      <c r="J246" s="7"/>
      <c r="K246" s="7">
        <v>0</v>
      </c>
      <c r="L246" s="7">
        <v>194.29</v>
      </c>
      <c r="M246" s="16">
        <f t="shared" si="24"/>
        <v>659500</v>
      </c>
      <c r="N246" s="15" t="str">
        <f t="shared" si="25"/>
        <v>Fremdfahrzeugkosten</v>
      </c>
      <c r="O246" s="11">
        <f t="shared" si="26"/>
        <v>0</v>
      </c>
      <c r="P246" s="11">
        <f t="shared" si="27"/>
        <v>-194.29</v>
      </c>
      <c r="Q246" s="12">
        <f t="shared" si="28"/>
        <v>0</v>
      </c>
      <c r="R246" s="12">
        <f t="shared" si="29"/>
        <v>0</v>
      </c>
      <c r="S246" s="12">
        <f t="shared" si="30"/>
        <v>0</v>
      </c>
      <c r="T246" s="12">
        <f t="shared" si="31"/>
        <v>194.29</v>
      </c>
    </row>
    <row r="247" spans="1:20" x14ac:dyDescent="0.3">
      <c r="A247" s="5">
        <v>660000</v>
      </c>
      <c r="B247" s="6" t="s">
        <v>238</v>
      </c>
      <c r="C247" s="7"/>
      <c r="D247" s="8"/>
      <c r="E247" s="8"/>
      <c r="F247" s="7">
        <v>28464.07</v>
      </c>
      <c r="G247" s="8" t="s">
        <v>3</v>
      </c>
      <c r="H247" s="8"/>
      <c r="I247" s="7">
        <v>503.17</v>
      </c>
      <c r="J247" s="7">
        <v>0</v>
      </c>
      <c r="K247" s="7">
        <v>28464.07</v>
      </c>
      <c r="L247" s="7">
        <v>0</v>
      </c>
      <c r="M247" s="16">
        <f t="shared" si="24"/>
        <v>660000</v>
      </c>
      <c r="N247" s="15" t="str">
        <f t="shared" si="25"/>
        <v>Werbekosten</v>
      </c>
      <c r="O247" s="11">
        <f t="shared" si="26"/>
        <v>0</v>
      </c>
      <c r="P247" s="11">
        <f t="shared" si="27"/>
        <v>28464.07</v>
      </c>
      <c r="Q247" s="12">
        <f t="shared" si="28"/>
        <v>503.17</v>
      </c>
      <c r="R247" s="12">
        <f t="shared" si="29"/>
        <v>0</v>
      </c>
      <c r="S247" s="12">
        <f t="shared" si="30"/>
        <v>28464.07</v>
      </c>
      <c r="T247" s="12">
        <f t="shared" si="31"/>
        <v>0</v>
      </c>
    </row>
    <row r="248" spans="1:20" x14ac:dyDescent="0.3">
      <c r="A248" s="5">
        <v>661100</v>
      </c>
      <c r="B248" s="6" t="s">
        <v>239</v>
      </c>
      <c r="C248" s="7"/>
      <c r="D248" s="8"/>
      <c r="E248" s="8"/>
      <c r="F248" s="7">
        <v>0</v>
      </c>
      <c r="G248" s="8"/>
      <c r="H248" s="8"/>
      <c r="I248" s="7"/>
      <c r="J248" s="7"/>
      <c r="K248" s="7">
        <v>0</v>
      </c>
      <c r="L248" s="7">
        <v>0</v>
      </c>
      <c r="M248" s="16">
        <f t="shared" si="24"/>
        <v>661100</v>
      </c>
      <c r="N248" s="15" t="str">
        <f t="shared" si="25"/>
        <v>Geschenke abzugsfähig mit § 37b EStG</v>
      </c>
      <c r="O248" s="11">
        <f t="shared" si="26"/>
        <v>0</v>
      </c>
      <c r="P248" s="11">
        <f t="shared" si="27"/>
        <v>0</v>
      </c>
      <c r="Q248" s="12">
        <f t="shared" si="28"/>
        <v>0</v>
      </c>
      <c r="R248" s="12">
        <f t="shared" si="29"/>
        <v>0</v>
      </c>
      <c r="S248" s="12">
        <f t="shared" si="30"/>
        <v>0</v>
      </c>
      <c r="T248" s="12">
        <f t="shared" si="31"/>
        <v>0</v>
      </c>
    </row>
    <row r="249" spans="1:20" x14ac:dyDescent="0.3">
      <c r="A249" s="5">
        <v>662100</v>
      </c>
      <c r="B249" s="6" t="s">
        <v>240</v>
      </c>
      <c r="C249" s="7"/>
      <c r="D249" s="8"/>
      <c r="E249" s="8"/>
      <c r="F249" s="7">
        <v>0</v>
      </c>
      <c r="G249" s="8"/>
      <c r="H249" s="8"/>
      <c r="I249" s="7"/>
      <c r="J249" s="7"/>
      <c r="K249" s="7">
        <v>0</v>
      </c>
      <c r="L249" s="7">
        <v>0</v>
      </c>
      <c r="M249" s="16">
        <f t="shared" si="24"/>
        <v>662100</v>
      </c>
      <c r="N249" s="15" t="str">
        <f t="shared" si="25"/>
        <v>Geschenke n. abzugsfähig mit § 37b EStG</v>
      </c>
      <c r="O249" s="11">
        <f t="shared" si="26"/>
        <v>0</v>
      </c>
      <c r="P249" s="11">
        <f t="shared" si="27"/>
        <v>0</v>
      </c>
      <c r="Q249" s="12">
        <f t="shared" si="28"/>
        <v>0</v>
      </c>
      <c r="R249" s="12">
        <f t="shared" si="29"/>
        <v>0</v>
      </c>
      <c r="S249" s="12">
        <f t="shared" si="30"/>
        <v>0</v>
      </c>
      <c r="T249" s="12">
        <f t="shared" si="31"/>
        <v>0</v>
      </c>
    </row>
    <row r="250" spans="1:20" x14ac:dyDescent="0.3">
      <c r="A250" s="5">
        <v>663000</v>
      </c>
      <c r="B250" s="6" t="s">
        <v>241</v>
      </c>
      <c r="C250" s="7"/>
      <c r="D250" s="8"/>
      <c r="E250" s="8"/>
      <c r="F250" s="7">
        <v>48362.76</v>
      </c>
      <c r="G250" s="8" t="s">
        <v>3</v>
      </c>
      <c r="H250" s="8"/>
      <c r="I250" s="7">
        <v>617.55999999999995</v>
      </c>
      <c r="J250" s="7">
        <v>0</v>
      </c>
      <c r="K250" s="7">
        <v>49362.76</v>
      </c>
      <c r="L250" s="7">
        <v>1000</v>
      </c>
      <c r="M250" s="16">
        <f t="shared" si="24"/>
        <v>663000</v>
      </c>
      <c r="N250" s="15" t="str">
        <f t="shared" si="25"/>
        <v>Repräsentationskosten</v>
      </c>
      <c r="O250" s="11">
        <f t="shared" si="26"/>
        <v>0</v>
      </c>
      <c r="P250" s="11">
        <f t="shared" si="27"/>
        <v>48362.76</v>
      </c>
      <c r="Q250" s="12">
        <f t="shared" si="28"/>
        <v>617.55999999999995</v>
      </c>
      <c r="R250" s="12">
        <f t="shared" si="29"/>
        <v>0</v>
      </c>
      <c r="S250" s="12">
        <f t="shared" si="30"/>
        <v>49362.76</v>
      </c>
      <c r="T250" s="12">
        <f t="shared" si="31"/>
        <v>1000</v>
      </c>
    </row>
    <row r="251" spans="1:20" x14ac:dyDescent="0.3">
      <c r="A251" s="5">
        <v>663500</v>
      </c>
      <c r="B251" s="6" t="s">
        <v>242</v>
      </c>
      <c r="C251" s="7"/>
      <c r="D251" s="8"/>
      <c r="E251" s="8"/>
      <c r="F251" s="7">
        <v>17585.22</v>
      </c>
      <c r="G251" s="8" t="s">
        <v>3</v>
      </c>
      <c r="H251" s="8"/>
      <c r="I251" s="7">
        <v>17585.22</v>
      </c>
      <c r="J251" s="7">
        <v>0</v>
      </c>
      <c r="K251" s="7">
        <v>17585.22</v>
      </c>
      <c r="L251" s="7">
        <v>0</v>
      </c>
      <c r="M251" s="16">
        <f t="shared" si="24"/>
        <v>663500</v>
      </c>
      <c r="N251" s="15" t="str">
        <f t="shared" si="25"/>
        <v>Betriebsveranstaltungen</v>
      </c>
      <c r="O251" s="11">
        <f t="shared" si="26"/>
        <v>0</v>
      </c>
      <c r="P251" s="11">
        <f t="shared" si="27"/>
        <v>17585.22</v>
      </c>
      <c r="Q251" s="12">
        <f t="shared" si="28"/>
        <v>17585.22</v>
      </c>
      <c r="R251" s="12">
        <f t="shared" si="29"/>
        <v>0</v>
      </c>
      <c r="S251" s="12">
        <f t="shared" si="30"/>
        <v>17585.22</v>
      </c>
      <c r="T251" s="12">
        <f t="shared" si="31"/>
        <v>0</v>
      </c>
    </row>
    <row r="252" spans="1:20" x14ac:dyDescent="0.3">
      <c r="A252" s="5">
        <v>664000</v>
      </c>
      <c r="B252" s="6" t="s">
        <v>243</v>
      </c>
      <c r="C252" s="7"/>
      <c r="D252" s="8"/>
      <c r="E252" s="8"/>
      <c r="F252" s="7">
        <v>10417.67</v>
      </c>
      <c r="G252" s="8" t="s">
        <v>3</v>
      </c>
      <c r="H252" s="8"/>
      <c r="I252" s="7">
        <v>3081.64</v>
      </c>
      <c r="J252" s="7">
        <v>0</v>
      </c>
      <c r="K252" s="7">
        <v>10417.67</v>
      </c>
      <c r="L252" s="7">
        <v>0</v>
      </c>
      <c r="M252" s="16">
        <f t="shared" si="24"/>
        <v>664000</v>
      </c>
      <c r="N252" s="15" t="str">
        <f t="shared" si="25"/>
        <v>Bewirtungskosten</v>
      </c>
      <c r="O252" s="11">
        <f t="shared" si="26"/>
        <v>0</v>
      </c>
      <c r="P252" s="11">
        <f t="shared" si="27"/>
        <v>10417.67</v>
      </c>
      <c r="Q252" s="12">
        <f t="shared" si="28"/>
        <v>3081.64</v>
      </c>
      <c r="R252" s="12">
        <f t="shared" si="29"/>
        <v>0</v>
      </c>
      <c r="S252" s="12">
        <f t="shared" si="30"/>
        <v>10417.67</v>
      </c>
      <c r="T252" s="12">
        <f t="shared" si="31"/>
        <v>0</v>
      </c>
    </row>
    <row r="253" spans="1:20" x14ac:dyDescent="0.3">
      <c r="A253" s="5">
        <v>664300</v>
      </c>
      <c r="B253" s="6" t="s">
        <v>244</v>
      </c>
      <c r="C253" s="7"/>
      <c r="D253" s="8"/>
      <c r="E253" s="8"/>
      <c r="F253" s="7">
        <v>1064.1600000000001</v>
      </c>
      <c r="G253" s="8" t="s">
        <v>3</v>
      </c>
      <c r="H253" s="8"/>
      <c r="I253" s="7">
        <v>846.17</v>
      </c>
      <c r="J253" s="7">
        <v>0</v>
      </c>
      <c r="K253" s="7">
        <v>1064.1600000000001</v>
      </c>
      <c r="L253" s="7">
        <v>0</v>
      </c>
      <c r="M253" s="16">
        <f t="shared" si="24"/>
        <v>664300</v>
      </c>
      <c r="N253" s="15" t="str">
        <f t="shared" si="25"/>
        <v>Aufmerksamkeiten</v>
      </c>
      <c r="O253" s="11">
        <f t="shared" si="26"/>
        <v>0</v>
      </c>
      <c r="P253" s="11">
        <f t="shared" si="27"/>
        <v>1064.1600000000001</v>
      </c>
      <c r="Q253" s="12">
        <f t="shared" si="28"/>
        <v>846.17</v>
      </c>
      <c r="R253" s="12">
        <f t="shared" si="29"/>
        <v>0</v>
      </c>
      <c r="S253" s="12">
        <f t="shared" si="30"/>
        <v>1064.1600000000001</v>
      </c>
      <c r="T253" s="12">
        <f t="shared" si="31"/>
        <v>0</v>
      </c>
    </row>
    <row r="254" spans="1:20" x14ac:dyDescent="0.3">
      <c r="A254" s="5">
        <v>664400</v>
      </c>
      <c r="B254" s="6" t="s">
        <v>245</v>
      </c>
      <c r="C254" s="7"/>
      <c r="D254" s="8"/>
      <c r="E254" s="8"/>
      <c r="F254" s="7">
        <v>98.55</v>
      </c>
      <c r="G254" s="8" t="s">
        <v>3</v>
      </c>
      <c r="H254" s="8"/>
      <c r="I254" s="7"/>
      <c r="J254" s="7"/>
      <c r="K254" s="7">
        <v>98.55</v>
      </c>
      <c r="L254" s="7">
        <v>0</v>
      </c>
      <c r="M254" s="16">
        <f t="shared" si="24"/>
        <v>664400</v>
      </c>
      <c r="N254" s="15" t="str">
        <f t="shared" si="25"/>
        <v>Nicht abzugsfähige Bewirtungskosten</v>
      </c>
      <c r="O254" s="11">
        <f t="shared" si="26"/>
        <v>0</v>
      </c>
      <c r="P254" s="11">
        <f t="shared" si="27"/>
        <v>98.55</v>
      </c>
      <c r="Q254" s="12">
        <f t="shared" si="28"/>
        <v>0</v>
      </c>
      <c r="R254" s="12">
        <f t="shared" si="29"/>
        <v>0</v>
      </c>
      <c r="S254" s="12">
        <f t="shared" si="30"/>
        <v>98.55</v>
      </c>
      <c r="T254" s="12">
        <f t="shared" si="31"/>
        <v>0</v>
      </c>
    </row>
    <row r="255" spans="1:20" x14ac:dyDescent="0.3">
      <c r="A255" s="5">
        <v>664500</v>
      </c>
      <c r="B255" s="6" t="s">
        <v>246</v>
      </c>
      <c r="C255" s="7"/>
      <c r="D255" s="8"/>
      <c r="E255" s="8"/>
      <c r="F255" s="7">
        <v>0</v>
      </c>
      <c r="G255" s="8"/>
      <c r="H255" s="8"/>
      <c r="I255" s="7">
        <v>-23.5</v>
      </c>
      <c r="J255" s="7">
        <v>0</v>
      </c>
      <c r="K255" s="7">
        <v>0</v>
      </c>
      <c r="L255" s="7">
        <v>0</v>
      </c>
      <c r="M255" s="16">
        <f t="shared" si="24"/>
        <v>664500</v>
      </c>
      <c r="N255" s="15" t="str">
        <f t="shared" si="25"/>
        <v>Nicht abzugsfähige Betriebsausgaben</v>
      </c>
      <c r="O255" s="11">
        <f t="shared" si="26"/>
        <v>0</v>
      </c>
      <c r="P255" s="11">
        <f t="shared" si="27"/>
        <v>0</v>
      </c>
      <c r="Q255" s="12">
        <f t="shared" si="28"/>
        <v>-23.5</v>
      </c>
      <c r="R255" s="12">
        <f t="shared" si="29"/>
        <v>0</v>
      </c>
      <c r="S255" s="12">
        <f t="shared" si="30"/>
        <v>0</v>
      </c>
      <c r="T255" s="12">
        <f t="shared" si="31"/>
        <v>0</v>
      </c>
    </row>
    <row r="256" spans="1:20" x14ac:dyDescent="0.3">
      <c r="A256" s="5">
        <v>664700</v>
      </c>
      <c r="B256" s="6" t="s">
        <v>247</v>
      </c>
      <c r="C256" s="7"/>
      <c r="D256" s="8"/>
      <c r="E256" s="8"/>
      <c r="F256" s="7">
        <v>56.07</v>
      </c>
      <c r="G256" s="8" t="s">
        <v>3</v>
      </c>
      <c r="H256" s="8"/>
      <c r="I256" s="7"/>
      <c r="J256" s="7"/>
      <c r="K256" s="7">
        <v>56.07</v>
      </c>
      <c r="L256" s="7">
        <v>0</v>
      </c>
      <c r="M256" s="16">
        <f t="shared" si="24"/>
        <v>664700</v>
      </c>
      <c r="N256" s="15" t="str">
        <f t="shared" si="25"/>
        <v>Messekosten</v>
      </c>
      <c r="O256" s="11">
        <f t="shared" si="26"/>
        <v>0</v>
      </c>
      <c r="P256" s="11">
        <f t="shared" si="27"/>
        <v>56.07</v>
      </c>
      <c r="Q256" s="12">
        <f t="shared" si="28"/>
        <v>0</v>
      </c>
      <c r="R256" s="12">
        <f t="shared" si="29"/>
        <v>0</v>
      </c>
      <c r="S256" s="12">
        <f t="shared" si="30"/>
        <v>56.07</v>
      </c>
      <c r="T256" s="12">
        <f t="shared" si="31"/>
        <v>0</v>
      </c>
    </row>
    <row r="257" spans="1:20" x14ac:dyDescent="0.3">
      <c r="A257" s="5">
        <v>665000</v>
      </c>
      <c r="B257" s="6" t="s">
        <v>248</v>
      </c>
      <c r="C257" s="7"/>
      <c r="D257" s="8"/>
      <c r="E257" s="8"/>
      <c r="F257" s="7">
        <v>52825.85</v>
      </c>
      <c r="G257" s="8" t="s">
        <v>3</v>
      </c>
      <c r="H257" s="8"/>
      <c r="I257" s="7"/>
      <c r="J257" s="7"/>
      <c r="K257" s="7">
        <v>68939.509999999995</v>
      </c>
      <c r="L257" s="7">
        <v>16113.66</v>
      </c>
      <c r="M257" s="16">
        <f t="shared" si="24"/>
        <v>665000</v>
      </c>
      <c r="N257" s="15" t="str">
        <f t="shared" si="25"/>
        <v>Reisekosten Arbeitnehmer</v>
      </c>
      <c r="O257" s="11">
        <f t="shared" si="26"/>
        <v>0</v>
      </c>
      <c r="P257" s="11">
        <f t="shared" si="27"/>
        <v>52825.85</v>
      </c>
      <c r="Q257" s="12">
        <f t="shared" si="28"/>
        <v>0</v>
      </c>
      <c r="R257" s="12">
        <f t="shared" si="29"/>
        <v>0</v>
      </c>
      <c r="S257" s="12">
        <f t="shared" si="30"/>
        <v>68939.509999999995</v>
      </c>
      <c r="T257" s="12">
        <f t="shared" si="31"/>
        <v>16113.66</v>
      </c>
    </row>
    <row r="258" spans="1:20" x14ac:dyDescent="0.3">
      <c r="A258" s="5">
        <v>666000</v>
      </c>
      <c r="B258" s="6" t="s">
        <v>249</v>
      </c>
      <c r="C258" s="7"/>
      <c r="D258" s="8"/>
      <c r="E258" s="8"/>
      <c r="F258" s="7">
        <v>9953.81</v>
      </c>
      <c r="G258" s="8" t="s">
        <v>3</v>
      </c>
      <c r="H258" s="8"/>
      <c r="I258" s="7">
        <v>2270.19</v>
      </c>
      <c r="J258" s="7">
        <v>0</v>
      </c>
      <c r="K258" s="7">
        <v>9953.81</v>
      </c>
      <c r="L258" s="7">
        <v>0</v>
      </c>
      <c r="M258" s="16">
        <f t="shared" si="24"/>
        <v>666000</v>
      </c>
      <c r="N258" s="15" t="str">
        <f t="shared" si="25"/>
        <v>Reisekosten AN Übernachtungsaufwand</v>
      </c>
      <c r="O258" s="11">
        <f t="shared" si="26"/>
        <v>0</v>
      </c>
      <c r="P258" s="11">
        <f t="shared" si="27"/>
        <v>9953.81</v>
      </c>
      <c r="Q258" s="12">
        <f t="shared" si="28"/>
        <v>2270.19</v>
      </c>
      <c r="R258" s="12">
        <f t="shared" si="29"/>
        <v>0</v>
      </c>
      <c r="S258" s="12">
        <f t="shared" si="30"/>
        <v>9953.81</v>
      </c>
      <c r="T258" s="12">
        <f t="shared" si="31"/>
        <v>0</v>
      </c>
    </row>
    <row r="259" spans="1:20" x14ac:dyDescent="0.3">
      <c r="A259" s="5">
        <v>666300</v>
      </c>
      <c r="B259" s="6" t="s">
        <v>250</v>
      </c>
      <c r="C259" s="7"/>
      <c r="D259" s="8"/>
      <c r="E259" s="8"/>
      <c r="F259" s="7">
        <v>8674.85</v>
      </c>
      <c r="G259" s="8" t="s">
        <v>3</v>
      </c>
      <c r="H259" s="8"/>
      <c r="I259" s="7">
        <v>2986.7</v>
      </c>
      <c r="J259" s="7">
        <v>0</v>
      </c>
      <c r="K259" s="7">
        <v>8674.85</v>
      </c>
      <c r="L259" s="7">
        <v>0</v>
      </c>
      <c r="M259" s="16">
        <f t="shared" si="24"/>
        <v>666300</v>
      </c>
      <c r="N259" s="15" t="str">
        <f t="shared" si="25"/>
        <v>Reisekosten Arbeitnehmer, Fahrtkosten</v>
      </c>
      <c r="O259" s="11">
        <f t="shared" si="26"/>
        <v>0</v>
      </c>
      <c r="P259" s="11">
        <f t="shared" si="27"/>
        <v>8674.85</v>
      </c>
      <c r="Q259" s="12">
        <f t="shared" si="28"/>
        <v>2986.7</v>
      </c>
      <c r="R259" s="12">
        <f t="shared" si="29"/>
        <v>0</v>
      </c>
      <c r="S259" s="12">
        <f t="shared" si="30"/>
        <v>8674.85</v>
      </c>
      <c r="T259" s="12">
        <f t="shared" si="31"/>
        <v>0</v>
      </c>
    </row>
    <row r="260" spans="1:20" x14ac:dyDescent="0.3">
      <c r="A260" s="5">
        <v>666400</v>
      </c>
      <c r="B260" s="6" t="s">
        <v>251</v>
      </c>
      <c r="C260" s="7"/>
      <c r="D260" s="8"/>
      <c r="E260" s="8"/>
      <c r="F260" s="7">
        <v>1436</v>
      </c>
      <c r="G260" s="8" t="s">
        <v>3</v>
      </c>
      <c r="H260" s="8"/>
      <c r="I260" s="7">
        <v>132</v>
      </c>
      <c r="J260" s="7">
        <v>0</v>
      </c>
      <c r="K260" s="7">
        <v>1436</v>
      </c>
      <c r="L260" s="7">
        <v>0</v>
      </c>
      <c r="M260" s="16">
        <f t="shared" si="24"/>
        <v>666400</v>
      </c>
      <c r="N260" s="15" t="str">
        <f t="shared" si="25"/>
        <v>Reisekosten AN Verpfleg.mehraufwand</v>
      </c>
      <c r="O260" s="11">
        <f t="shared" si="26"/>
        <v>0</v>
      </c>
      <c r="P260" s="11">
        <f t="shared" si="27"/>
        <v>1436</v>
      </c>
      <c r="Q260" s="12">
        <f t="shared" si="28"/>
        <v>132</v>
      </c>
      <c r="R260" s="12">
        <f t="shared" si="29"/>
        <v>0</v>
      </c>
      <c r="S260" s="12">
        <f t="shared" si="30"/>
        <v>1436</v>
      </c>
      <c r="T260" s="12">
        <f t="shared" si="31"/>
        <v>0</v>
      </c>
    </row>
    <row r="261" spans="1:20" x14ac:dyDescent="0.3">
      <c r="A261" s="5">
        <v>666800</v>
      </c>
      <c r="B261" s="6" t="s">
        <v>252</v>
      </c>
      <c r="C261" s="7"/>
      <c r="D261" s="8"/>
      <c r="E261" s="8"/>
      <c r="F261" s="7">
        <v>870.6</v>
      </c>
      <c r="G261" s="8" t="s">
        <v>3</v>
      </c>
      <c r="H261" s="8"/>
      <c r="I261" s="7"/>
      <c r="J261" s="7"/>
      <c r="K261" s="7">
        <v>870.6</v>
      </c>
      <c r="L261" s="7">
        <v>0</v>
      </c>
      <c r="M261" s="16">
        <f t="shared" si="24"/>
        <v>666800</v>
      </c>
      <c r="N261" s="15" t="str">
        <f t="shared" si="25"/>
        <v>Kilometergelderstattung Arbeitnehmer</v>
      </c>
      <c r="O261" s="11">
        <f t="shared" si="26"/>
        <v>0</v>
      </c>
      <c r="P261" s="11">
        <f t="shared" si="27"/>
        <v>870.6</v>
      </c>
      <c r="Q261" s="12">
        <f t="shared" si="28"/>
        <v>0</v>
      </c>
      <c r="R261" s="12">
        <f t="shared" si="29"/>
        <v>0</v>
      </c>
      <c r="S261" s="12">
        <f t="shared" si="30"/>
        <v>870.6</v>
      </c>
      <c r="T261" s="12">
        <f t="shared" si="31"/>
        <v>0</v>
      </c>
    </row>
    <row r="262" spans="1:20" x14ac:dyDescent="0.3">
      <c r="A262" s="5">
        <v>667000</v>
      </c>
      <c r="B262" s="6" t="s">
        <v>253</v>
      </c>
      <c r="C262" s="7"/>
      <c r="D262" s="8"/>
      <c r="E262" s="8"/>
      <c r="F262" s="7">
        <v>0</v>
      </c>
      <c r="G262" s="8"/>
      <c r="H262" s="8"/>
      <c r="I262" s="7"/>
      <c r="J262" s="7"/>
      <c r="K262" s="7">
        <v>0</v>
      </c>
      <c r="L262" s="7">
        <v>0</v>
      </c>
      <c r="M262" s="16">
        <f t="shared" si="24"/>
        <v>667000</v>
      </c>
      <c r="N262" s="15" t="str">
        <f t="shared" si="25"/>
        <v>Reisekosten Unternehmer</v>
      </c>
      <c r="O262" s="11">
        <f t="shared" si="26"/>
        <v>0</v>
      </c>
      <c r="P262" s="11">
        <f t="shared" si="27"/>
        <v>0</v>
      </c>
      <c r="Q262" s="12">
        <f t="shared" si="28"/>
        <v>0</v>
      </c>
      <c r="R262" s="12">
        <f t="shared" si="29"/>
        <v>0</v>
      </c>
      <c r="S262" s="12">
        <f t="shared" si="30"/>
        <v>0</v>
      </c>
      <c r="T262" s="12">
        <f t="shared" si="31"/>
        <v>0</v>
      </c>
    </row>
    <row r="263" spans="1:20" x14ac:dyDescent="0.3">
      <c r="A263" s="5">
        <v>667300</v>
      </c>
      <c r="B263" s="6" t="s">
        <v>254</v>
      </c>
      <c r="C263" s="7"/>
      <c r="D263" s="8"/>
      <c r="E263" s="8"/>
      <c r="F263" s="7">
        <v>0</v>
      </c>
      <c r="G263" s="8"/>
      <c r="H263" s="8"/>
      <c r="I263" s="7"/>
      <c r="J263" s="7"/>
      <c r="K263" s="7">
        <v>0</v>
      </c>
      <c r="L263" s="7">
        <v>0</v>
      </c>
      <c r="M263" s="16">
        <f t="shared" si="24"/>
        <v>667300</v>
      </c>
      <c r="N263" s="15" t="str">
        <f t="shared" si="25"/>
        <v>Reisekosten Unternehmer, Fahrtkosten</v>
      </c>
      <c r="O263" s="11">
        <f t="shared" si="26"/>
        <v>0</v>
      </c>
      <c r="P263" s="11">
        <f t="shared" si="27"/>
        <v>0</v>
      </c>
      <c r="Q263" s="12">
        <f t="shared" si="28"/>
        <v>0</v>
      </c>
      <c r="R263" s="12">
        <f t="shared" si="29"/>
        <v>0</v>
      </c>
      <c r="S263" s="12">
        <f t="shared" si="30"/>
        <v>0</v>
      </c>
      <c r="T263" s="12">
        <f t="shared" si="31"/>
        <v>0</v>
      </c>
    </row>
    <row r="264" spans="1:20" x14ac:dyDescent="0.3">
      <c r="A264" s="5">
        <v>668000</v>
      </c>
      <c r="B264" s="6" t="s">
        <v>255</v>
      </c>
      <c r="C264" s="7"/>
      <c r="D264" s="8"/>
      <c r="E264" s="8"/>
      <c r="F264" s="7">
        <v>1.45</v>
      </c>
      <c r="G264" s="8" t="s">
        <v>3</v>
      </c>
      <c r="H264" s="8"/>
      <c r="I264" s="7"/>
      <c r="J264" s="7"/>
      <c r="K264" s="7">
        <v>1.45</v>
      </c>
      <c r="L264" s="7">
        <v>0</v>
      </c>
      <c r="M264" s="16">
        <f t="shared" si="24"/>
        <v>668000</v>
      </c>
      <c r="N264" s="15" t="str">
        <f t="shared" si="25"/>
        <v>Reisekosten UN Übernacht./Nebenkost</v>
      </c>
      <c r="O264" s="11">
        <f t="shared" si="26"/>
        <v>0</v>
      </c>
      <c r="P264" s="11">
        <f t="shared" si="27"/>
        <v>1.45</v>
      </c>
      <c r="Q264" s="12">
        <f t="shared" si="28"/>
        <v>0</v>
      </c>
      <c r="R264" s="12">
        <f t="shared" si="29"/>
        <v>0</v>
      </c>
      <c r="S264" s="12">
        <f t="shared" si="30"/>
        <v>1.45</v>
      </c>
      <c r="T264" s="12">
        <f t="shared" si="31"/>
        <v>0</v>
      </c>
    </row>
    <row r="265" spans="1:20" x14ac:dyDescent="0.3">
      <c r="A265" s="5">
        <v>674000</v>
      </c>
      <c r="B265" s="6" t="s">
        <v>256</v>
      </c>
      <c r="C265" s="7"/>
      <c r="D265" s="8"/>
      <c r="E265" s="8"/>
      <c r="F265" s="7">
        <v>266.61</v>
      </c>
      <c r="G265" s="8" t="s">
        <v>3</v>
      </c>
      <c r="H265" s="8"/>
      <c r="I265" s="7">
        <v>65</v>
      </c>
      <c r="J265" s="7">
        <v>0</v>
      </c>
      <c r="K265" s="7">
        <v>266.61</v>
      </c>
      <c r="L265" s="7">
        <v>0</v>
      </c>
      <c r="M265" s="16">
        <f t="shared" ref="M265:M310" si="32">A265</f>
        <v>674000</v>
      </c>
      <c r="N265" s="15" t="str">
        <f t="shared" ref="N265:N310" si="33">B265</f>
        <v>Ausgangsfrachten</v>
      </c>
      <c r="O265" s="11">
        <f t="shared" ref="O265:O310" si="34">IF(D265="S",C265,-C265)</f>
        <v>0</v>
      </c>
      <c r="P265" s="11">
        <f t="shared" ref="P265:P310" si="35">IF(G265="S",F265,-F265)</f>
        <v>266.61</v>
      </c>
      <c r="Q265" s="12">
        <f t="shared" ref="Q265:Q310" si="36">I265</f>
        <v>65</v>
      </c>
      <c r="R265" s="12">
        <f t="shared" ref="R265:R310" si="37">J265</f>
        <v>0</v>
      </c>
      <c r="S265" s="12">
        <f t="shared" ref="S265:S310" si="38">K265</f>
        <v>266.61</v>
      </c>
      <c r="T265" s="12">
        <f t="shared" ref="T265:T310" si="39">L265</f>
        <v>0</v>
      </c>
    </row>
    <row r="266" spans="1:20" x14ac:dyDescent="0.3">
      <c r="A266" s="5">
        <v>677001</v>
      </c>
      <c r="B266" s="6" t="s">
        <v>257</v>
      </c>
      <c r="C266" s="7"/>
      <c r="D266" s="8"/>
      <c r="E266" s="8"/>
      <c r="F266" s="7">
        <v>3426364.72</v>
      </c>
      <c r="G266" s="8" t="s">
        <v>3</v>
      </c>
      <c r="H266" s="8"/>
      <c r="I266" s="7">
        <v>428460</v>
      </c>
      <c r="J266" s="7">
        <v>0</v>
      </c>
      <c r="K266" s="7">
        <v>3427214.72</v>
      </c>
      <c r="L266" s="7">
        <v>850</v>
      </c>
      <c r="M266" s="16">
        <f t="shared" si="32"/>
        <v>677001</v>
      </c>
      <c r="N266" s="15" t="str">
        <f t="shared" si="33"/>
        <v>Vermittlungsprovisionen</v>
      </c>
      <c r="O266" s="11">
        <f t="shared" si="34"/>
        <v>0</v>
      </c>
      <c r="P266" s="11">
        <f t="shared" si="35"/>
        <v>3426364.72</v>
      </c>
      <c r="Q266" s="12">
        <f t="shared" si="36"/>
        <v>428460</v>
      </c>
      <c r="R266" s="12">
        <f t="shared" si="37"/>
        <v>0</v>
      </c>
      <c r="S266" s="12">
        <f t="shared" si="38"/>
        <v>3427214.72</v>
      </c>
      <c r="T266" s="12">
        <f t="shared" si="39"/>
        <v>850</v>
      </c>
    </row>
    <row r="267" spans="1:20" x14ac:dyDescent="0.3">
      <c r="A267" s="5">
        <v>677002</v>
      </c>
      <c r="B267" s="6" t="s">
        <v>258</v>
      </c>
      <c r="C267" s="7"/>
      <c r="D267" s="8"/>
      <c r="E267" s="8"/>
      <c r="F267" s="7">
        <v>94990</v>
      </c>
      <c r="G267" s="8" t="s">
        <v>3</v>
      </c>
      <c r="H267" s="8"/>
      <c r="I267" s="7">
        <v>62800</v>
      </c>
      <c r="J267" s="7">
        <v>0</v>
      </c>
      <c r="K267" s="7">
        <v>94990</v>
      </c>
      <c r="L267" s="7">
        <v>0</v>
      </c>
      <c r="M267" s="16">
        <f t="shared" si="32"/>
        <v>677002</v>
      </c>
      <c r="N267" s="15" t="str">
        <f t="shared" si="33"/>
        <v>Verkaufsprov. Kaufanlagen</v>
      </c>
      <c r="O267" s="11">
        <f t="shared" si="34"/>
        <v>0</v>
      </c>
      <c r="P267" s="11">
        <f t="shared" si="35"/>
        <v>94990</v>
      </c>
      <c r="Q267" s="12">
        <f t="shared" si="36"/>
        <v>62800</v>
      </c>
      <c r="R267" s="12">
        <f t="shared" si="37"/>
        <v>0</v>
      </c>
      <c r="S267" s="12">
        <f t="shared" si="38"/>
        <v>94990</v>
      </c>
      <c r="T267" s="12">
        <f t="shared" si="39"/>
        <v>0</v>
      </c>
    </row>
    <row r="268" spans="1:20" x14ac:dyDescent="0.3">
      <c r="A268" s="5">
        <v>678000</v>
      </c>
      <c r="B268" s="6" t="s">
        <v>259</v>
      </c>
      <c r="C268" s="7"/>
      <c r="D268" s="8"/>
      <c r="E268" s="8"/>
      <c r="F268" s="7">
        <v>269.08</v>
      </c>
      <c r="G268" s="8" t="s">
        <v>3</v>
      </c>
      <c r="H268" s="8"/>
      <c r="I268" s="7"/>
      <c r="J268" s="7"/>
      <c r="K268" s="7">
        <v>269.08</v>
      </c>
      <c r="L268" s="7">
        <v>0</v>
      </c>
      <c r="M268" s="16">
        <f t="shared" si="32"/>
        <v>678000</v>
      </c>
      <c r="N268" s="15" t="str">
        <f t="shared" si="33"/>
        <v>Fremdarbeiten (Vertrieb)</v>
      </c>
      <c r="O268" s="11">
        <f t="shared" si="34"/>
        <v>0</v>
      </c>
      <c r="P268" s="11">
        <f t="shared" si="35"/>
        <v>269.08</v>
      </c>
      <c r="Q268" s="12">
        <f t="shared" si="36"/>
        <v>0</v>
      </c>
      <c r="R268" s="12">
        <f t="shared" si="37"/>
        <v>0</v>
      </c>
      <c r="S268" s="12">
        <f t="shared" si="38"/>
        <v>269.08</v>
      </c>
      <c r="T268" s="12">
        <f t="shared" si="39"/>
        <v>0</v>
      </c>
    </row>
    <row r="269" spans="1:20" x14ac:dyDescent="0.3">
      <c r="A269" s="5">
        <v>680000</v>
      </c>
      <c r="B269" s="6" t="s">
        <v>260</v>
      </c>
      <c r="C269" s="7"/>
      <c r="D269" s="8"/>
      <c r="E269" s="8"/>
      <c r="F269" s="7">
        <v>25845.58</v>
      </c>
      <c r="G269" s="8" t="s">
        <v>3</v>
      </c>
      <c r="H269" s="8"/>
      <c r="I269" s="7">
        <v>3803.5</v>
      </c>
      <c r="J269" s="7">
        <v>0</v>
      </c>
      <c r="K269" s="7">
        <v>28341.02</v>
      </c>
      <c r="L269" s="7">
        <v>2495.44</v>
      </c>
      <c r="M269" s="16">
        <f t="shared" si="32"/>
        <v>680000</v>
      </c>
      <c r="N269" s="15" t="str">
        <f t="shared" si="33"/>
        <v>Porto</v>
      </c>
      <c r="O269" s="11">
        <f t="shared" si="34"/>
        <v>0</v>
      </c>
      <c r="P269" s="11">
        <f t="shared" si="35"/>
        <v>25845.58</v>
      </c>
      <c r="Q269" s="12">
        <f t="shared" si="36"/>
        <v>3803.5</v>
      </c>
      <c r="R269" s="12">
        <f t="shared" si="37"/>
        <v>0</v>
      </c>
      <c r="S269" s="12">
        <f t="shared" si="38"/>
        <v>28341.02</v>
      </c>
      <c r="T269" s="12">
        <f t="shared" si="39"/>
        <v>2495.44</v>
      </c>
    </row>
    <row r="270" spans="1:20" x14ac:dyDescent="0.3">
      <c r="A270" s="5">
        <v>680100</v>
      </c>
      <c r="B270" s="6" t="s">
        <v>261</v>
      </c>
      <c r="C270" s="7"/>
      <c r="D270" s="8"/>
      <c r="E270" s="8"/>
      <c r="F270" s="7">
        <v>759.07</v>
      </c>
      <c r="G270" s="8" t="s">
        <v>3</v>
      </c>
      <c r="H270" s="8"/>
      <c r="I270" s="7"/>
      <c r="J270" s="7"/>
      <c r="K270" s="7">
        <v>762.34</v>
      </c>
      <c r="L270" s="7">
        <v>3.27</v>
      </c>
      <c r="M270" s="16">
        <f t="shared" si="32"/>
        <v>680100</v>
      </c>
      <c r="N270" s="15" t="str">
        <f t="shared" si="33"/>
        <v>Kurierdienste</v>
      </c>
      <c r="O270" s="11">
        <f t="shared" si="34"/>
        <v>0</v>
      </c>
      <c r="P270" s="11">
        <f t="shared" si="35"/>
        <v>759.07</v>
      </c>
      <c r="Q270" s="12">
        <f t="shared" si="36"/>
        <v>0</v>
      </c>
      <c r="R270" s="12">
        <f t="shared" si="37"/>
        <v>0</v>
      </c>
      <c r="S270" s="12">
        <f t="shared" si="38"/>
        <v>762.34</v>
      </c>
      <c r="T270" s="12">
        <f t="shared" si="39"/>
        <v>3.27</v>
      </c>
    </row>
    <row r="271" spans="1:20" x14ac:dyDescent="0.3">
      <c r="A271" s="5">
        <v>680500</v>
      </c>
      <c r="B271" s="6" t="s">
        <v>262</v>
      </c>
      <c r="C271" s="7"/>
      <c r="D271" s="8"/>
      <c r="E271" s="8"/>
      <c r="F271" s="7">
        <v>101194.6</v>
      </c>
      <c r="G271" s="8" t="s">
        <v>3</v>
      </c>
      <c r="H271" s="8"/>
      <c r="I271" s="7">
        <v>26615.03</v>
      </c>
      <c r="J271" s="7">
        <v>0</v>
      </c>
      <c r="K271" s="7">
        <v>102103.1</v>
      </c>
      <c r="L271" s="7">
        <v>908.5</v>
      </c>
      <c r="M271" s="16">
        <f t="shared" si="32"/>
        <v>680500</v>
      </c>
      <c r="N271" s="15" t="str">
        <f t="shared" si="33"/>
        <v>Telefon</v>
      </c>
      <c r="O271" s="11">
        <f t="shared" si="34"/>
        <v>0</v>
      </c>
      <c r="P271" s="11">
        <f t="shared" si="35"/>
        <v>101194.6</v>
      </c>
      <c r="Q271" s="12">
        <f t="shared" si="36"/>
        <v>26615.03</v>
      </c>
      <c r="R271" s="12">
        <f t="shared" si="37"/>
        <v>0</v>
      </c>
      <c r="S271" s="12">
        <f t="shared" si="38"/>
        <v>102103.1</v>
      </c>
      <c r="T271" s="12">
        <f t="shared" si="39"/>
        <v>908.5</v>
      </c>
    </row>
    <row r="272" spans="1:20" x14ac:dyDescent="0.3">
      <c r="A272" s="5">
        <v>680600</v>
      </c>
      <c r="B272" s="6" t="s">
        <v>263</v>
      </c>
      <c r="C272" s="7"/>
      <c r="D272" s="8"/>
      <c r="E272" s="8"/>
      <c r="F272" s="7">
        <v>11528.26</v>
      </c>
      <c r="G272" s="8" t="s">
        <v>3</v>
      </c>
      <c r="H272" s="8"/>
      <c r="I272" s="7">
        <v>1015</v>
      </c>
      <c r="J272" s="7">
        <v>0</v>
      </c>
      <c r="K272" s="7">
        <v>12428.26</v>
      </c>
      <c r="L272" s="7">
        <v>900</v>
      </c>
      <c r="M272" s="16">
        <f t="shared" si="32"/>
        <v>680600</v>
      </c>
      <c r="N272" s="15" t="str">
        <f t="shared" si="33"/>
        <v>Internet</v>
      </c>
      <c r="O272" s="11">
        <f t="shared" si="34"/>
        <v>0</v>
      </c>
      <c r="P272" s="11">
        <f t="shared" si="35"/>
        <v>11528.26</v>
      </c>
      <c r="Q272" s="12">
        <f t="shared" si="36"/>
        <v>1015</v>
      </c>
      <c r="R272" s="12">
        <f t="shared" si="37"/>
        <v>0</v>
      </c>
      <c r="S272" s="12">
        <f t="shared" si="38"/>
        <v>12428.26</v>
      </c>
      <c r="T272" s="12">
        <f t="shared" si="39"/>
        <v>900</v>
      </c>
    </row>
    <row r="273" spans="1:20" x14ac:dyDescent="0.3">
      <c r="A273" s="5">
        <v>680700</v>
      </c>
      <c r="B273" s="6" t="s">
        <v>264</v>
      </c>
      <c r="C273" s="7"/>
      <c r="D273" s="8"/>
      <c r="E273" s="8"/>
      <c r="F273" s="7">
        <v>9356.34</v>
      </c>
      <c r="G273" s="8" t="s">
        <v>3</v>
      </c>
      <c r="H273" s="8"/>
      <c r="I273" s="7"/>
      <c r="J273" s="7"/>
      <c r="K273" s="7">
        <v>9356.34</v>
      </c>
      <c r="L273" s="7">
        <v>0</v>
      </c>
      <c r="M273" s="16">
        <f t="shared" si="32"/>
        <v>680700</v>
      </c>
      <c r="N273" s="15" t="str">
        <f t="shared" si="33"/>
        <v>Mobiltelefon</v>
      </c>
      <c r="O273" s="11">
        <f t="shared" si="34"/>
        <v>0</v>
      </c>
      <c r="P273" s="11">
        <f t="shared" si="35"/>
        <v>9356.34</v>
      </c>
      <c r="Q273" s="12">
        <f t="shared" si="36"/>
        <v>0</v>
      </c>
      <c r="R273" s="12">
        <f t="shared" si="37"/>
        <v>0</v>
      </c>
      <c r="S273" s="12">
        <f t="shared" si="38"/>
        <v>9356.34</v>
      </c>
      <c r="T273" s="12">
        <f t="shared" si="39"/>
        <v>0</v>
      </c>
    </row>
    <row r="274" spans="1:20" x14ac:dyDescent="0.3">
      <c r="A274" s="5">
        <v>681000</v>
      </c>
      <c r="B274" s="6" t="s">
        <v>265</v>
      </c>
      <c r="C274" s="7"/>
      <c r="D274" s="8"/>
      <c r="E274" s="8"/>
      <c r="F274" s="7">
        <v>8933.1</v>
      </c>
      <c r="G274" s="8" t="s">
        <v>3</v>
      </c>
      <c r="H274" s="8"/>
      <c r="I274" s="7">
        <v>818.52</v>
      </c>
      <c r="J274" s="7">
        <v>0</v>
      </c>
      <c r="K274" s="7">
        <v>8933.1</v>
      </c>
      <c r="L274" s="7">
        <v>0</v>
      </c>
      <c r="M274" s="16">
        <f t="shared" si="32"/>
        <v>681000</v>
      </c>
      <c r="N274" s="15" t="str">
        <f t="shared" si="33"/>
        <v>Telefax und Internetkosten</v>
      </c>
      <c r="O274" s="11">
        <f t="shared" si="34"/>
        <v>0</v>
      </c>
      <c r="P274" s="11">
        <f t="shared" si="35"/>
        <v>8933.1</v>
      </c>
      <c r="Q274" s="12">
        <f t="shared" si="36"/>
        <v>818.52</v>
      </c>
      <c r="R274" s="12">
        <f t="shared" si="37"/>
        <v>0</v>
      </c>
      <c r="S274" s="12">
        <f t="shared" si="38"/>
        <v>8933.1</v>
      </c>
      <c r="T274" s="12">
        <f t="shared" si="39"/>
        <v>0</v>
      </c>
    </row>
    <row r="275" spans="1:20" x14ac:dyDescent="0.3">
      <c r="A275" s="5">
        <v>681500</v>
      </c>
      <c r="B275" s="6" t="s">
        <v>266</v>
      </c>
      <c r="C275" s="7"/>
      <c r="D275" s="8"/>
      <c r="E275" s="8"/>
      <c r="F275" s="7">
        <v>33024.69</v>
      </c>
      <c r="G275" s="8" t="s">
        <v>3</v>
      </c>
      <c r="H275" s="8"/>
      <c r="I275" s="7">
        <v>1989.19</v>
      </c>
      <c r="J275" s="7">
        <v>0</v>
      </c>
      <c r="K275" s="7">
        <v>33647.910000000003</v>
      </c>
      <c r="L275" s="7">
        <v>623.22</v>
      </c>
      <c r="M275" s="16">
        <f t="shared" si="32"/>
        <v>681500</v>
      </c>
      <c r="N275" s="15" t="str">
        <f t="shared" si="33"/>
        <v>Bürobedarf</v>
      </c>
      <c r="O275" s="11">
        <f t="shared" si="34"/>
        <v>0</v>
      </c>
      <c r="P275" s="11">
        <f t="shared" si="35"/>
        <v>33024.69</v>
      </c>
      <c r="Q275" s="12">
        <f t="shared" si="36"/>
        <v>1989.19</v>
      </c>
      <c r="R275" s="12">
        <f t="shared" si="37"/>
        <v>0</v>
      </c>
      <c r="S275" s="12">
        <f t="shared" si="38"/>
        <v>33647.910000000003</v>
      </c>
      <c r="T275" s="12">
        <f t="shared" si="39"/>
        <v>623.22</v>
      </c>
    </row>
    <row r="276" spans="1:20" x14ac:dyDescent="0.3">
      <c r="A276" s="5">
        <v>682000</v>
      </c>
      <c r="B276" s="6" t="s">
        <v>267</v>
      </c>
      <c r="C276" s="7"/>
      <c r="D276" s="8"/>
      <c r="E276" s="8"/>
      <c r="F276" s="7">
        <v>317.77999999999997</v>
      </c>
      <c r="G276" s="8" t="s">
        <v>3</v>
      </c>
      <c r="H276" s="8"/>
      <c r="I276" s="7"/>
      <c r="J276" s="7"/>
      <c r="K276" s="7">
        <v>317.77999999999997</v>
      </c>
      <c r="L276" s="7">
        <v>0</v>
      </c>
      <c r="M276" s="16">
        <f t="shared" si="32"/>
        <v>682000</v>
      </c>
      <c r="N276" s="15" t="str">
        <f t="shared" si="33"/>
        <v>Zeitschriften, Bücher (Fachliteratur)</v>
      </c>
      <c r="O276" s="11">
        <f t="shared" si="34"/>
        <v>0</v>
      </c>
      <c r="P276" s="11">
        <f t="shared" si="35"/>
        <v>317.77999999999997</v>
      </c>
      <c r="Q276" s="12">
        <f t="shared" si="36"/>
        <v>0</v>
      </c>
      <c r="R276" s="12">
        <f t="shared" si="37"/>
        <v>0</v>
      </c>
      <c r="S276" s="12">
        <f t="shared" si="38"/>
        <v>317.77999999999997</v>
      </c>
      <c r="T276" s="12">
        <f t="shared" si="39"/>
        <v>0</v>
      </c>
    </row>
    <row r="277" spans="1:20" x14ac:dyDescent="0.3">
      <c r="A277" s="5">
        <v>682100</v>
      </c>
      <c r="B277" s="6" t="s">
        <v>268</v>
      </c>
      <c r="C277" s="7"/>
      <c r="D277" s="8"/>
      <c r="E277" s="8"/>
      <c r="F277" s="7">
        <v>35501.03</v>
      </c>
      <c r="G277" s="8" t="s">
        <v>3</v>
      </c>
      <c r="H277" s="8"/>
      <c r="I277" s="7"/>
      <c r="J277" s="7"/>
      <c r="K277" s="7">
        <v>35501.03</v>
      </c>
      <c r="L277" s="7">
        <v>0</v>
      </c>
      <c r="M277" s="16">
        <f t="shared" si="32"/>
        <v>682100</v>
      </c>
      <c r="N277" s="15" t="str">
        <f t="shared" si="33"/>
        <v>Fortbildungskosten</v>
      </c>
      <c r="O277" s="11">
        <f t="shared" si="34"/>
        <v>0</v>
      </c>
      <c r="P277" s="11">
        <f t="shared" si="35"/>
        <v>35501.03</v>
      </c>
      <c r="Q277" s="12">
        <f t="shared" si="36"/>
        <v>0</v>
      </c>
      <c r="R277" s="12">
        <f t="shared" si="37"/>
        <v>0</v>
      </c>
      <c r="S277" s="12">
        <f t="shared" si="38"/>
        <v>35501.03</v>
      </c>
      <c r="T277" s="12">
        <f t="shared" si="39"/>
        <v>0</v>
      </c>
    </row>
    <row r="278" spans="1:20" x14ac:dyDescent="0.3">
      <c r="A278" s="5">
        <v>682500</v>
      </c>
      <c r="B278" s="6" t="s">
        <v>269</v>
      </c>
      <c r="C278" s="7"/>
      <c r="D278" s="8"/>
      <c r="E278" s="8"/>
      <c r="F278" s="7">
        <v>171041.54</v>
      </c>
      <c r="G278" s="8" t="s">
        <v>3</v>
      </c>
      <c r="H278" s="8"/>
      <c r="I278" s="7">
        <v>12489.94</v>
      </c>
      <c r="J278" s="7">
        <v>0</v>
      </c>
      <c r="K278" s="7">
        <v>201383.34</v>
      </c>
      <c r="L278" s="7">
        <v>30341.8</v>
      </c>
      <c r="M278" s="16">
        <f t="shared" si="32"/>
        <v>682500</v>
      </c>
      <c r="N278" s="15" t="str">
        <f t="shared" si="33"/>
        <v>Rechts- und Beratungskosten</v>
      </c>
      <c r="O278" s="11">
        <f t="shared" si="34"/>
        <v>0</v>
      </c>
      <c r="P278" s="11">
        <f t="shared" si="35"/>
        <v>171041.54</v>
      </c>
      <c r="Q278" s="12">
        <f t="shared" si="36"/>
        <v>12489.94</v>
      </c>
      <c r="R278" s="12">
        <f t="shared" si="37"/>
        <v>0</v>
      </c>
      <c r="S278" s="12">
        <f t="shared" si="38"/>
        <v>201383.34</v>
      </c>
      <c r="T278" s="12">
        <f t="shared" si="39"/>
        <v>30341.8</v>
      </c>
    </row>
    <row r="279" spans="1:20" x14ac:dyDescent="0.3">
      <c r="A279" s="5">
        <v>682700</v>
      </c>
      <c r="B279" s="6" t="s">
        <v>270</v>
      </c>
      <c r="C279" s="7"/>
      <c r="D279" s="8"/>
      <c r="E279" s="8"/>
      <c r="F279" s="7">
        <v>18328.5</v>
      </c>
      <c r="G279" s="8" t="s">
        <v>3</v>
      </c>
      <c r="H279" s="8"/>
      <c r="I279" s="7">
        <v>0</v>
      </c>
      <c r="J279" s="7">
        <v>63622.6</v>
      </c>
      <c r="K279" s="7">
        <v>81951.100000000006</v>
      </c>
      <c r="L279" s="7">
        <v>63622.6</v>
      </c>
      <c r="M279" s="16">
        <f t="shared" si="32"/>
        <v>682700</v>
      </c>
      <c r="N279" s="15" t="str">
        <f t="shared" si="33"/>
        <v>Abschluss- und Prüfungskosten</v>
      </c>
      <c r="O279" s="11">
        <f t="shared" si="34"/>
        <v>0</v>
      </c>
      <c r="P279" s="11">
        <f t="shared" si="35"/>
        <v>18328.5</v>
      </c>
      <c r="Q279" s="12">
        <f t="shared" si="36"/>
        <v>0</v>
      </c>
      <c r="R279" s="12">
        <f t="shared" si="37"/>
        <v>63622.6</v>
      </c>
      <c r="S279" s="12">
        <f t="shared" si="38"/>
        <v>81951.100000000006</v>
      </c>
      <c r="T279" s="12">
        <f t="shared" si="39"/>
        <v>63622.6</v>
      </c>
    </row>
    <row r="280" spans="1:20" x14ac:dyDescent="0.3">
      <c r="A280" s="5">
        <v>683000</v>
      </c>
      <c r="B280" s="6" t="s">
        <v>271</v>
      </c>
      <c r="C280" s="7"/>
      <c r="D280" s="8"/>
      <c r="E280" s="8"/>
      <c r="F280" s="7">
        <v>32216.78</v>
      </c>
      <c r="G280" s="8" t="s">
        <v>3</v>
      </c>
      <c r="H280" s="8"/>
      <c r="I280" s="7">
        <v>1846.5</v>
      </c>
      <c r="J280" s="7">
        <v>0</v>
      </c>
      <c r="K280" s="7">
        <v>32216.78</v>
      </c>
      <c r="L280" s="7">
        <v>0</v>
      </c>
      <c r="M280" s="16">
        <f t="shared" si="32"/>
        <v>683000</v>
      </c>
      <c r="N280" s="15" t="str">
        <f t="shared" si="33"/>
        <v>Buchführungskosten</v>
      </c>
      <c r="O280" s="11">
        <f t="shared" si="34"/>
        <v>0</v>
      </c>
      <c r="P280" s="11">
        <f t="shared" si="35"/>
        <v>32216.78</v>
      </c>
      <c r="Q280" s="12">
        <f t="shared" si="36"/>
        <v>1846.5</v>
      </c>
      <c r="R280" s="12">
        <f t="shared" si="37"/>
        <v>0</v>
      </c>
      <c r="S280" s="12">
        <f t="shared" si="38"/>
        <v>32216.78</v>
      </c>
      <c r="T280" s="12">
        <f t="shared" si="39"/>
        <v>0</v>
      </c>
    </row>
    <row r="281" spans="1:20" x14ac:dyDescent="0.3">
      <c r="A281" s="5">
        <v>683700</v>
      </c>
      <c r="B281" s="6" t="s">
        <v>272</v>
      </c>
      <c r="C281" s="7"/>
      <c r="D281" s="8"/>
      <c r="E281" s="8"/>
      <c r="F281" s="7">
        <v>62588.39</v>
      </c>
      <c r="G281" s="8" t="s">
        <v>3</v>
      </c>
      <c r="H281" s="8"/>
      <c r="I281" s="7">
        <v>7874.25</v>
      </c>
      <c r="J281" s="7">
        <v>0</v>
      </c>
      <c r="K281" s="7">
        <v>62588.39</v>
      </c>
      <c r="L281" s="7">
        <v>0</v>
      </c>
      <c r="M281" s="16">
        <f t="shared" si="32"/>
        <v>683700</v>
      </c>
      <c r="N281" s="15" t="str">
        <f t="shared" si="33"/>
        <v>Aufwendungen für Lizenzen, Konzessionen</v>
      </c>
      <c r="O281" s="11">
        <f t="shared" si="34"/>
        <v>0</v>
      </c>
      <c r="P281" s="11">
        <f t="shared" si="35"/>
        <v>62588.39</v>
      </c>
      <c r="Q281" s="12">
        <f t="shared" si="36"/>
        <v>7874.25</v>
      </c>
      <c r="R281" s="12">
        <f t="shared" si="37"/>
        <v>0</v>
      </c>
      <c r="S281" s="12">
        <f t="shared" si="38"/>
        <v>62588.39</v>
      </c>
      <c r="T281" s="12">
        <f t="shared" si="39"/>
        <v>0</v>
      </c>
    </row>
    <row r="282" spans="1:20" x14ac:dyDescent="0.3">
      <c r="A282" s="5">
        <v>684000</v>
      </c>
      <c r="B282" s="6" t="s">
        <v>273</v>
      </c>
      <c r="C282" s="7"/>
      <c r="D282" s="8"/>
      <c r="E282" s="8"/>
      <c r="F282" s="7">
        <v>6602.43</v>
      </c>
      <c r="G282" s="8" t="s">
        <v>3</v>
      </c>
      <c r="H282" s="8"/>
      <c r="I282" s="7">
        <v>37.619999999999997</v>
      </c>
      <c r="J282" s="7">
        <v>0</v>
      </c>
      <c r="K282" s="7">
        <v>6604.77</v>
      </c>
      <c r="L282" s="7">
        <v>2.34</v>
      </c>
      <c r="M282" s="16">
        <f t="shared" si="32"/>
        <v>684000</v>
      </c>
      <c r="N282" s="15" t="str">
        <f t="shared" si="33"/>
        <v>Mietleasing bewegliche Wirtschaftsgüter</v>
      </c>
      <c r="O282" s="11">
        <f t="shared" si="34"/>
        <v>0</v>
      </c>
      <c r="P282" s="11">
        <f t="shared" si="35"/>
        <v>6602.43</v>
      </c>
      <c r="Q282" s="12">
        <f t="shared" si="36"/>
        <v>37.619999999999997</v>
      </c>
      <c r="R282" s="12">
        <f t="shared" si="37"/>
        <v>0</v>
      </c>
      <c r="S282" s="12">
        <f t="shared" si="38"/>
        <v>6604.77</v>
      </c>
      <c r="T282" s="12">
        <f t="shared" si="39"/>
        <v>2.34</v>
      </c>
    </row>
    <row r="283" spans="1:20" x14ac:dyDescent="0.3">
      <c r="A283" s="5">
        <v>685000</v>
      </c>
      <c r="B283" s="6" t="s">
        <v>274</v>
      </c>
      <c r="C283" s="7"/>
      <c r="D283" s="8"/>
      <c r="E283" s="8"/>
      <c r="F283" s="7">
        <v>110512.32000000001</v>
      </c>
      <c r="G283" s="8" t="s">
        <v>3</v>
      </c>
      <c r="H283" s="8"/>
      <c r="I283" s="7">
        <v>1488.25</v>
      </c>
      <c r="J283" s="7">
        <v>0</v>
      </c>
      <c r="K283" s="7">
        <v>124298.75</v>
      </c>
      <c r="L283" s="7">
        <v>13786.43</v>
      </c>
      <c r="M283" s="16">
        <f t="shared" si="32"/>
        <v>685000</v>
      </c>
      <c r="N283" s="15" t="str">
        <f t="shared" si="33"/>
        <v>Sonstiger Betriebsbedarf</v>
      </c>
      <c r="O283" s="11">
        <f t="shared" si="34"/>
        <v>0</v>
      </c>
      <c r="P283" s="11">
        <f t="shared" si="35"/>
        <v>110512.32000000001</v>
      </c>
      <c r="Q283" s="12">
        <f t="shared" si="36"/>
        <v>1488.25</v>
      </c>
      <c r="R283" s="12">
        <f t="shared" si="37"/>
        <v>0</v>
      </c>
      <c r="S283" s="12">
        <f t="shared" si="38"/>
        <v>124298.75</v>
      </c>
      <c r="T283" s="12">
        <f t="shared" si="39"/>
        <v>13786.43</v>
      </c>
    </row>
    <row r="284" spans="1:20" x14ac:dyDescent="0.3">
      <c r="A284" s="5">
        <v>685100</v>
      </c>
      <c r="B284" s="6" t="s">
        <v>275</v>
      </c>
      <c r="C284" s="7"/>
      <c r="D284" s="8"/>
      <c r="E284" s="8"/>
      <c r="F284" s="7">
        <v>1122.0999999999999</v>
      </c>
      <c r="G284" s="8" t="s">
        <v>3</v>
      </c>
      <c r="H284" s="8"/>
      <c r="I284" s="7"/>
      <c r="J284" s="7"/>
      <c r="K284" s="7">
        <v>2244.1999999999998</v>
      </c>
      <c r="L284" s="7">
        <v>1122.0999999999999</v>
      </c>
      <c r="M284" s="16">
        <f t="shared" si="32"/>
        <v>685100</v>
      </c>
      <c r="N284" s="15" t="str">
        <f t="shared" si="33"/>
        <v>Berufskleidung</v>
      </c>
      <c r="O284" s="11">
        <f t="shared" si="34"/>
        <v>0</v>
      </c>
      <c r="P284" s="11">
        <f t="shared" si="35"/>
        <v>1122.0999999999999</v>
      </c>
      <c r="Q284" s="12">
        <f t="shared" si="36"/>
        <v>0</v>
      </c>
      <c r="R284" s="12">
        <f t="shared" si="37"/>
        <v>0</v>
      </c>
      <c r="S284" s="12">
        <f t="shared" si="38"/>
        <v>2244.1999999999998</v>
      </c>
      <c r="T284" s="12">
        <f t="shared" si="39"/>
        <v>1122.0999999999999</v>
      </c>
    </row>
    <row r="285" spans="1:20" x14ac:dyDescent="0.3">
      <c r="A285" s="5">
        <v>685500</v>
      </c>
      <c r="B285" s="6" t="s">
        <v>276</v>
      </c>
      <c r="C285" s="7"/>
      <c r="D285" s="8"/>
      <c r="E285" s="8"/>
      <c r="F285" s="7">
        <v>6710.76</v>
      </c>
      <c r="G285" s="8" t="s">
        <v>3</v>
      </c>
      <c r="H285" s="8"/>
      <c r="I285" s="7">
        <v>1375.15</v>
      </c>
      <c r="J285" s="7">
        <v>0</v>
      </c>
      <c r="K285" s="7">
        <v>6710.76</v>
      </c>
      <c r="L285" s="7">
        <v>0</v>
      </c>
      <c r="M285" s="16">
        <f t="shared" si="32"/>
        <v>685500</v>
      </c>
      <c r="N285" s="15" t="str">
        <f t="shared" si="33"/>
        <v>Nebenkosten des Geldverkehrs</v>
      </c>
      <c r="O285" s="11">
        <f t="shared" si="34"/>
        <v>0</v>
      </c>
      <c r="P285" s="11">
        <f t="shared" si="35"/>
        <v>6710.76</v>
      </c>
      <c r="Q285" s="12">
        <f t="shared" si="36"/>
        <v>1375.15</v>
      </c>
      <c r="R285" s="12">
        <f t="shared" si="37"/>
        <v>0</v>
      </c>
      <c r="S285" s="12">
        <f t="shared" si="38"/>
        <v>6710.76</v>
      </c>
      <c r="T285" s="12">
        <f t="shared" si="39"/>
        <v>0</v>
      </c>
    </row>
    <row r="286" spans="1:20" x14ac:dyDescent="0.3">
      <c r="A286" s="5">
        <v>685501</v>
      </c>
      <c r="B286" s="6" t="s">
        <v>277</v>
      </c>
      <c r="C286" s="7"/>
      <c r="D286" s="8"/>
      <c r="E286" s="8"/>
      <c r="F286" s="7">
        <v>35.99</v>
      </c>
      <c r="G286" s="8" t="s">
        <v>3</v>
      </c>
      <c r="H286" s="8"/>
      <c r="I286" s="7"/>
      <c r="J286" s="7"/>
      <c r="K286" s="7">
        <v>35.99</v>
      </c>
      <c r="L286" s="7">
        <v>0</v>
      </c>
      <c r="M286" s="16">
        <f t="shared" si="32"/>
        <v>685501</v>
      </c>
      <c r="N286" s="15" t="str">
        <f t="shared" si="33"/>
        <v>Mahngebühren</v>
      </c>
      <c r="O286" s="11">
        <f t="shared" si="34"/>
        <v>0</v>
      </c>
      <c r="P286" s="11">
        <f t="shared" si="35"/>
        <v>35.99</v>
      </c>
      <c r="Q286" s="12">
        <f t="shared" si="36"/>
        <v>0</v>
      </c>
      <c r="R286" s="12">
        <f t="shared" si="37"/>
        <v>0</v>
      </c>
      <c r="S286" s="12">
        <f t="shared" si="38"/>
        <v>35.99</v>
      </c>
      <c r="T286" s="12">
        <f t="shared" si="39"/>
        <v>0</v>
      </c>
    </row>
    <row r="287" spans="1:20" x14ac:dyDescent="0.3">
      <c r="A287" s="5">
        <v>685900</v>
      </c>
      <c r="B287" s="6" t="s">
        <v>278</v>
      </c>
      <c r="C287" s="7"/>
      <c r="D287" s="8"/>
      <c r="E287" s="8"/>
      <c r="F287" s="7">
        <v>24</v>
      </c>
      <c r="G287" s="8" t="s">
        <v>3</v>
      </c>
      <c r="H287" s="8"/>
      <c r="I287" s="7"/>
      <c r="J287" s="7"/>
      <c r="K287" s="7">
        <v>24</v>
      </c>
      <c r="L287" s="7">
        <v>0</v>
      </c>
      <c r="M287" s="16">
        <f t="shared" si="32"/>
        <v>685900</v>
      </c>
      <c r="N287" s="15" t="str">
        <f t="shared" si="33"/>
        <v>Aufwand Abraum-/Abfallbeseitigung</v>
      </c>
      <c r="O287" s="11">
        <f t="shared" si="34"/>
        <v>0</v>
      </c>
      <c r="P287" s="11">
        <f t="shared" si="35"/>
        <v>24</v>
      </c>
      <c r="Q287" s="12">
        <f t="shared" si="36"/>
        <v>0</v>
      </c>
      <c r="R287" s="12">
        <f t="shared" si="37"/>
        <v>0</v>
      </c>
      <c r="S287" s="12">
        <f t="shared" si="38"/>
        <v>24</v>
      </c>
      <c r="T287" s="12">
        <f t="shared" si="39"/>
        <v>0</v>
      </c>
    </row>
    <row r="288" spans="1:20" x14ac:dyDescent="0.3">
      <c r="A288" s="5">
        <v>688000</v>
      </c>
      <c r="B288" s="6" t="s">
        <v>279</v>
      </c>
      <c r="C288" s="7"/>
      <c r="D288" s="8"/>
      <c r="E288" s="8"/>
      <c r="F288" s="7">
        <v>6.3</v>
      </c>
      <c r="G288" s="8" t="s">
        <v>3</v>
      </c>
      <c r="H288" s="8"/>
      <c r="I288" s="7"/>
      <c r="J288" s="7"/>
      <c r="K288" s="7">
        <v>6.3</v>
      </c>
      <c r="L288" s="7">
        <v>0</v>
      </c>
      <c r="M288" s="16">
        <f t="shared" si="32"/>
        <v>688000</v>
      </c>
      <c r="N288" s="15" t="str">
        <f t="shared" si="33"/>
        <v>Aufwendungen aus Währungsumrechnungen</v>
      </c>
      <c r="O288" s="11">
        <f t="shared" si="34"/>
        <v>0</v>
      </c>
      <c r="P288" s="11">
        <f t="shared" si="35"/>
        <v>6.3</v>
      </c>
      <c r="Q288" s="12">
        <f t="shared" si="36"/>
        <v>0</v>
      </c>
      <c r="R288" s="12">
        <f t="shared" si="37"/>
        <v>0</v>
      </c>
      <c r="S288" s="12">
        <f t="shared" si="38"/>
        <v>6.3</v>
      </c>
      <c r="T288" s="12">
        <f t="shared" si="39"/>
        <v>0</v>
      </c>
    </row>
    <row r="289" spans="1:20" x14ac:dyDescent="0.3">
      <c r="A289" s="5">
        <v>688001</v>
      </c>
      <c r="B289" s="6" t="s">
        <v>280</v>
      </c>
      <c r="C289" s="7"/>
      <c r="D289" s="8"/>
      <c r="E289" s="8"/>
      <c r="F289" s="7">
        <v>16387.55</v>
      </c>
      <c r="G289" s="8" t="s">
        <v>3</v>
      </c>
      <c r="H289" s="8"/>
      <c r="I289" s="7">
        <v>3005.09</v>
      </c>
      <c r="J289" s="7">
        <v>0</v>
      </c>
      <c r="K289" s="7">
        <v>16387.55</v>
      </c>
      <c r="L289" s="7">
        <v>0</v>
      </c>
      <c r="M289" s="16">
        <f t="shared" si="32"/>
        <v>688001</v>
      </c>
      <c r="N289" s="15" t="str">
        <f t="shared" si="33"/>
        <v>Kosten für Liegenschaftskataster</v>
      </c>
      <c r="O289" s="11">
        <f t="shared" si="34"/>
        <v>0</v>
      </c>
      <c r="P289" s="11">
        <f t="shared" si="35"/>
        <v>16387.55</v>
      </c>
      <c r="Q289" s="12">
        <f t="shared" si="36"/>
        <v>3005.09</v>
      </c>
      <c r="R289" s="12">
        <f t="shared" si="37"/>
        <v>0</v>
      </c>
      <c r="S289" s="12">
        <f t="shared" si="38"/>
        <v>16387.55</v>
      </c>
      <c r="T289" s="12">
        <f t="shared" si="39"/>
        <v>0</v>
      </c>
    </row>
    <row r="290" spans="1:20" x14ac:dyDescent="0.3">
      <c r="A290" s="5">
        <v>688301</v>
      </c>
      <c r="B290" s="6" t="s">
        <v>281</v>
      </c>
      <c r="C290" s="7"/>
      <c r="D290" s="8"/>
      <c r="E290" s="8"/>
      <c r="F290" s="7">
        <v>45291</v>
      </c>
      <c r="G290" s="8" t="s">
        <v>3</v>
      </c>
      <c r="H290" s="8"/>
      <c r="I290" s="7"/>
      <c r="J290" s="7"/>
      <c r="K290" s="7">
        <v>45291</v>
      </c>
      <c r="L290" s="7">
        <v>0</v>
      </c>
      <c r="M290" s="16">
        <f t="shared" si="32"/>
        <v>688301</v>
      </c>
      <c r="N290" s="15" t="str">
        <f t="shared" si="33"/>
        <v>Aufwendungen Crowdfinance-Plattform</v>
      </c>
      <c r="O290" s="11">
        <f t="shared" si="34"/>
        <v>0</v>
      </c>
      <c r="P290" s="11">
        <f t="shared" si="35"/>
        <v>45291</v>
      </c>
      <c r="Q290" s="12">
        <f t="shared" si="36"/>
        <v>0</v>
      </c>
      <c r="R290" s="12">
        <f t="shared" si="37"/>
        <v>0</v>
      </c>
      <c r="S290" s="12">
        <f t="shared" si="38"/>
        <v>45291</v>
      </c>
      <c r="T290" s="12">
        <f t="shared" si="39"/>
        <v>0</v>
      </c>
    </row>
    <row r="291" spans="1:20" x14ac:dyDescent="0.3">
      <c r="A291" s="5">
        <v>688500</v>
      </c>
      <c r="B291" s="6" t="s">
        <v>282</v>
      </c>
      <c r="C291" s="7"/>
      <c r="D291" s="8"/>
      <c r="E291" s="8"/>
      <c r="F291" s="7">
        <v>0</v>
      </c>
      <c r="G291" s="8"/>
      <c r="H291" s="8"/>
      <c r="I291" s="7"/>
      <c r="J291" s="7"/>
      <c r="K291" s="7">
        <v>0</v>
      </c>
      <c r="L291" s="7">
        <v>0</v>
      </c>
      <c r="M291" s="16">
        <f t="shared" si="32"/>
        <v>688500</v>
      </c>
      <c r="N291" s="15" t="str">
        <f t="shared" si="33"/>
        <v>Erlöse Sachanlageverkäufe 19% USt, BV</v>
      </c>
      <c r="O291" s="11">
        <f t="shared" si="34"/>
        <v>0</v>
      </c>
      <c r="P291" s="11">
        <f t="shared" si="35"/>
        <v>0</v>
      </c>
      <c r="Q291" s="12">
        <f t="shared" si="36"/>
        <v>0</v>
      </c>
      <c r="R291" s="12">
        <f t="shared" si="37"/>
        <v>0</v>
      </c>
      <c r="S291" s="12">
        <f t="shared" si="38"/>
        <v>0</v>
      </c>
      <c r="T291" s="12">
        <f t="shared" si="39"/>
        <v>0</v>
      </c>
    </row>
    <row r="292" spans="1:20" x14ac:dyDescent="0.3">
      <c r="A292" s="5">
        <v>691000</v>
      </c>
      <c r="B292" s="6" t="s">
        <v>283</v>
      </c>
      <c r="C292" s="7"/>
      <c r="D292" s="8"/>
      <c r="E292" s="8"/>
      <c r="F292" s="7">
        <v>0</v>
      </c>
      <c r="G292" s="8"/>
      <c r="H292" s="8"/>
      <c r="I292" s="7"/>
      <c r="J292" s="7"/>
      <c r="K292" s="7">
        <v>0</v>
      </c>
      <c r="L292" s="7">
        <v>0</v>
      </c>
      <c r="M292" s="16">
        <f t="shared" si="32"/>
        <v>691000</v>
      </c>
      <c r="N292" s="15" t="str">
        <f t="shared" si="33"/>
        <v>Abschreibungen auf Umlaufvermögen</v>
      </c>
      <c r="O292" s="11">
        <f t="shared" si="34"/>
        <v>0</v>
      </c>
      <c r="P292" s="11">
        <f t="shared" si="35"/>
        <v>0</v>
      </c>
      <c r="Q292" s="12">
        <f t="shared" si="36"/>
        <v>0</v>
      </c>
      <c r="R292" s="12">
        <f t="shared" si="37"/>
        <v>0</v>
      </c>
      <c r="S292" s="12">
        <f t="shared" si="38"/>
        <v>0</v>
      </c>
      <c r="T292" s="12">
        <f t="shared" si="39"/>
        <v>0</v>
      </c>
    </row>
    <row r="293" spans="1:20" x14ac:dyDescent="0.3">
      <c r="A293" s="5">
        <v>693000</v>
      </c>
      <c r="B293" s="6" t="s">
        <v>198</v>
      </c>
      <c r="C293" s="7"/>
      <c r="D293" s="8"/>
      <c r="E293" s="8"/>
      <c r="F293" s="7">
        <v>0</v>
      </c>
      <c r="G293" s="8"/>
      <c r="H293" s="8"/>
      <c r="I293" s="7"/>
      <c r="J293" s="7"/>
      <c r="K293" s="7">
        <v>0</v>
      </c>
      <c r="L293" s="7">
        <v>0</v>
      </c>
      <c r="M293" s="16">
        <f t="shared" si="32"/>
        <v>693000</v>
      </c>
      <c r="N293" s="15" t="str">
        <f t="shared" si="33"/>
        <v>Forderungsverluste</v>
      </c>
      <c r="O293" s="11">
        <f t="shared" si="34"/>
        <v>0</v>
      </c>
      <c r="P293" s="11">
        <f t="shared" si="35"/>
        <v>0</v>
      </c>
      <c r="Q293" s="12">
        <f t="shared" si="36"/>
        <v>0</v>
      </c>
      <c r="R293" s="12">
        <f t="shared" si="37"/>
        <v>0</v>
      </c>
      <c r="S293" s="12">
        <f t="shared" si="38"/>
        <v>0</v>
      </c>
      <c r="T293" s="12">
        <f t="shared" si="39"/>
        <v>0</v>
      </c>
    </row>
    <row r="294" spans="1:20" x14ac:dyDescent="0.3">
      <c r="A294" s="5">
        <v>693600</v>
      </c>
      <c r="B294" s="6" t="s">
        <v>199</v>
      </c>
      <c r="C294" s="7"/>
      <c r="D294" s="8"/>
      <c r="E294" s="8"/>
      <c r="F294" s="7">
        <v>0</v>
      </c>
      <c r="G294" s="8"/>
      <c r="H294" s="8"/>
      <c r="I294" s="7"/>
      <c r="J294" s="7"/>
      <c r="K294" s="7">
        <v>0</v>
      </c>
      <c r="L294" s="7">
        <v>0</v>
      </c>
      <c r="M294" s="16">
        <f t="shared" si="32"/>
        <v>693600</v>
      </c>
      <c r="N294" s="15" t="str">
        <f t="shared" si="33"/>
        <v>Forderungsverluste 19% USt</v>
      </c>
      <c r="O294" s="11">
        <f t="shared" si="34"/>
        <v>0</v>
      </c>
      <c r="P294" s="11">
        <f t="shared" si="35"/>
        <v>0</v>
      </c>
      <c r="Q294" s="12">
        <f t="shared" si="36"/>
        <v>0</v>
      </c>
      <c r="R294" s="12">
        <f t="shared" si="37"/>
        <v>0</v>
      </c>
      <c r="S294" s="12">
        <f t="shared" si="38"/>
        <v>0</v>
      </c>
      <c r="T294" s="12">
        <f t="shared" si="39"/>
        <v>0</v>
      </c>
    </row>
    <row r="295" spans="1:20" x14ac:dyDescent="0.3">
      <c r="A295" s="5">
        <v>696000</v>
      </c>
      <c r="B295" s="6" t="s">
        <v>284</v>
      </c>
      <c r="C295" s="7"/>
      <c r="D295" s="8"/>
      <c r="E295" s="8"/>
      <c r="F295" s="7">
        <v>850</v>
      </c>
      <c r="G295" s="8" t="s">
        <v>3</v>
      </c>
      <c r="H295" s="8"/>
      <c r="I295" s="7"/>
      <c r="J295" s="7"/>
      <c r="K295" s="7">
        <v>850</v>
      </c>
      <c r="L295" s="7">
        <v>0</v>
      </c>
      <c r="M295" s="16">
        <f t="shared" si="32"/>
        <v>696000</v>
      </c>
      <c r="N295" s="15" t="str">
        <f t="shared" si="33"/>
        <v>Periodenfremde Aufwendungen</v>
      </c>
      <c r="O295" s="11">
        <f t="shared" si="34"/>
        <v>0</v>
      </c>
      <c r="P295" s="11">
        <f t="shared" si="35"/>
        <v>850</v>
      </c>
      <c r="Q295" s="12">
        <f t="shared" si="36"/>
        <v>0</v>
      </c>
      <c r="R295" s="12">
        <f t="shared" si="37"/>
        <v>0</v>
      </c>
      <c r="S295" s="12">
        <f t="shared" si="38"/>
        <v>850</v>
      </c>
      <c r="T295" s="12">
        <f t="shared" si="39"/>
        <v>0</v>
      </c>
    </row>
    <row r="296" spans="1:20" x14ac:dyDescent="0.3">
      <c r="A296" s="5">
        <v>696900</v>
      </c>
      <c r="B296" s="6" t="s">
        <v>285</v>
      </c>
      <c r="C296" s="7"/>
      <c r="D296" s="8"/>
      <c r="E296" s="8"/>
      <c r="F296" s="7">
        <v>0</v>
      </c>
      <c r="G296" s="8"/>
      <c r="H296" s="8"/>
      <c r="I296" s="7"/>
      <c r="J296" s="7"/>
      <c r="K296" s="7">
        <v>0</v>
      </c>
      <c r="L296" s="7">
        <v>0</v>
      </c>
      <c r="M296" s="16">
        <f t="shared" si="32"/>
        <v>696900</v>
      </c>
      <c r="N296" s="15" t="str">
        <f t="shared" si="33"/>
        <v>Sonstige Aufwendungen unregelmäßig</v>
      </c>
      <c r="O296" s="11">
        <f t="shared" si="34"/>
        <v>0</v>
      </c>
      <c r="P296" s="11">
        <f t="shared" si="35"/>
        <v>0</v>
      </c>
      <c r="Q296" s="12">
        <f t="shared" si="36"/>
        <v>0</v>
      </c>
      <c r="R296" s="12">
        <f t="shared" si="37"/>
        <v>0</v>
      </c>
      <c r="S296" s="12">
        <f t="shared" si="38"/>
        <v>0</v>
      </c>
      <c r="T296" s="12">
        <f t="shared" si="39"/>
        <v>0</v>
      </c>
    </row>
    <row r="297" spans="1:20" x14ac:dyDescent="0.3">
      <c r="A297" s="5">
        <v>710000</v>
      </c>
      <c r="B297" s="6" t="s">
        <v>286</v>
      </c>
      <c r="C297" s="7"/>
      <c r="D297" s="8"/>
      <c r="E297" s="8"/>
      <c r="F297" s="7">
        <v>280.31</v>
      </c>
      <c r="G297" s="8"/>
      <c r="H297" s="8" t="s">
        <v>4</v>
      </c>
      <c r="I297" s="7">
        <v>0</v>
      </c>
      <c r="J297" s="7">
        <v>280.31</v>
      </c>
      <c r="K297" s="7">
        <v>0</v>
      </c>
      <c r="L297" s="7">
        <v>280.31</v>
      </c>
      <c r="M297" s="16">
        <f t="shared" si="32"/>
        <v>710000</v>
      </c>
      <c r="N297" s="15" t="str">
        <f t="shared" si="33"/>
        <v>Sonstige Zinsen und ähnliche Erträge</v>
      </c>
      <c r="O297" s="11">
        <f t="shared" si="34"/>
        <v>0</v>
      </c>
      <c r="P297" s="11">
        <f t="shared" si="35"/>
        <v>-280.31</v>
      </c>
      <c r="Q297" s="12">
        <f t="shared" si="36"/>
        <v>0</v>
      </c>
      <c r="R297" s="12">
        <f t="shared" si="37"/>
        <v>280.31</v>
      </c>
      <c r="S297" s="12">
        <f t="shared" si="38"/>
        <v>0</v>
      </c>
      <c r="T297" s="12">
        <f t="shared" si="39"/>
        <v>280.31</v>
      </c>
    </row>
    <row r="298" spans="1:20" x14ac:dyDescent="0.3">
      <c r="A298" s="5">
        <v>710900</v>
      </c>
      <c r="B298" s="6" t="s">
        <v>287</v>
      </c>
      <c r="C298" s="7"/>
      <c r="D298" s="8"/>
      <c r="E298" s="8"/>
      <c r="F298" s="7">
        <v>204912.23</v>
      </c>
      <c r="G298" s="8"/>
      <c r="H298" s="8" t="s">
        <v>4</v>
      </c>
      <c r="I298" s="7">
        <v>0</v>
      </c>
      <c r="J298" s="7">
        <v>80349.61</v>
      </c>
      <c r="K298" s="7">
        <v>0</v>
      </c>
      <c r="L298" s="7">
        <v>204912.23</v>
      </c>
      <c r="M298" s="16">
        <f t="shared" si="32"/>
        <v>710900</v>
      </c>
      <c r="N298" s="15" t="str">
        <f t="shared" si="33"/>
        <v>Sonst. Zinsen u.ä. Erträge aus verb.UN</v>
      </c>
      <c r="O298" s="11">
        <f t="shared" si="34"/>
        <v>0</v>
      </c>
      <c r="P298" s="11">
        <f t="shared" si="35"/>
        <v>-204912.23</v>
      </c>
      <c r="Q298" s="12">
        <f t="shared" si="36"/>
        <v>0</v>
      </c>
      <c r="R298" s="12">
        <f t="shared" si="37"/>
        <v>80349.61</v>
      </c>
      <c r="S298" s="12">
        <f t="shared" si="38"/>
        <v>0</v>
      </c>
      <c r="T298" s="12">
        <f t="shared" si="39"/>
        <v>204912.23</v>
      </c>
    </row>
    <row r="299" spans="1:20" x14ac:dyDescent="0.3">
      <c r="A299" s="5">
        <v>730000</v>
      </c>
      <c r="B299" s="6" t="s">
        <v>288</v>
      </c>
      <c r="C299" s="7"/>
      <c r="D299" s="8"/>
      <c r="E299" s="8"/>
      <c r="F299" s="7">
        <v>301.41000000000003</v>
      </c>
      <c r="G299" s="8" t="s">
        <v>3</v>
      </c>
      <c r="H299" s="8"/>
      <c r="I299" s="7"/>
      <c r="J299" s="7"/>
      <c r="K299" s="7">
        <v>301.41000000000003</v>
      </c>
      <c r="L299" s="7">
        <v>0</v>
      </c>
      <c r="M299" s="16">
        <f t="shared" si="32"/>
        <v>730000</v>
      </c>
      <c r="N299" s="15" t="str">
        <f t="shared" si="33"/>
        <v>Zinsen und ähnliche Aufwendungen</v>
      </c>
      <c r="O299" s="11">
        <f t="shared" si="34"/>
        <v>0</v>
      </c>
      <c r="P299" s="11">
        <f t="shared" si="35"/>
        <v>301.41000000000003</v>
      </c>
      <c r="Q299" s="12">
        <f t="shared" si="36"/>
        <v>0</v>
      </c>
      <c r="R299" s="12">
        <f t="shared" si="37"/>
        <v>0</v>
      </c>
      <c r="S299" s="12">
        <f t="shared" si="38"/>
        <v>301.41000000000003</v>
      </c>
      <c r="T299" s="12">
        <f t="shared" si="39"/>
        <v>0</v>
      </c>
    </row>
    <row r="300" spans="1:20" x14ac:dyDescent="0.3">
      <c r="A300" s="5">
        <v>730900</v>
      </c>
      <c r="B300" s="6" t="s">
        <v>289</v>
      </c>
      <c r="C300" s="7"/>
      <c r="D300" s="8"/>
      <c r="E300" s="8"/>
      <c r="F300" s="7">
        <v>109721.09</v>
      </c>
      <c r="G300" s="8" t="s">
        <v>3</v>
      </c>
      <c r="H300" s="8"/>
      <c r="I300" s="7">
        <v>28377.46</v>
      </c>
      <c r="J300" s="7">
        <v>0</v>
      </c>
      <c r="K300" s="7">
        <v>109721.09</v>
      </c>
      <c r="L300" s="7">
        <v>0</v>
      </c>
      <c r="M300" s="16">
        <f t="shared" si="32"/>
        <v>730900</v>
      </c>
      <c r="N300" s="15" t="str">
        <f t="shared" si="33"/>
        <v>Zinsaufwendungen an verbund. Unternehmen</v>
      </c>
      <c r="O300" s="11">
        <f t="shared" si="34"/>
        <v>0</v>
      </c>
      <c r="P300" s="11">
        <f t="shared" si="35"/>
        <v>109721.09</v>
      </c>
      <c r="Q300" s="12">
        <f t="shared" si="36"/>
        <v>28377.46</v>
      </c>
      <c r="R300" s="12">
        <f t="shared" si="37"/>
        <v>0</v>
      </c>
      <c r="S300" s="12">
        <f t="shared" si="38"/>
        <v>109721.09</v>
      </c>
      <c r="T300" s="12">
        <f t="shared" si="39"/>
        <v>0</v>
      </c>
    </row>
    <row r="301" spans="1:20" x14ac:dyDescent="0.3">
      <c r="A301" s="5">
        <v>731000</v>
      </c>
      <c r="B301" s="6" t="s">
        <v>290</v>
      </c>
      <c r="C301" s="7"/>
      <c r="D301" s="8"/>
      <c r="E301" s="8"/>
      <c r="F301" s="7">
        <v>33.24</v>
      </c>
      <c r="G301" s="8" t="s">
        <v>3</v>
      </c>
      <c r="H301" s="8"/>
      <c r="I301" s="7"/>
      <c r="J301" s="7"/>
      <c r="K301" s="7">
        <v>33.24</v>
      </c>
      <c r="L301" s="7">
        <v>0</v>
      </c>
      <c r="M301" s="16">
        <f t="shared" si="32"/>
        <v>731000</v>
      </c>
      <c r="N301" s="15" t="str">
        <f t="shared" si="33"/>
        <v>Zinsaufwendungen f.kfr.Verbindlichkeit.</v>
      </c>
      <c r="O301" s="11">
        <f t="shared" si="34"/>
        <v>0</v>
      </c>
      <c r="P301" s="11">
        <f t="shared" si="35"/>
        <v>33.24</v>
      </c>
      <c r="Q301" s="12">
        <f t="shared" si="36"/>
        <v>0</v>
      </c>
      <c r="R301" s="12">
        <f t="shared" si="37"/>
        <v>0</v>
      </c>
      <c r="S301" s="12">
        <f t="shared" si="38"/>
        <v>33.24</v>
      </c>
      <c r="T301" s="12">
        <f t="shared" si="39"/>
        <v>0</v>
      </c>
    </row>
    <row r="302" spans="1:20" x14ac:dyDescent="0.3">
      <c r="A302" s="5">
        <v>731800</v>
      </c>
      <c r="B302" s="6" t="s">
        <v>291</v>
      </c>
      <c r="C302" s="7"/>
      <c r="D302" s="8"/>
      <c r="E302" s="8"/>
      <c r="F302" s="7">
        <v>10.55</v>
      </c>
      <c r="G302" s="8" t="s">
        <v>3</v>
      </c>
      <c r="H302" s="8"/>
      <c r="I302" s="7">
        <v>10.55</v>
      </c>
      <c r="J302" s="7">
        <v>0</v>
      </c>
      <c r="K302" s="7">
        <v>10.55</v>
      </c>
      <c r="L302" s="7">
        <v>0</v>
      </c>
      <c r="M302" s="16">
        <f t="shared" si="32"/>
        <v>731800</v>
      </c>
      <c r="N302" s="15" t="str">
        <f t="shared" si="33"/>
        <v>Zinsen auf Kontokorrentkonten</v>
      </c>
      <c r="O302" s="11">
        <f t="shared" si="34"/>
        <v>0</v>
      </c>
      <c r="P302" s="11">
        <f t="shared" si="35"/>
        <v>10.55</v>
      </c>
      <c r="Q302" s="12">
        <f t="shared" si="36"/>
        <v>10.55</v>
      </c>
      <c r="R302" s="12">
        <f t="shared" si="37"/>
        <v>0</v>
      </c>
      <c r="S302" s="12">
        <f t="shared" si="38"/>
        <v>10.55</v>
      </c>
      <c r="T302" s="12">
        <f t="shared" si="39"/>
        <v>0</v>
      </c>
    </row>
    <row r="303" spans="1:20" x14ac:dyDescent="0.3">
      <c r="A303" s="5">
        <v>755200</v>
      </c>
      <c r="B303" s="6" t="s">
        <v>292</v>
      </c>
      <c r="C303" s="7"/>
      <c r="D303" s="8"/>
      <c r="E303" s="8"/>
      <c r="F303" s="7">
        <v>0</v>
      </c>
      <c r="G303" s="8"/>
      <c r="H303" s="8"/>
      <c r="I303" s="7"/>
      <c r="J303" s="7"/>
      <c r="K303" s="7">
        <v>5714.62</v>
      </c>
      <c r="L303" s="7">
        <v>5714.62</v>
      </c>
      <c r="M303" s="16">
        <f t="shared" si="32"/>
        <v>755200</v>
      </c>
      <c r="N303" s="15" t="str">
        <f t="shared" si="33"/>
        <v>Verluste d. außergewöhnl.Schadensfälle</v>
      </c>
      <c r="O303" s="11">
        <f t="shared" si="34"/>
        <v>0</v>
      </c>
      <c r="P303" s="11">
        <f t="shared" si="35"/>
        <v>0</v>
      </c>
      <c r="Q303" s="12">
        <f t="shared" si="36"/>
        <v>0</v>
      </c>
      <c r="R303" s="12">
        <f t="shared" si="37"/>
        <v>0</v>
      </c>
      <c r="S303" s="12">
        <f t="shared" si="38"/>
        <v>5714.62</v>
      </c>
      <c r="T303" s="12">
        <f t="shared" si="39"/>
        <v>5714.62</v>
      </c>
    </row>
    <row r="304" spans="1:20" x14ac:dyDescent="0.3">
      <c r="A304" s="5">
        <v>764900</v>
      </c>
      <c r="B304" s="6" t="s">
        <v>293</v>
      </c>
      <c r="C304" s="7"/>
      <c r="D304" s="8"/>
      <c r="E304" s="8"/>
      <c r="F304" s="7">
        <v>0</v>
      </c>
      <c r="G304" s="8"/>
      <c r="H304" s="8"/>
      <c r="I304" s="7"/>
      <c r="J304" s="7"/>
      <c r="K304" s="7">
        <v>0</v>
      </c>
      <c r="L304" s="7">
        <v>0</v>
      </c>
      <c r="M304" s="16">
        <f t="shared" si="32"/>
        <v>764900</v>
      </c>
      <c r="N304" s="15" t="str">
        <f t="shared" si="33"/>
        <v>Erträge Zuführg/Auflösg latente Steuern</v>
      </c>
      <c r="O304" s="11">
        <f t="shared" si="34"/>
        <v>0</v>
      </c>
      <c r="P304" s="11">
        <f t="shared" si="35"/>
        <v>0</v>
      </c>
      <c r="Q304" s="12">
        <f t="shared" si="36"/>
        <v>0</v>
      </c>
      <c r="R304" s="12">
        <f t="shared" si="37"/>
        <v>0</v>
      </c>
      <c r="S304" s="12">
        <f t="shared" si="38"/>
        <v>0</v>
      </c>
      <c r="T304" s="12">
        <f t="shared" si="39"/>
        <v>0</v>
      </c>
    </row>
    <row r="305" spans="1:20" x14ac:dyDescent="0.3">
      <c r="A305" s="5">
        <v>768500</v>
      </c>
      <c r="B305" s="6" t="s">
        <v>294</v>
      </c>
      <c r="C305" s="7"/>
      <c r="D305" s="8"/>
      <c r="E305" s="8"/>
      <c r="F305" s="7">
        <v>3690.14</v>
      </c>
      <c r="G305" s="8" t="s">
        <v>3</v>
      </c>
      <c r="H305" s="8"/>
      <c r="I305" s="7"/>
      <c r="J305" s="7"/>
      <c r="K305" s="7">
        <v>3690.14</v>
      </c>
      <c r="L305" s="7">
        <v>0</v>
      </c>
      <c r="M305" s="16">
        <f t="shared" si="32"/>
        <v>768500</v>
      </c>
      <c r="N305" s="15" t="str">
        <f t="shared" si="33"/>
        <v>Kfz-Steuern</v>
      </c>
      <c r="O305" s="11">
        <f t="shared" si="34"/>
        <v>0</v>
      </c>
      <c r="P305" s="11">
        <f t="shared" si="35"/>
        <v>3690.14</v>
      </c>
      <c r="Q305" s="12">
        <f t="shared" si="36"/>
        <v>0</v>
      </c>
      <c r="R305" s="12">
        <f t="shared" si="37"/>
        <v>0</v>
      </c>
      <c r="S305" s="12">
        <f t="shared" si="38"/>
        <v>3690.14</v>
      </c>
      <c r="T305" s="12">
        <f t="shared" si="39"/>
        <v>0</v>
      </c>
    </row>
    <row r="306" spans="1:20" x14ac:dyDescent="0.3">
      <c r="A306" s="5">
        <v>900000</v>
      </c>
      <c r="B306" s="6" t="s">
        <v>295</v>
      </c>
      <c r="C306" s="7">
        <v>5033584.3899999997</v>
      </c>
      <c r="D306" s="8"/>
      <c r="E306" s="8" t="s">
        <v>4</v>
      </c>
      <c r="F306" s="7">
        <v>5033584.3899999997</v>
      </c>
      <c r="G306" s="8"/>
      <c r="H306" s="8" t="s">
        <v>4</v>
      </c>
      <c r="I306" s="7"/>
      <c r="J306" s="7"/>
      <c r="K306" s="7"/>
      <c r="L306" s="7"/>
      <c r="M306" s="16">
        <f t="shared" si="32"/>
        <v>900000</v>
      </c>
      <c r="N306" s="15" t="str">
        <f t="shared" si="33"/>
        <v>Saldenvorträge Sachkonten</v>
      </c>
      <c r="O306" s="11">
        <f t="shared" si="34"/>
        <v>-5033584.3899999997</v>
      </c>
      <c r="P306" s="11">
        <f t="shared" si="35"/>
        <v>-5033584.3899999997</v>
      </c>
      <c r="Q306" s="12">
        <f t="shared" si="36"/>
        <v>0</v>
      </c>
      <c r="R306" s="12">
        <f t="shared" si="37"/>
        <v>0</v>
      </c>
      <c r="S306" s="12">
        <f t="shared" si="38"/>
        <v>0</v>
      </c>
      <c r="T306" s="12">
        <f t="shared" si="39"/>
        <v>0</v>
      </c>
    </row>
    <row r="307" spans="1:20" x14ac:dyDescent="0.3">
      <c r="A307" s="5">
        <v>900800</v>
      </c>
      <c r="B307" s="6" t="s">
        <v>296</v>
      </c>
      <c r="C307" s="7">
        <v>947956.95</v>
      </c>
      <c r="D307" s="8"/>
      <c r="E307" s="8" t="s">
        <v>4</v>
      </c>
      <c r="F307" s="7">
        <v>947956.95</v>
      </c>
      <c r="G307" s="8"/>
      <c r="H307" s="8" t="s">
        <v>4</v>
      </c>
      <c r="I307" s="7"/>
      <c r="J307" s="7"/>
      <c r="K307" s="7"/>
      <c r="L307" s="7"/>
      <c r="M307" s="16">
        <f t="shared" si="32"/>
        <v>900800</v>
      </c>
      <c r="N307" s="15" t="str">
        <f t="shared" si="33"/>
        <v>Saldenvorträge Debitoren</v>
      </c>
      <c r="O307" s="11">
        <f t="shared" si="34"/>
        <v>-947956.95</v>
      </c>
      <c r="P307" s="11">
        <f t="shared" si="35"/>
        <v>-947956.95</v>
      </c>
      <c r="Q307" s="12">
        <f t="shared" si="36"/>
        <v>0</v>
      </c>
      <c r="R307" s="12">
        <f t="shared" si="37"/>
        <v>0</v>
      </c>
      <c r="S307" s="12">
        <f t="shared" si="38"/>
        <v>0</v>
      </c>
      <c r="T307" s="12">
        <f t="shared" si="39"/>
        <v>0</v>
      </c>
    </row>
    <row r="308" spans="1:20" x14ac:dyDescent="0.3">
      <c r="A308" s="5">
        <v>900900</v>
      </c>
      <c r="B308" s="6" t="s">
        <v>297</v>
      </c>
      <c r="C308" s="7">
        <v>5981771.96</v>
      </c>
      <c r="D308" s="8" t="s">
        <v>3</v>
      </c>
      <c r="E308" s="8"/>
      <c r="F308" s="7">
        <v>5981771.96</v>
      </c>
      <c r="G308" s="8" t="s">
        <v>3</v>
      </c>
      <c r="H308" s="8"/>
      <c r="I308" s="7"/>
      <c r="J308" s="7"/>
      <c r="K308" s="7"/>
      <c r="L308" s="7"/>
      <c r="M308" s="16">
        <f t="shared" si="32"/>
        <v>900900</v>
      </c>
      <c r="N308" s="15" t="str">
        <f t="shared" si="33"/>
        <v>Saldenvorträge Kreditoren</v>
      </c>
      <c r="O308" s="11">
        <f t="shared" si="34"/>
        <v>5981771.96</v>
      </c>
      <c r="P308" s="11">
        <f t="shared" si="35"/>
        <v>5981771.96</v>
      </c>
      <c r="Q308" s="12">
        <f t="shared" si="36"/>
        <v>0</v>
      </c>
      <c r="R308" s="12">
        <f t="shared" si="37"/>
        <v>0</v>
      </c>
      <c r="S308" s="12">
        <f t="shared" si="38"/>
        <v>0</v>
      </c>
      <c r="T308" s="12">
        <f t="shared" si="39"/>
        <v>0</v>
      </c>
    </row>
    <row r="309" spans="1:20" x14ac:dyDescent="0.3">
      <c r="A309" s="5">
        <v>908300</v>
      </c>
      <c r="B309" s="6" t="s">
        <v>298</v>
      </c>
      <c r="C309" s="7">
        <v>230.62</v>
      </c>
      <c r="D309" s="8"/>
      <c r="E309" s="8" t="s">
        <v>4</v>
      </c>
      <c r="F309" s="7">
        <v>230.62</v>
      </c>
      <c r="G309" s="8"/>
      <c r="H309" s="8" t="s">
        <v>4</v>
      </c>
      <c r="I309" s="7"/>
      <c r="J309" s="7"/>
      <c r="K309" s="7"/>
      <c r="L309" s="7"/>
      <c r="M309" s="16">
        <f t="shared" si="32"/>
        <v>908300</v>
      </c>
      <c r="N309" s="15" t="str">
        <f t="shared" si="33"/>
        <v>Offene Posten 2013</v>
      </c>
      <c r="O309" s="11">
        <f t="shared" si="34"/>
        <v>-230.62</v>
      </c>
      <c r="P309" s="11">
        <f t="shared" si="35"/>
        <v>-230.62</v>
      </c>
      <c r="Q309" s="12">
        <f t="shared" si="36"/>
        <v>0</v>
      </c>
      <c r="R309" s="12">
        <f t="shared" si="37"/>
        <v>0</v>
      </c>
      <c r="S309" s="12">
        <f t="shared" si="38"/>
        <v>0</v>
      </c>
      <c r="T309" s="12">
        <f t="shared" si="39"/>
        <v>0</v>
      </c>
    </row>
    <row r="310" spans="1:20" x14ac:dyDescent="0.3">
      <c r="A310" s="5">
        <v>996200</v>
      </c>
      <c r="B310" s="6" t="s">
        <v>299</v>
      </c>
      <c r="C310" s="7">
        <v>51.25</v>
      </c>
      <c r="D310" s="8"/>
      <c r="E310" s="8" t="s">
        <v>4</v>
      </c>
      <c r="F310" s="7">
        <v>51.25</v>
      </c>
      <c r="G310" s="8"/>
      <c r="H310" s="8" t="s">
        <v>4</v>
      </c>
      <c r="I310" s="7"/>
      <c r="J310" s="7"/>
      <c r="K310" s="7"/>
      <c r="L310" s="7"/>
      <c r="M310" s="16">
        <f t="shared" si="32"/>
        <v>996200</v>
      </c>
      <c r="N310" s="15" t="str">
        <f t="shared" si="33"/>
        <v>Bewertungskorrektur Guth. Kreditinstitut</v>
      </c>
      <c r="O310" s="11">
        <f t="shared" si="34"/>
        <v>-51.25</v>
      </c>
      <c r="P310" s="11">
        <f t="shared" si="35"/>
        <v>-51.25</v>
      </c>
      <c r="Q310" s="12">
        <f t="shared" si="36"/>
        <v>0</v>
      </c>
      <c r="R310" s="12">
        <f t="shared" si="37"/>
        <v>0</v>
      </c>
      <c r="S310" s="12">
        <f t="shared" si="38"/>
        <v>0</v>
      </c>
      <c r="T310" s="12">
        <f t="shared" si="39"/>
        <v>0</v>
      </c>
    </row>
  </sheetData>
  <mergeCells count="1">
    <mergeCell ref="A6:L6"/>
  </mergeCells>
  <dataValidations count="2">
    <dataValidation type="list" allowBlank="1" showInputMessage="1" showErrorMessage="1" sqref="F2">
      <formula1>"2014,2015,2016,2017,2018,2019,2020,2021"</formula1>
    </dataValidation>
    <dataValidation type="list" allowBlank="1" showInputMessage="1" showErrorMessage="1" sqref="J2:J3">
      <formula1>"1,2,3,4,5,6,7,8,9,10,11,12"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6" sqref="A26"/>
    </sheetView>
  </sheetViews>
  <sheetFormatPr baseColWidth="10" defaultRowHeight="14.4" x14ac:dyDescent="0.3"/>
  <cols>
    <col min="1" max="1" width="83" bestFit="1" customWidth="1"/>
  </cols>
  <sheetData>
    <row r="1" spans="1:3" x14ac:dyDescent="0.3">
      <c r="A1" t="s">
        <v>313</v>
      </c>
    </row>
    <row r="2" spans="1:3" x14ac:dyDescent="0.3">
      <c r="A2" t="s">
        <v>314</v>
      </c>
    </row>
    <row r="3" spans="1:3" x14ac:dyDescent="0.3">
      <c r="A3" t="s">
        <v>315</v>
      </c>
      <c r="C3" s="24" t="s">
        <v>333</v>
      </c>
    </row>
    <row r="4" spans="1:3" x14ac:dyDescent="0.3">
      <c r="A4" t="s">
        <v>325</v>
      </c>
      <c r="C4" s="23" t="str">
        <f>CHAR(31)&amp;"@NameLong"&amp;CHAR(31)&amp;CHAR(31)&amp;"@CommentUser"&amp;CHAR(31)&amp;CHAR(31)&amp;"@CommentDev"&amp;CHAR(31)&amp;CHAR(31)&amp;"@ResponsiblePerson"&amp;CHAR(31)&amp;CHAR(31)&amp;"@ImageName"&amp;CHAR(31)&amp;CHAR(31)&amp;"@Status"&amp;CHAR(31)&amp;"Aktiv"&amp;CHAR(31)&amp;"@Template"&amp;CHAR(31)&amp;"Sachkonto_VM"&amp;CHAR(31)&amp;"@TemplateVersion"&amp;CHAR(31)&amp;"4.0"&amp;CHAR(31)&amp;"@GA1"&amp;CHAR(31)&amp;CHAR(31)&amp;"@GA2"&amp;CHAR(31)&amp;CHAR(31)&amp;"@GA3"&amp;CHAR(31)&amp;CHAR(31)&amp;"@GA4"&amp;CHAR(31)&amp;CHAR(31)&amp;"@GA5"&amp;CHAR(31)&amp;CHAR(31)&amp;"@GA6"&amp;CHAR(31)&amp;CHAR(31)&amp;"@GA7"&amp;CHAR(31)&amp;CHAR(31)&amp;"@GA8"&amp;CHAR(31)&amp;CHAR(31)&amp;"@GA9"&amp;CHAR(31)&amp;CHAR(31)&amp;"@GA10"&amp;CHAR(31)&amp;CHAR(31)&amp;"@GA11"&amp;CHAR(31)&amp;CHAR(31)&amp;"@GA12"&amp;CHAR(31)&amp;CHAR(31)&amp;"@GA13"&amp;CHAR(31)&amp;CHAR(31)&amp;"@GA14"&amp;CHAR(31)&amp;CHAR(31)&amp;"@GA15"&amp;CHAR(31)&amp;CHAR(31)&amp;"@GA16"&amp;CHAR(31)&amp;CHAR(31)&amp;"@GA17"&amp;CHAR(31)&amp;CHAR(31)&amp;"@GA18"&amp;CHAR(31)&amp;CHAR(31)&amp;"@GA19"&amp;CHAR(31)&amp;CHAR(31)&amp;"@GA20"&amp;CHAR(31)&amp;CHAR(31)&amp;"@GA21"&amp;CHAR(31)&amp;CHAR(31)&amp;"@GA22"&amp;CHAR(31)&amp;CHAR(31)&amp;"@GA23"&amp;CHAR(31)&amp;CHAR(31)&amp;"@GA24"&amp;CHAR(31)&amp;CHAR(31)&amp;"@GA25"&amp;CHAR(31)</f>
        <v>_x001F_@NameLong_x001F__x001F_@CommentUser_x001F__x001F_@CommentDev_x001F__x001F_@ResponsiblePerson_x001F__x001F_@ImageName_x001F__x001F_@Status_x001F_Aktiv_x001F_@Template_x001F_Sachkonto_VM_x001F_@TemplateVersion_x001F_4.0_x001F_@GA1_x001F__x001F_@GA2_x001F__x001F_@GA3_x001F__x001F_@GA4_x001F__x001F_@GA5_x001F__x001F_@GA6_x001F__x001F_@GA7_x001F__x001F_@GA8_x001F__x001F_@GA9_x001F__x001F_@GA10_x001F__x001F_@GA11_x001F__x001F_@GA12_x001F__x001F_@GA13_x001F__x001F_@GA14_x001F__x001F_@GA15_x001F__x001F_@GA16_x001F__x001F_@GA17_x001F__x001F_@GA18_x001F__x001F_@GA19_x001F__x001F_@GA20_x001F__x001F_@GA21_x001F__x001F_@GA22_x001F__x001F_@GA23_x001F__x001F_@GA24_x001F__x001F_@GA25_x001F_</v>
      </c>
    </row>
    <row r="5" spans="1:3" x14ac:dyDescent="0.3">
      <c r="A5" t="s">
        <v>316</v>
      </c>
    </row>
    <row r="6" spans="1:3" x14ac:dyDescent="0.3">
      <c r="A6" t="s">
        <v>326</v>
      </c>
      <c r="C6" s="24" t="s">
        <v>335</v>
      </c>
    </row>
    <row r="7" spans="1:3" x14ac:dyDescent="0.3">
      <c r="A7" t="str">
        <f>"sourceproductline:"&amp;Mandant</f>
        <v>sourceproductline:Mandant 1</v>
      </c>
    </row>
    <row r="8" spans="1:3" x14ac:dyDescent="0.3">
      <c r="A8" t="s">
        <v>317</v>
      </c>
    </row>
    <row r="9" spans="1:3" x14ac:dyDescent="0.3">
      <c r="A9" t="s">
        <v>318</v>
      </c>
    </row>
    <row r="10" spans="1:3" x14ac:dyDescent="0.3">
      <c r="A10" t="s">
        <v>319</v>
      </c>
    </row>
    <row r="11" spans="1:3" x14ac:dyDescent="0.3">
      <c r="A11" t="s">
        <v>320</v>
      </c>
    </row>
    <row r="12" spans="1:3" x14ac:dyDescent="0.3">
      <c r="A12" t="s">
        <v>321</v>
      </c>
    </row>
    <row r="13" spans="1:3" x14ac:dyDescent="0.3">
      <c r="A13" t="s">
        <v>322</v>
      </c>
    </row>
    <row r="14" spans="1:3" x14ac:dyDescent="0.3">
      <c r="A14" t="str">
        <f>"--DECLARE #FactoryID NVARCHAR(255) = '"&amp; FactoryID&amp;"'"</f>
        <v>--DECLARE #FactoryID NVARCHAR(255) = 'I'</v>
      </c>
    </row>
    <row r="15" spans="1:3" x14ac:dyDescent="0.3">
      <c r="A15" t="str">
        <f>"--DECLARE #ProductLineID  NVARCHAR(255) = '"&amp;ProductlineID&amp;"'"</f>
        <v>--DECLARE #ProductLineID  NVARCHAR(255) = 'M1'</v>
      </c>
    </row>
    <row r="16" spans="1:3" x14ac:dyDescent="0.3">
      <c r="A16" t="s">
        <v>323</v>
      </c>
    </row>
    <row r="17" spans="1:4" x14ac:dyDescent="0.3">
      <c r="A17" t="s">
        <v>324</v>
      </c>
    </row>
    <row r="18" spans="1:4" x14ac:dyDescent="0.3">
      <c r="A18" t="str">
        <f>"sx_pf_POST_Product"&amp;CHAR(31)&amp;"@Username"&amp;CHAR(31)&amp;"#Username"&amp;CHAR(31)&amp;"@ProductID"&amp;CHAR(31)&amp;"#ProductID"&amp;CHAR(31)&amp;"@ProductlineID"&amp;CHAR(31)&amp;"#ProductlineID"&amp;CHAR(31)&amp;"@FactoryID"&amp;CHAR(31)&amp;"#FactoryID"&amp;CHAR(31)&amp;"@TimeType"&amp;CHAR(31)&amp;"VM"&amp;CHAR(31)&amp;"@NameShort"&amp;CHAR(31)&amp;DATEV_SSBB!N8&amp;SKTO_Rattenschwanz</f>
        <v>sx_pf_POST_Product_x001F_@Username_x001F_#Username_x001F_@ProductID_x001F_#ProductID_x001F_@ProductlineID_x001F_#ProductlineID_x001F_@FactoryID_x001F_#FactoryID_x001F_@TimeType_x001F_VM_x001F_@NameShort_x001F_EDV-Software_x001F_@NameLong_x001F__x001F_@CommentUser_x001F__x001F_@CommentDev_x001F__x001F_@ResponsiblePerson_x001F__x001F_@ImageName_x001F__x001F_@Status_x001F_Aktiv_x001F_@Template_x001F_Sachkonto_VM_x001F_@TemplateVersion_x001F_4.0_x001F_@GA1_x001F__x001F_@GA2_x001F__x001F_@GA3_x001F__x001F_@GA4_x001F__x001F_@GA5_x001F__x001F_@GA6_x001F__x001F_@GA7_x001F__x001F_@GA8_x001F__x001F_@GA9_x001F__x001F_@GA10_x001F__x001F_@GA11_x001F__x001F_@GA12_x001F__x001F_@GA13_x001F__x001F_@GA14_x001F__x001F_@GA15_x001F__x001F_@GA16_x001F__x001F_@GA17_x001F__x001F_@GA18_x001F__x001F_@GA19_x001F__x001F_@GA20_x001F__x001F_@GA21_x001F__x001F_@GA22_x001F__x001F_@GA23_x001F__x001F_@GA24_x001F__x001F_@GA25_x001F_</v>
      </c>
    </row>
    <row r="19" spans="1:4" x14ac:dyDescent="0.3">
      <c r="A19" t="s">
        <v>334</v>
      </c>
    </row>
    <row r="22" spans="1:4" x14ac:dyDescent="0.3">
      <c r="B22" t="s">
        <v>336</v>
      </c>
      <c r="C22" t="s">
        <v>337</v>
      </c>
    </row>
    <row r="23" spans="1:4" x14ac:dyDescent="0.3">
      <c r="C23" t="s">
        <v>338</v>
      </c>
    </row>
    <row r="24" spans="1:4" x14ac:dyDescent="0.3">
      <c r="C24" t="s">
        <v>339</v>
      </c>
    </row>
    <row r="25" spans="1:4" x14ac:dyDescent="0.3">
      <c r="C25" t="s">
        <v>340</v>
      </c>
    </row>
    <row r="26" spans="1:4" x14ac:dyDescent="0.3">
      <c r="C26" t="s">
        <v>341</v>
      </c>
    </row>
    <row r="27" spans="1:4" x14ac:dyDescent="0.3">
      <c r="C27" t="s">
        <v>342</v>
      </c>
    </row>
    <row r="28" spans="1:4" x14ac:dyDescent="0.3">
      <c r="C28" t="s">
        <v>343</v>
      </c>
    </row>
    <row r="29" spans="1:4" x14ac:dyDescent="0.3">
      <c r="C29" t="s">
        <v>344</v>
      </c>
    </row>
    <row r="31" spans="1:4" x14ac:dyDescent="0.3">
      <c r="C31" t="s">
        <v>348</v>
      </c>
    </row>
    <row r="32" spans="1:4" x14ac:dyDescent="0.3">
      <c r="D32" t="s">
        <v>345</v>
      </c>
    </row>
    <row r="33" spans="4:4" x14ac:dyDescent="0.3">
      <c r="D33" t="s">
        <v>346</v>
      </c>
    </row>
    <row r="34" spans="4:4" x14ac:dyDescent="0.3">
      <c r="D34" t="s">
        <v>347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DATEV_SSBB</vt:lpstr>
      <vt:lpstr>OUTPUT</vt:lpstr>
      <vt:lpstr>FactoryID</vt:lpstr>
      <vt:lpstr>Jahr</vt:lpstr>
      <vt:lpstr>Mandant</vt:lpstr>
      <vt:lpstr>Monat</vt:lpstr>
      <vt:lpstr>ProductlineID</vt:lpstr>
      <vt:lpstr>SKTO_Rattenschwanz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Walkmann</dc:creator>
  <cp:lastModifiedBy>admin</cp:lastModifiedBy>
  <dcterms:created xsi:type="dcterms:W3CDTF">2017-02-16T14:54:30Z</dcterms:created>
  <dcterms:modified xsi:type="dcterms:W3CDTF">2017-02-26T17:12:50Z</dcterms:modified>
</cp:coreProperties>
</file>