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goteborgonline-my.sharepoint.com/personal/carl_odhnoff_socialcentrum_goteborg_se/Documents/Mina dokument/Projekt/Målgruppsanalys/Slutrapporter/Utkast 1/"/>
    </mc:Choice>
  </mc:AlternateContent>
  <xr:revisionPtr revIDLastSave="343" documentId="11_AD4DB114E441178AC67DF4F5CE54D712683EDF1A" xr6:coauthVersionLast="47" xr6:coauthVersionMax="47" xr10:uidLastSave="{D38F07AF-6B5A-4665-AA41-C628D6DBA9C8}"/>
  <bookViews>
    <workbookView xWindow="39120" yWindow="390" windowWidth="33855" windowHeight="19635" xr2:uid="{00000000-000D-0000-FFFF-FFFF00000000}"/>
  </bookViews>
  <sheets>
    <sheet name="Beräkna årsmålgrupp" sheetId="1" r:id="rId1"/>
    <sheet name="Exempel Göteborg" sheetId="2"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2" i="2" l="1"/>
  <c r="O41" i="2"/>
  <c r="O40" i="2"/>
  <c r="O39" i="2"/>
  <c r="O38" i="2"/>
  <c r="O33" i="2"/>
  <c r="O32" i="2"/>
  <c r="O31" i="2"/>
  <c r="O30" i="2"/>
  <c r="O29" i="2"/>
  <c r="O21" i="2"/>
  <c r="O22" i="2"/>
  <c r="O23" i="2"/>
  <c r="O24" i="2"/>
  <c r="O20" i="2"/>
  <c r="I19" i="1" l="1"/>
  <c r="I20" i="1"/>
  <c r="I21" i="1"/>
  <c r="I18" i="1"/>
  <c r="I22" i="1" s="1"/>
  <c r="G42" i="2"/>
  <c r="H42" i="2" s="1"/>
  <c r="G41" i="2"/>
  <c r="H41" i="2" s="1"/>
  <c r="G40" i="2"/>
  <c r="H40" i="2" s="1"/>
  <c r="H39" i="2"/>
  <c r="G39" i="2"/>
  <c r="G38" i="2"/>
  <c r="H38" i="2" s="1"/>
  <c r="H33" i="2"/>
  <c r="G33" i="2"/>
  <c r="G32" i="2"/>
  <c r="H32" i="2" s="1"/>
  <c r="H31" i="2"/>
  <c r="G31" i="2"/>
  <c r="G30" i="2"/>
  <c r="H30" i="2" s="1"/>
  <c r="H29" i="2"/>
  <c r="G29" i="2"/>
  <c r="H24" i="2"/>
  <c r="G24" i="2"/>
  <c r="G23" i="2"/>
  <c r="H23" i="2" s="1"/>
  <c r="G22" i="2"/>
  <c r="H22" i="2" s="1"/>
  <c r="G21" i="2"/>
  <c r="H21" i="2" s="1"/>
  <c r="G20" i="2"/>
  <c r="H20" i="2" s="1"/>
  <c r="F20" i="2"/>
  <c r="H12" i="2"/>
  <c r="H13" i="2"/>
  <c r="H14" i="2"/>
  <c r="H15" i="2"/>
  <c r="G12" i="2"/>
  <c r="G13" i="2"/>
  <c r="G14" i="2"/>
  <c r="G15" i="2"/>
  <c r="H11" i="2"/>
  <c r="G11" i="2"/>
  <c r="F39" i="2"/>
  <c r="F40" i="2"/>
  <c r="F41" i="2"/>
  <c r="F42" i="2"/>
  <c r="F38" i="2"/>
  <c r="F30" i="2"/>
  <c r="F31" i="2"/>
  <c r="F32" i="2"/>
  <c r="F33" i="2"/>
  <c r="F21" i="2"/>
  <c r="F22" i="2"/>
  <c r="F23" i="2"/>
  <c r="F24" i="2"/>
  <c r="F2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tc={F682B75E-EDB6-42A4-8CAD-AECE2D317D04}</author>
    <author>tc={9CFB1D6B-DE3F-474F-A8F4-15848EF0575E}</author>
    <author>tc={F088C52E-F874-450D-8F22-4D79AFA5070F}</author>
    <author>tc={289303E1-ABDC-49C3-BB87-CE79E855959D}</author>
    <author>tc={4EAE03BB-88B2-4C99-822D-E321BF56A870}</author>
    <author>tc={0779D451-51D5-45BA-A82F-C7FCBC6A9647}</author>
    <author>tc={C0BC9DC8-8978-4986-B11F-AC3FC259D9D8}</author>
  </authors>
  <commentList>
    <comment ref="F18" authorId="0" shapeId="0" xr:uid="{F682B75E-EDB6-42A4-8CAD-AECE2D317D04}">
      <text>
        <t>[Trådad kommentar]
I din version av Excel kan du läsa den här trådade kommentaren, men eventuella ändringar i den tas bort om filen öppnas i en senare version av Excel. Läs mer: https://go.microsoft.com/fwlink/?linkid=870924
Kommentar:
    Så här stor del får inte ett barn till, enligt SCBs rapport 2017</t>
      </text>
    </comment>
    <comment ref="F19" authorId="1" shapeId="0" xr:uid="{9CFB1D6B-DE3F-474F-A8F4-15848EF0575E}">
      <text>
        <t>[Trådad kommentar]
I din version av Excel kan du läsa den här trådade kommentaren, men eventuella ändringar i den tas bort om filen öppnas i en senare version av Excel. Läs mer: https://go.microsoft.com/fwlink/?linkid=870924
Kommentar:
    Typ 82% får ett barn till. Av dem så får typ 31% ytterliggare ett barn</t>
      </text>
    </comment>
    <comment ref="G19" authorId="2" shapeId="0" xr:uid="{F088C52E-F874-450D-8F22-4D79AFA5070F}">
      <text>
        <t>[Trådad kommentar]
I din version av Excel kan du läsa den här trådade kommentaren, men eventuella ändringar i den tas bort om filen öppnas i en senare version av Excel. Läs mer: https://go.microsoft.com/fwlink/?linkid=870924
Kommentar:
    Utifrån SCBs rapport</t>
      </text>
    </comment>
    <comment ref="F20" authorId="3" shapeId="0" xr:uid="{289303E1-ABDC-49C3-BB87-CE79E855959D}">
      <text>
        <t>[Trådad kommentar]
I din version av Excel kan du läsa den här trådade kommentaren, men eventuella ändringar i den tas bort om filen öppnas i en senare version av Excel. Läs mer: https://go.microsoft.com/fwlink/?linkid=870924
Kommentar:
    Ca 25% får tre barn eller mer enligt SCB-rapporten</t>
      </text>
    </comment>
    <comment ref="G20" authorId="4" shapeId="0" xr:uid="{4EAE03BB-88B2-4C99-822D-E321BF56A870}">
      <text>
        <t>[Trådad kommentar]
I din version av Excel kan du läsa den här trådade kommentaren, men eventuella ändringar i den tas bort om filen öppnas i en senare version av Excel. Läs mer: https://go.microsoft.com/fwlink/?linkid=870924
Kommentar:
    Utifrån SCBs rapport</t>
      </text>
    </comment>
    <comment ref="F21" authorId="5" shapeId="0" xr:uid="{0779D451-51D5-45BA-A82F-C7FCBC6A9647}">
      <text>
        <t xml:space="preserve">[Trådad kommentar]
I din version av Excel kan du läsa den här trådade kommentaren, men eventuella ändringar i den tas bort om filen öppnas i en senare version av Excel. Läs mer: https://go.microsoft.com/fwlink/?linkid=870924
Kommentar:
    Denna siffra blir en gissning av hur stor del av de som får tre barn som sedan får ett fjärde barn, baserat på andelen av föräldrar i Göteborg som idag har fyra eller fler barn. Här har vi på grund av begränsad info valt att förenkla beräkningen genom att inte ta hänsyn till de som får fler än fyra barn. </t>
      </text>
    </comment>
    <comment ref="G21" authorId="6" shapeId="0" xr:uid="{C0BC9DC8-8978-4986-B11F-AC3FC259D9D8}">
      <text>
        <t xml:space="preserve">[Trådad kommentar]
I din version av Excel kan du läsa den här trådade kommentaren, men eventuella ändringar i den tas bort om filen öppnas i en senare version av Excel. Läs mer: https://go.microsoft.com/fwlink/?linkid=870924
Kommentar:
    Här finns inget i SCBs rapport om tid mellan barn 3 och 4, så detta blir en gissning. </t>
      </text>
    </comment>
  </commentList>
</comments>
</file>

<file path=xl/sharedStrings.xml><?xml version="1.0" encoding="utf-8"?>
<sst xmlns="http://schemas.openxmlformats.org/spreadsheetml/2006/main" count="101" uniqueCount="52">
  <si>
    <t>Föräldrar 0-17</t>
  </si>
  <si>
    <t>Term för beräkning av årsmålgrupp (se föregående sida)</t>
  </si>
  <si>
    <t>Stadsområde Hisingen</t>
  </si>
  <si>
    <t>Stadsområde Nordost</t>
  </si>
  <si>
    <t>Stadsområde Sydväst</t>
  </si>
  <si>
    <t>Stadsområde Centrum</t>
  </si>
  <si>
    <t>Antal</t>
  </si>
  <si>
    <t>Ålderspann barn för målgrupp</t>
  </si>
  <si>
    <t>Årsmålgrupp 100% (generellt stöd)</t>
  </si>
  <si>
    <t>Årsmålgrupp 15% (riktat stöd)</t>
  </si>
  <si>
    <t>Föräldrar 3-12 (ABC)</t>
  </si>
  <si>
    <t>Föräldrar 0-6 (CoS)</t>
  </si>
  <si>
    <t>Föräldrar 13-19 (LFT)</t>
  </si>
  <si>
    <t>Hela Göteborg</t>
  </si>
  <si>
    <t>1 barn</t>
  </si>
  <si>
    <t>2 barn</t>
  </si>
  <si>
    <t>3 barn</t>
  </si>
  <si>
    <t>4 barn (eller fler)</t>
  </si>
  <si>
    <t>A - Andel föräldrar som får olika antal barn</t>
  </si>
  <si>
    <t>B - Median extra år som förälder</t>
  </si>
  <si>
    <t>A*B</t>
  </si>
  <si>
    <t>Antal år som föräldrar är föräldrar extra i genomsnitt på grund av fler barn än ett</t>
  </si>
  <si>
    <t xml:space="preserve">4,1352 kan sedan läggas till på det ålderspann på barnens ålder som den aktuella målgruppen har. Vill vi t.ex. titta på föräldrar till barn mellan 0-17 år så tar vi det åldersspannet (17-0+1=18 år) och adderar 4,1352, vilket ger 22,1352. För att få reda på årsmålgruppen tar vi då antalet föräldrar i det område vi vill titta på och delar det med 22,1352. Se exempel på nästa sida. </t>
  </si>
  <si>
    <t>Beräkna årsmålgrupp från antal föräldrar</t>
  </si>
  <si>
    <t>Varför behövs en årsmålgrupp?</t>
  </si>
  <si>
    <t>Antal deltagare 2023</t>
  </si>
  <si>
    <t>Föräldraskapsstöd</t>
  </si>
  <si>
    <t>Insatser och uppföljning i Göteborg</t>
  </si>
  <si>
    <t>ABC</t>
  </si>
  <si>
    <t>Ledarskapsträning för tonårsföräldrar</t>
  </si>
  <si>
    <t>Trygghetscirkeln</t>
  </si>
  <si>
    <t>Målgrupp</t>
  </si>
  <si>
    <t>Generellt 3-12</t>
  </si>
  <si>
    <t>Riktat 13-19</t>
  </si>
  <si>
    <t>Riktat 0-6</t>
  </si>
  <si>
    <t>Beräkna årsmålgrup för riktade insatser</t>
  </si>
  <si>
    <t xml:space="preserve">Genrella insatser är till för hela målgruppen, vilket betyder att en hel årsmålgrupp kan användas som jämförelse med deras deltagare per år. Men det blir orimligt att jämföra deltagandet i insatser som riktar sig till de med särskilda svårigheter med en hel årsmålgrupp. Här har vi antagit att de med behov av de riktade insatserna är 15% av alla föräldrar, baserat på kontakt med forskare. Det är dock en grov uppskattning, och med bättre uppgifter om behovet i befolkningen av att ta del av en specifik insats går det att göra en bättre uppskattning. </t>
  </si>
  <si>
    <t xml:space="preserve">Förutom dessa insatser finns också Barn i föräldrars fokus och Förälder i nytt land. Men de har mer tydligt definierade målgrupper som går att avgränsa på annat sätt. </t>
  </si>
  <si>
    <t>Deltagare</t>
  </si>
  <si>
    <t>Årsmålgrupp</t>
  </si>
  <si>
    <t>CoS</t>
  </si>
  <si>
    <t>LFT</t>
  </si>
  <si>
    <t xml:space="preserve">För våra föräldraskapsstöd följer vi upp antal deltagare per år. Vi saknar dock ett jämföresemått som säger något om hur stor del av vår målgrupp som vi träffat varje år. Vi kan jämföra med t.ex. alla föräldrar i den målgruppen, men det är svårt att avgöra vad som är en rimlig andel av alla föräldrar att träffa. Därför behövs ett mått på antal i målgrupp som skulle behöva delta i en insats per år för att vi över tid ska täcka hela målgruppen. </t>
  </si>
  <si>
    <t>Principerna bakom jämföreslsemåttet årsmålgrupp</t>
  </si>
  <si>
    <t xml:space="preserve">Om alla föräldrar bara skulle få ett barn så skulle de vara föräldrar till barn i 18 års tid. Då skulle vi kunna ta alla föräldrar och dela dem med 18 för att se hur många vi skulle behöva träffa per år för att över tid nå alla. Men eftersom många föräldrar får flera barn, med några års mellanrum, så är genomsnittstiden som föräldrar är föräldrar längre än 18 år. För att beräkna den genomsnittstiden har vi därför tittat på dels hur många som får flera barn, och dels genomsnittstiden mellan varje barn i ordningen. </t>
  </si>
  <si>
    <t xml:space="preserve">Uppgifterna till beräkning av den extra tid som föräldrar är föräldrar i genomsnitt kommer från en rapport av SCB. För varje uppgift finns kommentarer kring var det kommer ifrån och hur säkert den är. </t>
  </si>
  <si>
    <t>https://www.scb.se/hitta-statistik/statistik-efter-amne/befolkning/befolkningsframskrivningar/demografisk-analys/pong/publikationer/tid-mellan-barnen/</t>
  </si>
  <si>
    <t>Tid till nästa barn (median)</t>
  </si>
  <si>
    <t>-</t>
  </si>
  <si>
    <t>- extra tid som förälder</t>
  </si>
  <si>
    <t>Andel deltagare av årsmålgrupp</t>
  </si>
  <si>
    <t xml:space="preserve">Det finns flera osäkerheter i beräkningen av den genomsnittliga extra tiden som förälder. Dessa kan säkert poleras bort med nya statistiska analyser, vilket kan ändra den extra tiden något. De andelar som får olika antal barn och tiden mellan barn kan också förändras över tid vilket också kan påverka.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</si>
</sst>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9"/>
      <color indexed="81"/>
      <name val="Tahoma"/>
      <charset val="1"/>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1">
    <xf numFmtId="0" fontId="0" fillId="0" borderId="0" xfId="0"/>
    <xf numFmtId="164" fontId="0" fillId="0" borderId="0" xfId="1" applyNumberFormat="1" applyFont="1"/>
    <xf numFmtId="1" fontId="0" fillId="0" borderId="0" xfId="0" applyNumberFormat="1"/>
    <xf numFmtId="0" fontId="0" fillId="0" borderId="0" xfId="0" applyAlignment="1">
      <alignment wrapText="1"/>
    </xf>
    <xf numFmtId="0" fontId="2" fillId="0" borderId="0" xfId="0" applyFont="1"/>
    <xf numFmtId="0" fontId="3" fillId="0" borderId="0" xfId="0" applyFont="1"/>
    <xf numFmtId="9" fontId="0" fillId="0" borderId="0" xfId="2" applyFont="1"/>
    <xf numFmtId="0" fontId="2" fillId="0" borderId="0" xfId="0" applyFont="1" applyAlignment="1">
      <alignment wrapText="1"/>
    </xf>
    <xf numFmtId="0" fontId="0" fillId="0" borderId="0" xfId="0" applyAlignment="1"/>
    <xf numFmtId="0" fontId="0" fillId="0" borderId="0" xfId="0" quotePrefix="1" applyAlignment="1">
      <alignment horizontal="right"/>
    </xf>
    <xf numFmtId="0" fontId="2" fillId="0" borderId="0" xfId="0" quotePrefix="1" applyFont="1"/>
  </cellXfs>
  <cellStyles count="3">
    <cellStyle name="Normal" xfId="0" builtinId="0"/>
    <cellStyle name="Procent" xfId="2" builtinId="5"/>
    <cellStyle name="Tusental"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0"/>
            </a:pPr>
            <a:r>
              <a:rPr lang="sv-SE" sz="1600" b="0"/>
              <a:t>Hela Göteborg</a:t>
            </a:r>
            <a:br>
              <a:rPr lang="sv-SE" sz="1600" b="0"/>
            </a:br>
            <a:r>
              <a:rPr lang="sv-SE" sz="1600" b="0"/>
              <a:t>CoS</a:t>
            </a:r>
          </a:p>
        </c:rich>
      </c:tx>
      <c:overlay val="0"/>
    </c:title>
    <c:autoTitleDeleted val="0"/>
    <c:plotArea>
      <c:layout/>
      <c:barChart>
        <c:barDir val="col"/>
        <c:grouping val="clustered"/>
        <c:varyColors val="0"/>
        <c:ser>
          <c:idx val="0"/>
          <c:order val="0"/>
          <c:tx>
            <c:strRef>
              <c:f>'Exempel Göteborg'!$L$20</c:f>
              <c:strCache>
                <c:ptCount val="1"/>
                <c:pt idx="0">
                  <c:v>Hela Göteborg</c:v>
                </c:pt>
              </c:strCache>
            </c:strRef>
          </c:tx>
          <c:spPr>
            <a:solidFill>
              <a:schemeClr val="bg2">
                <a:lumMod val="40000"/>
                <a:lumOff val="60000"/>
              </a:schemeClr>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6-B14C-4060-98C2-B2402D8C79DC}"/>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5-B14C-4060-98C2-B2402D8C79DC}"/>
              </c:ext>
            </c:extLst>
          </c:dPt>
          <c:dLbls>
            <c:spPr>
              <a:noFill/>
              <a:ln>
                <a:noFill/>
              </a:ln>
              <a:effectLst/>
            </c:spPr>
            <c:txPr>
              <a:bodyPr rot="0" vert="horz"/>
              <a:lstStyle/>
              <a:p>
                <a:pPr>
                  <a:defRPr sz="1400"/>
                </a:pPr>
                <a:endParaRPr lang="sv-S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'Exempel Göteborg'!$M$19:$N$19</c:f>
              <c:strCache>
                <c:ptCount val="2"/>
                <c:pt idx="0">
                  <c:v>Deltagare</c:v>
                </c:pt>
                <c:pt idx="1">
                  <c:v>Årsmålgrupp</c:v>
                </c:pt>
              </c:strCache>
            </c:strRef>
          </c:cat>
          <c:val>
            <c:numRef>
              <c:f>'Exempel Göteborg'!$M$20:$N$20</c:f>
              <c:numCache>
                <c:formatCode>0</c:formatCode>
                <c:ptCount val="2"/>
                <c:pt idx="0" formatCode="General">
                  <c:v>128</c:v>
                </c:pt>
                <c:pt idx="1">
                  <c:v>931.59979165169898</c:v>
                </c:pt>
              </c:numCache>
            </c:numRef>
          </c:val>
          <c:extLst>
            <c:ext xmlns:c16="http://schemas.microsoft.com/office/drawing/2014/chart" uri="{C3380CC4-5D6E-409C-BE32-E72D297353CC}">
              <c16:uniqueId val="{00000002-B14C-4060-98C2-B2402D8C79DC}"/>
            </c:ext>
          </c:extLst>
        </c:ser>
        <c:dLbls>
          <c:dLblPos val="inEnd"/>
          <c:showLegendKey val="0"/>
          <c:showVal val="1"/>
          <c:showCatName val="0"/>
          <c:showSerName val="0"/>
          <c:showPercent val="0"/>
          <c:showBubbleSize val="0"/>
        </c:dLbls>
        <c:gapWidth val="50"/>
        <c:overlap val="-10"/>
        <c:axId val="908597592"/>
        <c:axId val="908604792"/>
      </c:barChart>
      <c:catAx>
        <c:axId val="908597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sv-SE"/>
          </a:p>
        </c:txPr>
        <c:crossAx val="908604792"/>
        <c:crosses val="autoZero"/>
        <c:auto val="1"/>
        <c:lblAlgn val="ctr"/>
        <c:lblOffset val="100"/>
        <c:noMultiLvlLbl val="0"/>
      </c:catAx>
      <c:valAx>
        <c:axId val="908604792"/>
        <c:scaling>
          <c:orientation val="minMax"/>
        </c:scaling>
        <c:delete val="1"/>
        <c:axPos val="l"/>
        <c:numFmt formatCode="General" sourceLinked="1"/>
        <c:majorTickMark val="none"/>
        <c:minorTickMark val="none"/>
        <c:tickLblPos val="nextTo"/>
        <c:crossAx val="908597592"/>
        <c:crosses val="autoZero"/>
        <c:crossBetween val="between"/>
      </c:valAx>
    </c:plotArea>
    <c:legend>
      <c:legendPos val="b"/>
      <c:overlay val="0"/>
      <c:spPr>
        <a:noFill/>
        <a:ln>
          <a:noFill/>
        </a:ln>
        <a:effectLst/>
      </c:spPr>
      <c:txPr>
        <a:bodyPr rot="0" vert="horz"/>
        <a:lstStyle/>
        <a:p>
          <a:pPr>
            <a:defRPr/>
          </a:pPr>
          <a:endParaRPr lang="sv-SE"/>
        </a:p>
      </c:txPr>
    </c:legend>
    <c:plotVisOnly val="1"/>
    <c:dispBlanksAs val="gap"/>
    <c:showDLblsOverMax val="0"/>
  </c:chart>
  <c:txPr>
    <a:bodyPr/>
    <a:lstStyle/>
    <a:p>
      <a:pPr>
        <a:defRPr sz="1600"/>
      </a:pPr>
      <a:endParaRPr lang="sv-S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0"/>
            </a:pPr>
            <a:r>
              <a:rPr lang="sv-SE" sz="1600" b="0"/>
              <a:t>Stadsområden</a:t>
            </a:r>
            <a:br>
              <a:rPr lang="sv-SE" sz="1600" b="0"/>
            </a:br>
            <a:r>
              <a:rPr lang="sv-SE" sz="1600" b="0"/>
              <a:t>CoS</a:t>
            </a:r>
          </a:p>
        </c:rich>
      </c:tx>
      <c:overlay val="0"/>
    </c:title>
    <c:autoTitleDeleted val="0"/>
    <c:plotArea>
      <c:layout/>
      <c:barChart>
        <c:barDir val="col"/>
        <c:grouping val="clustered"/>
        <c:varyColors val="0"/>
        <c:ser>
          <c:idx val="0"/>
          <c:order val="0"/>
          <c:tx>
            <c:strRef>
              <c:f>'Exempel Göteborg'!$M$19</c:f>
              <c:strCache>
                <c:ptCount val="1"/>
                <c:pt idx="0">
                  <c:v>Deltagare</c:v>
                </c:pt>
              </c:strCache>
            </c:strRef>
          </c:tx>
          <c:spPr>
            <a:solidFill>
              <a:schemeClr val="accent4">
                <a:lumMod val="40000"/>
                <a:lumOff val="60000"/>
              </a:schemeClr>
            </a:solidFill>
            <a:ln>
              <a:noFill/>
            </a:ln>
            <a:effectLst/>
          </c:spPr>
          <c:invertIfNegative val="0"/>
          <c:dLbls>
            <c:spPr>
              <a:noFill/>
              <a:ln>
                <a:noFill/>
              </a:ln>
              <a:effectLst/>
            </c:spPr>
            <c:txPr>
              <a:bodyPr rot="0" vert="horz"/>
              <a:lstStyle/>
              <a:p>
                <a:pPr>
                  <a:defRPr sz="1400"/>
                </a:pPr>
                <a:endParaRPr lang="sv-S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'Exempel Göteborg'!$L$20:$L$24</c15:sqref>
                  </c15:fullRef>
                </c:ext>
              </c:extLst>
              <c:f>'Exempel Göteborg'!$L$21:$L$24</c:f>
              <c:strCache>
                <c:ptCount val="4"/>
                <c:pt idx="0">
                  <c:v>Stadsområde Centrum</c:v>
                </c:pt>
                <c:pt idx="1">
                  <c:v>Stadsområde Hisingen</c:v>
                </c:pt>
                <c:pt idx="2">
                  <c:v>Stadsområde Nordost</c:v>
                </c:pt>
                <c:pt idx="3">
                  <c:v>Stadsområde Sydväst</c:v>
                </c:pt>
              </c:strCache>
            </c:strRef>
          </c:cat>
          <c:val>
            <c:numRef>
              <c:extLst>
                <c:ext xmlns:c15="http://schemas.microsoft.com/office/drawing/2012/chart" uri="{02D57815-91ED-43cb-92C2-25804820EDAC}">
                  <c15:fullRef>
                    <c15:sqref>'Exempel Göteborg'!$M$20:$M$24</c15:sqref>
                  </c15:fullRef>
                </c:ext>
              </c:extLst>
              <c:f>'Exempel Göteborg'!$M$21:$M$24</c:f>
              <c:numCache>
                <c:formatCode>General</c:formatCode>
                <c:ptCount val="4"/>
                <c:pt idx="0">
                  <c:v>9</c:v>
                </c:pt>
                <c:pt idx="1">
                  <c:v>36</c:v>
                </c:pt>
                <c:pt idx="2">
                  <c:v>55</c:v>
                </c:pt>
                <c:pt idx="3">
                  <c:v>28</c:v>
                </c:pt>
              </c:numCache>
            </c:numRef>
          </c:val>
          <c:extLst>
            <c:ext xmlns:c16="http://schemas.microsoft.com/office/drawing/2014/chart" uri="{C3380CC4-5D6E-409C-BE32-E72D297353CC}">
              <c16:uniqueId val="{00000003-F604-4799-9555-231367F94A60}"/>
            </c:ext>
          </c:extLst>
        </c:ser>
        <c:ser>
          <c:idx val="1"/>
          <c:order val="1"/>
          <c:tx>
            <c:strRef>
              <c:f>'Exempel Göteborg'!$N$19</c:f>
              <c:strCache>
                <c:ptCount val="1"/>
                <c:pt idx="0">
                  <c:v>Årsmålgrupp</c:v>
                </c:pt>
              </c:strCache>
            </c:strRef>
          </c:tx>
          <c:spPr>
            <a:solidFill>
              <a:schemeClr val="accent4"/>
            </a:solidFill>
          </c:spPr>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extLst>
                <c:ext xmlns:c15="http://schemas.microsoft.com/office/drawing/2012/chart" uri="{02D57815-91ED-43cb-92C2-25804820EDAC}">
                  <c15:fullRef>
                    <c15:sqref>'Exempel Göteborg'!$L$20:$L$24</c15:sqref>
                  </c15:fullRef>
                </c:ext>
              </c:extLst>
              <c:f>'Exempel Göteborg'!$L$21:$L$24</c:f>
              <c:strCache>
                <c:ptCount val="4"/>
                <c:pt idx="0">
                  <c:v>Stadsområde Centrum</c:v>
                </c:pt>
                <c:pt idx="1">
                  <c:v>Stadsområde Hisingen</c:v>
                </c:pt>
                <c:pt idx="2">
                  <c:v>Stadsområde Nordost</c:v>
                </c:pt>
                <c:pt idx="3">
                  <c:v>Stadsområde Sydväst</c:v>
                </c:pt>
              </c:strCache>
            </c:strRef>
          </c:cat>
          <c:val>
            <c:numRef>
              <c:extLst>
                <c:ext xmlns:c15="http://schemas.microsoft.com/office/drawing/2012/chart" uri="{02D57815-91ED-43cb-92C2-25804820EDAC}">
                  <c15:fullRef>
                    <c15:sqref>'Exempel Göteborg'!$N$20:$N$24</c15:sqref>
                  </c15:fullRef>
                </c:ext>
              </c:extLst>
              <c:f>'Exempel Göteborg'!$N$21:$N$24</c:f>
              <c:numCache>
                <c:formatCode>0</c:formatCode>
                <c:ptCount val="4"/>
                <c:pt idx="0">
                  <c:v>246.70414541274513</c:v>
                </c:pt>
                <c:pt idx="1">
                  <c:v>283.41206264817868</c:v>
                </c:pt>
                <c:pt idx="2">
                  <c:v>202.93753143185569</c:v>
                </c:pt>
                <c:pt idx="3">
                  <c:v>196.16172138803074</c:v>
                </c:pt>
              </c:numCache>
            </c:numRef>
          </c:val>
          <c:extLst>
            <c:ext xmlns:c16="http://schemas.microsoft.com/office/drawing/2014/chart" uri="{C3380CC4-5D6E-409C-BE32-E72D297353CC}">
              <c16:uniqueId val="{00000004-F604-4799-9555-231367F94A60}"/>
            </c:ext>
          </c:extLst>
        </c:ser>
        <c:dLbls>
          <c:dLblPos val="inEnd"/>
          <c:showLegendKey val="0"/>
          <c:showVal val="1"/>
          <c:showCatName val="0"/>
          <c:showSerName val="0"/>
          <c:showPercent val="0"/>
          <c:showBubbleSize val="0"/>
        </c:dLbls>
        <c:gapWidth val="50"/>
        <c:overlap val="-10"/>
        <c:axId val="908597592"/>
        <c:axId val="908604792"/>
      </c:barChart>
      <c:catAx>
        <c:axId val="908597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sv-SE"/>
          </a:p>
        </c:txPr>
        <c:crossAx val="908604792"/>
        <c:crosses val="autoZero"/>
        <c:auto val="1"/>
        <c:lblAlgn val="ctr"/>
        <c:lblOffset val="100"/>
        <c:noMultiLvlLbl val="0"/>
      </c:catAx>
      <c:valAx>
        <c:axId val="908604792"/>
        <c:scaling>
          <c:orientation val="minMax"/>
        </c:scaling>
        <c:delete val="1"/>
        <c:axPos val="l"/>
        <c:numFmt formatCode="General" sourceLinked="1"/>
        <c:majorTickMark val="none"/>
        <c:minorTickMark val="none"/>
        <c:tickLblPos val="nextTo"/>
        <c:crossAx val="908597592"/>
        <c:crosses val="autoZero"/>
        <c:crossBetween val="between"/>
      </c:valAx>
    </c:plotArea>
    <c:legend>
      <c:legendPos val="b"/>
      <c:overlay val="0"/>
      <c:spPr>
        <a:noFill/>
        <a:ln>
          <a:noFill/>
        </a:ln>
        <a:effectLst/>
      </c:spPr>
      <c:txPr>
        <a:bodyPr rot="0" vert="horz"/>
        <a:lstStyle/>
        <a:p>
          <a:pPr>
            <a:defRPr/>
          </a:pPr>
          <a:endParaRPr lang="sv-SE"/>
        </a:p>
      </c:txPr>
    </c:legend>
    <c:plotVisOnly val="1"/>
    <c:dispBlanksAs val="gap"/>
    <c:showDLblsOverMax val="0"/>
  </c:chart>
  <c:txPr>
    <a:bodyPr/>
    <a:lstStyle/>
    <a:p>
      <a:pPr>
        <a:defRPr sz="1600"/>
      </a:pPr>
      <a:endParaRPr lang="sv-SE"/>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252412</xdr:colOff>
      <xdr:row>9</xdr:row>
      <xdr:rowOff>100012</xdr:rowOff>
    </xdr:from>
    <xdr:to>
      <xdr:col>25</xdr:col>
      <xdr:colOff>152400</xdr:colOff>
      <xdr:row>23</xdr:row>
      <xdr:rowOff>76200</xdr:rowOff>
    </xdr:to>
    <xdr:graphicFrame macro="">
      <xdr:nvGraphicFramePr>
        <xdr:cNvPr id="2" name="Diagram 1">
          <a:extLst>
            <a:ext uri="{FF2B5EF4-FFF2-40B4-BE49-F238E27FC236}">
              <a16:creationId xmlns:a16="http://schemas.microsoft.com/office/drawing/2014/main" id="{9C47E456-33FB-8E73-434F-2CC47DEF2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328611</xdr:colOff>
      <xdr:row>9</xdr:row>
      <xdr:rowOff>128586</xdr:rowOff>
    </xdr:from>
    <xdr:to>
      <xdr:col>35</xdr:col>
      <xdr:colOff>85724</xdr:colOff>
      <xdr:row>24</xdr:row>
      <xdr:rowOff>19049</xdr:rowOff>
    </xdr:to>
    <xdr:graphicFrame macro="">
      <xdr:nvGraphicFramePr>
        <xdr:cNvPr id="3" name="Diagram 2">
          <a:extLst>
            <a:ext uri="{FF2B5EF4-FFF2-40B4-BE49-F238E27FC236}">
              <a16:creationId xmlns:a16="http://schemas.microsoft.com/office/drawing/2014/main" id="{3C9CA365-ED2E-3F49-6081-7F9EDBB71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goteborgonline-my.sharepoint.com/personal/carl_odhnoff_socialcentrum_goteborg_se/Documents/Mina%20dokument/Projekt/Uppf&#246;ljning%20f&#246;r&#228;ldraskapsst&#246;d/&#197;terkoppling/Analys%20data%202023/Data%202023.xlsx" TargetMode="External"/><Relationship Id="rId1" Type="http://schemas.openxmlformats.org/officeDocument/2006/relationships/externalLinkPath" Target="/personal/carl_odhnoff_socialcentrum_goteborg_se/Documents/Mina%20dokument/Projekt/Uppf&#246;ljning%20f&#246;r&#228;ldraskapsst&#246;d/&#197;terkoppling/Analys%20data%202023/Data%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tom 230630"/>
      <sheetName val="Diagram tom 230630"/>
      <sheetName val="Data 230701-231004"/>
      <sheetName val="Data"/>
      <sheetName val="Pivot"/>
      <sheetName val="Tabeller"/>
      <sheetName val="Diagram"/>
    </sheetNames>
    <sheetDataSet>
      <sheetData sheetId="0"/>
      <sheetData sheetId="1"/>
      <sheetData sheetId="2"/>
      <sheetData sheetId="3"/>
      <sheetData sheetId="4"/>
      <sheetData sheetId="5">
        <row r="127">
          <cell r="B127" t="str">
            <v>Deltagare</v>
          </cell>
          <cell r="C127" t="str">
            <v>Årsmålgrupp (15%)</v>
          </cell>
        </row>
        <row r="128">
          <cell r="A128" t="str">
            <v>Centrum</v>
          </cell>
          <cell r="B128">
            <v>9</v>
          </cell>
          <cell r="C128">
            <v>247</v>
          </cell>
        </row>
        <row r="129">
          <cell r="A129" t="str">
            <v>Hisingen</v>
          </cell>
          <cell r="B129">
            <v>36</v>
          </cell>
          <cell r="C129">
            <v>283</v>
          </cell>
        </row>
        <row r="130">
          <cell r="A130" t="str">
            <v>Nordost</v>
          </cell>
          <cell r="B130">
            <v>55</v>
          </cell>
          <cell r="C130">
            <v>203</v>
          </cell>
        </row>
        <row r="131">
          <cell r="A131" t="str">
            <v>Sydväst</v>
          </cell>
          <cell r="B131">
            <v>28</v>
          </cell>
          <cell r="C131">
            <v>196</v>
          </cell>
        </row>
      </sheetData>
      <sheetData sheetId="6"/>
    </sheetDataSet>
  </externalBook>
</externalLink>
</file>

<file path=xl/persons/person.xml><?xml version="1.0" encoding="utf-8"?>
<personList xmlns="http://schemas.microsoft.com/office/spreadsheetml/2018/threadedcomments" xmlns:x="http://schemas.openxmlformats.org/spreadsheetml/2006/main">
  <person displayName="Carl Odhnoff" id="{4B8F9F82-6F29-4318-A734-ACB33E980B41}" userId="S::carl.odhnoff@socialcentrum.goteborg.se::d7e57749-5547-4afb-b45c-8b3f999d14e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8" dT="2024-10-30T13:47:06.20" personId="{4B8F9F82-6F29-4318-A734-ACB33E980B41}" id="{F682B75E-EDB6-42A4-8CAD-AECE2D317D04}">
    <text>Så här stor del får inte ett barn till, enligt SCBs rapport 2017</text>
  </threadedComment>
  <threadedComment ref="F19" dT="2024-10-30T13:47:21.12" personId="{4B8F9F82-6F29-4318-A734-ACB33E980B41}" id="{9CFB1D6B-DE3F-474F-A8F4-15848EF0575E}">
    <text>Typ 82% får ett barn till. Av dem så får typ 31% ytterliggare ett barn</text>
  </threadedComment>
  <threadedComment ref="G19" dT="2024-10-30T13:56:47.78" personId="{4B8F9F82-6F29-4318-A734-ACB33E980B41}" id="{F088C52E-F874-450D-8F22-4D79AFA5070F}">
    <text>Utifrån SCBs rapport</text>
  </threadedComment>
  <threadedComment ref="F20" dT="2024-10-30T13:47:56.86" personId="{4B8F9F82-6F29-4318-A734-ACB33E980B41}" id="{289303E1-ABDC-49C3-BB87-CE79E855959D}">
    <text>Ca 25% får tre barn eller mer enligt SCB-rapporten</text>
  </threadedComment>
  <threadedComment ref="G20" dT="2024-10-30T13:57:00.15" personId="{4B8F9F82-6F29-4318-A734-ACB33E980B41}" id="{4EAE03BB-88B2-4C99-822D-E321BF56A870}">
    <text>Utifrån SCBs rapport</text>
  </threadedComment>
  <threadedComment ref="F21" dT="2024-10-30T13:55:15.34" personId="{4B8F9F82-6F29-4318-A734-ACB33E980B41}" id="{0779D451-51D5-45BA-A82F-C7FCBC6A9647}">
    <text xml:space="preserve">Denna siffra blir en gissning av hur stor del av de som får tre barn som sedan får ett fjärde barn, baserat på andelen av föräldrar i Göteborg som idag har fyra eller fler barn. Här har vi på grund av begränsad info valt att förenkla beräkningen genom att inte ta hänsyn till de som får fler än fyra barn. </text>
  </threadedComment>
  <threadedComment ref="G21" dT="2024-10-30T13:58:24.70" personId="{4B8F9F82-6F29-4318-A734-ACB33E980B41}" id="{C0BC9DC8-8978-4986-B11F-AC3FC259D9D8}">
    <text xml:space="preserve">Här finns inget i SCBs rapport om tid mellan barn 3 och 4, så detta blir en gissning.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J30"/>
  <sheetViews>
    <sheetView tabSelected="1" topLeftCell="A14" workbookViewId="0">
      <selection activeCell="E25" sqref="E25"/>
    </sheetView>
  </sheetViews>
  <sheetFormatPr defaultRowHeight="15" x14ac:dyDescent="0.25"/>
  <cols>
    <col min="3" max="3" width="53" customWidth="1"/>
    <col min="4" max="4" width="9" customWidth="1"/>
    <col min="5" max="5" width="25" customWidth="1"/>
    <col min="6" max="6" width="22.5703125" customWidth="1"/>
    <col min="7" max="7" width="21.5703125" customWidth="1"/>
    <col min="8" max="8" width="19.140625" customWidth="1"/>
    <col min="9" max="9" width="11.140625" bestFit="1" customWidth="1"/>
  </cols>
  <sheetData>
    <row r="3" spans="3:7" x14ac:dyDescent="0.25">
      <c r="C3" s="4" t="s">
        <v>24</v>
      </c>
    </row>
    <row r="4" spans="3:7" ht="120" x14ac:dyDescent="0.25">
      <c r="C4" s="3" t="s">
        <v>42</v>
      </c>
    </row>
    <row r="5" spans="3:7" ht="30" x14ac:dyDescent="0.25">
      <c r="E5" s="7" t="s">
        <v>27</v>
      </c>
    </row>
    <row r="6" spans="3:7" x14ac:dyDescent="0.25">
      <c r="E6" t="s">
        <v>26</v>
      </c>
      <c r="F6" t="s">
        <v>31</v>
      </c>
      <c r="G6" t="s">
        <v>25</v>
      </c>
    </row>
    <row r="7" spans="3:7" x14ac:dyDescent="0.25">
      <c r="E7" t="s">
        <v>28</v>
      </c>
      <c r="F7" t="s">
        <v>32</v>
      </c>
      <c r="G7">
        <v>1009</v>
      </c>
    </row>
    <row r="8" spans="3:7" ht="30" x14ac:dyDescent="0.25">
      <c r="E8" s="3" t="s">
        <v>29</v>
      </c>
      <c r="F8" t="s">
        <v>33</v>
      </c>
      <c r="G8">
        <v>48</v>
      </c>
    </row>
    <row r="9" spans="3:7" x14ac:dyDescent="0.25">
      <c r="E9" t="s">
        <v>30</v>
      </c>
      <c r="F9" t="s">
        <v>34</v>
      </c>
      <c r="G9">
        <v>128</v>
      </c>
    </row>
    <row r="11" spans="3:7" x14ac:dyDescent="0.25">
      <c r="E11" t="s">
        <v>37</v>
      </c>
    </row>
    <row r="13" spans="3:7" x14ac:dyDescent="0.25">
      <c r="C13" s="4" t="s">
        <v>43</v>
      </c>
    </row>
    <row r="14" spans="3:7" ht="150" x14ac:dyDescent="0.25">
      <c r="C14" s="3" t="s">
        <v>44</v>
      </c>
    </row>
    <row r="16" spans="3:7" ht="60" x14ac:dyDescent="0.25">
      <c r="C16" s="3" t="s">
        <v>45</v>
      </c>
      <c r="E16" s="8" t="s">
        <v>46</v>
      </c>
    </row>
    <row r="17" spans="3:10" ht="90" x14ac:dyDescent="0.25">
      <c r="C17" s="3" t="s">
        <v>51</v>
      </c>
      <c r="E17" s="7" t="s">
        <v>21</v>
      </c>
      <c r="F17" s="3" t="s">
        <v>18</v>
      </c>
      <c r="G17" s="3" t="s">
        <v>47</v>
      </c>
      <c r="H17" s="3" t="s">
        <v>19</v>
      </c>
      <c r="I17" t="s">
        <v>20</v>
      </c>
    </row>
    <row r="18" spans="3:10" x14ac:dyDescent="0.25">
      <c r="E18" t="s">
        <v>14</v>
      </c>
      <c r="F18" s="6">
        <v>0.18</v>
      </c>
      <c r="G18" s="9" t="s">
        <v>48</v>
      </c>
      <c r="H18">
        <v>0</v>
      </c>
      <c r="I18">
        <f>F18*H18</f>
        <v>0</v>
      </c>
    </row>
    <row r="19" spans="3:10" x14ac:dyDescent="0.25">
      <c r="E19" t="s">
        <v>15</v>
      </c>
      <c r="F19" s="6">
        <v>0.56579999999999997</v>
      </c>
      <c r="G19">
        <v>3</v>
      </c>
      <c r="H19">
        <v>3</v>
      </c>
      <c r="I19">
        <f>F19*H19</f>
        <v>1.6974</v>
      </c>
    </row>
    <row r="20" spans="3:10" x14ac:dyDescent="0.25">
      <c r="E20" t="s">
        <v>16</v>
      </c>
      <c r="F20" s="6">
        <v>0.20419999999999999</v>
      </c>
      <c r="G20">
        <v>6</v>
      </c>
      <c r="H20">
        <v>9</v>
      </c>
      <c r="I20">
        <f>F20*H20</f>
        <v>1.8377999999999999</v>
      </c>
    </row>
    <row r="21" spans="3:10" x14ac:dyDescent="0.25">
      <c r="E21" t="s">
        <v>17</v>
      </c>
      <c r="F21" s="6">
        <v>0.05</v>
      </c>
      <c r="G21">
        <v>3</v>
      </c>
      <c r="H21">
        <v>12</v>
      </c>
      <c r="I21">
        <f>F21*H21</f>
        <v>0.60000000000000009</v>
      </c>
    </row>
    <row r="22" spans="3:10" x14ac:dyDescent="0.25">
      <c r="I22" s="4">
        <f>SUM(I18:I21)</f>
        <v>4.1351999999999993</v>
      </c>
      <c r="J22" s="10" t="s">
        <v>49</v>
      </c>
    </row>
    <row r="25" spans="3:10" x14ac:dyDescent="0.25">
      <c r="C25" s="4" t="s">
        <v>23</v>
      </c>
    </row>
    <row r="26" spans="3:10" ht="105" x14ac:dyDescent="0.25">
      <c r="C26" s="3" t="s">
        <v>22</v>
      </c>
    </row>
    <row r="29" spans="3:10" x14ac:dyDescent="0.25">
      <c r="C29" s="4" t="s">
        <v>35</v>
      </c>
    </row>
    <row r="30" spans="3:10" ht="165" x14ac:dyDescent="0.25">
      <c r="C30" s="3" t="s">
        <v>36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3E7D4-7B73-4A38-A0F4-778074672D65}">
  <dimension ref="D5:O42"/>
  <sheetViews>
    <sheetView workbookViewId="0">
      <selection activeCell="S28" sqref="S28"/>
    </sheetView>
  </sheetViews>
  <sheetFormatPr defaultRowHeight="15" x14ac:dyDescent="0.25"/>
  <cols>
    <col min="4" max="4" width="32.28515625" customWidth="1"/>
    <col min="5" max="5" width="11.42578125" bestFit="1" customWidth="1"/>
    <col min="6" max="6" width="20.28515625" customWidth="1"/>
    <col min="7" max="7" width="17.7109375" customWidth="1"/>
    <col min="8" max="8" width="20.28515625" customWidth="1"/>
    <col min="12" max="12" width="21" bestFit="1" customWidth="1"/>
    <col min="13" max="13" width="9.5703125" bestFit="1" customWidth="1"/>
    <col min="14" max="14" width="12.28515625" bestFit="1" customWidth="1"/>
    <col min="15" max="15" width="18.28515625" customWidth="1"/>
  </cols>
  <sheetData>
    <row r="5" spans="4:8" ht="30" x14ac:dyDescent="0.25">
      <c r="D5" s="3" t="s">
        <v>1</v>
      </c>
    </row>
    <row r="6" spans="4:8" x14ac:dyDescent="0.25">
      <c r="D6">
        <v>4.1352000000000002</v>
      </c>
    </row>
    <row r="10" spans="4:8" ht="30.75" x14ac:dyDescent="0.3">
      <c r="D10" s="5" t="s">
        <v>0</v>
      </c>
      <c r="E10" t="s">
        <v>6</v>
      </c>
      <c r="F10" s="3" t="s">
        <v>7</v>
      </c>
      <c r="G10" s="3" t="s">
        <v>8</v>
      </c>
      <c r="H10" s="3" t="s">
        <v>9</v>
      </c>
    </row>
    <row r="11" spans="4:8" x14ac:dyDescent="0.25">
      <c r="D11" t="s">
        <v>13</v>
      </c>
      <c r="E11" s="1">
        <v>134223</v>
      </c>
      <c r="F11" s="1">
        <v>18</v>
      </c>
      <c r="G11" s="1">
        <f>E11/(F11+D$6)</f>
        <v>6063.7807654776097</v>
      </c>
      <c r="H11" s="1">
        <f>G11*0.15</f>
        <v>909.56711482164144</v>
      </c>
    </row>
    <row r="12" spans="4:8" x14ac:dyDescent="0.25">
      <c r="D12" t="s">
        <v>5</v>
      </c>
      <c r="E12" s="1">
        <v>34464</v>
      </c>
      <c r="F12" s="1">
        <v>18</v>
      </c>
      <c r="G12" s="1">
        <f t="shared" ref="G12:G15" si="0">E12/(F12+D$6)</f>
        <v>1556.9771224113629</v>
      </c>
      <c r="H12" s="1">
        <f t="shared" ref="H12:H15" si="1">G12*0.15</f>
        <v>233.54656836170443</v>
      </c>
    </row>
    <row r="13" spans="4:8" x14ac:dyDescent="0.25">
      <c r="D13" t="s">
        <v>2</v>
      </c>
      <c r="E13" s="1">
        <v>41455</v>
      </c>
      <c r="F13" s="1">
        <v>18</v>
      </c>
      <c r="G13" s="1">
        <f t="shared" si="0"/>
        <v>1872.8089197296613</v>
      </c>
      <c r="H13" s="1">
        <f t="shared" si="1"/>
        <v>280.9213379594492</v>
      </c>
    </row>
    <row r="14" spans="4:8" x14ac:dyDescent="0.25">
      <c r="D14" t="s">
        <v>3</v>
      </c>
      <c r="E14" s="1">
        <v>27385</v>
      </c>
      <c r="F14" s="1">
        <v>18</v>
      </c>
      <c r="G14" s="1">
        <f t="shared" si="0"/>
        <v>1237.1697567675014</v>
      </c>
      <c r="H14" s="1">
        <f t="shared" si="1"/>
        <v>185.57546351512522</v>
      </c>
    </row>
    <row r="15" spans="4:8" x14ac:dyDescent="0.25">
      <c r="D15" t="s">
        <v>4</v>
      </c>
      <c r="E15" s="1">
        <v>30498</v>
      </c>
      <c r="F15" s="1">
        <v>18</v>
      </c>
      <c r="G15" s="1">
        <f t="shared" si="0"/>
        <v>1377.8054862842891</v>
      </c>
      <c r="H15" s="1">
        <f t="shared" si="1"/>
        <v>206.67082294264335</v>
      </c>
    </row>
    <row r="19" spans="4:15" ht="30.75" x14ac:dyDescent="0.3">
      <c r="D19" s="5" t="s">
        <v>11</v>
      </c>
      <c r="E19" t="s">
        <v>6</v>
      </c>
      <c r="F19" s="3" t="s">
        <v>7</v>
      </c>
      <c r="G19" s="3" t="s">
        <v>8</v>
      </c>
      <c r="H19" s="3" t="s">
        <v>9</v>
      </c>
      <c r="L19" s="4" t="s">
        <v>40</v>
      </c>
      <c r="M19" t="s">
        <v>38</v>
      </c>
      <c r="N19" t="s">
        <v>39</v>
      </c>
      <c r="O19" s="3" t="s">
        <v>50</v>
      </c>
    </row>
    <row r="20" spans="4:15" x14ac:dyDescent="0.25">
      <c r="D20" t="s">
        <v>13</v>
      </c>
      <c r="E20" s="1">
        <v>69157</v>
      </c>
      <c r="F20" s="1">
        <f>6-0+1</f>
        <v>7</v>
      </c>
      <c r="G20" s="1">
        <f>E20/(F20+D$6)</f>
        <v>6210.6652776779938</v>
      </c>
      <c r="H20" s="1">
        <f>G20*0.15</f>
        <v>931.59979165169898</v>
      </c>
      <c r="L20" t="s">
        <v>13</v>
      </c>
      <c r="M20">
        <v>128</v>
      </c>
      <c r="N20" s="2">
        <v>931.59979165169898</v>
      </c>
      <c r="O20" s="6">
        <f>M20/N20</f>
        <v>0.13739805563187146</v>
      </c>
    </row>
    <row r="21" spans="4:15" x14ac:dyDescent="0.25">
      <c r="D21" t="s">
        <v>5</v>
      </c>
      <c r="E21" s="1">
        <v>18314</v>
      </c>
      <c r="F21" s="1">
        <f t="shared" ref="F21:F24" si="2">6-0+1</f>
        <v>7</v>
      </c>
      <c r="G21" s="1">
        <f t="shared" ref="G21:G24" si="3">E21/(F21+D$6)</f>
        <v>1644.6943027516343</v>
      </c>
      <c r="H21" s="1">
        <f t="shared" ref="H21:H24" si="4">G21*0.15</f>
        <v>246.70414541274513</v>
      </c>
      <c r="L21" t="s">
        <v>5</v>
      </c>
      <c r="M21">
        <v>9</v>
      </c>
      <c r="N21" s="2">
        <v>246.70414541274513</v>
      </c>
      <c r="O21" s="6">
        <f t="shared" ref="O21:O24" si="5">M21/N21</f>
        <v>3.6480943540460851E-2</v>
      </c>
    </row>
    <row r="22" spans="4:15" x14ac:dyDescent="0.25">
      <c r="D22" t="s">
        <v>2</v>
      </c>
      <c r="E22" s="1">
        <v>21039</v>
      </c>
      <c r="F22" s="1">
        <f t="shared" si="2"/>
        <v>7</v>
      </c>
      <c r="G22" s="1">
        <f t="shared" si="3"/>
        <v>1889.4137509878581</v>
      </c>
      <c r="H22" s="1">
        <f t="shared" si="4"/>
        <v>283.41206264817868</v>
      </c>
      <c r="L22" t="s">
        <v>2</v>
      </c>
      <c r="M22">
        <v>36</v>
      </c>
      <c r="N22" s="2">
        <v>283.41206264817868</v>
      </c>
      <c r="O22" s="6">
        <f t="shared" si="5"/>
        <v>0.12702352773420794</v>
      </c>
    </row>
    <row r="23" spans="4:15" x14ac:dyDescent="0.25">
      <c r="D23" t="s">
        <v>3</v>
      </c>
      <c r="E23" s="1">
        <v>15065</v>
      </c>
      <c r="F23" s="1">
        <f t="shared" si="2"/>
        <v>7</v>
      </c>
      <c r="G23" s="1">
        <f t="shared" si="3"/>
        <v>1352.9168762123713</v>
      </c>
      <c r="H23" s="1">
        <f t="shared" si="4"/>
        <v>202.93753143185569</v>
      </c>
      <c r="L23" t="s">
        <v>3</v>
      </c>
      <c r="M23">
        <v>55</v>
      </c>
      <c r="N23" s="2">
        <v>202.93753143185569</v>
      </c>
      <c r="O23" s="6">
        <f t="shared" si="5"/>
        <v>0.27101936054873332</v>
      </c>
    </row>
    <row r="24" spans="4:15" x14ac:dyDescent="0.25">
      <c r="D24" t="s">
        <v>4</v>
      </c>
      <c r="E24" s="1">
        <v>14562</v>
      </c>
      <c r="F24" s="1">
        <f t="shared" si="2"/>
        <v>7</v>
      </c>
      <c r="G24" s="1">
        <f t="shared" si="3"/>
        <v>1307.7448092535383</v>
      </c>
      <c r="H24" s="1">
        <f t="shared" si="4"/>
        <v>196.16172138803074</v>
      </c>
      <c r="L24" t="s">
        <v>4</v>
      </c>
      <c r="M24">
        <v>28</v>
      </c>
      <c r="N24" s="2">
        <v>196.16172138803074</v>
      </c>
      <c r="O24" s="6">
        <f t="shared" si="5"/>
        <v>0.14273936730302614</v>
      </c>
    </row>
    <row r="28" spans="4:15" ht="30.75" x14ac:dyDescent="0.3">
      <c r="D28" s="5" t="s">
        <v>10</v>
      </c>
      <c r="E28" t="s">
        <v>6</v>
      </c>
      <c r="F28" s="3" t="s">
        <v>7</v>
      </c>
      <c r="G28" s="3" t="s">
        <v>8</v>
      </c>
      <c r="H28" s="3" t="s">
        <v>9</v>
      </c>
      <c r="L28" s="4" t="s">
        <v>28</v>
      </c>
      <c r="M28" t="s">
        <v>38</v>
      </c>
      <c r="N28" t="s">
        <v>39</v>
      </c>
      <c r="O28" s="3" t="s">
        <v>50</v>
      </c>
    </row>
    <row r="29" spans="4:15" x14ac:dyDescent="0.25">
      <c r="D29" t="s">
        <v>13</v>
      </c>
      <c r="E29" s="1">
        <v>86146</v>
      </c>
      <c r="F29" s="1">
        <f>12-3+1</f>
        <v>10</v>
      </c>
      <c r="G29" s="1">
        <f>E29/(F29+D$6)</f>
        <v>6094.4309242175559</v>
      </c>
      <c r="H29" s="1">
        <f>G29*0.15</f>
        <v>914.16463863263334</v>
      </c>
      <c r="L29" t="s">
        <v>13</v>
      </c>
      <c r="M29">
        <v>1009</v>
      </c>
      <c r="N29" s="2">
        <v>6094.4309242175559</v>
      </c>
      <c r="O29" s="6">
        <f>M29/N29</f>
        <v>0.16556098716133077</v>
      </c>
    </row>
    <row r="30" spans="4:15" x14ac:dyDescent="0.25">
      <c r="D30" t="s">
        <v>5</v>
      </c>
      <c r="E30" s="1">
        <v>19942</v>
      </c>
      <c r="F30" s="1">
        <f t="shared" ref="F30:F33" si="6">12-3+1</f>
        <v>10</v>
      </c>
      <c r="G30" s="1">
        <f t="shared" ref="G30:G33" si="7">E30/(F30+D$6)</f>
        <v>1410.8042334031354</v>
      </c>
      <c r="H30" s="1">
        <f t="shared" ref="H30:H33" si="8">G30*0.15</f>
        <v>211.62063501047029</v>
      </c>
      <c r="L30" t="s">
        <v>5</v>
      </c>
      <c r="M30">
        <v>329</v>
      </c>
      <c r="N30" s="2">
        <v>1410.8042334031354</v>
      </c>
      <c r="O30" s="6">
        <f t="shared" ref="O30:O33" si="9">M30/N30</f>
        <v>0.23320032093069903</v>
      </c>
    </row>
    <row r="31" spans="4:15" x14ac:dyDescent="0.25">
      <c r="D31" t="s">
        <v>2</v>
      </c>
      <c r="E31" s="1">
        <v>26869</v>
      </c>
      <c r="F31" s="1">
        <f t="shared" si="6"/>
        <v>10</v>
      </c>
      <c r="G31" s="1">
        <f t="shared" si="7"/>
        <v>1900.8574339238212</v>
      </c>
      <c r="H31" s="1">
        <f t="shared" si="8"/>
        <v>285.12861508857316</v>
      </c>
      <c r="L31" t="s">
        <v>2</v>
      </c>
      <c r="M31">
        <v>251</v>
      </c>
      <c r="N31" s="2">
        <v>1900.8574339238212</v>
      </c>
      <c r="O31" s="6">
        <f t="shared" si="9"/>
        <v>0.13204567345267781</v>
      </c>
    </row>
    <row r="32" spans="4:15" x14ac:dyDescent="0.25">
      <c r="D32" t="s">
        <v>3</v>
      </c>
      <c r="E32" s="1">
        <v>18878</v>
      </c>
      <c r="F32" s="1">
        <f t="shared" si="6"/>
        <v>10</v>
      </c>
      <c r="G32" s="1">
        <f t="shared" si="7"/>
        <v>1335.5311562623804</v>
      </c>
      <c r="H32" s="1">
        <f t="shared" si="8"/>
        <v>200.32967343935704</v>
      </c>
      <c r="L32" t="s">
        <v>3</v>
      </c>
      <c r="M32">
        <v>264</v>
      </c>
      <c r="N32" s="2">
        <v>1335.5311562623804</v>
      </c>
      <c r="O32" s="6">
        <f t="shared" si="9"/>
        <v>0.19767416039834729</v>
      </c>
    </row>
    <row r="33" spans="4:15" x14ac:dyDescent="0.25">
      <c r="D33" t="s">
        <v>4</v>
      </c>
      <c r="E33" s="1">
        <v>20153</v>
      </c>
      <c r="F33" s="1">
        <f t="shared" si="6"/>
        <v>10</v>
      </c>
      <c r="G33" s="1">
        <f t="shared" si="7"/>
        <v>1425.7315071594317</v>
      </c>
      <c r="H33" s="1">
        <f t="shared" si="8"/>
        <v>213.85972607391474</v>
      </c>
      <c r="L33" t="s">
        <v>4</v>
      </c>
      <c r="M33">
        <v>165</v>
      </c>
      <c r="N33" s="2">
        <v>1425.7315071594317</v>
      </c>
      <c r="O33" s="6">
        <f t="shared" si="9"/>
        <v>0.11573006500272913</v>
      </c>
    </row>
    <row r="37" spans="4:15" ht="30.75" x14ac:dyDescent="0.3">
      <c r="D37" s="5" t="s">
        <v>12</v>
      </c>
      <c r="E37" t="s">
        <v>6</v>
      </c>
      <c r="F37" s="3" t="s">
        <v>7</v>
      </c>
      <c r="G37" s="3" t="s">
        <v>8</v>
      </c>
      <c r="H37" s="3" t="s">
        <v>9</v>
      </c>
      <c r="L37" s="4" t="s">
        <v>41</v>
      </c>
      <c r="M37" t="s">
        <v>38</v>
      </c>
      <c r="N37" t="s">
        <v>39</v>
      </c>
      <c r="O37" s="3" t="s">
        <v>50</v>
      </c>
    </row>
    <row r="38" spans="4:15" x14ac:dyDescent="0.25">
      <c r="D38" t="s">
        <v>13</v>
      </c>
      <c r="E38" s="1">
        <v>63284</v>
      </c>
      <c r="F38" s="1">
        <f>19-13+1</f>
        <v>7</v>
      </c>
      <c r="G38" s="1">
        <f>E38/(F38+D$6)</f>
        <v>5683.2387384151152</v>
      </c>
      <c r="H38" s="1">
        <f>G38*0.15</f>
        <v>852.48581076226731</v>
      </c>
      <c r="L38" t="s">
        <v>13</v>
      </c>
      <c r="M38">
        <v>48</v>
      </c>
      <c r="N38" s="2">
        <v>852.48581076226731</v>
      </c>
      <c r="O38" s="6">
        <f>M38/N38</f>
        <v>5.6305922508058916E-2</v>
      </c>
    </row>
    <row r="39" spans="4:15" x14ac:dyDescent="0.25">
      <c r="D39" t="s">
        <v>5</v>
      </c>
      <c r="E39" s="1">
        <v>14709</v>
      </c>
      <c r="F39" s="1">
        <f t="shared" ref="F39:F42" si="10">19-13+1</f>
        <v>7</v>
      </c>
      <c r="G39" s="1">
        <f t="shared" ref="G39:G42" si="11">E39/(F39+D$6)</f>
        <v>1320.9461886629786</v>
      </c>
      <c r="H39" s="1">
        <f t="shared" ref="H39:H42" si="12">G39*0.15</f>
        <v>198.14192829944679</v>
      </c>
      <c r="L39" t="s">
        <v>5</v>
      </c>
      <c r="M39">
        <v>0</v>
      </c>
      <c r="N39" s="2">
        <v>198.14192829944679</v>
      </c>
      <c r="O39" s="6">
        <f t="shared" ref="O39:O42" si="13">M39/N39</f>
        <v>0</v>
      </c>
    </row>
    <row r="40" spans="4:15" x14ac:dyDescent="0.25">
      <c r="D40" t="s">
        <v>2</v>
      </c>
      <c r="E40" s="1">
        <v>19546</v>
      </c>
      <c r="F40" s="1">
        <f t="shared" si="10"/>
        <v>7</v>
      </c>
      <c r="G40" s="1">
        <f t="shared" si="11"/>
        <v>1755.334434945039</v>
      </c>
      <c r="H40" s="1">
        <f t="shared" si="12"/>
        <v>263.30016524175585</v>
      </c>
      <c r="L40" t="s">
        <v>2</v>
      </c>
      <c r="M40">
        <v>23</v>
      </c>
      <c r="N40" s="2">
        <v>263.30016524175585</v>
      </c>
      <c r="O40" s="6">
        <f t="shared" si="13"/>
        <v>8.7352774651250048E-2</v>
      </c>
    </row>
    <row r="41" spans="4:15" x14ac:dyDescent="0.25">
      <c r="D41" t="s">
        <v>3</v>
      </c>
      <c r="E41" s="1">
        <v>13583</v>
      </c>
      <c r="F41" s="1">
        <f t="shared" si="10"/>
        <v>7</v>
      </c>
      <c r="G41" s="1">
        <f t="shared" si="11"/>
        <v>1219.8254184927077</v>
      </c>
      <c r="H41" s="1">
        <f t="shared" si="12"/>
        <v>182.97381277390616</v>
      </c>
      <c r="L41" t="s">
        <v>3</v>
      </c>
      <c r="M41">
        <v>11</v>
      </c>
      <c r="N41" s="2">
        <v>182.97381277390616</v>
      </c>
      <c r="O41" s="6">
        <f t="shared" si="13"/>
        <v>6.011789246361874E-2</v>
      </c>
    </row>
    <row r="42" spans="4:15" x14ac:dyDescent="0.25">
      <c r="D42" t="s">
        <v>4</v>
      </c>
      <c r="E42" s="1">
        <v>15251</v>
      </c>
      <c r="F42" s="1">
        <f t="shared" si="10"/>
        <v>7</v>
      </c>
      <c r="G42" s="1">
        <f t="shared" si="11"/>
        <v>1369.6206624039082</v>
      </c>
      <c r="H42" s="1">
        <f t="shared" si="12"/>
        <v>205.44309936058622</v>
      </c>
      <c r="L42" t="s">
        <v>4</v>
      </c>
      <c r="M42">
        <v>14</v>
      </c>
      <c r="N42" s="2">
        <v>205.44309936058622</v>
      </c>
      <c r="O42" s="6">
        <f t="shared" si="13"/>
        <v>6.8145389373374429E-2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Kalkylblad</vt:lpstr>
      </vt:variant>
      <vt:variant>
        <vt:i4>2</vt:i4>
      </vt:variant>
    </vt:vector>
  </HeadingPairs>
  <TitlesOfParts>
    <vt:vector size="2" baseType="lpstr">
      <vt:lpstr>Beräkna årsmålgrupp</vt:lpstr>
      <vt:lpstr>Exempel Göteborg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Odhnoff</dc:creator>
  <cp:lastModifiedBy>Carl Odhnoff</cp:lastModifiedBy>
  <dcterms:created xsi:type="dcterms:W3CDTF">2015-06-05T18:19:34Z</dcterms:created>
  <dcterms:modified xsi:type="dcterms:W3CDTF">2024-10-30T14:06:49Z</dcterms:modified>
</cp:coreProperties>
</file>