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re\Documents\excel-challenge\"/>
    </mc:Choice>
  </mc:AlternateContent>
  <xr:revisionPtr revIDLastSave="0" documentId="13_ncr:1_{D477A877-BFA1-4BE9-A363-1D37A88A6824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Raw" sheetId="1" r:id="rId1"/>
    <sheet name="Category Pivot" sheetId="2" r:id="rId2"/>
    <sheet name="Sub-Category Pivot" sheetId="3" r:id="rId3"/>
    <sheet name="Date Created Pivot" sheetId="4" r:id="rId4"/>
    <sheet name="Bonus" sheetId="5" r:id="rId5"/>
    <sheet name="Bonus Statistical Analysis" sheetId="6" r:id="rId6"/>
  </sheets>
  <definedNames>
    <definedName name="_xlnm._FilterDatabase" localSheetId="0" hidden="1">Raw!$A$1:$T$1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H3" i="5"/>
  <c r="H2" i="5"/>
  <c r="G3" i="5"/>
  <c r="G2" i="5"/>
  <c r="F3" i="5"/>
  <c r="F2" i="5"/>
  <c r="E3" i="5"/>
  <c r="E2" i="5"/>
  <c r="D3" i="5"/>
  <c r="C3" i="5"/>
  <c r="B3" i="5"/>
  <c r="D2" i="5"/>
  <c r="C2" i="5"/>
  <c r="B2" i="5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5" l="1"/>
  <c r="H13" i="5" s="1"/>
  <c r="F13" i="5"/>
  <c r="E12" i="5"/>
  <c r="H12" i="5" s="1"/>
  <c r="E11" i="5"/>
  <c r="G11" i="5"/>
  <c r="H11" i="5"/>
  <c r="F11" i="5"/>
  <c r="E10" i="5"/>
  <c r="G10" i="5"/>
  <c r="H10" i="5"/>
  <c r="F10" i="5"/>
  <c r="E9" i="5"/>
  <c r="H9" i="5" s="1"/>
  <c r="F9" i="5"/>
  <c r="E8" i="5"/>
  <c r="H8" i="5" s="1"/>
  <c r="F8" i="5"/>
  <c r="E7" i="5"/>
  <c r="G7" i="5" s="1"/>
  <c r="E6" i="5"/>
  <c r="G6" i="5" s="1"/>
  <c r="H6" i="5"/>
  <c r="F6" i="5"/>
  <c r="E5" i="5"/>
  <c r="G5" i="5" s="1"/>
  <c r="H5" i="5"/>
  <c r="F5" i="5"/>
  <c r="E4" i="5"/>
  <c r="G13" i="5" l="1"/>
  <c r="F12" i="5"/>
  <c r="G12" i="5"/>
  <c r="G9" i="5"/>
  <c r="G8" i="5"/>
  <c r="F7" i="5"/>
  <c r="H7" i="5"/>
  <c r="H4" i="5"/>
  <c r="G4" i="5"/>
  <c r="F4" i="5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<sst xmlns="http://schemas.openxmlformats.org/spreadsheetml/2006/main" count="24821" uniqueCount="8400">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</sst>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9-49FE-962A-D0E76378420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89-49FE-962A-D0E763784203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89-49FE-962A-D0E763784203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89-49FE-962A-D0E763784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612607"/>
        <c:axId val="1535611775"/>
      </c:barChart>
      <c:catAx>
        <c:axId val="153561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611775"/>
        <c:crosses val="autoZero"/>
        <c:auto val="1"/>
        <c:lblAlgn val="ctr"/>
        <c:lblOffset val="100"/>
        <c:noMultiLvlLbl val="0"/>
      </c:catAx>
      <c:valAx>
        <c:axId val="153561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61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C-4D51-ABE7-4F99F1F854E8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3C-4D51-ABE7-4F99F1F854E8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3C-4D51-ABE7-4F99F1F854E8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3C-4D51-ABE7-4F99F1F85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8066623"/>
        <c:axId val="1538067455"/>
      </c:barChart>
      <c:catAx>
        <c:axId val="153806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067455"/>
        <c:crosses val="autoZero"/>
        <c:auto val="1"/>
        <c:lblAlgn val="ctr"/>
        <c:lblOffset val="100"/>
        <c:noMultiLvlLbl val="0"/>
      </c:catAx>
      <c:valAx>
        <c:axId val="153806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06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C-4A33-AA6F-5E46853AECB5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C-4A33-AA6F-5E46853AECB5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EC-4A33-AA6F-5E46853AECB5}"/>
            </c:ext>
          </c:extLst>
        </c:ser>
        <c:ser>
          <c:idx val="3"/>
          <c:order val="3"/>
          <c:tx>
            <c:strRef>
              <c:f>'Date Created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EC-4A33-AA6F-5E46853AE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0210287"/>
        <c:axId val="1540211119"/>
      </c:lineChart>
      <c:catAx>
        <c:axId val="154021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11119"/>
        <c:crosses val="autoZero"/>
        <c:auto val="1"/>
        <c:lblAlgn val="ctr"/>
        <c:lblOffset val="100"/>
        <c:noMultiLvlLbl val="0"/>
      </c:catAx>
      <c:valAx>
        <c:axId val="154021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1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D-4321-ACA4-0488FE6828D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2D-4321-ACA4-0488FE6828D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2D-4321-ACA4-0488FE682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205872"/>
        <c:axId val="826209616"/>
      </c:lineChart>
      <c:catAx>
        <c:axId val="82620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09616"/>
        <c:crosses val="autoZero"/>
        <c:auto val="1"/>
        <c:lblAlgn val="ctr"/>
        <c:lblOffset val="100"/>
        <c:noMultiLvlLbl val="0"/>
      </c:catAx>
      <c:valAx>
        <c:axId val="8262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Total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180973</xdr:colOff>
      <xdr:row>1</xdr:row>
      <xdr:rowOff>19050</xdr:rowOff>
    </xdr:from>
    <xdr:to>
      <xdr:col>19</xdr:col>
      <xdr:colOff>180975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F5652D-1285-4C29-BF6C-A7AF01FF1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238124</xdr:colOff>
      <xdr:row>1</xdr:row>
      <xdr:rowOff>47625</xdr:rowOff>
    </xdr:from>
    <xdr:to>
      <xdr:col>18</xdr:col>
      <xdr:colOff>552449</xdr:colOff>
      <xdr:row>23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27E8C-8E4D-435E-B237-1E505C060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2</xdr:row>
      <xdr:rowOff>114300</xdr:rowOff>
    </xdr:from>
    <xdr:to>
      <xdr:col>16</xdr:col>
      <xdr:colOff>200024</xdr:colOff>
      <xdr:row>21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62137-DDCC-431A-9685-E8E9720F7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552450</xdr:colOff>
      <xdr:row>14</xdr:row>
      <xdr:rowOff>104776</xdr:rowOff>
    </xdr:from>
    <xdr:to>
      <xdr:col>7</xdr:col>
      <xdr:colOff>1228725</xdr:colOff>
      <xdr:row>35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E4804-96DF-4F1A-B718-821A128E1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e" refreshedDate="44539.944715740741" createdVersion="7" refreshedVersion="7" minRefreshableVersion="3" recordCount="4115" xr:uid="{2491899E-3C4F-4F42-B0A0-E939F79B43D3}">
  <cacheSource type="worksheet">
    <worksheetSource ref="A1:R1048576" sheet="Raw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e" refreshedDate="44539.977965046295" createdVersion="7" refreshedVersion="7" minRefreshableVersion="3" recordCount="4115" xr:uid="{C336C5B8-DFEE-45E1-90E7-DB1B794820B0}">
  <cacheSource type="worksheet">
    <worksheetSource ref="A1:T1048576" sheet="Raw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3018D-10FC-422E-A154-AF49E95C511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F333C-D1ED-4553-869B-32CA391DB2D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FA2FC-2E6F-4EA6-8C23-1C69C04A4FA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N8" sqref="N8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8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42.7109375" style="14" bestFit="1" customWidth="1"/>
    <col min="20" max="20" width="40.1406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E2/D2*100</f>
        <v>136.85882352941178</v>
      </c>
      <c r="P2" s="9">
        <f>IF(L2&gt;0,E2/L2,"N/A")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142.60827250608273</v>
      </c>
      <c r="P3" s="9">
        <f t="shared" ref="P3:P66" si="1">IF(L3&gt;0,E3/L3,"N/A")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6">E66/D66*100</f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6"/>
        <v>107.52857142857141</v>
      </c>
      <c r="P67" s="9">
        <f t="shared" ref="P67:P130" si="7">IF(L67&gt;0,E67/L67,"N/A")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9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9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2">E130/D130*100</f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2"/>
        <v>0</v>
      </c>
      <c r="P131" s="9" t="str">
        <f t="shared" ref="P131:P194" si="13">IF(L131&gt;0,E131/L131,"N/A")</f>
        <v>N/A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9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9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9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9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9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9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9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9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9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9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9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9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9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9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9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9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9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9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9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9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9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8">E194/D194*100</f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8"/>
        <v>0</v>
      </c>
      <c r="P195" s="9" t="str">
        <f t="shared" ref="P195:P258" si="19">IF(L195&gt;0,E195/L195,"N/A")</f>
        <v>N/A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9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9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9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9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9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9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9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9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9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9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9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9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9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9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9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9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9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9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24">E258/D258*100</f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4"/>
        <v>106.72648571428572</v>
      </c>
      <c r="P259" s="9">
        <f t="shared" ref="P259:P322" si="25">IF(L259&gt;0,E259/L259,"N/A")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30">E322/D322*100</f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30"/>
        <v>102.66285714285715</v>
      </c>
      <c r="P323" s="9">
        <f t="shared" ref="P323:P386" si="31">IF(L323&gt;0,E323/L323,"N/A")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36">E386/D386*100</f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6"/>
        <v>105.982</v>
      </c>
      <c r="P387" s="9">
        <f t="shared" ref="P387:P450" si="37">IF(L387&gt;0,E387/L387,"N/A")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9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9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9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9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9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9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9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42">E450/D450*100</f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2"/>
        <v>2.25</v>
      </c>
      <c r="P451" s="9">
        <f t="shared" ref="P451:P514" si="43">IF(L451&gt;0,E451/L451,"N/A")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9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9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9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9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9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9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9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9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9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9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9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9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9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9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9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9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9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9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48">E514/D514*100</f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8"/>
        <v>13.923999999999999</v>
      </c>
      <c r="P515" s="9">
        <f t="shared" ref="P515:P578" si="49">IF(L515&gt;0,E515/L515,"N/A")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9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9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9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9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9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9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9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9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9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9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54">E578/D578*100</f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4"/>
        <v>0.2</v>
      </c>
      <c r="P579" s="9">
        <f t="shared" ref="P579:P642" si="55">IF(L579&gt;0,E579/L579,"N/A")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9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9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9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9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9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9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9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9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9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9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9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9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9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9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9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9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9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9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9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60">E642/D642*100</f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60"/>
        <v>119.16249999999999</v>
      </c>
      <c r="P643" s="9">
        <f t="shared" ref="P643:P706" si="61">IF(L643&gt;0,E643/L643,"N/A")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9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66">E706/D706*100</f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6"/>
        <v>0.97699999999999987</v>
      </c>
      <c r="P707" s="9">
        <f t="shared" ref="P707:P770" si="67">IF(L707&gt;0,E707/L707,"N/A")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9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9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9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9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9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9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72">E770/D770*100</f>
        <v>0</v>
      </c>
      <c r="P770" s="9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72"/>
        <v>41.4</v>
      </c>
      <c r="P771" s="9">
        <f t="shared" ref="P771:P834" si="73">IF(L771&gt;0,E771/L771,"N/A")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9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78">E834/D834*100</f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8"/>
        <v>101.66666666666666</v>
      </c>
      <c r="P835" s="9">
        <f t="shared" ref="P835:P898" si="79">IF(L835&gt;0,E835/L835,"N/A")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9" t="str">
        <f t="shared" si="79"/>
        <v>N/A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9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84">E898/D898*100</f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4"/>
        <v>0</v>
      </c>
      <c r="P899" s="9" t="str">
        <f t="shared" ref="P899:P962" si="85">IF(L899&gt;0,E899/L899,"N/A")</f>
        <v>N/A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9" t="str">
        <f t="shared" si="85"/>
        <v>N/A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9" t="str">
        <f t="shared" si="85"/>
        <v>N/A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9" t="str">
        <f t="shared" si="85"/>
        <v>N/A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9" t="str">
        <f t="shared" si="85"/>
        <v>N/A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9" t="str">
        <f t="shared" si="85"/>
        <v>N/A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9" t="str">
        <f t="shared" si="85"/>
        <v>N/A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9" t="str">
        <f t="shared" si="85"/>
        <v>N/A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9" t="str">
        <f t="shared" si="85"/>
        <v>N/A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9" t="str">
        <f t="shared" si="85"/>
        <v>N/A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9" t="str">
        <f t="shared" si="85"/>
        <v>N/A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9" t="str">
        <f t="shared" si="85"/>
        <v>N/A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9" t="str">
        <f t="shared" si="85"/>
        <v>N/A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9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90">E962/D962*100</f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90"/>
        <v>42.188421052631583</v>
      </c>
      <c r="P963" s="9">
        <f t="shared" ref="P963:P1026" si="91">IF(L963&gt;0,E963/L963,"N/A")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9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96">E1026/D1026*100</f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6"/>
        <v>109.92831428571431</v>
      </c>
      <c r="P1027" s="9">
        <f t="shared" ref="P1027:P1090" si="97">IF(L1027&gt;0,E1027/L1027,"N/A")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9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9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9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9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9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9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9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9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9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9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9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9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9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9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9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9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9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102">E1090/D1090*100</f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02"/>
        <v>7.8266666666666662</v>
      </c>
      <c r="P1091" s="9">
        <f t="shared" ref="P1091:P1154" si="103">IF(L1091&gt;0,E1091/L1091,"N/A")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9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9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9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9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9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9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9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9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9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9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9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108">E1154/D1154*100</f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8"/>
        <v>0.625</v>
      </c>
      <c r="P1155" s="9">
        <f t="shared" ref="P1155:P1218" si="109">IF(L1155&gt;0,E1155/L1155,"N/A")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9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9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9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9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9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9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9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114">E1218/D1218*100</f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4"/>
        <v>102.60000000000001</v>
      </c>
      <c r="P1219" s="9">
        <f t="shared" ref="P1219:P1282" si="115">IF(L1219&gt;0,E1219/L1219,"N/A")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9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9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9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9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9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9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9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120">E1282/D1282*100</f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20"/>
        <v>110.71428571428572</v>
      </c>
      <c r="P1283" s="9">
        <f t="shared" ref="P1283:P1346" si="121">IF(L1283&gt;0,E1283/L1283,"N/A")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9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9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9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126">E1346/D1346*100</f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6"/>
        <v>125</v>
      </c>
      <c r="P1347" s="9">
        <f t="shared" ref="P1347:P1410" si="127">IF(L1347&gt;0,E1347/L1347,"N/A")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132">E1410/D1410*100</f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32"/>
        <v>0</v>
      </c>
      <c r="P1411" s="9" t="str">
        <f t="shared" ref="P1411:P1474" si="133">IF(L1411&gt;0,E1411/L1411,"N/A")</f>
        <v>N/A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9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9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9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9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9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9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9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9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9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9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9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9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9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9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9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9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9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9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138">E1474/D1474*100</f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8"/>
        <v>120.51600000000001</v>
      </c>
      <c r="P1475" s="9">
        <f t="shared" ref="P1475:P1538" si="139">IF(L1475&gt;0,E1475/L1475,"N/A")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9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9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9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9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9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9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144">E1538/D1538*100</f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4"/>
        <v>179.9</v>
      </c>
      <c r="P1539" s="9">
        <f t="shared" ref="P1539:P1602" si="145">IF(L1539&gt;0,E1539/L1539,"N/A")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9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9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9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9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9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9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9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9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9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9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9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9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9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9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9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9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50">E1602/D1602*100</f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50"/>
        <v>108.2492</v>
      </c>
      <c r="P1603" s="9">
        <f t="shared" ref="P1603:P1666" si="151">IF(L1603&gt;0,E1603/L1603,"N/A")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56">E1666/D1666*100</f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6"/>
        <v>119.45714285714286</v>
      </c>
      <c r="P1667" s="9">
        <f t="shared" ref="P1667:P1730" si="157">IF(L1667&gt;0,E1667/L1667,"N/A")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9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9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9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9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9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9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9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9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62">E1730/D1730*100</f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62"/>
        <v>0</v>
      </c>
      <c r="P1731" s="9" t="str">
        <f t="shared" ref="P1731:P1794" si="163">IF(L1731&gt;0,E1731/L1731,"N/A")</f>
        <v>N/A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9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9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9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9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9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9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68">E1794/D1794*100</f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8"/>
        <v>1.3333333333333335</v>
      </c>
      <c r="P1795" s="9">
        <f t="shared" ref="P1795:P1858" si="169">IF(L1795&gt;0,E1795/L1795,"N/A")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9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9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9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74">E1858/D1858*100</f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4"/>
        <v>100</v>
      </c>
      <c r="P1859" s="9">
        <f t="shared" ref="P1859:P1922" si="175">IF(L1859&gt;0,E1859/L1859,"N/A")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9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9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9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9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9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80">E1922/D1922*100</f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80"/>
        <v>136.80000000000001</v>
      </c>
      <c r="P1923" s="9">
        <f t="shared" ref="P1923:P1986" si="181">IF(L1923&gt;0,E1923/L1923,"N/A")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9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86">E1986/D1986*100</f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6"/>
        <v>3.1875</v>
      </c>
      <c r="P1987" s="9">
        <f t="shared" ref="P1987:P2050" si="187">IF(L1987&gt;0,E1987/L1987,"N/A")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9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9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9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9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92">E2050/D2050*100</f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92"/>
        <v>120.19070000000001</v>
      </c>
      <c r="P2051" s="9">
        <f t="shared" ref="P2051:P2114" si="193">IF(L2051&gt;0,E2051/L2051,"N/A")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98">E2114/D2114*100</f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8"/>
        <v>104.85714285714285</v>
      </c>
      <c r="P2115" s="9">
        <f t="shared" ref="P2115:P2178" si="199">IF(L2115&gt;0,E2115/L2115,"N/A")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9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9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204">E2178/D2178*100</f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4"/>
        <v>100.12</v>
      </c>
      <c r="P2179" s="9">
        <f t="shared" ref="P2179:P2242" si="205">IF(L2179&gt;0,E2179/L2179,"N/A")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210">E2242/D2242*100</f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10"/>
        <v>806.4</v>
      </c>
      <c r="P2243" s="9">
        <f t="shared" ref="P2243:P2306" si="211">IF(L2243&gt;0,E2243/L2243,"N/A")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216">E2306/D2306*100</f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6"/>
        <v>101.22777777777779</v>
      </c>
      <c r="P2307" s="9">
        <f t="shared" ref="P2307:P2370" si="217">IF(L2307&gt;0,E2307/L2307,"N/A")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9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9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9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9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9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9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9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9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9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9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9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9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9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9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222">E2370/D2370*100</f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22"/>
        <v>0</v>
      </c>
      <c r="P2371" s="9" t="str">
        <f t="shared" ref="P2371:P2434" si="223">IF(L2371&gt;0,E2371/L2371,"N/A")</f>
        <v>N/A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9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9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9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9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9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9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9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9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9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9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9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9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9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9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9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9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9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9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9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228">E2434/D2434*100</f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8"/>
        <v>0</v>
      </c>
      <c r="P2435" s="9" t="str">
        <f t="shared" ref="P2435:P2498" si="229">IF(L2435&gt;0,E2435/L2435,"N/A")</f>
        <v>N/A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9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9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234">E2498/D2498*100</f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4"/>
        <v>112.7715</v>
      </c>
      <c r="P2499" s="9">
        <f t="shared" ref="P2499:P2562" si="235">IF(L2499&gt;0,E2499/L2499,"N/A")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9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9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9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9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9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9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9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9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9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9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9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240">E2562/D2562*100</f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40"/>
        <v>0</v>
      </c>
      <c r="P2563" s="9" t="str">
        <f t="shared" ref="P2563:P2626" si="241">IF(L2563&gt;0,E2563/L2563,"N/A")</f>
        <v>N/A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9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9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9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9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9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9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9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9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9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9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9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9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9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246">E2626/D2626*100</f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6"/>
        <v>956</v>
      </c>
      <c r="P2627" s="9">
        <f t="shared" ref="P2627:P2690" si="247">IF(L2627&gt;0,E2627/L2627,"N/A")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9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9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9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252">E2690/D2690*100</f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52"/>
        <v>2.8571428571428571E-3</v>
      </c>
      <c r="P2691" s="9">
        <f t="shared" ref="P2691:P2754" si="253">IF(L2691&gt;0,E2691/L2691,"N/A")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9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9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9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9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258">E2754/D2754*100</f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8"/>
        <v>19</v>
      </c>
      <c r="P2755" s="9">
        <f t="shared" ref="P2755:P2818" si="259">IF(L2755&gt;0,E2755/L2755,"N/A")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9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9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9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9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9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9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264">E2818/D2818*100</f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4"/>
        <v>130</v>
      </c>
      <c r="P2819" s="9">
        <f t="shared" ref="P2819:P2882" si="265">IF(L2819&gt;0,E2819/L2819,"N/A")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9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9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9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9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9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9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9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9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9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9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270">E2882/D2882*100</f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70"/>
        <v>0</v>
      </c>
      <c r="P2883" s="9" t="str">
        <f t="shared" ref="P2883:P2946" si="271">IF(L2883&gt;0,E2883/L2883,"N/A")</f>
        <v>N/A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9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9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9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9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276">E2946/D2946*100</f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6"/>
        <v>0</v>
      </c>
      <c r="P2947" s="9" t="str">
        <f t="shared" ref="P2947:P3010" si="277">IF(L2947&gt;0,E2947/L2947,"N/A")</f>
        <v>N/A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9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9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9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9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9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282">E3010/D3010*100</f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82"/>
        <v>119.756</v>
      </c>
      <c r="P3011" s="9">
        <f t="shared" ref="P3011:P3074" si="283">IF(L3011&gt;0,E3011/L3011,"N/A")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9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9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9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9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288">E3074/D3074*100</f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8"/>
        <v>2.3035714285714284E-2</v>
      </c>
      <c r="P3075" s="9">
        <f t="shared" ref="P3075:P3138" si="289">IF(L3075&gt;0,E3075/L3075,"N/A")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9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9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9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9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294">E3138/D3138*100</f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4"/>
        <v>3.3333333333333335</v>
      </c>
      <c r="P3139" s="9">
        <f t="shared" ref="P3139:P3202" si="295">IF(L3139&gt;0,E3139/L3139,"N/A")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9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9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9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9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9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300">E3202/D3202*100</f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300"/>
        <v>1.25</v>
      </c>
      <c r="P3203" s="9">
        <f t="shared" ref="P3203:P3266" si="301">IF(L3203&gt;0,E3203/L3203,"N/A")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9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9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306">E3266/D3266*100</f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6"/>
        <v>164</v>
      </c>
      <c r="P3267" s="9">
        <f t="shared" ref="P3267:P3330" si="307">IF(L3267&gt;0,E3267/L3267,"N/A")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312">E3330/D3330*100</f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12"/>
        <v>116.8</v>
      </c>
      <c r="P3331" s="9">
        <f t="shared" ref="P3331:P3394" si="313">IF(L3331&gt;0,E3331/L3331,"N/A")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318">E3394/D3394*100</f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8"/>
        <v>105.80000000000001</v>
      </c>
      <c r="P3395" s="9">
        <f t="shared" ref="P3395:P3458" si="319">IF(L3395&gt;0,E3395/L3395,"N/A")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324">E3458/D3458*100</f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4"/>
        <v>140.19999999999999</v>
      </c>
      <c r="P3459" s="9">
        <f t="shared" ref="P3459:P3522" si="325">IF(L3459&gt;0,E3459/L3459,"N/A")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330">E3522/D3522*100</f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30"/>
        <v>169.42857142857144</v>
      </c>
      <c r="P3523" s="9">
        <f t="shared" ref="P3523:P3586" si="331">IF(L3523&gt;0,E3523/L3523,"N/A")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336">E3586/D3586*100</f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6"/>
        <v>119.11764705882352</v>
      </c>
      <c r="P3587" s="9">
        <f t="shared" ref="P3587:P3650" si="337">IF(L3587&gt;0,E3587/L3587,"N/A")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9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9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9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9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342">E3650/D3650*100</f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42"/>
        <v>104</v>
      </c>
      <c r="P3651" s="9">
        <f t="shared" ref="P3651:P3714" si="343">IF(L3651&gt;0,E3651/L3651,"N/A")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348">E3714/D3714*100</f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8"/>
        <v>101.49999999999999</v>
      </c>
      <c r="P3715" s="9">
        <f t="shared" ref="P3715:P3778" si="349">IF(L3715&gt;0,E3715/L3715,"N/A")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9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9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9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9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354">E3778/D3778*100</f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4"/>
        <v>143.19999999999999</v>
      </c>
      <c r="P3779" s="9">
        <f t="shared" ref="P3779:P3842" si="355">IF(L3779&gt;0,E3779/L3779,"N/A")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9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9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9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9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360">E3842/D3842*100</f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60"/>
        <v>8.7200000000000006</v>
      </c>
      <c r="P3843" s="9">
        <f t="shared" ref="P3843:P3906" si="361">IF(L3843&gt;0,E3843/L3843,"N/A")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9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9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9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9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9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9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9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9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9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9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9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9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9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366">E3906/D3906*100</f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6"/>
        <v>11.533333333333333</v>
      </c>
      <c r="P3907" s="9">
        <f t="shared" ref="P3907:P3970" si="367">IF(L3907&gt;0,E3907/L3907,"N/A")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9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9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9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9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9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9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9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9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9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9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9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9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372">E3970/D3970*100</f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72"/>
        <v>7.4690265486725664</v>
      </c>
      <c r="P3971" s="9">
        <f t="shared" ref="P3971:P4034" si="373">IF(L3971&gt;0,E3971/L3971,"N/A")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9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9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9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9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9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9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9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9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9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378">E4034/D4034*100</f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8"/>
        <v>25.698702928870294</v>
      </c>
      <c r="P4035" s="9">
        <f t="shared" ref="P4035:P4098" si="379">IF(L4035&gt;0,E4035/L4035,"N/A")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9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9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9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9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9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9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9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9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9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384">E4098/D4098*100</f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4"/>
        <v>0</v>
      </c>
      <c r="P4099" s="9" t="str">
        <f t="shared" ref="P4099:P4115" si="385">IF(L4099&gt;0,E4099/L4099,"N/A")</f>
        <v>N/A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9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9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9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9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T1" xr:uid="{00000000-0001-0000-0000-000000000000}"/>
  <conditionalFormatting sqref="F1:F1048576">
    <cfRule type="cellIs" dxfId="3" priority="5" operator="equal">
      <formula>"canceled"</formula>
    </cfRule>
    <cfRule type="cellIs" dxfId="2" priority="6" operator="equal">
      <formula>"live"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001AC-FBB2-4355-B4CF-3521F1A5F755}">
  <dimension ref="A1:F14"/>
  <sheetViews>
    <sheetView workbookViewId="0">
      <selection activeCell="A17" sqref="A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8323</v>
      </c>
    </row>
    <row r="3" spans="1:6" x14ac:dyDescent="0.25">
      <c r="A3" s="10" t="s">
        <v>8321</v>
      </c>
      <c r="B3" s="10" t="s">
        <v>8322</v>
      </c>
    </row>
    <row r="4" spans="1:6" x14ac:dyDescent="0.25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1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8313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8314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8316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92BF4-1E14-4B65-8BAD-3874DE9B0E55}">
  <dimension ref="A1:F47"/>
  <sheetViews>
    <sheetView workbookViewId="0">
      <selection activeCell="V16" sqref="V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8323</v>
      </c>
    </row>
    <row r="2" spans="1:6" x14ac:dyDescent="0.25">
      <c r="A2" s="10" t="s">
        <v>8308</v>
      </c>
      <c r="B2" t="s">
        <v>8323</v>
      </c>
    </row>
    <row r="4" spans="1:6" x14ac:dyDescent="0.25">
      <c r="A4" s="10" t="s">
        <v>8321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8DDF4-0EAA-41F0-9A77-8F431F780C78}">
  <dimension ref="A1:F18"/>
  <sheetViews>
    <sheetView workbookViewId="0">
      <selection activeCell="S11" sqref="S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8308</v>
      </c>
      <c r="B1" t="s">
        <v>8323</v>
      </c>
    </row>
    <row r="2" spans="1:6" x14ac:dyDescent="0.25">
      <c r="A2" s="10" t="s">
        <v>8379</v>
      </c>
      <c r="B2" t="s">
        <v>8323</v>
      </c>
    </row>
    <row r="4" spans="1:6" x14ac:dyDescent="0.25">
      <c r="A4" s="10" t="s">
        <v>8321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8373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25">
      <c r="A7" s="11" t="s">
        <v>8374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25">
      <c r="A8" s="11" t="s">
        <v>8375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25">
      <c r="A9" s="11" t="s">
        <v>8376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25">
      <c r="A10" s="11" t="s">
        <v>8367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25">
      <c r="A11" s="11" t="s">
        <v>8377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25">
      <c r="A12" s="11" t="s">
        <v>8368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25">
      <c r="A13" s="11" t="s">
        <v>8369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25">
      <c r="A14" s="11" t="s">
        <v>8370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25">
      <c r="A15" s="11" t="s">
        <v>8371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25">
      <c r="A16" s="11" t="s">
        <v>8372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25">
      <c r="A17" s="11" t="s">
        <v>8378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25">
      <c r="A18" s="11" t="s">
        <v>8320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11961-CE54-414B-B741-2688FD04E59A}">
  <dimension ref="A1:H13"/>
  <sheetViews>
    <sheetView workbookViewId="0">
      <selection activeCell="L14" sqref="L1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COUNTIFS(Raw!D:D,"&lt;1000",Raw!F:F,"successful")</f>
        <v>322</v>
      </c>
      <c r="C2">
        <f>COUNTIFS(Raw!D:D,"&lt;1000",Raw!F:F,"failed")</f>
        <v>113</v>
      </c>
      <c r="D2">
        <f>COUNTIFS(Raw!D:D,"&lt;1000",Raw!F:F,"canceled")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8389</v>
      </c>
      <c r="B3">
        <f>COUNTIFS(Raw!D:D,"&lt;5000",Raw!D:D,"&gt;=1000",Raw!F:F,"successful")</f>
        <v>932</v>
      </c>
      <c r="C3">
        <f>COUNTIFS(Raw!D:D,"&lt;5000",Raw!D:D,"&gt;=1000",Raw!F:F,"failed")</f>
        <v>420</v>
      </c>
      <c r="D3">
        <f>COUNTIFS(Raw!D:D,"&lt;5000",Raw!D:D,"&gt;=1000",Raw!F:F,"canceled")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8390</v>
      </c>
      <c r="B4">
        <f>COUNTIFS(Raw!D:D,"&lt;10000",Raw!D:D,"&gt;=5000",Raw!F:F,"successful")</f>
        <v>381</v>
      </c>
      <c r="C4">
        <f>COUNTIFS(Raw!D:D,"&lt;10000",Raw!D:D,"&gt;=5000",Raw!F:F,"failed")</f>
        <v>283</v>
      </c>
      <c r="D4">
        <f>COUNTIFS(Raw!D:D,"&lt;10000",Raw!D:D,"&gt;=5000",Raw!F:F,"canceled")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8391</v>
      </c>
      <c r="B5">
        <f>COUNTIFS(Raw!D:D,"&lt;15000",Raw!D:D,"&gt;=10000",Raw!F:F,"successful")</f>
        <v>168</v>
      </c>
      <c r="C5">
        <f>COUNTIFS(Raw!D:D,"&lt;15000",Raw!D:D,"&gt;=10000",Raw!F:F,"failed")</f>
        <v>144</v>
      </c>
      <c r="D5">
        <f>COUNTIFS(Raw!D:D,"&lt;15000",Raw!D:D,"&gt;=10000",Raw!F:F,"canceled")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8392</v>
      </c>
      <c r="B6">
        <f>COUNTIFS(Raw!D:D,"&lt;20000",Raw!D:D,"&gt;=15000",Raw!F:F,"successful")</f>
        <v>94</v>
      </c>
      <c r="C6">
        <f>COUNTIFS(Raw!D:D,"&lt;20000",Raw!D:D,"&gt;=15000",Raw!F:F,"failed")</f>
        <v>90</v>
      </c>
      <c r="D6">
        <f>COUNTIFS(Raw!D:D,"&lt;20000",Raw!D:D,"&gt;=15000",Raw!F:F,"canceled")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8393</v>
      </c>
      <c r="B7">
        <f>COUNTIFS(Raw!D:D,"&lt;25000",Raw!D:D,"&gt;=20000",Raw!F:F,"successful")</f>
        <v>62</v>
      </c>
      <c r="C7">
        <f>COUNTIFS(Raw!D:D,"&lt;25000",Raw!D:D,"&gt;=20000",Raw!F:F,"failed")</f>
        <v>72</v>
      </c>
      <c r="D7">
        <f>COUNTIFS(Raw!D:D,"&lt;25000",Raw!D:D,"&gt;=20000",Raw!F:F,"canceled")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8394</v>
      </c>
      <c r="B8">
        <f>COUNTIFS(Raw!D:D,"&lt;30000",Raw!D:D,"&gt;=25000",Raw!F:F,"successful")</f>
        <v>55</v>
      </c>
      <c r="C8">
        <f>COUNTIFS(Raw!D:D,"&lt;30000",Raw!D:D,"&gt;=25000",Raw!F:F,"failed")</f>
        <v>64</v>
      </c>
      <c r="D8">
        <f>COUNTIFS(Raw!D:D,"&lt;30000",Raw!D:D,"&gt;=25000",Raw!F:F,"canceled")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8395</v>
      </c>
      <c r="B9">
        <f>COUNTIFS(Raw!D:D,"&lt;35000",Raw!D:D,"&gt;=30000",Raw!F:F,"successful")</f>
        <v>32</v>
      </c>
      <c r="C9">
        <f>COUNTIFS(Raw!D:D,"&lt;35000",Raw!D:D,"&gt;=30000",Raw!F:F,"failed")</f>
        <v>37</v>
      </c>
      <c r="D9">
        <f>COUNTIFS(Raw!D:D,"&lt;35000",Raw!D:D,"&gt;=30000",Raw!F:F,"canceled")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8396</v>
      </c>
      <c r="B10">
        <f>COUNTIFS(Raw!D:D,"&lt;40000",Raw!D:D,"&gt;=35000",Raw!F:F,"successful")</f>
        <v>26</v>
      </c>
      <c r="C10">
        <f>COUNTIFS(Raw!D:D,"&lt;40000",Raw!D:D,"&gt;=35000",Raw!F:F,"failed")</f>
        <v>22</v>
      </c>
      <c r="D10">
        <f>COUNTIFS(Raw!D:D,"&lt;40000",Raw!D:D,"&gt;=35000",Raw!F:F,"canceled")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8397</v>
      </c>
      <c r="B11">
        <f>COUNTIFS(Raw!D:D,"&lt;45000",Raw!D:D,"&gt;=40000",Raw!F:F,"successful")</f>
        <v>21</v>
      </c>
      <c r="C11">
        <f>COUNTIFS(Raw!D:D,"&lt;45000",Raw!D:D,"&gt;=40000",Raw!F:F,"failed")</f>
        <v>16</v>
      </c>
      <c r="D11">
        <f>COUNTIFS(Raw!D:D,"&lt;45000",Raw!D:D,"&gt;=40000",Raw!F:F,"canceled")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8398</v>
      </c>
      <c r="B12">
        <f>COUNTIFS(Raw!D:D,"&lt;50000",Raw!D:D,"&gt;=45000",Raw!F:F,"successful")</f>
        <v>6</v>
      </c>
      <c r="C12">
        <f>COUNTIFS(Raw!D:D,"&lt;50000",Raw!D:D,"&gt;=45000",Raw!F:F,"failed")</f>
        <v>11</v>
      </c>
      <c r="D12">
        <f>COUNTIFS(Raw!D:D,"&lt;50000",Raw!D:D,"&gt;=45000",Raw!F:F,"canceled")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8399</v>
      </c>
      <c r="B13">
        <f>COUNTIFS(Raw!D:D,"&gt;=50000",Raw!F:F,"successful")</f>
        <v>86</v>
      </c>
      <c r="C13">
        <f>COUNTIFS(Raw!D:D,"&gt;=50000",Raw!F:F,"failed")</f>
        <v>258</v>
      </c>
      <c r="D13">
        <f>COUNTIFS(Raw!D:D,"&gt;=50000",Raw!F:F,"canceled")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442D1-88F3-4F02-A2FA-3D16D0FD0DBE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Category Pivot</vt:lpstr>
      <vt:lpstr>Sub-Category Pivot</vt:lpstr>
      <vt:lpstr>Date Created Pivot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Clare</cp:lastModifiedBy>
  <dcterms:created xsi:type="dcterms:W3CDTF">2017-04-20T15:17:24Z</dcterms:created>
  <dcterms:modified xsi:type="dcterms:W3CDTF">2021-12-11T04:58:39Z</dcterms:modified>
</cp:coreProperties>
</file>